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ropbox\SINFUT\2020 Torneo de Clausura\"/>
    </mc:Choice>
  </mc:AlternateContent>
  <bookViews>
    <workbookView xWindow="-105" yWindow="-105" windowWidth="23250" windowHeight="12570" activeTab="1"/>
  </bookViews>
  <sheets>
    <sheet name="Manual de códigos" sheetId="8" r:id="rId1"/>
    <sheet name="Jugadores" sheetId="2" r:id="rId2"/>
    <sheet name="Clubes" sheetId="4" r:id="rId3"/>
    <sheet name="Revisión jugadores" sheetId="11" r:id="rId4"/>
    <sheet name="Revisión clubes" sheetId="10" r:id="rId5"/>
  </sheets>
  <externalReferences>
    <externalReference r:id="rId6"/>
  </externalReferences>
  <definedNames>
    <definedName name="_xlnm._FilterDatabase" localSheetId="2" hidden="1">Clubes!$A$1:$X$2</definedName>
    <definedName name="_xlnm._FilterDatabase" localSheetId="1" hidden="1">Jugadores!$A$1:$FC$962</definedName>
    <definedName name="_xlnm.Print_Area" localSheetId="0">'Manual de códigos'!$A$1:$D$107</definedName>
    <definedName name="_xlnm.Print_Titles" localSheetId="0">'Manual de códigos'!$1:2</definedName>
  </definedNames>
  <calcPr calcId="152511"/>
  <pivotCaches>
    <pivotCache cacheId="130" r:id="rId7"/>
    <pivotCache cacheId="13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2" i="2" l="1"/>
  <c r="EQ102" i="2" s="1"/>
  <c r="M102" i="2"/>
  <c r="X102" i="2"/>
  <c r="AI102" i="2"/>
  <c r="AT102" i="2"/>
  <c r="BA102" i="2"/>
  <c r="BL102" i="2"/>
  <c r="BW102" i="2"/>
  <c r="BZ102" i="2"/>
  <c r="CE102" i="2"/>
  <c r="CJ102" i="2"/>
  <c r="CQ102" i="2"/>
  <c r="CV102" i="2"/>
  <c r="DA102" i="2"/>
  <c r="DF102" i="2"/>
  <c r="DK102" i="2"/>
  <c r="EZ102" i="2" s="1"/>
  <c r="DP102" i="2"/>
  <c r="DU102" i="2"/>
  <c r="DZ102" i="2"/>
  <c r="EE102" i="2"/>
  <c r="EJ102" i="2"/>
  <c r="EK102" i="2"/>
  <c r="EL102" i="2"/>
  <c r="EO102" i="2"/>
  <c r="EP102" i="2"/>
  <c r="ET102" i="2"/>
  <c r="EV102" i="2"/>
  <c r="EY102" i="2"/>
  <c r="ES102" i="2" l="1"/>
  <c r="ER102" i="2"/>
  <c r="EU102" i="2"/>
  <c r="EL3" i="2"/>
  <c r="EL4" i="2"/>
  <c r="EL5" i="2"/>
  <c r="EL6" i="2"/>
  <c r="EL7" i="2"/>
  <c r="EL8" i="2"/>
  <c r="EL9" i="2"/>
  <c r="EL10" i="2"/>
  <c r="EL11" i="2"/>
  <c r="EL12" i="2"/>
  <c r="EL13" i="2"/>
  <c r="EL14" i="2"/>
  <c r="EL15" i="2"/>
  <c r="EL16" i="2"/>
  <c r="EL17" i="2"/>
  <c r="EL18" i="2"/>
  <c r="EL19" i="2"/>
  <c r="EL20" i="2"/>
  <c r="EL21" i="2"/>
  <c r="EL22" i="2"/>
  <c r="EL23" i="2"/>
  <c r="EL24" i="2"/>
  <c r="EL25" i="2"/>
  <c r="EL26" i="2"/>
  <c r="EL27" i="2"/>
  <c r="EL28" i="2"/>
  <c r="EL29" i="2"/>
  <c r="EL30" i="2"/>
  <c r="EL31" i="2"/>
  <c r="EL32" i="2"/>
  <c r="EL33" i="2"/>
  <c r="EL34" i="2"/>
  <c r="EL35" i="2"/>
  <c r="EL36" i="2"/>
  <c r="EL37" i="2"/>
  <c r="EL38" i="2"/>
  <c r="EL39" i="2"/>
  <c r="EL40" i="2"/>
  <c r="EL41" i="2"/>
  <c r="EL42" i="2"/>
  <c r="EL43" i="2"/>
  <c r="EL44" i="2"/>
  <c r="EL45" i="2"/>
  <c r="EL46" i="2"/>
  <c r="EL47" i="2"/>
  <c r="EL48" i="2"/>
  <c r="EL49" i="2"/>
  <c r="EL50" i="2"/>
  <c r="EL51" i="2"/>
  <c r="EL52" i="2"/>
  <c r="EL53" i="2"/>
  <c r="EL54" i="2"/>
  <c r="EL55" i="2"/>
  <c r="EL56" i="2"/>
  <c r="EL57" i="2"/>
  <c r="EL58" i="2"/>
  <c r="EL59" i="2"/>
  <c r="EL60" i="2"/>
  <c r="EL61" i="2"/>
  <c r="EL62" i="2"/>
  <c r="EL63" i="2"/>
  <c r="EL64" i="2"/>
  <c r="EL65" i="2"/>
  <c r="EL66" i="2"/>
  <c r="EL67" i="2"/>
  <c r="EL68" i="2"/>
  <c r="EL69" i="2"/>
  <c r="EL70" i="2"/>
  <c r="EL71" i="2"/>
  <c r="EL72" i="2"/>
  <c r="EL73" i="2"/>
  <c r="EL74" i="2"/>
  <c r="EL75" i="2"/>
  <c r="EL76" i="2"/>
  <c r="EL77" i="2"/>
  <c r="EL78" i="2"/>
  <c r="EL79" i="2"/>
  <c r="EL80" i="2"/>
  <c r="EL81" i="2"/>
  <c r="EL82" i="2"/>
  <c r="EL83" i="2"/>
  <c r="EL84" i="2"/>
  <c r="EL85" i="2"/>
  <c r="EL86" i="2"/>
  <c r="EL87" i="2"/>
  <c r="EL88" i="2"/>
  <c r="EL89" i="2"/>
  <c r="EL90" i="2"/>
  <c r="EL91" i="2"/>
  <c r="EL92" i="2"/>
  <c r="EL93" i="2"/>
  <c r="EL94" i="2"/>
  <c r="EL95" i="2"/>
  <c r="EL96" i="2"/>
  <c r="EL97" i="2"/>
  <c r="EL98" i="2"/>
  <c r="EL99" i="2"/>
  <c r="EL100" i="2"/>
  <c r="EL101" i="2"/>
  <c r="EL103" i="2"/>
  <c r="EL104" i="2"/>
  <c r="EL105" i="2"/>
  <c r="EL106" i="2"/>
  <c r="EL107" i="2"/>
  <c r="EL108" i="2"/>
  <c r="EL109" i="2"/>
  <c r="EL110" i="2"/>
  <c r="EL111" i="2"/>
  <c r="EL112" i="2"/>
  <c r="EL113" i="2"/>
  <c r="EL114" i="2"/>
  <c r="EL115" i="2"/>
  <c r="EL116" i="2"/>
  <c r="EL117" i="2"/>
  <c r="EL118" i="2"/>
  <c r="EL119" i="2"/>
  <c r="EL120" i="2"/>
  <c r="EL121" i="2"/>
  <c r="EL122" i="2"/>
  <c r="EL123" i="2"/>
  <c r="EL124" i="2"/>
  <c r="EL125" i="2"/>
  <c r="EL126" i="2"/>
  <c r="EL127" i="2"/>
  <c r="EL128" i="2"/>
  <c r="EL129" i="2"/>
  <c r="EL130" i="2"/>
  <c r="EL131" i="2"/>
  <c r="EL132" i="2"/>
  <c r="EL133" i="2"/>
  <c r="EL134" i="2"/>
  <c r="EL135" i="2"/>
  <c r="EL136" i="2"/>
  <c r="EL137" i="2"/>
  <c r="EL138" i="2"/>
  <c r="EL139" i="2"/>
  <c r="EL140" i="2"/>
  <c r="EL141" i="2"/>
  <c r="EL142" i="2"/>
  <c r="EL143" i="2"/>
  <c r="EL144" i="2"/>
  <c r="EL145" i="2"/>
  <c r="EL146" i="2"/>
  <c r="EL147" i="2"/>
  <c r="EL148" i="2"/>
  <c r="EL149" i="2"/>
  <c r="EL150" i="2"/>
  <c r="EL151" i="2"/>
  <c r="EL152" i="2"/>
  <c r="EL153" i="2"/>
  <c r="EL154" i="2"/>
  <c r="EL155" i="2"/>
  <c r="EL156" i="2"/>
  <c r="EL157" i="2"/>
  <c r="EL158" i="2"/>
  <c r="EL159" i="2"/>
  <c r="EL160" i="2"/>
  <c r="EL161" i="2"/>
  <c r="EL162" i="2"/>
  <c r="EL163" i="2"/>
  <c r="EL164" i="2"/>
  <c r="EL165" i="2"/>
  <c r="EL166" i="2"/>
  <c r="EL167" i="2"/>
  <c r="EL168" i="2"/>
  <c r="EL169" i="2"/>
  <c r="EL170" i="2"/>
  <c r="EL171" i="2"/>
  <c r="EL172" i="2"/>
  <c r="EL173" i="2"/>
  <c r="EL174" i="2"/>
  <c r="EL175" i="2"/>
  <c r="EL176" i="2"/>
  <c r="EL177" i="2"/>
  <c r="EL178" i="2"/>
  <c r="EL179" i="2"/>
  <c r="EL180" i="2"/>
  <c r="EL181" i="2"/>
  <c r="EL182" i="2"/>
  <c r="EL183" i="2"/>
  <c r="EL184" i="2"/>
  <c r="EL185" i="2"/>
  <c r="EL186" i="2"/>
  <c r="EL187" i="2"/>
  <c r="EL188" i="2"/>
  <c r="EL189" i="2"/>
  <c r="EL190" i="2"/>
  <c r="EL191" i="2"/>
  <c r="EL192" i="2"/>
  <c r="EL193" i="2"/>
  <c r="EL194" i="2"/>
  <c r="EL195" i="2"/>
  <c r="EL196" i="2"/>
  <c r="EL197" i="2"/>
  <c r="EL198" i="2"/>
  <c r="EL199" i="2"/>
  <c r="EL200" i="2"/>
  <c r="EL201" i="2"/>
  <c r="EL202" i="2"/>
  <c r="EL203" i="2"/>
  <c r="EL204" i="2"/>
  <c r="EL205" i="2"/>
  <c r="EL206" i="2"/>
  <c r="EL207" i="2"/>
  <c r="EL208" i="2"/>
  <c r="EL209" i="2"/>
  <c r="EL210" i="2"/>
  <c r="EL211" i="2"/>
  <c r="EL212" i="2"/>
  <c r="EL213" i="2"/>
  <c r="EL214" i="2"/>
  <c r="EL215" i="2"/>
  <c r="EL216" i="2"/>
  <c r="EL217" i="2"/>
  <c r="EL218" i="2"/>
  <c r="EL219" i="2"/>
  <c r="EL220" i="2"/>
  <c r="EL221" i="2"/>
  <c r="EL222" i="2"/>
  <c r="EL223" i="2"/>
  <c r="EL224" i="2"/>
  <c r="EL225" i="2"/>
  <c r="EL226" i="2"/>
  <c r="EL227" i="2"/>
  <c r="EL228" i="2"/>
  <c r="EL229" i="2"/>
  <c r="EL230" i="2"/>
  <c r="EL231" i="2"/>
  <c r="EL232" i="2"/>
  <c r="EL233" i="2"/>
  <c r="EL234" i="2"/>
  <c r="EL235" i="2"/>
  <c r="EL236" i="2"/>
  <c r="EL237" i="2"/>
  <c r="EL238" i="2"/>
  <c r="EL239" i="2"/>
  <c r="EL240" i="2"/>
  <c r="EL241" i="2"/>
  <c r="EL242" i="2"/>
  <c r="EL243" i="2"/>
  <c r="EL244" i="2"/>
  <c r="EL245" i="2"/>
  <c r="EL246" i="2"/>
  <c r="EL247" i="2"/>
  <c r="EL248" i="2"/>
  <c r="EL249" i="2"/>
  <c r="EL250" i="2"/>
  <c r="EL251" i="2"/>
  <c r="EL252" i="2"/>
  <c r="EL253" i="2"/>
  <c r="EL254" i="2"/>
  <c r="EL255" i="2"/>
  <c r="EL256" i="2"/>
  <c r="EL257" i="2"/>
  <c r="EL258" i="2"/>
  <c r="EL259" i="2"/>
  <c r="EL260" i="2"/>
  <c r="EL261" i="2"/>
  <c r="EL262" i="2"/>
  <c r="EL263" i="2"/>
  <c r="EL264" i="2"/>
  <c r="EL265" i="2"/>
  <c r="EL266" i="2"/>
  <c r="EL267" i="2"/>
  <c r="EL268" i="2"/>
  <c r="EL269" i="2"/>
  <c r="EL270" i="2"/>
  <c r="EL271" i="2"/>
  <c r="EL272" i="2"/>
  <c r="EL273" i="2"/>
  <c r="EL274" i="2"/>
  <c r="EL275" i="2"/>
  <c r="EL276" i="2"/>
  <c r="EL277" i="2"/>
  <c r="EL278" i="2"/>
  <c r="EL279" i="2"/>
  <c r="EL280" i="2"/>
  <c r="EL281" i="2"/>
  <c r="EL282" i="2"/>
  <c r="EL283" i="2"/>
  <c r="EL284" i="2"/>
  <c r="EL285" i="2"/>
  <c r="EL286" i="2"/>
  <c r="EL287" i="2"/>
  <c r="EL288" i="2"/>
  <c r="EL289" i="2"/>
  <c r="EL290" i="2"/>
  <c r="EL291" i="2"/>
  <c r="EL292" i="2"/>
  <c r="EL293" i="2"/>
  <c r="EL294" i="2"/>
  <c r="EL295" i="2"/>
  <c r="EL296" i="2"/>
  <c r="EL297" i="2"/>
  <c r="EL298" i="2"/>
  <c r="EL299" i="2"/>
  <c r="EL300" i="2"/>
  <c r="EL301" i="2"/>
  <c r="EL302" i="2"/>
  <c r="EL303" i="2"/>
  <c r="EL304" i="2"/>
  <c r="EL305" i="2"/>
  <c r="EL306" i="2"/>
  <c r="EL307" i="2"/>
  <c r="EL308" i="2"/>
  <c r="EL309" i="2"/>
  <c r="EL310" i="2"/>
  <c r="EL311" i="2"/>
  <c r="EL312" i="2"/>
  <c r="EL313" i="2"/>
  <c r="EL314" i="2"/>
  <c r="EL315" i="2"/>
  <c r="EL316" i="2"/>
  <c r="EL317" i="2"/>
  <c r="EL318" i="2"/>
  <c r="EL319" i="2"/>
  <c r="EL320" i="2"/>
  <c r="EL321" i="2"/>
  <c r="EL322" i="2"/>
  <c r="EL323" i="2"/>
  <c r="EL324" i="2"/>
  <c r="EL325" i="2"/>
  <c r="EL326" i="2"/>
  <c r="EL327" i="2"/>
  <c r="EL328" i="2"/>
  <c r="EL329" i="2"/>
  <c r="EL330" i="2"/>
  <c r="EL331" i="2"/>
  <c r="EL332" i="2"/>
  <c r="EL333" i="2"/>
  <c r="EL334" i="2"/>
  <c r="EL335" i="2"/>
  <c r="EL336" i="2"/>
  <c r="EL337" i="2"/>
  <c r="EL338" i="2"/>
  <c r="EL339" i="2"/>
  <c r="EL340" i="2"/>
  <c r="EL341" i="2"/>
  <c r="EL342" i="2"/>
  <c r="EL343" i="2"/>
  <c r="EL344" i="2"/>
  <c r="EL345" i="2"/>
  <c r="EL346" i="2"/>
  <c r="EL347" i="2"/>
  <c r="EL348" i="2"/>
  <c r="EL349" i="2"/>
  <c r="EL350" i="2"/>
  <c r="EL351" i="2"/>
  <c r="EL352" i="2"/>
  <c r="EL353" i="2"/>
  <c r="EL354" i="2"/>
  <c r="EL355" i="2"/>
  <c r="EL356" i="2"/>
  <c r="EL357" i="2"/>
  <c r="EL358" i="2"/>
  <c r="EL359" i="2"/>
  <c r="EL360" i="2"/>
  <c r="EL361" i="2"/>
  <c r="EL362" i="2"/>
  <c r="EL363" i="2"/>
  <c r="EL364" i="2"/>
  <c r="EL365" i="2"/>
  <c r="EL366" i="2"/>
  <c r="EL367" i="2"/>
  <c r="EL368" i="2"/>
  <c r="EL369" i="2"/>
  <c r="EL370" i="2"/>
  <c r="EL371" i="2"/>
  <c r="EL372" i="2"/>
  <c r="EL373" i="2"/>
  <c r="EL374" i="2"/>
  <c r="EL375" i="2"/>
  <c r="EL376" i="2"/>
  <c r="EL377" i="2"/>
  <c r="EL378" i="2"/>
  <c r="EL379" i="2"/>
  <c r="EL380" i="2"/>
  <c r="EL381" i="2"/>
  <c r="EL382" i="2"/>
  <c r="EL383" i="2"/>
  <c r="EL384" i="2"/>
  <c r="EL385" i="2"/>
  <c r="EL386" i="2"/>
  <c r="EL387" i="2"/>
  <c r="EL388" i="2"/>
  <c r="EL389" i="2"/>
  <c r="EL390" i="2"/>
  <c r="EL391" i="2"/>
  <c r="EL392" i="2"/>
  <c r="EL393" i="2"/>
  <c r="EL394" i="2"/>
  <c r="EL395" i="2"/>
  <c r="EL396" i="2"/>
  <c r="EL397" i="2"/>
  <c r="EL398" i="2"/>
  <c r="EL399" i="2"/>
  <c r="EL400" i="2"/>
  <c r="EL401" i="2"/>
  <c r="EL402" i="2"/>
  <c r="EL403" i="2"/>
  <c r="EL404" i="2"/>
  <c r="EL405" i="2"/>
  <c r="EL406" i="2"/>
  <c r="EL407" i="2"/>
  <c r="EL408" i="2"/>
  <c r="EL409" i="2"/>
  <c r="EL410" i="2"/>
  <c r="EL411" i="2"/>
  <c r="EL412" i="2"/>
  <c r="EL413" i="2"/>
  <c r="EL414" i="2"/>
  <c r="EL415" i="2"/>
  <c r="EL416" i="2"/>
  <c r="EL417" i="2"/>
  <c r="EL418" i="2"/>
  <c r="EL419" i="2"/>
  <c r="EL420" i="2"/>
  <c r="EL421" i="2"/>
  <c r="EL422" i="2"/>
  <c r="EL423" i="2"/>
  <c r="EL424" i="2"/>
  <c r="EL425" i="2"/>
  <c r="EL426" i="2"/>
  <c r="EL427" i="2"/>
  <c r="EL428" i="2"/>
  <c r="EL429" i="2"/>
  <c r="EL430" i="2"/>
  <c r="EL431" i="2"/>
  <c r="EL432" i="2"/>
  <c r="EL433" i="2"/>
  <c r="EL434" i="2"/>
  <c r="EL435" i="2"/>
  <c r="EL436" i="2"/>
  <c r="EL437" i="2"/>
  <c r="EL438" i="2"/>
  <c r="EL439" i="2"/>
  <c r="EL440" i="2"/>
  <c r="EL441" i="2"/>
  <c r="EL442" i="2"/>
  <c r="EL443" i="2"/>
  <c r="EL444" i="2"/>
  <c r="EL445" i="2"/>
  <c r="EL446" i="2"/>
  <c r="EL447" i="2"/>
  <c r="EL448" i="2"/>
  <c r="EL449" i="2"/>
  <c r="EL450" i="2"/>
  <c r="EL451" i="2"/>
  <c r="EL452" i="2"/>
  <c r="EL453" i="2"/>
  <c r="EL454" i="2"/>
  <c r="EL455" i="2"/>
  <c r="EL456" i="2"/>
  <c r="EL457" i="2"/>
  <c r="EL458" i="2"/>
  <c r="EL459" i="2"/>
  <c r="EL460" i="2"/>
  <c r="EL461" i="2"/>
  <c r="EL462" i="2"/>
  <c r="EL463" i="2"/>
  <c r="EL464" i="2"/>
  <c r="EL465" i="2"/>
  <c r="EL466" i="2"/>
  <c r="EL467" i="2"/>
  <c r="EL468" i="2"/>
  <c r="EL469" i="2"/>
  <c r="EL470" i="2"/>
  <c r="EL471" i="2"/>
  <c r="EL472" i="2"/>
  <c r="EL473" i="2"/>
  <c r="EL474" i="2"/>
  <c r="EL475" i="2"/>
  <c r="EL476" i="2"/>
  <c r="EL477" i="2"/>
  <c r="EL478" i="2"/>
  <c r="EL479" i="2"/>
  <c r="EL480" i="2"/>
  <c r="EL481" i="2"/>
  <c r="EL482" i="2"/>
  <c r="EL483" i="2"/>
  <c r="EL484" i="2"/>
  <c r="EL485" i="2"/>
  <c r="EL486" i="2"/>
  <c r="EL487" i="2"/>
  <c r="EL488" i="2"/>
  <c r="EL489" i="2"/>
  <c r="EL490" i="2"/>
  <c r="EL491" i="2"/>
  <c r="EL492" i="2"/>
  <c r="EL493" i="2"/>
  <c r="EL494" i="2"/>
  <c r="EL495" i="2"/>
  <c r="EL496" i="2"/>
  <c r="EL497" i="2"/>
  <c r="EL498" i="2"/>
  <c r="EL499" i="2"/>
  <c r="EL500" i="2"/>
  <c r="EL501" i="2"/>
  <c r="EL502" i="2"/>
  <c r="EL503" i="2"/>
  <c r="EL504" i="2"/>
  <c r="EL505" i="2"/>
  <c r="EL506" i="2"/>
  <c r="EL507" i="2"/>
  <c r="EL508" i="2"/>
  <c r="EL509" i="2"/>
  <c r="EL510" i="2"/>
  <c r="EL511" i="2"/>
  <c r="EL512" i="2"/>
  <c r="EL513" i="2"/>
  <c r="EL514" i="2"/>
  <c r="EL515" i="2"/>
  <c r="EL516" i="2"/>
  <c r="EL517" i="2"/>
  <c r="EL518" i="2"/>
  <c r="EL519" i="2"/>
  <c r="EL520" i="2"/>
  <c r="EL521" i="2"/>
  <c r="EL522" i="2"/>
  <c r="EL523" i="2"/>
  <c r="EL524" i="2"/>
  <c r="EL525" i="2"/>
  <c r="EL526" i="2"/>
  <c r="EL527" i="2"/>
  <c r="EL528" i="2"/>
  <c r="EL529" i="2"/>
  <c r="EL530" i="2"/>
  <c r="EL531" i="2"/>
  <c r="EL532" i="2"/>
  <c r="EL533" i="2"/>
  <c r="EL534" i="2"/>
  <c r="EL535" i="2"/>
  <c r="EL536" i="2"/>
  <c r="EL537" i="2"/>
  <c r="EL538" i="2"/>
  <c r="EL539" i="2"/>
  <c r="EL540" i="2"/>
  <c r="EL541" i="2"/>
  <c r="EL542" i="2"/>
  <c r="EL543" i="2"/>
  <c r="EL544" i="2"/>
  <c r="EL545" i="2"/>
  <c r="EL546" i="2"/>
  <c r="EL547" i="2"/>
  <c r="EL548" i="2"/>
  <c r="EL549" i="2"/>
  <c r="EL550" i="2"/>
  <c r="EL551" i="2"/>
  <c r="EL552" i="2"/>
  <c r="EL553" i="2"/>
  <c r="EL554" i="2"/>
  <c r="EL555" i="2"/>
  <c r="EL556" i="2"/>
  <c r="EL557" i="2"/>
  <c r="EL558" i="2"/>
  <c r="EL559" i="2"/>
  <c r="EL560" i="2"/>
  <c r="EL561" i="2"/>
  <c r="EL562" i="2"/>
  <c r="EL563" i="2"/>
  <c r="EL564" i="2"/>
  <c r="EL565" i="2"/>
  <c r="EL566" i="2"/>
  <c r="EL567" i="2"/>
  <c r="EL568" i="2"/>
  <c r="EL569" i="2"/>
  <c r="EL570" i="2"/>
  <c r="EL571" i="2"/>
  <c r="EL572" i="2"/>
  <c r="EL573" i="2"/>
  <c r="EL574" i="2"/>
  <c r="EL575" i="2"/>
  <c r="EL576" i="2"/>
  <c r="EL577" i="2"/>
  <c r="EL578" i="2"/>
  <c r="EL579" i="2"/>
  <c r="EL580" i="2"/>
  <c r="EL581" i="2"/>
  <c r="EL582" i="2"/>
  <c r="EL583" i="2"/>
  <c r="EL584" i="2"/>
  <c r="EL585" i="2"/>
  <c r="EL586" i="2"/>
  <c r="EL587" i="2"/>
  <c r="EL588" i="2"/>
  <c r="EL589" i="2"/>
  <c r="EL590" i="2"/>
  <c r="EL591" i="2"/>
  <c r="EL592" i="2"/>
  <c r="EL593" i="2"/>
  <c r="EL594" i="2"/>
  <c r="EL595" i="2"/>
  <c r="EL596" i="2"/>
  <c r="EL597" i="2"/>
  <c r="EL598" i="2"/>
  <c r="EL599" i="2"/>
  <c r="EL600" i="2"/>
  <c r="EL601" i="2"/>
  <c r="EL602" i="2"/>
  <c r="EL603" i="2"/>
  <c r="EL604" i="2"/>
  <c r="EL605" i="2"/>
  <c r="EL606" i="2"/>
  <c r="EL607" i="2"/>
  <c r="EL608" i="2"/>
  <c r="EL609" i="2"/>
  <c r="EL610" i="2"/>
  <c r="EL611" i="2"/>
  <c r="EL612" i="2"/>
  <c r="EL613" i="2"/>
  <c r="EL614" i="2"/>
  <c r="EL615" i="2"/>
  <c r="EL616" i="2"/>
  <c r="EL617" i="2"/>
  <c r="EL618" i="2"/>
  <c r="EL619" i="2"/>
  <c r="EL620" i="2"/>
  <c r="EL621" i="2"/>
  <c r="EL622" i="2"/>
  <c r="EL623" i="2"/>
  <c r="EL624" i="2"/>
  <c r="EL625" i="2"/>
  <c r="EL626" i="2"/>
  <c r="EL627" i="2"/>
  <c r="EL628" i="2"/>
  <c r="EL629" i="2"/>
  <c r="EL630" i="2"/>
  <c r="EL631" i="2"/>
  <c r="EL632" i="2"/>
  <c r="EL633" i="2"/>
  <c r="EL634" i="2"/>
  <c r="EL635" i="2"/>
  <c r="EL636" i="2"/>
  <c r="EL637" i="2"/>
  <c r="EL638" i="2"/>
  <c r="EL639" i="2"/>
  <c r="EL640" i="2"/>
  <c r="EL641" i="2"/>
  <c r="EL642" i="2"/>
  <c r="EL643" i="2"/>
  <c r="EL644" i="2"/>
  <c r="EL645" i="2"/>
  <c r="EL646" i="2"/>
  <c r="EL647" i="2"/>
  <c r="EL648" i="2"/>
  <c r="EL649" i="2"/>
  <c r="EL650" i="2"/>
  <c r="EL651" i="2"/>
  <c r="EL652" i="2"/>
  <c r="EL653" i="2"/>
  <c r="EL654" i="2"/>
  <c r="EL655" i="2"/>
  <c r="EL656" i="2"/>
  <c r="EL657" i="2"/>
  <c r="EL658" i="2"/>
  <c r="EL659" i="2"/>
  <c r="EL660" i="2"/>
  <c r="EL661" i="2"/>
  <c r="EL662" i="2"/>
  <c r="EL663" i="2"/>
  <c r="EL664" i="2"/>
  <c r="EL665" i="2"/>
  <c r="EL666" i="2"/>
  <c r="EL667" i="2"/>
  <c r="EL668" i="2"/>
  <c r="EL669" i="2"/>
  <c r="EL670" i="2"/>
  <c r="EL671" i="2"/>
  <c r="EL672" i="2"/>
  <c r="EL673" i="2"/>
  <c r="EL674" i="2"/>
  <c r="EL675" i="2"/>
  <c r="EL676" i="2"/>
  <c r="EL677" i="2"/>
  <c r="EL678" i="2"/>
  <c r="EL679" i="2"/>
  <c r="EL680" i="2"/>
  <c r="EL681" i="2"/>
  <c r="EL682" i="2"/>
  <c r="EL683" i="2"/>
  <c r="EL684" i="2"/>
  <c r="EL685" i="2"/>
  <c r="EL686" i="2"/>
  <c r="EL687" i="2"/>
  <c r="EL688" i="2"/>
  <c r="EL689" i="2"/>
  <c r="EL690" i="2"/>
  <c r="EL691" i="2"/>
  <c r="EL692" i="2"/>
  <c r="EL693" i="2"/>
  <c r="EL694" i="2"/>
  <c r="EL695" i="2"/>
  <c r="EL696" i="2"/>
  <c r="EL697" i="2"/>
  <c r="EL698" i="2"/>
  <c r="EL699" i="2"/>
  <c r="EL700" i="2"/>
  <c r="EL701" i="2"/>
  <c r="EL702" i="2"/>
  <c r="EL703" i="2"/>
  <c r="EL704" i="2"/>
  <c r="EL705" i="2"/>
  <c r="EL706" i="2"/>
  <c r="EL707" i="2"/>
  <c r="EL708" i="2"/>
  <c r="EL709" i="2"/>
  <c r="EL710" i="2"/>
  <c r="EL711" i="2"/>
  <c r="EL712" i="2"/>
  <c r="EL713" i="2"/>
  <c r="EL714" i="2"/>
  <c r="EL715" i="2"/>
  <c r="EL716" i="2"/>
  <c r="EL717" i="2"/>
  <c r="EL718" i="2"/>
  <c r="EL719" i="2"/>
  <c r="EL720" i="2"/>
  <c r="EL721" i="2"/>
  <c r="EL722" i="2"/>
  <c r="EL723" i="2"/>
  <c r="EL724" i="2"/>
  <c r="EL725" i="2"/>
  <c r="EL726" i="2"/>
  <c r="EL727" i="2"/>
  <c r="EL728" i="2"/>
  <c r="EL729" i="2"/>
  <c r="EL730" i="2"/>
  <c r="EL731" i="2"/>
  <c r="EL732" i="2"/>
  <c r="EL733" i="2"/>
  <c r="EL734" i="2"/>
  <c r="EL735" i="2"/>
  <c r="EL736" i="2"/>
  <c r="EL737" i="2"/>
  <c r="EL738" i="2"/>
  <c r="EL739" i="2"/>
  <c r="EL740" i="2"/>
  <c r="EL741" i="2"/>
  <c r="EL742" i="2"/>
  <c r="EL743" i="2"/>
  <c r="EL744" i="2"/>
  <c r="EL745" i="2"/>
  <c r="EL746" i="2"/>
  <c r="EL747" i="2"/>
  <c r="EL748" i="2"/>
  <c r="EL749" i="2"/>
  <c r="EL750" i="2"/>
  <c r="EL751" i="2"/>
  <c r="EL752" i="2"/>
  <c r="EL753" i="2"/>
  <c r="EL754" i="2"/>
  <c r="EL755" i="2"/>
  <c r="EL756" i="2"/>
  <c r="EL757" i="2"/>
  <c r="EL758" i="2"/>
  <c r="EL759" i="2"/>
  <c r="EL760" i="2"/>
  <c r="EL761" i="2"/>
  <c r="EL762" i="2"/>
  <c r="EL763" i="2"/>
  <c r="EL764" i="2"/>
  <c r="EL765" i="2"/>
  <c r="EL766" i="2"/>
  <c r="EL767" i="2"/>
  <c r="EL768" i="2"/>
  <c r="EL769" i="2"/>
  <c r="EL770" i="2"/>
  <c r="EL771" i="2"/>
  <c r="EL772" i="2"/>
  <c r="EL773" i="2"/>
  <c r="EL774" i="2"/>
  <c r="EL775" i="2"/>
  <c r="EL776" i="2"/>
  <c r="EL777" i="2"/>
  <c r="EL778" i="2"/>
  <c r="EL779" i="2"/>
  <c r="EL780" i="2"/>
  <c r="EL781" i="2"/>
  <c r="EL782" i="2"/>
  <c r="EL783" i="2"/>
  <c r="EL784" i="2"/>
  <c r="EL785" i="2"/>
  <c r="EL786" i="2"/>
  <c r="EL787" i="2"/>
  <c r="EL788" i="2"/>
  <c r="EL789" i="2"/>
  <c r="EL790" i="2"/>
  <c r="EL791" i="2"/>
  <c r="EL792" i="2"/>
  <c r="EL793" i="2"/>
  <c r="EL794" i="2"/>
  <c r="EL795" i="2"/>
  <c r="EL796" i="2"/>
  <c r="EL797" i="2"/>
  <c r="EL798" i="2"/>
  <c r="EL799" i="2"/>
  <c r="EL800" i="2"/>
  <c r="EL801" i="2"/>
  <c r="EL802" i="2"/>
  <c r="EL803" i="2"/>
  <c r="EL804" i="2"/>
  <c r="EL805" i="2"/>
  <c r="EL806" i="2"/>
  <c r="EL807" i="2"/>
  <c r="EL808" i="2"/>
  <c r="EL809" i="2"/>
  <c r="EL810" i="2"/>
  <c r="EL811" i="2"/>
  <c r="EL812" i="2"/>
  <c r="EL813" i="2"/>
  <c r="EL814" i="2"/>
  <c r="EL815" i="2"/>
  <c r="EL816" i="2"/>
  <c r="EL817" i="2"/>
  <c r="EL818" i="2"/>
  <c r="EL819" i="2"/>
  <c r="EL820" i="2"/>
  <c r="EL821" i="2"/>
  <c r="EL822" i="2"/>
  <c r="EL823" i="2"/>
  <c r="EL824" i="2"/>
  <c r="EL825" i="2"/>
  <c r="EL826" i="2"/>
  <c r="EL827" i="2"/>
  <c r="EL828" i="2"/>
  <c r="EL829" i="2"/>
  <c r="EL830" i="2"/>
  <c r="EL831" i="2"/>
  <c r="EL832" i="2"/>
  <c r="EL833" i="2"/>
  <c r="EL834" i="2"/>
  <c r="EL835" i="2"/>
  <c r="EL836" i="2"/>
  <c r="EL837" i="2"/>
  <c r="EL838" i="2"/>
  <c r="EL839" i="2"/>
  <c r="EL840" i="2"/>
  <c r="EL841" i="2"/>
  <c r="EL842" i="2"/>
  <c r="EL843" i="2"/>
  <c r="EL844" i="2"/>
  <c r="EL845" i="2"/>
  <c r="EL846" i="2"/>
  <c r="EL847" i="2"/>
  <c r="EL848" i="2"/>
  <c r="EL849" i="2"/>
  <c r="EL850" i="2"/>
  <c r="EL851" i="2"/>
  <c r="EL852" i="2"/>
  <c r="EL853" i="2"/>
  <c r="EL854" i="2"/>
  <c r="EL855" i="2"/>
  <c r="EL856" i="2"/>
  <c r="EL857" i="2"/>
  <c r="EL858" i="2"/>
  <c r="EL859" i="2"/>
  <c r="EL860" i="2"/>
  <c r="EL861" i="2"/>
  <c r="EL862" i="2"/>
  <c r="EL863" i="2"/>
  <c r="EL864" i="2"/>
  <c r="EL865" i="2"/>
  <c r="EL866" i="2"/>
  <c r="EL867" i="2"/>
  <c r="EL868" i="2"/>
  <c r="EL869" i="2"/>
  <c r="EL870" i="2"/>
  <c r="EL871" i="2"/>
  <c r="EL872" i="2"/>
  <c r="EL873" i="2"/>
  <c r="EL874" i="2"/>
  <c r="EL875" i="2"/>
  <c r="EL876" i="2"/>
  <c r="EL877" i="2"/>
  <c r="EL878" i="2"/>
  <c r="EL879" i="2"/>
  <c r="EL880" i="2"/>
  <c r="EL881" i="2"/>
  <c r="EL882" i="2"/>
  <c r="EL883" i="2"/>
  <c r="EL884" i="2"/>
  <c r="EL885" i="2"/>
  <c r="EL886" i="2"/>
  <c r="EL887" i="2"/>
  <c r="EL888" i="2"/>
  <c r="EL889" i="2"/>
  <c r="EL890" i="2"/>
  <c r="EL891" i="2"/>
  <c r="EL892" i="2"/>
  <c r="EL893" i="2"/>
  <c r="EL894" i="2"/>
  <c r="EL895" i="2"/>
  <c r="EL896" i="2"/>
  <c r="EL897" i="2"/>
  <c r="EL898" i="2"/>
  <c r="EL899" i="2"/>
  <c r="EL900" i="2"/>
  <c r="EL901" i="2"/>
  <c r="EL902" i="2"/>
  <c r="EL903" i="2"/>
  <c r="EL904" i="2"/>
  <c r="EL905" i="2"/>
  <c r="EL906" i="2"/>
  <c r="EL907" i="2"/>
  <c r="EL908" i="2"/>
  <c r="EL909" i="2"/>
  <c r="EL910" i="2"/>
  <c r="EL911" i="2"/>
  <c r="EL912" i="2"/>
  <c r="EL913" i="2"/>
  <c r="EL914" i="2"/>
  <c r="EL915" i="2"/>
  <c r="EL916" i="2"/>
  <c r="EL917" i="2"/>
  <c r="EL918" i="2"/>
  <c r="EL919" i="2"/>
  <c r="EL920" i="2"/>
  <c r="EL921" i="2"/>
  <c r="EL922" i="2"/>
  <c r="EL923" i="2"/>
  <c r="EL924" i="2"/>
  <c r="EL925" i="2"/>
  <c r="EL926" i="2"/>
  <c r="EL927" i="2"/>
  <c r="EL928" i="2"/>
  <c r="EL929" i="2"/>
  <c r="EL930" i="2"/>
  <c r="EL931" i="2"/>
  <c r="EL932" i="2"/>
  <c r="EL933" i="2"/>
  <c r="EL934" i="2"/>
  <c r="EL935" i="2"/>
  <c r="EL936" i="2"/>
  <c r="EL937" i="2"/>
  <c r="EL938" i="2"/>
  <c r="EL939" i="2"/>
  <c r="EL940" i="2"/>
  <c r="EL941" i="2"/>
  <c r="EL942" i="2"/>
  <c r="EL943" i="2"/>
  <c r="EL944" i="2"/>
  <c r="EL945" i="2"/>
  <c r="EL946" i="2"/>
  <c r="EL947" i="2"/>
  <c r="EL948" i="2"/>
  <c r="EL949" i="2"/>
  <c r="EL950" i="2"/>
  <c r="EL951" i="2"/>
  <c r="EL952" i="2"/>
  <c r="EL953" i="2"/>
  <c r="EL954" i="2"/>
  <c r="EL955" i="2"/>
  <c r="EL956" i="2"/>
  <c r="EL957" i="2"/>
  <c r="EL958" i="2"/>
  <c r="EL959" i="2"/>
  <c r="EL960" i="2"/>
  <c r="EL961" i="2"/>
  <c r="EL962" i="2"/>
  <c r="EL2" i="2"/>
  <c r="H959" i="2" l="1"/>
  <c r="H943" i="2"/>
  <c r="H935" i="2"/>
  <c r="H936" i="2"/>
  <c r="H920" i="2"/>
  <c r="H914" i="2"/>
  <c r="H925" i="2"/>
  <c r="H908" i="2"/>
  <c r="H923" i="2"/>
  <c r="N935" i="2"/>
  <c r="I939" i="2"/>
  <c r="I925" i="2"/>
  <c r="K901" i="2"/>
  <c r="EQ901" i="2" s="1"/>
  <c r="M901" i="2"/>
  <c r="X901" i="2"/>
  <c r="AI901" i="2"/>
  <c r="AT901" i="2"/>
  <c r="BA901" i="2"/>
  <c r="EU901" i="2" s="1"/>
  <c r="BL901" i="2"/>
  <c r="BW901" i="2"/>
  <c r="BZ901" i="2"/>
  <c r="CE901" i="2"/>
  <c r="CJ901" i="2"/>
  <c r="CQ901" i="2"/>
  <c r="CV901" i="2"/>
  <c r="DA901" i="2"/>
  <c r="DF901" i="2"/>
  <c r="DK901" i="2"/>
  <c r="EZ901" i="2" s="1"/>
  <c r="DP901" i="2"/>
  <c r="DU901" i="2"/>
  <c r="DZ901" i="2"/>
  <c r="EE901" i="2"/>
  <c r="EJ901" i="2"/>
  <c r="EK901" i="2"/>
  <c r="EO901" i="2"/>
  <c r="EP901" i="2"/>
  <c r="ET901" i="2"/>
  <c r="EV901" i="2"/>
  <c r="EY901" i="2"/>
  <c r="K902" i="2"/>
  <c r="M902" i="2"/>
  <c r="X902" i="2"/>
  <c r="AI902" i="2"/>
  <c r="AT902" i="2"/>
  <c r="BA902" i="2"/>
  <c r="EU902" i="2" s="1"/>
  <c r="BL902" i="2"/>
  <c r="BW902" i="2"/>
  <c r="BZ902" i="2"/>
  <c r="CE902" i="2"/>
  <c r="EV902" i="2" s="1"/>
  <c r="CJ902" i="2"/>
  <c r="CQ902" i="2"/>
  <c r="CV902" i="2"/>
  <c r="DA902" i="2"/>
  <c r="DF902" i="2"/>
  <c r="DK902" i="2"/>
  <c r="EZ902" i="2" s="1"/>
  <c r="DP902" i="2"/>
  <c r="DU902" i="2"/>
  <c r="DZ902" i="2"/>
  <c r="EE902" i="2"/>
  <c r="EJ902" i="2"/>
  <c r="EK902" i="2"/>
  <c r="EO902" i="2"/>
  <c r="EP902" i="2"/>
  <c r="ET902" i="2"/>
  <c r="EY902" i="2"/>
  <c r="K903" i="2"/>
  <c r="EQ903" i="2" s="1"/>
  <c r="M903" i="2"/>
  <c r="X903" i="2"/>
  <c r="AI903" i="2"/>
  <c r="AT903" i="2"/>
  <c r="BA903" i="2"/>
  <c r="EU903" i="2" s="1"/>
  <c r="BL903" i="2"/>
  <c r="BW903" i="2"/>
  <c r="BZ903" i="2"/>
  <c r="CE903" i="2"/>
  <c r="EV903" i="2" s="1"/>
  <c r="CJ903" i="2"/>
  <c r="CQ903" i="2"/>
  <c r="CV903" i="2"/>
  <c r="DA903" i="2"/>
  <c r="DF903" i="2"/>
  <c r="DK903" i="2"/>
  <c r="EZ903" i="2" s="1"/>
  <c r="DP903" i="2"/>
  <c r="DU903" i="2"/>
  <c r="DZ903" i="2"/>
  <c r="EE903" i="2"/>
  <c r="EJ903" i="2"/>
  <c r="EK903" i="2"/>
  <c r="EO903" i="2"/>
  <c r="EP903" i="2"/>
  <c r="ET903" i="2"/>
  <c r="EY903" i="2"/>
  <c r="K904" i="2"/>
  <c r="EQ904" i="2" s="1"/>
  <c r="M904" i="2"/>
  <c r="X904" i="2"/>
  <c r="AI904" i="2"/>
  <c r="AT904" i="2"/>
  <c r="BA904" i="2"/>
  <c r="EU904" i="2" s="1"/>
  <c r="BL904" i="2"/>
  <c r="BW904" i="2"/>
  <c r="BZ904" i="2"/>
  <c r="CE904" i="2"/>
  <c r="EV904" i="2" s="1"/>
  <c r="CJ904" i="2"/>
  <c r="CQ904" i="2"/>
  <c r="CV904" i="2"/>
  <c r="DA904" i="2"/>
  <c r="DF904" i="2"/>
  <c r="DK904" i="2"/>
  <c r="EZ904" i="2" s="1"/>
  <c r="DP904" i="2"/>
  <c r="DU904" i="2"/>
  <c r="DZ904" i="2"/>
  <c r="EE904" i="2"/>
  <c r="EJ904" i="2"/>
  <c r="EK904" i="2"/>
  <c r="EO904" i="2"/>
  <c r="EP904" i="2"/>
  <c r="ET904" i="2"/>
  <c r="EY904" i="2"/>
  <c r="K905" i="2"/>
  <c r="EQ905" i="2" s="1"/>
  <c r="M905" i="2"/>
  <c r="X905" i="2"/>
  <c r="AI905" i="2"/>
  <c r="AT905" i="2"/>
  <c r="BA905" i="2"/>
  <c r="EU905" i="2" s="1"/>
  <c r="BL905" i="2"/>
  <c r="BW905" i="2"/>
  <c r="BZ905" i="2"/>
  <c r="CE905" i="2"/>
  <c r="EV905" i="2" s="1"/>
  <c r="CJ905" i="2"/>
  <c r="CQ905" i="2"/>
  <c r="CV905" i="2"/>
  <c r="DA905" i="2"/>
  <c r="DF905" i="2"/>
  <c r="DK905" i="2"/>
  <c r="EZ905" i="2" s="1"/>
  <c r="DP905" i="2"/>
  <c r="DU905" i="2"/>
  <c r="DZ905" i="2"/>
  <c r="EE905" i="2"/>
  <c r="EJ905" i="2"/>
  <c r="EK905" i="2"/>
  <c r="EO905" i="2"/>
  <c r="EP905" i="2"/>
  <c r="ET905" i="2"/>
  <c r="EY905" i="2"/>
  <c r="K906" i="2"/>
  <c r="EQ906" i="2" s="1"/>
  <c r="M906" i="2"/>
  <c r="X906" i="2"/>
  <c r="AI906" i="2"/>
  <c r="AT906" i="2"/>
  <c r="BA906" i="2"/>
  <c r="EU906" i="2" s="1"/>
  <c r="BL906" i="2"/>
  <c r="BW906" i="2"/>
  <c r="BZ906" i="2"/>
  <c r="CE906" i="2"/>
  <c r="EV906" i="2" s="1"/>
  <c r="CJ906" i="2"/>
  <c r="CQ906" i="2"/>
  <c r="CV906" i="2"/>
  <c r="DA906" i="2"/>
  <c r="DF906" i="2"/>
  <c r="DK906" i="2"/>
  <c r="EZ906" i="2" s="1"/>
  <c r="DP906" i="2"/>
  <c r="DU906" i="2"/>
  <c r="DZ906" i="2"/>
  <c r="EE906" i="2"/>
  <c r="EJ906" i="2"/>
  <c r="EK906" i="2"/>
  <c r="EO906" i="2"/>
  <c r="EP906" i="2"/>
  <c r="ET906" i="2"/>
  <c r="EY906" i="2"/>
  <c r="K907" i="2"/>
  <c r="M907" i="2"/>
  <c r="X907" i="2"/>
  <c r="AI907" i="2"/>
  <c r="AT907" i="2"/>
  <c r="BA907" i="2"/>
  <c r="EU907" i="2" s="1"/>
  <c r="BL907" i="2"/>
  <c r="BW907" i="2"/>
  <c r="BZ907" i="2"/>
  <c r="CE907" i="2"/>
  <c r="EV907" i="2" s="1"/>
  <c r="CJ907" i="2"/>
  <c r="CQ907" i="2"/>
  <c r="CV907" i="2"/>
  <c r="DA907" i="2"/>
  <c r="DF907" i="2"/>
  <c r="DK907" i="2"/>
  <c r="EZ907" i="2" s="1"/>
  <c r="DP907" i="2"/>
  <c r="DU907" i="2"/>
  <c r="DZ907" i="2"/>
  <c r="EE907" i="2"/>
  <c r="EJ907" i="2"/>
  <c r="EK907" i="2"/>
  <c r="EO907" i="2"/>
  <c r="EP907" i="2"/>
  <c r="ET907" i="2"/>
  <c r="EY907" i="2"/>
  <c r="K908" i="2"/>
  <c r="EQ908" i="2" s="1"/>
  <c r="M908" i="2"/>
  <c r="X908" i="2"/>
  <c r="AI908" i="2"/>
  <c r="AT908" i="2"/>
  <c r="BA908" i="2"/>
  <c r="EU908" i="2" s="1"/>
  <c r="BL908" i="2"/>
  <c r="BW908" i="2"/>
  <c r="BZ908" i="2"/>
  <c r="CE908" i="2"/>
  <c r="EV908" i="2" s="1"/>
  <c r="CJ908" i="2"/>
  <c r="CQ908" i="2"/>
  <c r="CV908" i="2"/>
  <c r="DA908" i="2"/>
  <c r="DF908" i="2"/>
  <c r="DK908" i="2"/>
  <c r="EZ908" i="2" s="1"/>
  <c r="DP908" i="2"/>
  <c r="DU908" i="2"/>
  <c r="DZ908" i="2"/>
  <c r="EE908" i="2"/>
  <c r="EJ908" i="2"/>
  <c r="EK908" i="2"/>
  <c r="EO908" i="2"/>
  <c r="EP908" i="2"/>
  <c r="ET908" i="2"/>
  <c r="EY908" i="2"/>
  <c r="K909" i="2"/>
  <c r="M909" i="2"/>
  <c r="X909" i="2"/>
  <c r="AI909" i="2"/>
  <c r="AT909" i="2"/>
  <c r="BA909" i="2"/>
  <c r="EU909" i="2" s="1"/>
  <c r="BL909" i="2"/>
  <c r="BW909" i="2"/>
  <c r="BZ909" i="2"/>
  <c r="CE909" i="2"/>
  <c r="EV909" i="2" s="1"/>
  <c r="CJ909" i="2"/>
  <c r="CQ909" i="2"/>
  <c r="CV909" i="2"/>
  <c r="DA909" i="2"/>
  <c r="DF909" i="2"/>
  <c r="DK909" i="2"/>
  <c r="EZ909" i="2" s="1"/>
  <c r="DP909" i="2"/>
  <c r="DU909" i="2"/>
  <c r="DZ909" i="2"/>
  <c r="EE909" i="2"/>
  <c r="EJ909" i="2"/>
  <c r="EK909" i="2"/>
  <c r="EO909" i="2"/>
  <c r="EP909" i="2"/>
  <c r="ET909" i="2"/>
  <c r="EY909" i="2"/>
  <c r="K910" i="2"/>
  <c r="EQ910" i="2" s="1"/>
  <c r="M910" i="2"/>
  <c r="X910" i="2"/>
  <c r="AI910" i="2"/>
  <c r="AT910" i="2"/>
  <c r="BA910" i="2"/>
  <c r="EU910" i="2" s="1"/>
  <c r="BL910" i="2"/>
  <c r="BW910" i="2"/>
  <c r="BZ910" i="2"/>
  <c r="CE910" i="2"/>
  <c r="EV910" i="2" s="1"/>
  <c r="CJ910" i="2"/>
  <c r="CQ910" i="2"/>
  <c r="CV910" i="2"/>
  <c r="DA910" i="2"/>
  <c r="DF910" i="2"/>
  <c r="DK910" i="2"/>
  <c r="EZ910" i="2" s="1"/>
  <c r="DP910" i="2"/>
  <c r="DU910" i="2"/>
  <c r="DZ910" i="2"/>
  <c r="EE910" i="2"/>
  <c r="EJ910" i="2"/>
  <c r="EK910" i="2"/>
  <c r="EO910" i="2"/>
  <c r="EP910" i="2"/>
  <c r="ET910" i="2"/>
  <c r="EY910" i="2"/>
  <c r="K911" i="2"/>
  <c r="EQ911" i="2" s="1"/>
  <c r="M911" i="2"/>
  <c r="X911" i="2"/>
  <c r="AI911" i="2"/>
  <c r="AT911" i="2"/>
  <c r="BA911" i="2"/>
  <c r="EU911" i="2" s="1"/>
  <c r="BL911" i="2"/>
  <c r="BW911" i="2"/>
  <c r="BZ911" i="2"/>
  <c r="CE911" i="2"/>
  <c r="EV911" i="2" s="1"/>
  <c r="CJ911" i="2"/>
  <c r="CQ911" i="2"/>
  <c r="CV911" i="2"/>
  <c r="DA911" i="2"/>
  <c r="DF911" i="2"/>
  <c r="DK911" i="2"/>
  <c r="EZ911" i="2" s="1"/>
  <c r="DP911" i="2"/>
  <c r="DU911" i="2"/>
  <c r="DZ911" i="2"/>
  <c r="EE911" i="2"/>
  <c r="EJ911" i="2"/>
  <c r="EK911" i="2"/>
  <c r="EO911" i="2"/>
  <c r="EP911" i="2"/>
  <c r="ET911" i="2"/>
  <c r="EY911" i="2"/>
  <c r="K912" i="2"/>
  <c r="EQ912" i="2" s="1"/>
  <c r="M912" i="2"/>
  <c r="X912" i="2"/>
  <c r="AI912" i="2"/>
  <c r="AT912" i="2"/>
  <c r="BA912" i="2"/>
  <c r="EU912" i="2" s="1"/>
  <c r="BL912" i="2"/>
  <c r="BW912" i="2"/>
  <c r="BZ912" i="2"/>
  <c r="CE912" i="2"/>
  <c r="EV912" i="2" s="1"/>
  <c r="CJ912" i="2"/>
  <c r="CQ912" i="2"/>
  <c r="CV912" i="2"/>
  <c r="DA912" i="2"/>
  <c r="DF912" i="2"/>
  <c r="DK912" i="2"/>
  <c r="EZ912" i="2" s="1"/>
  <c r="DP912" i="2"/>
  <c r="DU912" i="2"/>
  <c r="DZ912" i="2"/>
  <c r="EE912" i="2"/>
  <c r="EJ912" i="2"/>
  <c r="EK912" i="2"/>
  <c r="EO912" i="2"/>
  <c r="EP912" i="2"/>
  <c r="ET912" i="2"/>
  <c r="EY912" i="2"/>
  <c r="K913" i="2"/>
  <c r="M913" i="2"/>
  <c r="X913" i="2"/>
  <c r="AI913" i="2"/>
  <c r="AT913" i="2"/>
  <c r="BA913" i="2"/>
  <c r="EU913" i="2" s="1"/>
  <c r="BL913" i="2"/>
  <c r="BW913" i="2"/>
  <c r="BZ913" i="2"/>
  <c r="CE913" i="2"/>
  <c r="EV913" i="2" s="1"/>
  <c r="CJ913" i="2"/>
  <c r="CQ913" i="2"/>
  <c r="CV913" i="2"/>
  <c r="DA913" i="2"/>
  <c r="DF913" i="2"/>
  <c r="DK913" i="2"/>
  <c r="EZ913" i="2" s="1"/>
  <c r="DP913" i="2"/>
  <c r="DU913" i="2"/>
  <c r="DZ913" i="2"/>
  <c r="EE913" i="2"/>
  <c r="EJ913" i="2"/>
  <c r="EK913" i="2"/>
  <c r="EO913" i="2"/>
  <c r="EP913" i="2"/>
  <c r="ET913" i="2"/>
  <c r="EY913" i="2"/>
  <c r="K914" i="2"/>
  <c r="EQ914" i="2" s="1"/>
  <c r="M914" i="2"/>
  <c r="X914" i="2"/>
  <c r="AI914" i="2"/>
  <c r="AT914" i="2"/>
  <c r="BA914" i="2"/>
  <c r="EU914" i="2" s="1"/>
  <c r="BL914" i="2"/>
  <c r="BW914" i="2"/>
  <c r="BZ914" i="2"/>
  <c r="CE914" i="2"/>
  <c r="EV914" i="2" s="1"/>
  <c r="CJ914" i="2"/>
  <c r="CQ914" i="2"/>
  <c r="CV914" i="2"/>
  <c r="DA914" i="2"/>
  <c r="DF914" i="2"/>
  <c r="DK914" i="2"/>
  <c r="EZ914" i="2" s="1"/>
  <c r="DP914" i="2"/>
  <c r="DU914" i="2"/>
  <c r="DZ914" i="2"/>
  <c r="EE914" i="2"/>
  <c r="EJ914" i="2"/>
  <c r="EK914" i="2"/>
  <c r="EO914" i="2"/>
  <c r="EP914" i="2"/>
  <c r="ET914" i="2"/>
  <c r="EY914" i="2"/>
  <c r="K915" i="2"/>
  <c r="EQ915" i="2" s="1"/>
  <c r="M915" i="2"/>
  <c r="X915" i="2"/>
  <c r="AI915" i="2"/>
  <c r="AT915" i="2"/>
  <c r="BA915" i="2"/>
  <c r="EU915" i="2" s="1"/>
  <c r="BL915" i="2"/>
  <c r="BW915" i="2"/>
  <c r="BZ915" i="2"/>
  <c r="CE915" i="2"/>
  <c r="EV915" i="2" s="1"/>
  <c r="CJ915" i="2"/>
  <c r="CQ915" i="2"/>
  <c r="CV915" i="2"/>
  <c r="DA915" i="2"/>
  <c r="DF915" i="2"/>
  <c r="DK915" i="2"/>
  <c r="EZ915" i="2" s="1"/>
  <c r="DP915" i="2"/>
  <c r="DU915" i="2"/>
  <c r="DZ915" i="2"/>
  <c r="EE915" i="2"/>
  <c r="EJ915" i="2"/>
  <c r="EK915" i="2"/>
  <c r="EO915" i="2"/>
  <c r="EP915" i="2"/>
  <c r="ET915" i="2"/>
  <c r="EY915" i="2"/>
  <c r="K916" i="2"/>
  <c r="EQ916" i="2" s="1"/>
  <c r="M916" i="2"/>
  <c r="X916" i="2"/>
  <c r="AI916" i="2"/>
  <c r="AT916" i="2"/>
  <c r="BA916" i="2"/>
  <c r="BL916" i="2"/>
  <c r="BW916" i="2"/>
  <c r="BZ916" i="2"/>
  <c r="CE916" i="2"/>
  <c r="EV916" i="2" s="1"/>
  <c r="CJ916" i="2"/>
  <c r="CQ916" i="2"/>
  <c r="CV916" i="2"/>
  <c r="DA916" i="2"/>
  <c r="DF916" i="2"/>
  <c r="DK916" i="2"/>
  <c r="EZ916" i="2" s="1"/>
  <c r="DP916" i="2"/>
  <c r="DU916" i="2"/>
  <c r="DZ916" i="2"/>
  <c r="EE916" i="2"/>
  <c r="EJ916" i="2"/>
  <c r="EK916" i="2"/>
  <c r="EO916" i="2"/>
  <c r="EP916" i="2"/>
  <c r="ET916" i="2"/>
  <c r="EU916" i="2"/>
  <c r="EY916" i="2"/>
  <c r="K917" i="2"/>
  <c r="M917" i="2"/>
  <c r="X917" i="2"/>
  <c r="AI917" i="2"/>
  <c r="AT917" i="2"/>
  <c r="BA917" i="2"/>
  <c r="EU917" i="2" s="1"/>
  <c r="BL917" i="2"/>
  <c r="BW917" i="2"/>
  <c r="BZ917" i="2"/>
  <c r="CE917" i="2"/>
  <c r="EV917" i="2" s="1"/>
  <c r="CJ917" i="2"/>
  <c r="CQ917" i="2"/>
  <c r="CV917" i="2"/>
  <c r="DA917" i="2"/>
  <c r="DF917" i="2"/>
  <c r="DK917" i="2"/>
  <c r="EZ917" i="2" s="1"/>
  <c r="DP917" i="2"/>
  <c r="DU917" i="2"/>
  <c r="DZ917" i="2"/>
  <c r="EE917" i="2"/>
  <c r="EJ917" i="2"/>
  <c r="EK917" i="2"/>
  <c r="EO917" i="2"/>
  <c r="EP917" i="2"/>
  <c r="ET917" i="2"/>
  <c r="EY917" i="2"/>
  <c r="K918" i="2"/>
  <c r="EQ918" i="2" s="1"/>
  <c r="M918" i="2"/>
  <c r="X918" i="2"/>
  <c r="AI918" i="2"/>
  <c r="AT918" i="2"/>
  <c r="BA918" i="2"/>
  <c r="EU918" i="2" s="1"/>
  <c r="BL918" i="2"/>
  <c r="BW918" i="2"/>
  <c r="BZ918" i="2"/>
  <c r="CE918" i="2"/>
  <c r="EV918" i="2" s="1"/>
  <c r="CJ918" i="2"/>
  <c r="CQ918" i="2"/>
  <c r="CV918" i="2"/>
  <c r="DA918" i="2"/>
  <c r="DF918" i="2"/>
  <c r="DK918" i="2"/>
  <c r="EZ918" i="2" s="1"/>
  <c r="DP918" i="2"/>
  <c r="DU918" i="2"/>
  <c r="DZ918" i="2"/>
  <c r="EE918" i="2"/>
  <c r="EJ918" i="2"/>
  <c r="EK918" i="2"/>
  <c r="EO918" i="2"/>
  <c r="EP918" i="2"/>
  <c r="ET918" i="2"/>
  <c r="EY918" i="2"/>
  <c r="K919" i="2"/>
  <c r="EQ919" i="2" s="1"/>
  <c r="M919" i="2"/>
  <c r="X919" i="2"/>
  <c r="AI919" i="2"/>
  <c r="AT919" i="2"/>
  <c r="BA919" i="2"/>
  <c r="EU919" i="2" s="1"/>
  <c r="BL919" i="2"/>
  <c r="BW919" i="2"/>
  <c r="BZ919" i="2"/>
  <c r="CE919" i="2"/>
  <c r="EV919" i="2" s="1"/>
  <c r="CJ919" i="2"/>
  <c r="CQ919" i="2"/>
  <c r="CV919" i="2"/>
  <c r="DA919" i="2"/>
  <c r="DF919" i="2"/>
  <c r="DK919" i="2"/>
  <c r="EZ919" i="2" s="1"/>
  <c r="DP919" i="2"/>
  <c r="DU919" i="2"/>
  <c r="DZ919" i="2"/>
  <c r="EE919" i="2"/>
  <c r="EJ919" i="2"/>
  <c r="EK919" i="2"/>
  <c r="EO919" i="2"/>
  <c r="EP919" i="2"/>
  <c r="ET919" i="2"/>
  <c r="EY919" i="2"/>
  <c r="K920" i="2"/>
  <c r="EQ920" i="2" s="1"/>
  <c r="M920" i="2"/>
  <c r="X920" i="2"/>
  <c r="AI920" i="2"/>
  <c r="AT920" i="2"/>
  <c r="BA920" i="2"/>
  <c r="EU920" i="2" s="1"/>
  <c r="BL920" i="2"/>
  <c r="BW920" i="2"/>
  <c r="BZ920" i="2"/>
  <c r="CE920" i="2"/>
  <c r="EV920" i="2" s="1"/>
  <c r="CJ920" i="2"/>
  <c r="CQ920" i="2"/>
  <c r="CV920" i="2"/>
  <c r="DA920" i="2"/>
  <c r="DF920" i="2"/>
  <c r="DK920" i="2"/>
  <c r="EZ920" i="2" s="1"/>
  <c r="DP920" i="2"/>
  <c r="DU920" i="2"/>
  <c r="DZ920" i="2"/>
  <c r="EE920" i="2"/>
  <c r="EJ920" i="2"/>
  <c r="EK920" i="2"/>
  <c r="EO920" i="2"/>
  <c r="EP920" i="2"/>
  <c r="ET920" i="2"/>
  <c r="EY920" i="2"/>
  <c r="K921" i="2"/>
  <c r="EQ921" i="2" s="1"/>
  <c r="M921" i="2"/>
  <c r="X921" i="2"/>
  <c r="AI921" i="2"/>
  <c r="AT921" i="2"/>
  <c r="BA921" i="2"/>
  <c r="EU921" i="2" s="1"/>
  <c r="BL921" i="2"/>
  <c r="BW921" i="2"/>
  <c r="BZ921" i="2"/>
  <c r="CE921" i="2"/>
  <c r="EV921" i="2" s="1"/>
  <c r="CJ921" i="2"/>
  <c r="CQ921" i="2"/>
  <c r="CV921" i="2"/>
  <c r="DA921" i="2"/>
  <c r="DF921" i="2"/>
  <c r="DK921" i="2"/>
  <c r="EZ921" i="2" s="1"/>
  <c r="DP921" i="2"/>
  <c r="DU921" i="2"/>
  <c r="DZ921" i="2"/>
  <c r="EE921" i="2"/>
  <c r="EJ921" i="2"/>
  <c r="EK921" i="2"/>
  <c r="EO921" i="2"/>
  <c r="EP921" i="2"/>
  <c r="ET921" i="2"/>
  <c r="EY921" i="2"/>
  <c r="K922" i="2"/>
  <c r="EQ922" i="2" s="1"/>
  <c r="M922" i="2"/>
  <c r="X922" i="2"/>
  <c r="AI922" i="2"/>
  <c r="AT922" i="2"/>
  <c r="BA922" i="2"/>
  <c r="EU922" i="2" s="1"/>
  <c r="BL922" i="2"/>
  <c r="BW922" i="2"/>
  <c r="BZ922" i="2"/>
  <c r="CE922" i="2"/>
  <c r="EV922" i="2" s="1"/>
  <c r="CJ922" i="2"/>
  <c r="CQ922" i="2"/>
  <c r="CV922" i="2"/>
  <c r="DA922" i="2"/>
  <c r="DF922" i="2"/>
  <c r="DK922" i="2"/>
  <c r="EZ922" i="2" s="1"/>
  <c r="DP922" i="2"/>
  <c r="DU922" i="2"/>
  <c r="DZ922" i="2"/>
  <c r="EE922" i="2"/>
  <c r="EJ922" i="2"/>
  <c r="EK922" i="2"/>
  <c r="EO922" i="2"/>
  <c r="EP922" i="2"/>
  <c r="ET922" i="2"/>
  <c r="EY922" i="2"/>
  <c r="K923" i="2"/>
  <c r="EQ923" i="2" s="1"/>
  <c r="M923" i="2"/>
  <c r="X923" i="2"/>
  <c r="AI923" i="2"/>
  <c r="AT923" i="2"/>
  <c r="BA923" i="2"/>
  <c r="BL923" i="2"/>
  <c r="BW923" i="2"/>
  <c r="BZ923" i="2"/>
  <c r="CE923" i="2"/>
  <c r="EV923" i="2" s="1"/>
  <c r="CJ923" i="2"/>
  <c r="CQ923" i="2"/>
  <c r="CV923" i="2"/>
  <c r="DA923" i="2"/>
  <c r="DF923" i="2"/>
  <c r="DK923" i="2"/>
  <c r="EZ923" i="2" s="1"/>
  <c r="DP923" i="2"/>
  <c r="DU923" i="2"/>
  <c r="DZ923" i="2"/>
  <c r="EE923" i="2"/>
  <c r="EJ923" i="2"/>
  <c r="EK923" i="2"/>
  <c r="EO923" i="2"/>
  <c r="EP923" i="2"/>
  <c r="ET923" i="2"/>
  <c r="EU923" i="2"/>
  <c r="EY923" i="2"/>
  <c r="K924" i="2"/>
  <c r="EQ924" i="2" s="1"/>
  <c r="M924" i="2"/>
  <c r="X924" i="2"/>
  <c r="AI924" i="2"/>
  <c r="AT924" i="2"/>
  <c r="BA924" i="2"/>
  <c r="EU924" i="2" s="1"/>
  <c r="BL924" i="2"/>
  <c r="BW924" i="2"/>
  <c r="BZ924" i="2"/>
  <c r="CE924" i="2"/>
  <c r="EV924" i="2" s="1"/>
  <c r="CJ924" i="2"/>
  <c r="CQ924" i="2"/>
  <c r="CV924" i="2"/>
  <c r="DA924" i="2"/>
  <c r="DF924" i="2"/>
  <c r="DK924" i="2"/>
  <c r="EZ924" i="2" s="1"/>
  <c r="DP924" i="2"/>
  <c r="DU924" i="2"/>
  <c r="DZ924" i="2"/>
  <c r="EE924" i="2"/>
  <c r="EJ924" i="2"/>
  <c r="EK924" i="2"/>
  <c r="EO924" i="2"/>
  <c r="EP924" i="2"/>
  <c r="ET924" i="2"/>
  <c r="EY924" i="2"/>
  <c r="K925" i="2"/>
  <c r="EQ925" i="2" s="1"/>
  <c r="M925" i="2"/>
  <c r="X925" i="2"/>
  <c r="AI925" i="2"/>
  <c r="AT925" i="2"/>
  <c r="BA925" i="2"/>
  <c r="BL925" i="2"/>
  <c r="BW925" i="2"/>
  <c r="BZ925" i="2"/>
  <c r="CE925" i="2"/>
  <c r="EV925" i="2" s="1"/>
  <c r="CJ925" i="2"/>
  <c r="CQ925" i="2"/>
  <c r="CV925" i="2"/>
  <c r="DA925" i="2"/>
  <c r="DF925" i="2"/>
  <c r="DK925" i="2"/>
  <c r="EZ925" i="2" s="1"/>
  <c r="DP925" i="2"/>
  <c r="DU925" i="2"/>
  <c r="DZ925" i="2"/>
  <c r="EE925" i="2"/>
  <c r="EJ925" i="2"/>
  <c r="EK925" i="2"/>
  <c r="EO925" i="2"/>
  <c r="EP925" i="2"/>
  <c r="ET925" i="2"/>
  <c r="EY925" i="2"/>
  <c r="K926" i="2"/>
  <c r="EQ926" i="2" s="1"/>
  <c r="M926" i="2"/>
  <c r="X926" i="2"/>
  <c r="AI926" i="2"/>
  <c r="AT926" i="2"/>
  <c r="BA926" i="2"/>
  <c r="EU926" i="2" s="1"/>
  <c r="BL926" i="2"/>
  <c r="BW926" i="2"/>
  <c r="BZ926" i="2"/>
  <c r="CE926" i="2"/>
  <c r="EV926" i="2" s="1"/>
  <c r="CJ926" i="2"/>
  <c r="CQ926" i="2"/>
  <c r="CV926" i="2"/>
  <c r="DA926" i="2"/>
  <c r="DF926" i="2"/>
  <c r="DK926" i="2"/>
  <c r="EZ926" i="2" s="1"/>
  <c r="DP926" i="2"/>
  <c r="DU926" i="2"/>
  <c r="DZ926" i="2"/>
  <c r="EE926" i="2"/>
  <c r="EJ926" i="2"/>
  <c r="EK926" i="2"/>
  <c r="EO926" i="2"/>
  <c r="EP926" i="2"/>
  <c r="ET926" i="2"/>
  <c r="EY926" i="2"/>
  <c r="K927" i="2"/>
  <c r="EQ927" i="2" s="1"/>
  <c r="M927" i="2"/>
  <c r="X927" i="2"/>
  <c r="AI927" i="2"/>
  <c r="AT927" i="2"/>
  <c r="BA927" i="2"/>
  <c r="BL927" i="2"/>
  <c r="BW927" i="2"/>
  <c r="BZ927" i="2"/>
  <c r="CE927" i="2"/>
  <c r="EV927" i="2" s="1"/>
  <c r="CJ927" i="2"/>
  <c r="CQ927" i="2"/>
  <c r="CV927" i="2"/>
  <c r="DA927" i="2"/>
  <c r="DF927" i="2"/>
  <c r="DK927" i="2"/>
  <c r="EZ927" i="2" s="1"/>
  <c r="DP927" i="2"/>
  <c r="DU927" i="2"/>
  <c r="DZ927" i="2"/>
  <c r="EE927" i="2"/>
  <c r="EJ927" i="2"/>
  <c r="EK927" i="2"/>
  <c r="EO927" i="2"/>
  <c r="EP927" i="2"/>
  <c r="ET927" i="2"/>
  <c r="EY927" i="2"/>
  <c r="K928" i="2"/>
  <c r="M928" i="2"/>
  <c r="X928" i="2"/>
  <c r="AI928" i="2"/>
  <c r="AT928" i="2"/>
  <c r="BA928" i="2"/>
  <c r="EU928" i="2" s="1"/>
  <c r="BL928" i="2"/>
  <c r="BW928" i="2"/>
  <c r="BZ928" i="2"/>
  <c r="CE928" i="2"/>
  <c r="EV928" i="2" s="1"/>
  <c r="CJ928" i="2"/>
  <c r="CQ928" i="2"/>
  <c r="CV928" i="2"/>
  <c r="DA928" i="2"/>
  <c r="DF928" i="2"/>
  <c r="DK928" i="2"/>
  <c r="EZ928" i="2" s="1"/>
  <c r="DP928" i="2"/>
  <c r="DU928" i="2"/>
  <c r="DZ928" i="2"/>
  <c r="EE928" i="2"/>
  <c r="EJ928" i="2"/>
  <c r="EK928" i="2"/>
  <c r="EO928" i="2"/>
  <c r="EP928" i="2"/>
  <c r="ET928" i="2"/>
  <c r="EY928" i="2"/>
  <c r="K929" i="2"/>
  <c r="EQ929" i="2" s="1"/>
  <c r="M929" i="2"/>
  <c r="X929" i="2"/>
  <c r="AI929" i="2"/>
  <c r="AT929" i="2"/>
  <c r="BA929" i="2"/>
  <c r="BL929" i="2"/>
  <c r="BW929" i="2"/>
  <c r="BZ929" i="2"/>
  <c r="CE929" i="2"/>
  <c r="EV929" i="2" s="1"/>
  <c r="CJ929" i="2"/>
  <c r="CQ929" i="2"/>
  <c r="CV929" i="2"/>
  <c r="DA929" i="2"/>
  <c r="DF929" i="2"/>
  <c r="DK929" i="2"/>
  <c r="EZ929" i="2" s="1"/>
  <c r="DP929" i="2"/>
  <c r="DU929" i="2"/>
  <c r="DZ929" i="2"/>
  <c r="EE929" i="2"/>
  <c r="EJ929" i="2"/>
  <c r="EK929" i="2"/>
  <c r="EO929" i="2"/>
  <c r="EP929" i="2"/>
  <c r="ET929" i="2"/>
  <c r="EY929" i="2"/>
  <c r="K930" i="2"/>
  <c r="EQ930" i="2" s="1"/>
  <c r="M930" i="2"/>
  <c r="X930" i="2"/>
  <c r="AI930" i="2"/>
  <c r="AT930" i="2"/>
  <c r="BA930" i="2"/>
  <c r="EU930" i="2" s="1"/>
  <c r="BL930" i="2"/>
  <c r="BW930" i="2"/>
  <c r="BZ930" i="2"/>
  <c r="CE930" i="2"/>
  <c r="EV930" i="2" s="1"/>
  <c r="CJ930" i="2"/>
  <c r="CQ930" i="2"/>
  <c r="CV930" i="2"/>
  <c r="DA930" i="2"/>
  <c r="DF930" i="2"/>
  <c r="DK930" i="2"/>
  <c r="EZ930" i="2" s="1"/>
  <c r="DP930" i="2"/>
  <c r="DU930" i="2"/>
  <c r="DZ930" i="2"/>
  <c r="EE930" i="2"/>
  <c r="EJ930" i="2"/>
  <c r="EK930" i="2"/>
  <c r="EO930" i="2"/>
  <c r="EP930" i="2"/>
  <c r="ET930" i="2"/>
  <c r="EY930" i="2"/>
  <c r="K931" i="2"/>
  <c r="EQ931" i="2" s="1"/>
  <c r="M931" i="2"/>
  <c r="X931" i="2"/>
  <c r="AI931" i="2"/>
  <c r="AT931" i="2"/>
  <c r="BA931" i="2"/>
  <c r="EU931" i="2" s="1"/>
  <c r="BL931" i="2"/>
  <c r="BW931" i="2"/>
  <c r="BZ931" i="2"/>
  <c r="CE931" i="2"/>
  <c r="EV931" i="2" s="1"/>
  <c r="CJ931" i="2"/>
  <c r="CQ931" i="2"/>
  <c r="CV931" i="2"/>
  <c r="DA931" i="2"/>
  <c r="DF931" i="2"/>
  <c r="DK931" i="2"/>
  <c r="EZ931" i="2" s="1"/>
  <c r="DP931" i="2"/>
  <c r="DU931" i="2"/>
  <c r="DZ931" i="2"/>
  <c r="EE931" i="2"/>
  <c r="EJ931" i="2"/>
  <c r="EK931" i="2"/>
  <c r="EO931" i="2"/>
  <c r="EP931" i="2"/>
  <c r="ET931" i="2"/>
  <c r="EY931" i="2"/>
  <c r="K932" i="2"/>
  <c r="EQ932" i="2" s="1"/>
  <c r="M932" i="2"/>
  <c r="X932" i="2"/>
  <c r="AI932" i="2"/>
  <c r="AT932" i="2"/>
  <c r="BA932" i="2"/>
  <c r="BL932" i="2"/>
  <c r="BW932" i="2"/>
  <c r="BZ932" i="2"/>
  <c r="CE932" i="2"/>
  <c r="EV932" i="2" s="1"/>
  <c r="CJ932" i="2"/>
  <c r="CQ932" i="2"/>
  <c r="CV932" i="2"/>
  <c r="DA932" i="2"/>
  <c r="DF932" i="2"/>
  <c r="DK932" i="2"/>
  <c r="EZ932" i="2" s="1"/>
  <c r="DP932" i="2"/>
  <c r="DU932" i="2"/>
  <c r="DZ932" i="2"/>
  <c r="EE932" i="2"/>
  <c r="EJ932" i="2"/>
  <c r="EK932" i="2"/>
  <c r="EO932" i="2"/>
  <c r="EP932" i="2"/>
  <c r="ET932" i="2"/>
  <c r="EY932" i="2"/>
  <c r="K933" i="2"/>
  <c r="EQ933" i="2" s="1"/>
  <c r="M933" i="2"/>
  <c r="X933" i="2"/>
  <c r="AI933" i="2"/>
  <c r="AT933" i="2"/>
  <c r="BA933" i="2"/>
  <c r="EU933" i="2" s="1"/>
  <c r="BL933" i="2"/>
  <c r="BW933" i="2"/>
  <c r="BZ933" i="2"/>
  <c r="CE933" i="2"/>
  <c r="EV933" i="2" s="1"/>
  <c r="CJ933" i="2"/>
  <c r="CQ933" i="2"/>
  <c r="CV933" i="2"/>
  <c r="DA933" i="2"/>
  <c r="DF933" i="2"/>
  <c r="DK933" i="2"/>
  <c r="EZ933" i="2" s="1"/>
  <c r="DP933" i="2"/>
  <c r="DU933" i="2"/>
  <c r="DZ933" i="2"/>
  <c r="EE933" i="2"/>
  <c r="EJ933" i="2"/>
  <c r="EK933" i="2"/>
  <c r="EO933" i="2"/>
  <c r="EP933" i="2"/>
  <c r="ET933" i="2"/>
  <c r="EY933" i="2"/>
  <c r="K934" i="2"/>
  <c r="EQ934" i="2" s="1"/>
  <c r="M934" i="2"/>
  <c r="X934" i="2"/>
  <c r="AI934" i="2"/>
  <c r="AT934" i="2"/>
  <c r="BA934" i="2"/>
  <c r="EU934" i="2" s="1"/>
  <c r="BL934" i="2"/>
  <c r="BW934" i="2"/>
  <c r="BZ934" i="2"/>
  <c r="CE934" i="2"/>
  <c r="EV934" i="2" s="1"/>
  <c r="CJ934" i="2"/>
  <c r="CQ934" i="2"/>
  <c r="CV934" i="2"/>
  <c r="DA934" i="2"/>
  <c r="DF934" i="2"/>
  <c r="DK934" i="2"/>
  <c r="EZ934" i="2" s="1"/>
  <c r="DP934" i="2"/>
  <c r="DU934" i="2"/>
  <c r="DZ934" i="2"/>
  <c r="EE934" i="2"/>
  <c r="EJ934" i="2"/>
  <c r="EK934" i="2"/>
  <c r="EO934" i="2"/>
  <c r="EP934" i="2"/>
  <c r="ET934" i="2"/>
  <c r="EY934" i="2"/>
  <c r="K935" i="2"/>
  <c r="EQ935" i="2" s="1"/>
  <c r="M935" i="2"/>
  <c r="X935" i="2"/>
  <c r="AI935" i="2"/>
  <c r="AT935" i="2"/>
  <c r="BA935" i="2"/>
  <c r="EU935" i="2" s="1"/>
  <c r="BL935" i="2"/>
  <c r="BW935" i="2"/>
  <c r="BZ935" i="2"/>
  <c r="CE935" i="2"/>
  <c r="EV935" i="2" s="1"/>
  <c r="CJ935" i="2"/>
  <c r="CQ935" i="2"/>
  <c r="CV935" i="2"/>
  <c r="DA935" i="2"/>
  <c r="DF935" i="2"/>
  <c r="DK935" i="2"/>
  <c r="EZ935" i="2" s="1"/>
  <c r="DP935" i="2"/>
  <c r="DU935" i="2"/>
  <c r="DZ935" i="2"/>
  <c r="EE935" i="2"/>
  <c r="EJ935" i="2"/>
  <c r="EK935" i="2"/>
  <c r="EO935" i="2"/>
  <c r="EP935" i="2"/>
  <c r="ET935" i="2"/>
  <c r="EY935" i="2"/>
  <c r="K936" i="2"/>
  <c r="EQ936" i="2" s="1"/>
  <c r="M936" i="2"/>
  <c r="X936" i="2"/>
  <c r="AI936" i="2"/>
  <c r="AT936" i="2"/>
  <c r="BA936" i="2"/>
  <c r="EU936" i="2" s="1"/>
  <c r="BL936" i="2"/>
  <c r="BW936" i="2"/>
  <c r="BZ936" i="2"/>
  <c r="CE936" i="2"/>
  <c r="EV936" i="2" s="1"/>
  <c r="CJ936" i="2"/>
  <c r="CQ936" i="2"/>
  <c r="CV936" i="2"/>
  <c r="DA936" i="2"/>
  <c r="DF936" i="2"/>
  <c r="DK936" i="2"/>
  <c r="EZ936" i="2" s="1"/>
  <c r="DP936" i="2"/>
  <c r="DU936" i="2"/>
  <c r="DZ936" i="2"/>
  <c r="EE936" i="2"/>
  <c r="EJ936" i="2"/>
  <c r="EK936" i="2"/>
  <c r="EO936" i="2"/>
  <c r="EP936" i="2"/>
  <c r="ET936" i="2"/>
  <c r="EY936" i="2"/>
  <c r="K937" i="2"/>
  <c r="EQ937" i="2" s="1"/>
  <c r="M937" i="2"/>
  <c r="X937" i="2"/>
  <c r="AI937" i="2"/>
  <c r="AT937" i="2"/>
  <c r="BA937" i="2"/>
  <c r="EU937" i="2" s="1"/>
  <c r="BL937" i="2"/>
  <c r="BW937" i="2"/>
  <c r="BZ937" i="2"/>
  <c r="CE937" i="2"/>
  <c r="EV937" i="2" s="1"/>
  <c r="CJ937" i="2"/>
  <c r="CQ937" i="2"/>
  <c r="CV937" i="2"/>
  <c r="DA937" i="2"/>
  <c r="DF937" i="2"/>
  <c r="DK937" i="2"/>
  <c r="EZ937" i="2" s="1"/>
  <c r="DP937" i="2"/>
  <c r="DU937" i="2"/>
  <c r="DZ937" i="2"/>
  <c r="EE937" i="2"/>
  <c r="EJ937" i="2"/>
  <c r="EK937" i="2"/>
  <c r="EO937" i="2"/>
  <c r="EP937" i="2"/>
  <c r="ET937" i="2"/>
  <c r="EY937" i="2"/>
  <c r="K938" i="2"/>
  <c r="EQ938" i="2" s="1"/>
  <c r="M938" i="2"/>
  <c r="X938" i="2"/>
  <c r="AI938" i="2"/>
  <c r="AT938" i="2"/>
  <c r="BA938" i="2"/>
  <c r="BL938" i="2"/>
  <c r="BW938" i="2"/>
  <c r="BZ938" i="2"/>
  <c r="CE938" i="2"/>
  <c r="EV938" i="2" s="1"/>
  <c r="CJ938" i="2"/>
  <c r="CQ938" i="2"/>
  <c r="CV938" i="2"/>
  <c r="DA938" i="2"/>
  <c r="DF938" i="2"/>
  <c r="DK938" i="2"/>
  <c r="EZ938" i="2" s="1"/>
  <c r="DP938" i="2"/>
  <c r="DU938" i="2"/>
  <c r="DZ938" i="2"/>
  <c r="EE938" i="2"/>
  <c r="EJ938" i="2"/>
  <c r="EK938" i="2"/>
  <c r="EO938" i="2"/>
  <c r="EP938" i="2"/>
  <c r="ET938" i="2"/>
  <c r="EY938" i="2"/>
  <c r="K939" i="2"/>
  <c r="EQ939" i="2" s="1"/>
  <c r="M939" i="2"/>
  <c r="X939" i="2"/>
  <c r="AI939" i="2"/>
  <c r="AT939" i="2"/>
  <c r="BA939" i="2"/>
  <c r="EU939" i="2" s="1"/>
  <c r="BL939" i="2"/>
  <c r="BW939" i="2"/>
  <c r="BZ939" i="2"/>
  <c r="CE939" i="2"/>
  <c r="EV939" i="2" s="1"/>
  <c r="CJ939" i="2"/>
  <c r="CQ939" i="2"/>
  <c r="CV939" i="2"/>
  <c r="DA939" i="2"/>
  <c r="DF939" i="2"/>
  <c r="DK939" i="2"/>
  <c r="EZ939" i="2" s="1"/>
  <c r="DP939" i="2"/>
  <c r="DU939" i="2"/>
  <c r="DZ939" i="2"/>
  <c r="EE939" i="2"/>
  <c r="EJ939" i="2"/>
  <c r="EK939" i="2"/>
  <c r="EO939" i="2"/>
  <c r="EP939" i="2"/>
  <c r="ET939" i="2"/>
  <c r="EY939" i="2"/>
  <c r="K940" i="2"/>
  <c r="EQ940" i="2" s="1"/>
  <c r="M940" i="2"/>
  <c r="X940" i="2"/>
  <c r="AI940" i="2"/>
  <c r="AT940" i="2"/>
  <c r="BA940" i="2"/>
  <c r="EU940" i="2" s="1"/>
  <c r="BL940" i="2"/>
  <c r="BW940" i="2"/>
  <c r="BZ940" i="2"/>
  <c r="CE940" i="2"/>
  <c r="EV940" i="2" s="1"/>
  <c r="CJ940" i="2"/>
  <c r="CQ940" i="2"/>
  <c r="CV940" i="2"/>
  <c r="DA940" i="2"/>
  <c r="DF940" i="2"/>
  <c r="DK940" i="2"/>
  <c r="EZ940" i="2" s="1"/>
  <c r="DP940" i="2"/>
  <c r="DU940" i="2"/>
  <c r="DZ940" i="2"/>
  <c r="EE940" i="2"/>
  <c r="EJ940" i="2"/>
  <c r="EK940" i="2"/>
  <c r="EO940" i="2"/>
  <c r="EP940" i="2"/>
  <c r="ET940" i="2"/>
  <c r="EY940" i="2"/>
  <c r="K941" i="2"/>
  <c r="EQ941" i="2" s="1"/>
  <c r="M941" i="2"/>
  <c r="X941" i="2"/>
  <c r="AI941" i="2"/>
  <c r="AT941" i="2"/>
  <c r="BA941" i="2"/>
  <c r="EU941" i="2" s="1"/>
  <c r="BL941" i="2"/>
  <c r="BW941" i="2"/>
  <c r="BZ941" i="2"/>
  <c r="CE941" i="2"/>
  <c r="EV941" i="2" s="1"/>
  <c r="CJ941" i="2"/>
  <c r="CQ941" i="2"/>
  <c r="CV941" i="2"/>
  <c r="DA941" i="2"/>
  <c r="DF941" i="2"/>
  <c r="DK941" i="2"/>
  <c r="EZ941" i="2" s="1"/>
  <c r="DP941" i="2"/>
  <c r="DU941" i="2"/>
  <c r="DZ941" i="2"/>
  <c r="EE941" i="2"/>
  <c r="EJ941" i="2"/>
  <c r="EK941" i="2"/>
  <c r="EO941" i="2"/>
  <c r="EP941" i="2"/>
  <c r="ET941" i="2"/>
  <c r="EY941" i="2"/>
  <c r="K942" i="2"/>
  <c r="EQ942" i="2" s="1"/>
  <c r="M942" i="2"/>
  <c r="X942" i="2"/>
  <c r="AI942" i="2"/>
  <c r="AT942" i="2"/>
  <c r="BA942" i="2"/>
  <c r="EU942" i="2" s="1"/>
  <c r="BL942" i="2"/>
  <c r="BW942" i="2"/>
  <c r="BZ942" i="2"/>
  <c r="CE942" i="2"/>
  <c r="EV942" i="2" s="1"/>
  <c r="CJ942" i="2"/>
  <c r="CQ942" i="2"/>
  <c r="CV942" i="2"/>
  <c r="DA942" i="2"/>
  <c r="DF942" i="2"/>
  <c r="DK942" i="2"/>
  <c r="EZ942" i="2" s="1"/>
  <c r="DP942" i="2"/>
  <c r="DU942" i="2"/>
  <c r="DZ942" i="2"/>
  <c r="EE942" i="2"/>
  <c r="EJ942" i="2"/>
  <c r="EK942" i="2"/>
  <c r="EO942" i="2"/>
  <c r="EP942" i="2"/>
  <c r="ET942" i="2"/>
  <c r="EY942" i="2"/>
  <c r="K943" i="2"/>
  <c r="EQ943" i="2" s="1"/>
  <c r="M943" i="2"/>
  <c r="X943" i="2"/>
  <c r="AI943" i="2"/>
  <c r="AT943" i="2"/>
  <c r="BA943" i="2"/>
  <c r="EU943" i="2" s="1"/>
  <c r="BL943" i="2"/>
  <c r="BW943" i="2"/>
  <c r="BZ943" i="2"/>
  <c r="CE943" i="2"/>
  <c r="EV943" i="2" s="1"/>
  <c r="CJ943" i="2"/>
  <c r="CQ943" i="2"/>
  <c r="CV943" i="2"/>
  <c r="DA943" i="2"/>
  <c r="DF943" i="2"/>
  <c r="DK943" i="2"/>
  <c r="EZ943" i="2" s="1"/>
  <c r="DP943" i="2"/>
  <c r="DU943" i="2"/>
  <c r="DZ943" i="2"/>
  <c r="EE943" i="2"/>
  <c r="EJ943" i="2"/>
  <c r="EK943" i="2"/>
  <c r="EO943" i="2"/>
  <c r="EP943" i="2"/>
  <c r="ET943" i="2"/>
  <c r="EY943" i="2"/>
  <c r="K944" i="2"/>
  <c r="EQ944" i="2" s="1"/>
  <c r="M944" i="2"/>
  <c r="X944" i="2"/>
  <c r="AI944" i="2"/>
  <c r="AT944" i="2"/>
  <c r="BA944" i="2"/>
  <c r="EU944" i="2" s="1"/>
  <c r="BL944" i="2"/>
  <c r="BW944" i="2"/>
  <c r="BZ944" i="2"/>
  <c r="CE944" i="2"/>
  <c r="EV944" i="2" s="1"/>
  <c r="CJ944" i="2"/>
  <c r="CQ944" i="2"/>
  <c r="CV944" i="2"/>
  <c r="DA944" i="2"/>
  <c r="DF944" i="2"/>
  <c r="DK944" i="2"/>
  <c r="EZ944" i="2" s="1"/>
  <c r="DP944" i="2"/>
  <c r="DU944" i="2"/>
  <c r="DZ944" i="2"/>
  <c r="EE944" i="2"/>
  <c r="EJ944" i="2"/>
  <c r="EK944" i="2"/>
  <c r="EO944" i="2"/>
  <c r="EP944" i="2"/>
  <c r="ET944" i="2"/>
  <c r="EY944" i="2"/>
  <c r="K945" i="2"/>
  <c r="EQ945" i="2" s="1"/>
  <c r="M945" i="2"/>
  <c r="X945" i="2"/>
  <c r="AI945" i="2"/>
  <c r="AT945" i="2"/>
  <c r="BA945" i="2"/>
  <c r="EU945" i="2" s="1"/>
  <c r="BL945" i="2"/>
  <c r="BW945" i="2"/>
  <c r="BZ945" i="2"/>
  <c r="CE945" i="2"/>
  <c r="EV945" i="2" s="1"/>
  <c r="CJ945" i="2"/>
  <c r="CQ945" i="2"/>
  <c r="CV945" i="2"/>
  <c r="DA945" i="2"/>
  <c r="DF945" i="2"/>
  <c r="DK945" i="2"/>
  <c r="EZ945" i="2" s="1"/>
  <c r="DP945" i="2"/>
  <c r="DU945" i="2"/>
  <c r="DZ945" i="2"/>
  <c r="EE945" i="2"/>
  <c r="EJ945" i="2"/>
  <c r="EK945" i="2"/>
  <c r="EO945" i="2"/>
  <c r="EP945" i="2"/>
  <c r="ET945" i="2"/>
  <c r="EY945" i="2"/>
  <c r="K946" i="2"/>
  <c r="EQ946" i="2" s="1"/>
  <c r="M946" i="2"/>
  <c r="X946" i="2"/>
  <c r="AI946" i="2"/>
  <c r="AT946" i="2"/>
  <c r="BA946" i="2"/>
  <c r="BL946" i="2"/>
  <c r="BW946" i="2"/>
  <c r="BZ946" i="2"/>
  <c r="CE946" i="2"/>
  <c r="CJ946" i="2"/>
  <c r="CQ946" i="2"/>
  <c r="CV946" i="2"/>
  <c r="DA946" i="2"/>
  <c r="DF946" i="2"/>
  <c r="DK946" i="2"/>
  <c r="EZ946" i="2" s="1"/>
  <c r="DP946" i="2"/>
  <c r="DU946" i="2"/>
  <c r="DZ946" i="2"/>
  <c r="EE946" i="2"/>
  <c r="EJ946" i="2"/>
  <c r="EK946" i="2"/>
  <c r="EO946" i="2"/>
  <c r="EP946" i="2"/>
  <c r="ET946" i="2"/>
  <c r="EV946" i="2"/>
  <c r="EY946" i="2"/>
  <c r="K947" i="2"/>
  <c r="EQ947" i="2" s="1"/>
  <c r="M947" i="2"/>
  <c r="X947" i="2"/>
  <c r="AI947" i="2"/>
  <c r="AT947" i="2"/>
  <c r="BA947" i="2"/>
  <c r="BL947" i="2"/>
  <c r="BW947" i="2"/>
  <c r="BZ947" i="2"/>
  <c r="CE947" i="2"/>
  <c r="EV947" i="2" s="1"/>
  <c r="CJ947" i="2"/>
  <c r="CQ947" i="2"/>
  <c r="CV947" i="2"/>
  <c r="DA947" i="2"/>
  <c r="DF947" i="2"/>
  <c r="DK947" i="2"/>
  <c r="EZ947" i="2" s="1"/>
  <c r="DP947" i="2"/>
  <c r="DU947" i="2"/>
  <c r="DZ947" i="2"/>
  <c r="EE947" i="2"/>
  <c r="EJ947" i="2"/>
  <c r="EK947" i="2"/>
  <c r="EO947" i="2"/>
  <c r="EP947" i="2"/>
  <c r="ET947" i="2"/>
  <c r="EY947" i="2"/>
  <c r="K948" i="2"/>
  <c r="EQ948" i="2" s="1"/>
  <c r="M948" i="2"/>
  <c r="X948" i="2"/>
  <c r="AI948" i="2"/>
  <c r="AT948" i="2"/>
  <c r="BA948" i="2"/>
  <c r="BL948" i="2"/>
  <c r="BW948" i="2"/>
  <c r="BZ948" i="2"/>
  <c r="CE948" i="2"/>
  <c r="EV948" i="2" s="1"/>
  <c r="CJ948" i="2"/>
  <c r="CQ948" i="2"/>
  <c r="CV948" i="2"/>
  <c r="DA948" i="2"/>
  <c r="DF948" i="2"/>
  <c r="DK948" i="2"/>
  <c r="EZ948" i="2" s="1"/>
  <c r="DP948" i="2"/>
  <c r="DU948" i="2"/>
  <c r="DZ948" i="2"/>
  <c r="EE948" i="2"/>
  <c r="EJ948" i="2"/>
  <c r="EK948" i="2"/>
  <c r="EO948" i="2"/>
  <c r="EP948" i="2"/>
  <c r="ET948" i="2"/>
  <c r="EY948" i="2"/>
  <c r="K949" i="2"/>
  <c r="EQ949" i="2" s="1"/>
  <c r="M949" i="2"/>
  <c r="X949" i="2"/>
  <c r="AI949" i="2"/>
  <c r="AT949" i="2"/>
  <c r="BA949" i="2"/>
  <c r="BL949" i="2"/>
  <c r="BW949" i="2"/>
  <c r="BZ949" i="2"/>
  <c r="CE949" i="2"/>
  <c r="EV949" i="2" s="1"/>
  <c r="CJ949" i="2"/>
  <c r="CQ949" i="2"/>
  <c r="CV949" i="2"/>
  <c r="DA949" i="2"/>
  <c r="DF949" i="2"/>
  <c r="DK949" i="2"/>
  <c r="EZ949" i="2" s="1"/>
  <c r="DP949" i="2"/>
  <c r="DU949" i="2"/>
  <c r="DZ949" i="2"/>
  <c r="EE949" i="2"/>
  <c r="EJ949" i="2"/>
  <c r="EK949" i="2"/>
  <c r="EO949" i="2"/>
  <c r="EP949" i="2"/>
  <c r="ET949" i="2"/>
  <c r="EY949" i="2"/>
  <c r="K950" i="2"/>
  <c r="EQ950" i="2" s="1"/>
  <c r="M950" i="2"/>
  <c r="X950" i="2"/>
  <c r="AI950" i="2"/>
  <c r="AT950" i="2"/>
  <c r="BA950" i="2"/>
  <c r="BL950" i="2"/>
  <c r="BW950" i="2"/>
  <c r="BZ950" i="2"/>
  <c r="CE950" i="2"/>
  <c r="EV950" i="2" s="1"/>
  <c r="CJ950" i="2"/>
  <c r="CQ950" i="2"/>
  <c r="CV950" i="2"/>
  <c r="DA950" i="2"/>
  <c r="DF950" i="2"/>
  <c r="DK950" i="2"/>
  <c r="EZ950" i="2" s="1"/>
  <c r="DP950" i="2"/>
  <c r="DU950" i="2"/>
  <c r="DZ950" i="2"/>
  <c r="EE950" i="2"/>
  <c r="EJ950" i="2"/>
  <c r="EK950" i="2"/>
  <c r="EO950" i="2"/>
  <c r="EP950" i="2"/>
  <c r="ET950" i="2"/>
  <c r="EY950" i="2"/>
  <c r="K951" i="2"/>
  <c r="EQ951" i="2" s="1"/>
  <c r="M951" i="2"/>
  <c r="X951" i="2"/>
  <c r="AI951" i="2"/>
  <c r="AT951" i="2"/>
  <c r="BA951" i="2"/>
  <c r="BL951" i="2"/>
  <c r="BW951" i="2"/>
  <c r="BZ951" i="2"/>
  <c r="CE951" i="2"/>
  <c r="EV951" i="2" s="1"/>
  <c r="CJ951" i="2"/>
  <c r="CQ951" i="2"/>
  <c r="CV951" i="2"/>
  <c r="DA951" i="2"/>
  <c r="DF951" i="2"/>
  <c r="DK951" i="2"/>
  <c r="EZ951" i="2" s="1"/>
  <c r="DP951" i="2"/>
  <c r="DU951" i="2"/>
  <c r="DZ951" i="2"/>
  <c r="EE951" i="2"/>
  <c r="EJ951" i="2"/>
  <c r="EK951" i="2"/>
  <c r="EO951" i="2"/>
  <c r="EP951" i="2"/>
  <c r="ET951" i="2"/>
  <c r="EY951" i="2"/>
  <c r="K952" i="2"/>
  <c r="EQ952" i="2" s="1"/>
  <c r="M952" i="2"/>
  <c r="X952" i="2"/>
  <c r="AI952" i="2"/>
  <c r="AT952" i="2"/>
  <c r="BA952" i="2"/>
  <c r="BL952" i="2"/>
  <c r="BW952" i="2"/>
  <c r="BZ952" i="2"/>
  <c r="CE952" i="2"/>
  <c r="EV952" i="2" s="1"/>
  <c r="CJ952" i="2"/>
  <c r="CQ952" i="2"/>
  <c r="CV952" i="2"/>
  <c r="DA952" i="2"/>
  <c r="DF952" i="2"/>
  <c r="DK952" i="2"/>
  <c r="EZ952" i="2" s="1"/>
  <c r="DP952" i="2"/>
  <c r="DU952" i="2"/>
  <c r="DZ952" i="2"/>
  <c r="EE952" i="2"/>
  <c r="EJ952" i="2"/>
  <c r="EK952" i="2"/>
  <c r="EO952" i="2"/>
  <c r="EP952" i="2"/>
  <c r="ET952" i="2"/>
  <c r="EY952" i="2"/>
  <c r="K953" i="2"/>
  <c r="EQ953" i="2" s="1"/>
  <c r="M953" i="2"/>
  <c r="X953" i="2"/>
  <c r="AI953" i="2"/>
  <c r="AT953" i="2"/>
  <c r="BA953" i="2"/>
  <c r="BL953" i="2"/>
  <c r="BW953" i="2"/>
  <c r="BZ953" i="2"/>
  <c r="CE953" i="2"/>
  <c r="EV953" i="2" s="1"/>
  <c r="CJ953" i="2"/>
  <c r="CQ953" i="2"/>
  <c r="CV953" i="2"/>
  <c r="DA953" i="2"/>
  <c r="DF953" i="2"/>
  <c r="DK953" i="2"/>
  <c r="EZ953" i="2" s="1"/>
  <c r="DP953" i="2"/>
  <c r="DU953" i="2"/>
  <c r="DZ953" i="2"/>
  <c r="EE953" i="2"/>
  <c r="EJ953" i="2"/>
  <c r="EK953" i="2"/>
  <c r="EO953" i="2"/>
  <c r="EP953" i="2"/>
  <c r="ET953" i="2"/>
  <c r="EY953" i="2"/>
  <c r="K954" i="2"/>
  <c r="EQ954" i="2" s="1"/>
  <c r="M954" i="2"/>
  <c r="X954" i="2"/>
  <c r="AI954" i="2"/>
  <c r="AT954" i="2"/>
  <c r="BA954" i="2"/>
  <c r="EU954" i="2" s="1"/>
  <c r="BL954" i="2"/>
  <c r="BW954" i="2"/>
  <c r="BZ954" i="2"/>
  <c r="CE954" i="2"/>
  <c r="EV954" i="2" s="1"/>
  <c r="CJ954" i="2"/>
  <c r="CQ954" i="2"/>
  <c r="CV954" i="2"/>
  <c r="DA954" i="2"/>
  <c r="DF954" i="2"/>
  <c r="DK954" i="2"/>
  <c r="EZ954" i="2" s="1"/>
  <c r="DP954" i="2"/>
  <c r="DU954" i="2"/>
  <c r="DZ954" i="2"/>
  <c r="EE954" i="2"/>
  <c r="EJ954" i="2"/>
  <c r="EK954" i="2"/>
  <c r="EO954" i="2"/>
  <c r="EP954" i="2"/>
  <c r="ET954" i="2"/>
  <c r="EY954" i="2"/>
  <c r="K955" i="2"/>
  <c r="EQ955" i="2" s="1"/>
  <c r="M955" i="2"/>
  <c r="X955" i="2"/>
  <c r="AI955" i="2"/>
  <c r="AT955" i="2"/>
  <c r="BA955" i="2"/>
  <c r="BL955" i="2"/>
  <c r="BW955" i="2"/>
  <c r="BZ955" i="2"/>
  <c r="CE955" i="2"/>
  <c r="EV955" i="2" s="1"/>
  <c r="CJ955" i="2"/>
  <c r="CQ955" i="2"/>
  <c r="CV955" i="2"/>
  <c r="DA955" i="2"/>
  <c r="DF955" i="2"/>
  <c r="DK955" i="2"/>
  <c r="EZ955" i="2" s="1"/>
  <c r="DP955" i="2"/>
  <c r="DU955" i="2"/>
  <c r="DZ955" i="2"/>
  <c r="EE955" i="2"/>
  <c r="EJ955" i="2"/>
  <c r="EK955" i="2"/>
  <c r="EO955" i="2"/>
  <c r="EP955" i="2"/>
  <c r="ET955" i="2"/>
  <c r="EY955" i="2"/>
  <c r="K956" i="2"/>
  <c r="EQ956" i="2" s="1"/>
  <c r="M956" i="2"/>
  <c r="X956" i="2"/>
  <c r="AI956" i="2"/>
  <c r="AT956" i="2"/>
  <c r="BA956" i="2"/>
  <c r="EU956" i="2" s="1"/>
  <c r="BL956" i="2"/>
  <c r="BW956" i="2"/>
  <c r="BZ956" i="2"/>
  <c r="CE956" i="2"/>
  <c r="EV956" i="2" s="1"/>
  <c r="CJ956" i="2"/>
  <c r="CQ956" i="2"/>
  <c r="CV956" i="2"/>
  <c r="DA956" i="2"/>
  <c r="DF956" i="2"/>
  <c r="DK956" i="2"/>
  <c r="EZ956" i="2" s="1"/>
  <c r="DP956" i="2"/>
  <c r="DU956" i="2"/>
  <c r="DZ956" i="2"/>
  <c r="EE956" i="2"/>
  <c r="EJ956" i="2"/>
  <c r="EK956" i="2"/>
  <c r="EO956" i="2"/>
  <c r="EP956" i="2"/>
  <c r="ET956" i="2"/>
  <c r="EY956" i="2"/>
  <c r="K957" i="2"/>
  <c r="EQ957" i="2" s="1"/>
  <c r="M957" i="2"/>
  <c r="X957" i="2"/>
  <c r="AI957" i="2"/>
  <c r="AT957" i="2"/>
  <c r="BA957" i="2"/>
  <c r="BL957" i="2"/>
  <c r="BW957" i="2"/>
  <c r="BZ957" i="2"/>
  <c r="CE957" i="2"/>
  <c r="EV957" i="2" s="1"/>
  <c r="CJ957" i="2"/>
  <c r="CQ957" i="2"/>
  <c r="CV957" i="2"/>
  <c r="DA957" i="2"/>
  <c r="DF957" i="2"/>
  <c r="DK957" i="2"/>
  <c r="EZ957" i="2" s="1"/>
  <c r="DP957" i="2"/>
  <c r="DU957" i="2"/>
  <c r="DZ957" i="2"/>
  <c r="EE957" i="2"/>
  <c r="EJ957" i="2"/>
  <c r="EK957" i="2"/>
  <c r="EO957" i="2"/>
  <c r="EP957" i="2"/>
  <c r="ET957" i="2"/>
  <c r="EY957" i="2"/>
  <c r="K958" i="2"/>
  <c r="EQ958" i="2" s="1"/>
  <c r="M958" i="2"/>
  <c r="X958" i="2"/>
  <c r="AI958" i="2"/>
  <c r="AT958" i="2"/>
  <c r="BA958" i="2"/>
  <c r="EU958" i="2" s="1"/>
  <c r="BL958" i="2"/>
  <c r="BW958" i="2"/>
  <c r="BZ958" i="2"/>
  <c r="CE958" i="2"/>
  <c r="EV958" i="2" s="1"/>
  <c r="CJ958" i="2"/>
  <c r="CQ958" i="2"/>
  <c r="CV958" i="2"/>
  <c r="DA958" i="2"/>
  <c r="DF958" i="2"/>
  <c r="DK958" i="2"/>
  <c r="EZ958" i="2" s="1"/>
  <c r="DP958" i="2"/>
  <c r="DU958" i="2"/>
  <c r="DZ958" i="2"/>
  <c r="EE958" i="2"/>
  <c r="EJ958" i="2"/>
  <c r="EK958" i="2"/>
  <c r="EO958" i="2"/>
  <c r="EP958" i="2"/>
  <c r="ET958" i="2"/>
  <c r="EY958" i="2"/>
  <c r="K959" i="2"/>
  <c r="EQ959" i="2" s="1"/>
  <c r="M959" i="2"/>
  <c r="X959" i="2"/>
  <c r="AI959" i="2"/>
  <c r="AT959" i="2"/>
  <c r="BA959" i="2"/>
  <c r="BL959" i="2"/>
  <c r="BW959" i="2"/>
  <c r="BZ959" i="2"/>
  <c r="CE959" i="2"/>
  <c r="EV959" i="2" s="1"/>
  <c r="CJ959" i="2"/>
  <c r="CQ959" i="2"/>
  <c r="CV959" i="2"/>
  <c r="DA959" i="2"/>
  <c r="DF959" i="2"/>
  <c r="DK959" i="2"/>
  <c r="EZ959" i="2" s="1"/>
  <c r="DP959" i="2"/>
  <c r="DU959" i="2"/>
  <c r="DZ959" i="2"/>
  <c r="EE959" i="2"/>
  <c r="EJ959" i="2"/>
  <c r="EK959" i="2"/>
  <c r="EO959" i="2"/>
  <c r="EP959" i="2"/>
  <c r="ET959" i="2"/>
  <c r="EY959" i="2"/>
  <c r="K960" i="2"/>
  <c r="EQ960" i="2" s="1"/>
  <c r="M960" i="2"/>
  <c r="X960" i="2"/>
  <c r="AI960" i="2"/>
  <c r="AT960" i="2"/>
  <c r="BA960" i="2"/>
  <c r="BL960" i="2"/>
  <c r="BW960" i="2"/>
  <c r="BZ960" i="2"/>
  <c r="CE960" i="2"/>
  <c r="EV960" i="2" s="1"/>
  <c r="CJ960" i="2"/>
  <c r="CQ960" i="2"/>
  <c r="CV960" i="2"/>
  <c r="DA960" i="2"/>
  <c r="DF960" i="2"/>
  <c r="DK960" i="2"/>
  <c r="EZ960" i="2" s="1"/>
  <c r="DP960" i="2"/>
  <c r="DU960" i="2"/>
  <c r="DZ960" i="2"/>
  <c r="EE960" i="2"/>
  <c r="EJ960" i="2"/>
  <c r="EK960" i="2"/>
  <c r="EO960" i="2"/>
  <c r="EP960" i="2"/>
  <c r="ET960" i="2"/>
  <c r="EY960" i="2"/>
  <c r="K961" i="2"/>
  <c r="EQ961" i="2" s="1"/>
  <c r="M961" i="2"/>
  <c r="X961" i="2"/>
  <c r="AI961" i="2"/>
  <c r="AT961" i="2"/>
  <c r="BA961" i="2"/>
  <c r="EU961" i="2" s="1"/>
  <c r="BL961" i="2"/>
  <c r="BW961" i="2"/>
  <c r="BZ961" i="2"/>
  <c r="CE961" i="2"/>
  <c r="EV961" i="2" s="1"/>
  <c r="CJ961" i="2"/>
  <c r="CQ961" i="2"/>
  <c r="CV961" i="2"/>
  <c r="DA961" i="2"/>
  <c r="DF961" i="2"/>
  <c r="DK961" i="2"/>
  <c r="EZ961" i="2" s="1"/>
  <c r="DP961" i="2"/>
  <c r="DU961" i="2"/>
  <c r="DZ961" i="2"/>
  <c r="EE961" i="2"/>
  <c r="EJ961" i="2"/>
  <c r="EK961" i="2"/>
  <c r="EO961" i="2"/>
  <c r="EP961" i="2"/>
  <c r="ET961" i="2"/>
  <c r="EY961" i="2"/>
  <c r="K962" i="2"/>
  <c r="EQ962" i="2" s="1"/>
  <c r="M962" i="2"/>
  <c r="X962" i="2"/>
  <c r="AI962" i="2"/>
  <c r="AT962" i="2"/>
  <c r="BA962" i="2"/>
  <c r="EU962" i="2" s="1"/>
  <c r="BL962" i="2"/>
  <c r="BW962" i="2"/>
  <c r="BZ962" i="2"/>
  <c r="CE962" i="2"/>
  <c r="EV962" i="2" s="1"/>
  <c r="CJ962" i="2"/>
  <c r="CQ962" i="2"/>
  <c r="CV962" i="2"/>
  <c r="DA962" i="2"/>
  <c r="DF962" i="2"/>
  <c r="DK962" i="2"/>
  <c r="EZ962" i="2" s="1"/>
  <c r="DP962" i="2"/>
  <c r="DU962" i="2"/>
  <c r="DZ962" i="2"/>
  <c r="EE962" i="2"/>
  <c r="EJ962" i="2"/>
  <c r="EK962" i="2"/>
  <c r="EO962" i="2"/>
  <c r="EP962" i="2"/>
  <c r="ET962" i="2"/>
  <c r="EY962" i="2"/>
  <c r="ES957" i="2" l="1"/>
  <c r="ES925" i="2"/>
  <c r="ER929" i="2"/>
  <c r="ES951" i="2"/>
  <c r="ES938" i="2"/>
  <c r="ES935" i="2"/>
  <c r="ES932" i="2"/>
  <c r="ES945" i="2"/>
  <c r="ES929" i="2"/>
  <c r="ES955" i="2"/>
  <c r="ES936" i="2"/>
  <c r="ES942" i="2"/>
  <c r="ER913" i="2"/>
  <c r="ES902" i="2"/>
  <c r="ES901" i="2"/>
  <c r="ES960" i="2"/>
  <c r="ES959" i="2"/>
  <c r="ER946" i="2"/>
  <c r="ES934" i="2"/>
  <c r="EU960" i="2"/>
  <c r="EU955" i="2"/>
  <c r="ES948" i="2"/>
  <c r="ER922" i="2"/>
  <c r="ER917" i="2"/>
  <c r="ER915" i="2"/>
  <c r="ER911" i="2"/>
  <c r="ER944" i="2"/>
  <c r="ER936" i="2"/>
  <c r="ER902" i="2"/>
  <c r="EU957" i="2"/>
  <c r="ES941" i="2"/>
  <c r="ER910" i="2"/>
  <c r="ES962" i="2"/>
  <c r="ER959" i="2"/>
  <c r="ES943" i="2"/>
  <c r="ER938" i="2"/>
  <c r="ES933" i="2"/>
  <c r="ES931" i="2"/>
  <c r="ER925" i="2"/>
  <c r="ER907" i="2"/>
  <c r="ES952" i="2"/>
  <c r="ES939" i="2"/>
  <c r="ES937" i="2"/>
  <c r="ER934" i="2"/>
  <c r="ER932" i="2"/>
  <c r="ER930" i="2"/>
  <c r="ER904" i="2"/>
  <c r="ES904" i="2"/>
  <c r="ER903" i="2"/>
  <c r="ES944" i="2"/>
  <c r="ES930" i="2"/>
  <c r="ES958" i="2"/>
  <c r="ES950" i="2"/>
  <c r="ER919" i="2"/>
  <c r="ES961" i="2"/>
  <c r="EU959" i="2"/>
  <c r="ES953" i="2"/>
  <c r="ES949" i="2"/>
  <c r="ER947" i="2"/>
  <c r="EU938" i="2"/>
  <c r="EU932" i="2"/>
  <c r="EU929" i="2"/>
  <c r="ER928" i="2"/>
  <c r="ES927" i="2"/>
  <c r="ER926" i="2"/>
  <c r="EU925" i="2"/>
  <c r="ES923" i="2"/>
  <c r="ER921" i="2"/>
  <c r="ER914" i="2"/>
  <c r="ER909" i="2"/>
  <c r="ER905" i="2"/>
  <c r="ES956" i="2"/>
  <c r="ES954" i="2"/>
  <c r="ES947" i="2"/>
  <c r="ES946" i="2"/>
  <c r="ES940" i="2"/>
  <c r="ER961" i="2"/>
  <c r="EU946" i="2"/>
  <c r="ER939" i="2"/>
  <c r="ER937" i="2"/>
  <c r="ER935" i="2"/>
  <c r="ER933" i="2"/>
  <c r="ER931" i="2"/>
  <c r="ER927" i="2"/>
  <c r="ER923" i="2"/>
  <c r="EQ917" i="2"/>
  <c r="ES906" i="2"/>
  <c r="ES903" i="2"/>
  <c r="ER940" i="2"/>
  <c r="ER918" i="2"/>
  <c r="EQ913" i="2"/>
  <c r="EQ902" i="2"/>
  <c r="ER957" i="2"/>
  <c r="ER942" i="2"/>
  <c r="EQ928" i="2"/>
  <c r="EQ909" i="2"/>
  <c r="ER924" i="2"/>
  <c r="ER920" i="2"/>
  <c r="ER916" i="2"/>
  <c r="ER912" i="2"/>
  <c r="ER908" i="2"/>
  <c r="ER906" i="2"/>
  <c r="ER901" i="2"/>
  <c r="ER955" i="2"/>
  <c r="ER945" i="2"/>
  <c r="ER943" i="2"/>
  <c r="ER941" i="2"/>
  <c r="EQ907" i="2"/>
  <c r="ER960" i="2"/>
  <c r="ER956" i="2"/>
  <c r="ER962" i="2"/>
  <c r="ER958" i="2"/>
  <c r="ER954" i="2"/>
  <c r="ER953" i="2"/>
  <c r="ER952" i="2"/>
  <c r="ER951" i="2"/>
  <c r="ER950" i="2"/>
  <c r="ER949" i="2"/>
  <c r="ER948" i="2"/>
  <c r="EU953" i="2"/>
  <c r="EU952" i="2"/>
  <c r="EU951" i="2"/>
  <c r="EU950" i="2"/>
  <c r="EU949" i="2"/>
  <c r="EU948" i="2"/>
  <c r="EU947" i="2"/>
  <c r="EU927" i="2"/>
  <c r="ES926" i="2"/>
  <c r="ES924" i="2"/>
  <c r="ES921" i="2"/>
  <c r="ES919" i="2"/>
  <c r="ES917" i="2"/>
  <c r="ES915" i="2"/>
  <c r="ES913" i="2"/>
  <c r="ES911" i="2"/>
  <c r="ES909" i="2"/>
  <c r="ES907" i="2"/>
  <c r="ES905" i="2"/>
  <c r="ES928" i="2"/>
  <c r="ES922" i="2"/>
  <c r="ES920" i="2"/>
  <c r="ES918" i="2"/>
  <c r="ES916" i="2"/>
  <c r="ES914" i="2"/>
  <c r="ES912" i="2"/>
  <c r="ES910" i="2"/>
  <c r="ES908" i="2"/>
  <c r="O885" i="2" l="1"/>
  <c r="N885" i="2"/>
  <c r="I872" i="2"/>
  <c r="I900" i="2"/>
  <c r="H900" i="2"/>
  <c r="H875" i="2"/>
  <c r="H879" i="2"/>
  <c r="H885" i="2"/>
  <c r="H878" i="2"/>
  <c r="H881" i="2"/>
  <c r="H836" i="2"/>
  <c r="H848" i="2"/>
  <c r="H838" i="2"/>
  <c r="H850" i="2"/>
  <c r="H845" i="2"/>
  <c r="H866" i="2"/>
  <c r="J856" i="2"/>
  <c r="I866" i="2"/>
  <c r="K866" i="2" l="1"/>
  <c r="M866" i="2"/>
  <c r="X866" i="2"/>
  <c r="AI866" i="2"/>
  <c r="AT866" i="2"/>
  <c r="BA866" i="2"/>
  <c r="BL866" i="2"/>
  <c r="BW866" i="2"/>
  <c r="BZ866" i="2"/>
  <c r="CE866" i="2"/>
  <c r="EV866" i="2" s="1"/>
  <c r="CJ866" i="2"/>
  <c r="CQ866" i="2"/>
  <c r="CV866" i="2"/>
  <c r="DA866" i="2"/>
  <c r="DF866" i="2"/>
  <c r="DK866" i="2"/>
  <c r="EZ866" i="2" s="1"/>
  <c r="DP866" i="2"/>
  <c r="DU866" i="2"/>
  <c r="DZ866" i="2"/>
  <c r="EE866" i="2"/>
  <c r="EJ866" i="2"/>
  <c r="EK866" i="2"/>
  <c r="EO866" i="2"/>
  <c r="EP866" i="2"/>
  <c r="EQ866" i="2"/>
  <c r="ET866" i="2"/>
  <c r="EY866" i="2"/>
  <c r="K899" i="2"/>
  <c r="EQ899" i="2" s="1"/>
  <c r="M899" i="2"/>
  <c r="X899" i="2"/>
  <c r="AI899" i="2"/>
  <c r="AT899" i="2"/>
  <c r="BA899" i="2"/>
  <c r="BL899" i="2"/>
  <c r="BW899" i="2"/>
  <c r="BZ899" i="2"/>
  <c r="CE899" i="2"/>
  <c r="EV899" i="2" s="1"/>
  <c r="CJ899" i="2"/>
  <c r="CQ899" i="2"/>
  <c r="ES899" i="2" s="1"/>
  <c r="CV899" i="2"/>
  <c r="DA899" i="2"/>
  <c r="DF899" i="2"/>
  <c r="DK899" i="2"/>
  <c r="EZ899" i="2" s="1"/>
  <c r="DP899" i="2"/>
  <c r="DU899" i="2"/>
  <c r="DZ899" i="2"/>
  <c r="EE899" i="2"/>
  <c r="EJ899" i="2"/>
  <c r="EK899" i="2"/>
  <c r="EO899" i="2"/>
  <c r="EP899" i="2"/>
  <c r="ET899" i="2"/>
  <c r="EY899" i="2"/>
  <c r="K900" i="2"/>
  <c r="M900" i="2"/>
  <c r="X900" i="2"/>
  <c r="AI900" i="2"/>
  <c r="AT900" i="2"/>
  <c r="BA900" i="2"/>
  <c r="BL900" i="2"/>
  <c r="BW900" i="2"/>
  <c r="BZ900" i="2"/>
  <c r="CE900" i="2"/>
  <c r="EV900" i="2" s="1"/>
  <c r="CJ900" i="2"/>
  <c r="CQ900" i="2"/>
  <c r="CV900" i="2"/>
  <c r="DA900" i="2"/>
  <c r="DF900" i="2"/>
  <c r="DK900" i="2"/>
  <c r="EZ900" i="2" s="1"/>
  <c r="DP900" i="2"/>
  <c r="DU900" i="2"/>
  <c r="DZ900" i="2"/>
  <c r="EE900" i="2"/>
  <c r="EJ900" i="2"/>
  <c r="EK900" i="2"/>
  <c r="EO900" i="2"/>
  <c r="EP900" i="2"/>
  <c r="EQ900" i="2"/>
  <c r="ET900" i="2"/>
  <c r="EY900" i="2"/>
  <c r="K836" i="2"/>
  <c r="M836" i="2"/>
  <c r="X836" i="2"/>
  <c r="AI836" i="2"/>
  <c r="AT836" i="2"/>
  <c r="BA836" i="2"/>
  <c r="BL836" i="2"/>
  <c r="BW836" i="2"/>
  <c r="BZ836" i="2"/>
  <c r="CE836" i="2"/>
  <c r="EV836" i="2" s="1"/>
  <c r="CJ836" i="2"/>
  <c r="CQ836" i="2"/>
  <c r="CV836" i="2"/>
  <c r="DA836" i="2"/>
  <c r="DF836" i="2"/>
  <c r="DK836" i="2"/>
  <c r="EZ836" i="2" s="1"/>
  <c r="DP836" i="2"/>
  <c r="DU836" i="2"/>
  <c r="DZ836" i="2"/>
  <c r="EE836" i="2"/>
  <c r="EJ836" i="2"/>
  <c r="EK836" i="2"/>
  <c r="EO836" i="2"/>
  <c r="EP836" i="2"/>
  <c r="EQ836" i="2"/>
  <c r="ET836" i="2"/>
  <c r="EU836" i="2"/>
  <c r="EY836" i="2"/>
  <c r="K837" i="2"/>
  <c r="M837" i="2"/>
  <c r="X837" i="2"/>
  <c r="AI837" i="2"/>
  <c r="AT837" i="2"/>
  <c r="BA837" i="2"/>
  <c r="BL837" i="2"/>
  <c r="BW837" i="2"/>
  <c r="BZ837" i="2"/>
  <c r="CE837" i="2"/>
  <c r="EV837" i="2" s="1"/>
  <c r="CJ837" i="2"/>
  <c r="CQ837" i="2"/>
  <c r="CV837" i="2"/>
  <c r="DA837" i="2"/>
  <c r="DF837" i="2"/>
  <c r="DK837" i="2"/>
  <c r="EZ837" i="2" s="1"/>
  <c r="DP837" i="2"/>
  <c r="DU837" i="2"/>
  <c r="DZ837" i="2"/>
  <c r="EE837" i="2"/>
  <c r="EJ837" i="2"/>
  <c r="EK837" i="2"/>
  <c r="EO837" i="2"/>
  <c r="EP837" i="2"/>
  <c r="EQ837" i="2"/>
  <c r="ET837" i="2"/>
  <c r="EY837" i="2"/>
  <c r="K838" i="2"/>
  <c r="EQ838" i="2" s="1"/>
  <c r="M838" i="2"/>
  <c r="X838" i="2"/>
  <c r="AI838" i="2"/>
  <c r="AT838" i="2"/>
  <c r="BA838" i="2"/>
  <c r="EU838" i="2" s="1"/>
  <c r="BL838" i="2"/>
  <c r="BW838" i="2"/>
  <c r="BZ838" i="2"/>
  <c r="CE838" i="2"/>
  <c r="EV838" i="2" s="1"/>
  <c r="CJ838" i="2"/>
  <c r="CQ838" i="2"/>
  <c r="CV838" i="2"/>
  <c r="DA838" i="2"/>
  <c r="DF838" i="2"/>
  <c r="DK838" i="2"/>
  <c r="EZ838" i="2" s="1"/>
  <c r="DP838" i="2"/>
  <c r="DU838" i="2"/>
  <c r="DZ838" i="2"/>
  <c r="EE838" i="2"/>
  <c r="EJ838" i="2"/>
  <c r="EK838" i="2"/>
  <c r="EO838" i="2"/>
  <c r="EP838" i="2"/>
  <c r="ET838" i="2"/>
  <c r="EY838" i="2"/>
  <c r="K839" i="2"/>
  <c r="M839" i="2"/>
  <c r="X839" i="2"/>
  <c r="AI839" i="2"/>
  <c r="AT839" i="2"/>
  <c r="BA839" i="2"/>
  <c r="EU839" i="2" s="1"/>
  <c r="BL839" i="2"/>
  <c r="BW839" i="2"/>
  <c r="BZ839" i="2"/>
  <c r="CE839" i="2"/>
  <c r="EV839" i="2" s="1"/>
  <c r="CJ839" i="2"/>
  <c r="CQ839" i="2"/>
  <c r="CV839" i="2"/>
  <c r="DA839" i="2"/>
  <c r="DF839" i="2"/>
  <c r="DK839" i="2"/>
  <c r="EZ839" i="2" s="1"/>
  <c r="DP839" i="2"/>
  <c r="DU839" i="2"/>
  <c r="DZ839" i="2"/>
  <c r="EE839" i="2"/>
  <c r="EJ839" i="2"/>
  <c r="EK839" i="2"/>
  <c r="EO839" i="2"/>
  <c r="EP839" i="2"/>
  <c r="EQ839" i="2"/>
  <c r="ET839" i="2"/>
  <c r="EY839" i="2"/>
  <c r="K840" i="2"/>
  <c r="M840" i="2"/>
  <c r="X840" i="2"/>
  <c r="AI840" i="2"/>
  <c r="AT840" i="2"/>
  <c r="BA840" i="2"/>
  <c r="EU840" i="2" s="1"/>
  <c r="BL840" i="2"/>
  <c r="BW840" i="2"/>
  <c r="BZ840" i="2"/>
  <c r="CE840" i="2"/>
  <c r="EV840" i="2" s="1"/>
  <c r="CJ840" i="2"/>
  <c r="CQ840" i="2"/>
  <c r="CV840" i="2"/>
  <c r="DA840" i="2"/>
  <c r="DF840" i="2"/>
  <c r="DK840" i="2"/>
  <c r="EZ840" i="2" s="1"/>
  <c r="DP840" i="2"/>
  <c r="DU840" i="2"/>
  <c r="DZ840" i="2"/>
  <c r="EE840" i="2"/>
  <c r="EJ840" i="2"/>
  <c r="EK840" i="2"/>
  <c r="EO840" i="2"/>
  <c r="EP840" i="2"/>
  <c r="EQ840" i="2"/>
  <c r="ET840" i="2"/>
  <c r="EY840" i="2"/>
  <c r="K841" i="2"/>
  <c r="EQ841" i="2" s="1"/>
  <c r="M841" i="2"/>
  <c r="X841" i="2"/>
  <c r="AI841" i="2"/>
  <c r="AT841" i="2"/>
  <c r="BA841" i="2"/>
  <c r="BL841" i="2"/>
  <c r="BW841" i="2"/>
  <c r="BZ841" i="2"/>
  <c r="CE841" i="2"/>
  <c r="EV841" i="2" s="1"/>
  <c r="CJ841" i="2"/>
  <c r="CQ841" i="2"/>
  <c r="CV841" i="2"/>
  <c r="DA841" i="2"/>
  <c r="DF841" i="2"/>
  <c r="DK841" i="2"/>
  <c r="EZ841" i="2" s="1"/>
  <c r="DP841" i="2"/>
  <c r="DU841" i="2"/>
  <c r="DZ841" i="2"/>
  <c r="EE841" i="2"/>
  <c r="EJ841" i="2"/>
  <c r="EK841" i="2"/>
  <c r="EO841" i="2"/>
  <c r="EP841" i="2"/>
  <c r="ET841" i="2"/>
  <c r="EY841" i="2"/>
  <c r="K842" i="2"/>
  <c r="M842" i="2"/>
  <c r="X842" i="2"/>
  <c r="AI842" i="2"/>
  <c r="AT842" i="2"/>
  <c r="BA842" i="2"/>
  <c r="BL842" i="2"/>
  <c r="BW842" i="2"/>
  <c r="BZ842" i="2"/>
  <c r="CE842" i="2"/>
  <c r="EV842" i="2" s="1"/>
  <c r="CJ842" i="2"/>
  <c r="CQ842" i="2"/>
  <c r="CV842" i="2"/>
  <c r="DA842" i="2"/>
  <c r="DF842" i="2"/>
  <c r="DK842" i="2"/>
  <c r="EZ842" i="2" s="1"/>
  <c r="DP842" i="2"/>
  <c r="DU842" i="2"/>
  <c r="DZ842" i="2"/>
  <c r="EE842" i="2"/>
  <c r="EJ842" i="2"/>
  <c r="EK842" i="2"/>
  <c r="EO842" i="2"/>
  <c r="EP842" i="2"/>
  <c r="EQ842" i="2"/>
  <c r="ET842" i="2"/>
  <c r="EY842" i="2"/>
  <c r="K843" i="2"/>
  <c r="M843" i="2"/>
  <c r="X843" i="2"/>
  <c r="AI843" i="2"/>
  <c r="AT843" i="2"/>
  <c r="BA843" i="2"/>
  <c r="EU843" i="2" s="1"/>
  <c r="BL843" i="2"/>
  <c r="BW843" i="2"/>
  <c r="BZ843" i="2"/>
  <c r="CE843" i="2"/>
  <c r="EV843" i="2" s="1"/>
  <c r="CJ843" i="2"/>
  <c r="CQ843" i="2"/>
  <c r="CV843" i="2"/>
  <c r="DA843" i="2"/>
  <c r="DF843" i="2"/>
  <c r="DK843" i="2"/>
  <c r="EZ843" i="2" s="1"/>
  <c r="DP843" i="2"/>
  <c r="DU843" i="2"/>
  <c r="DZ843" i="2"/>
  <c r="EE843" i="2"/>
  <c r="EJ843" i="2"/>
  <c r="EK843" i="2"/>
  <c r="EO843" i="2"/>
  <c r="EP843" i="2"/>
  <c r="EQ843" i="2"/>
  <c r="ET843" i="2"/>
  <c r="EY843" i="2"/>
  <c r="K844" i="2"/>
  <c r="EQ844" i="2" s="1"/>
  <c r="M844" i="2"/>
  <c r="X844" i="2"/>
  <c r="AI844" i="2"/>
  <c r="AT844" i="2"/>
  <c r="BA844" i="2"/>
  <c r="EU844" i="2" s="1"/>
  <c r="BL844" i="2"/>
  <c r="BW844" i="2"/>
  <c r="BZ844" i="2"/>
  <c r="CE844" i="2"/>
  <c r="EV844" i="2" s="1"/>
  <c r="CJ844" i="2"/>
  <c r="CQ844" i="2"/>
  <c r="CV844" i="2"/>
  <c r="DA844" i="2"/>
  <c r="DF844" i="2"/>
  <c r="DK844" i="2"/>
  <c r="EZ844" i="2" s="1"/>
  <c r="DP844" i="2"/>
  <c r="DU844" i="2"/>
  <c r="DZ844" i="2"/>
  <c r="EE844" i="2"/>
  <c r="EJ844" i="2"/>
  <c r="EK844" i="2"/>
  <c r="EO844" i="2"/>
  <c r="EP844" i="2"/>
  <c r="ET844" i="2"/>
  <c r="EY844" i="2"/>
  <c r="K845" i="2"/>
  <c r="M845" i="2"/>
  <c r="X845" i="2"/>
  <c r="AI845" i="2"/>
  <c r="AT845" i="2"/>
  <c r="BA845" i="2"/>
  <c r="BL845" i="2"/>
  <c r="BW845" i="2"/>
  <c r="BZ845" i="2"/>
  <c r="CE845" i="2"/>
  <c r="EV845" i="2" s="1"/>
  <c r="CJ845" i="2"/>
  <c r="CQ845" i="2"/>
  <c r="CV845" i="2"/>
  <c r="DA845" i="2"/>
  <c r="DF845" i="2"/>
  <c r="DK845" i="2"/>
  <c r="EZ845" i="2" s="1"/>
  <c r="DP845" i="2"/>
  <c r="DU845" i="2"/>
  <c r="DZ845" i="2"/>
  <c r="EE845" i="2"/>
  <c r="EJ845" i="2"/>
  <c r="EK845" i="2"/>
  <c r="EO845" i="2"/>
  <c r="EP845" i="2"/>
  <c r="EQ845" i="2"/>
  <c r="ET845" i="2"/>
  <c r="EY845" i="2"/>
  <c r="K846" i="2"/>
  <c r="M846" i="2"/>
  <c r="X846" i="2"/>
  <c r="AI846" i="2"/>
  <c r="AT846" i="2"/>
  <c r="BA846" i="2"/>
  <c r="EU846" i="2" s="1"/>
  <c r="BL846" i="2"/>
  <c r="BW846" i="2"/>
  <c r="BZ846" i="2"/>
  <c r="CE846" i="2"/>
  <c r="EV846" i="2" s="1"/>
  <c r="CJ846" i="2"/>
  <c r="CQ846" i="2"/>
  <c r="CV846" i="2"/>
  <c r="DA846" i="2"/>
  <c r="DF846" i="2"/>
  <c r="DK846" i="2"/>
  <c r="EZ846" i="2" s="1"/>
  <c r="DP846" i="2"/>
  <c r="DU846" i="2"/>
  <c r="DZ846" i="2"/>
  <c r="EE846" i="2"/>
  <c r="EJ846" i="2"/>
  <c r="EK846" i="2"/>
  <c r="EO846" i="2"/>
  <c r="EP846" i="2"/>
  <c r="EQ846" i="2"/>
  <c r="ET846" i="2"/>
  <c r="EY846" i="2"/>
  <c r="K847" i="2"/>
  <c r="M847" i="2"/>
  <c r="X847" i="2"/>
  <c r="AI847" i="2"/>
  <c r="AT847" i="2"/>
  <c r="BA847" i="2"/>
  <c r="BL847" i="2"/>
  <c r="BW847" i="2"/>
  <c r="BZ847" i="2"/>
  <c r="CE847" i="2"/>
  <c r="EV847" i="2" s="1"/>
  <c r="CJ847" i="2"/>
  <c r="CQ847" i="2"/>
  <c r="CV847" i="2"/>
  <c r="DA847" i="2"/>
  <c r="DF847" i="2"/>
  <c r="DK847" i="2"/>
  <c r="EZ847" i="2" s="1"/>
  <c r="DP847" i="2"/>
  <c r="DU847" i="2"/>
  <c r="DZ847" i="2"/>
  <c r="EE847" i="2"/>
  <c r="EJ847" i="2"/>
  <c r="EK847" i="2"/>
  <c r="EO847" i="2"/>
  <c r="EP847" i="2"/>
  <c r="EQ847" i="2"/>
  <c r="ET847" i="2"/>
  <c r="EY847" i="2"/>
  <c r="K848" i="2"/>
  <c r="EQ848" i="2" s="1"/>
  <c r="M848" i="2"/>
  <c r="X848" i="2"/>
  <c r="AI848" i="2"/>
  <c r="AT848" i="2"/>
  <c r="BA848" i="2"/>
  <c r="BL848" i="2"/>
  <c r="BW848" i="2"/>
  <c r="BZ848" i="2"/>
  <c r="CE848" i="2"/>
  <c r="EV848" i="2" s="1"/>
  <c r="CJ848" i="2"/>
  <c r="CQ848" i="2"/>
  <c r="CV848" i="2"/>
  <c r="DA848" i="2"/>
  <c r="DF848" i="2"/>
  <c r="DK848" i="2"/>
  <c r="EZ848" i="2" s="1"/>
  <c r="DP848" i="2"/>
  <c r="DU848" i="2"/>
  <c r="DZ848" i="2"/>
  <c r="EE848" i="2"/>
  <c r="EJ848" i="2"/>
  <c r="EK848" i="2"/>
  <c r="EO848" i="2"/>
  <c r="EP848" i="2"/>
  <c r="ET848" i="2"/>
  <c r="EY848" i="2"/>
  <c r="K849" i="2"/>
  <c r="EQ849" i="2" s="1"/>
  <c r="M849" i="2"/>
  <c r="X849" i="2"/>
  <c r="AI849" i="2"/>
  <c r="AT849" i="2"/>
  <c r="BA849" i="2"/>
  <c r="EU849" i="2" s="1"/>
  <c r="BL849" i="2"/>
  <c r="BW849" i="2"/>
  <c r="BZ849" i="2"/>
  <c r="CE849" i="2"/>
  <c r="EV849" i="2" s="1"/>
  <c r="CJ849" i="2"/>
  <c r="CQ849" i="2"/>
  <c r="CV849" i="2"/>
  <c r="DA849" i="2"/>
  <c r="DF849" i="2"/>
  <c r="DK849" i="2"/>
  <c r="EZ849" i="2" s="1"/>
  <c r="DP849" i="2"/>
  <c r="DU849" i="2"/>
  <c r="DZ849" i="2"/>
  <c r="EE849" i="2"/>
  <c r="EJ849" i="2"/>
  <c r="EK849" i="2"/>
  <c r="EO849" i="2"/>
  <c r="EP849" i="2"/>
  <c r="ET849" i="2"/>
  <c r="EY849" i="2"/>
  <c r="K850" i="2"/>
  <c r="M850" i="2"/>
  <c r="X850" i="2"/>
  <c r="AI850" i="2"/>
  <c r="AT850" i="2"/>
  <c r="BA850" i="2"/>
  <c r="BL850" i="2"/>
  <c r="BW850" i="2"/>
  <c r="BZ850" i="2"/>
  <c r="CE850" i="2"/>
  <c r="EV850" i="2" s="1"/>
  <c r="CJ850" i="2"/>
  <c r="CQ850" i="2"/>
  <c r="CV850" i="2"/>
  <c r="DA850" i="2"/>
  <c r="DF850" i="2"/>
  <c r="DK850" i="2"/>
  <c r="EZ850" i="2" s="1"/>
  <c r="DP850" i="2"/>
  <c r="DU850" i="2"/>
  <c r="DZ850" i="2"/>
  <c r="EE850" i="2"/>
  <c r="EJ850" i="2"/>
  <c r="EK850" i="2"/>
  <c r="EO850" i="2"/>
  <c r="EP850" i="2"/>
  <c r="EQ850" i="2"/>
  <c r="ET850" i="2"/>
  <c r="EY850" i="2"/>
  <c r="K851" i="2"/>
  <c r="M851" i="2"/>
  <c r="X851" i="2"/>
  <c r="AI851" i="2"/>
  <c r="AT851" i="2"/>
  <c r="BA851" i="2"/>
  <c r="BL851" i="2"/>
  <c r="BW851" i="2"/>
  <c r="BZ851" i="2"/>
  <c r="CE851" i="2"/>
  <c r="EV851" i="2" s="1"/>
  <c r="CJ851" i="2"/>
  <c r="CQ851" i="2"/>
  <c r="CV851" i="2"/>
  <c r="DA851" i="2"/>
  <c r="DF851" i="2"/>
  <c r="DK851" i="2"/>
  <c r="EZ851" i="2" s="1"/>
  <c r="DP851" i="2"/>
  <c r="DU851" i="2"/>
  <c r="DZ851" i="2"/>
  <c r="EE851" i="2"/>
  <c r="EJ851" i="2"/>
  <c r="EK851" i="2"/>
  <c r="EO851" i="2"/>
  <c r="EP851" i="2"/>
  <c r="EQ851" i="2"/>
  <c r="ET851" i="2"/>
  <c r="EY851" i="2"/>
  <c r="K852" i="2"/>
  <c r="EQ852" i="2" s="1"/>
  <c r="M852" i="2"/>
  <c r="X852" i="2"/>
  <c r="AI852" i="2"/>
  <c r="AT852" i="2"/>
  <c r="BA852" i="2"/>
  <c r="BL852" i="2"/>
  <c r="BW852" i="2"/>
  <c r="BZ852" i="2"/>
  <c r="CE852" i="2"/>
  <c r="EV852" i="2" s="1"/>
  <c r="CJ852" i="2"/>
  <c r="CQ852" i="2"/>
  <c r="CV852" i="2"/>
  <c r="DA852" i="2"/>
  <c r="DF852" i="2"/>
  <c r="DK852" i="2"/>
  <c r="EZ852" i="2" s="1"/>
  <c r="DP852" i="2"/>
  <c r="DU852" i="2"/>
  <c r="DZ852" i="2"/>
  <c r="EE852" i="2"/>
  <c r="EJ852" i="2"/>
  <c r="EK852" i="2"/>
  <c r="EO852" i="2"/>
  <c r="EP852" i="2"/>
  <c r="ET852" i="2"/>
  <c r="EY852" i="2"/>
  <c r="K853" i="2"/>
  <c r="M853" i="2"/>
  <c r="X853" i="2"/>
  <c r="AI853" i="2"/>
  <c r="AT853" i="2"/>
  <c r="BA853" i="2"/>
  <c r="EU853" i="2" s="1"/>
  <c r="BL853" i="2"/>
  <c r="BW853" i="2"/>
  <c r="BZ853" i="2"/>
  <c r="CE853" i="2"/>
  <c r="EV853" i="2" s="1"/>
  <c r="CJ853" i="2"/>
  <c r="CQ853" i="2"/>
  <c r="CV853" i="2"/>
  <c r="DA853" i="2"/>
  <c r="DF853" i="2"/>
  <c r="DK853" i="2"/>
  <c r="EZ853" i="2" s="1"/>
  <c r="DP853" i="2"/>
  <c r="DU853" i="2"/>
  <c r="DZ853" i="2"/>
  <c r="EE853" i="2"/>
  <c r="EJ853" i="2"/>
  <c r="EK853" i="2"/>
  <c r="EO853" i="2"/>
  <c r="EP853" i="2"/>
  <c r="EQ853" i="2"/>
  <c r="ET853" i="2"/>
  <c r="EY853" i="2"/>
  <c r="K854" i="2"/>
  <c r="M854" i="2"/>
  <c r="X854" i="2"/>
  <c r="AI854" i="2"/>
  <c r="AT854" i="2"/>
  <c r="BA854" i="2"/>
  <c r="BL854" i="2"/>
  <c r="BW854" i="2"/>
  <c r="BZ854" i="2"/>
  <c r="CE854" i="2"/>
  <c r="EV854" i="2" s="1"/>
  <c r="CJ854" i="2"/>
  <c r="CQ854" i="2"/>
  <c r="CV854" i="2"/>
  <c r="DA854" i="2"/>
  <c r="DF854" i="2"/>
  <c r="DK854" i="2"/>
  <c r="EZ854" i="2" s="1"/>
  <c r="DP854" i="2"/>
  <c r="DU854" i="2"/>
  <c r="DZ854" i="2"/>
  <c r="EE854" i="2"/>
  <c r="EJ854" i="2"/>
  <c r="EK854" i="2"/>
  <c r="EO854" i="2"/>
  <c r="EP854" i="2"/>
  <c r="EQ854" i="2"/>
  <c r="ET854" i="2"/>
  <c r="EY854" i="2"/>
  <c r="K855" i="2"/>
  <c r="EQ855" i="2" s="1"/>
  <c r="M855" i="2"/>
  <c r="X855" i="2"/>
  <c r="AI855" i="2"/>
  <c r="AT855" i="2"/>
  <c r="BA855" i="2"/>
  <c r="BL855" i="2"/>
  <c r="BW855" i="2"/>
  <c r="BZ855" i="2"/>
  <c r="CE855" i="2"/>
  <c r="EV855" i="2" s="1"/>
  <c r="CJ855" i="2"/>
  <c r="CQ855" i="2"/>
  <c r="CV855" i="2"/>
  <c r="DA855" i="2"/>
  <c r="DF855" i="2"/>
  <c r="DK855" i="2"/>
  <c r="EZ855" i="2" s="1"/>
  <c r="DP855" i="2"/>
  <c r="DU855" i="2"/>
  <c r="DZ855" i="2"/>
  <c r="EE855" i="2"/>
  <c r="EJ855" i="2"/>
  <c r="EK855" i="2"/>
  <c r="EO855" i="2"/>
  <c r="EP855" i="2"/>
  <c r="ET855" i="2"/>
  <c r="EY855" i="2"/>
  <c r="K856" i="2"/>
  <c r="EQ856" i="2" s="1"/>
  <c r="M856" i="2"/>
  <c r="X856" i="2"/>
  <c r="AI856" i="2"/>
  <c r="AT856" i="2"/>
  <c r="BA856" i="2"/>
  <c r="EU856" i="2" s="1"/>
  <c r="BL856" i="2"/>
  <c r="BW856" i="2"/>
  <c r="BZ856" i="2"/>
  <c r="CE856" i="2"/>
  <c r="EV856" i="2" s="1"/>
  <c r="CJ856" i="2"/>
  <c r="CQ856" i="2"/>
  <c r="CV856" i="2"/>
  <c r="DA856" i="2"/>
  <c r="DF856" i="2"/>
  <c r="DK856" i="2"/>
  <c r="EZ856" i="2" s="1"/>
  <c r="DP856" i="2"/>
  <c r="DU856" i="2"/>
  <c r="DZ856" i="2"/>
  <c r="EE856" i="2"/>
  <c r="EJ856" i="2"/>
  <c r="EK856" i="2"/>
  <c r="EO856" i="2"/>
  <c r="EP856" i="2"/>
  <c r="ET856" i="2"/>
  <c r="EY856" i="2"/>
  <c r="K857" i="2"/>
  <c r="M857" i="2"/>
  <c r="X857" i="2"/>
  <c r="AI857" i="2"/>
  <c r="AT857" i="2"/>
  <c r="BA857" i="2"/>
  <c r="BL857" i="2"/>
  <c r="BW857" i="2"/>
  <c r="BZ857" i="2"/>
  <c r="CE857" i="2"/>
  <c r="EV857" i="2" s="1"/>
  <c r="CJ857" i="2"/>
  <c r="CQ857" i="2"/>
  <c r="CV857" i="2"/>
  <c r="DA857" i="2"/>
  <c r="DF857" i="2"/>
  <c r="DK857" i="2"/>
  <c r="EZ857" i="2" s="1"/>
  <c r="DP857" i="2"/>
  <c r="DU857" i="2"/>
  <c r="DZ857" i="2"/>
  <c r="EE857" i="2"/>
  <c r="EJ857" i="2"/>
  <c r="EK857" i="2"/>
  <c r="EO857" i="2"/>
  <c r="EP857" i="2"/>
  <c r="EQ857" i="2"/>
  <c r="ET857" i="2"/>
  <c r="EY857" i="2"/>
  <c r="K858" i="2"/>
  <c r="EQ858" i="2" s="1"/>
  <c r="M858" i="2"/>
  <c r="X858" i="2"/>
  <c r="AI858" i="2"/>
  <c r="AT858" i="2"/>
  <c r="BA858" i="2"/>
  <c r="EU858" i="2" s="1"/>
  <c r="BL858" i="2"/>
  <c r="BW858" i="2"/>
  <c r="BZ858" i="2"/>
  <c r="CE858" i="2"/>
  <c r="EV858" i="2" s="1"/>
  <c r="CJ858" i="2"/>
  <c r="CQ858" i="2"/>
  <c r="CV858" i="2"/>
  <c r="DA858" i="2"/>
  <c r="DF858" i="2"/>
  <c r="DK858" i="2"/>
  <c r="EZ858" i="2" s="1"/>
  <c r="DP858" i="2"/>
  <c r="DU858" i="2"/>
  <c r="DZ858" i="2"/>
  <c r="EE858" i="2"/>
  <c r="EJ858" i="2"/>
  <c r="EK858" i="2"/>
  <c r="EO858" i="2"/>
  <c r="EP858" i="2"/>
  <c r="ET858" i="2"/>
  <c r="EY858" i="2"/>
  <c r="K859" i="2"/>
  <c r="EQ859" i="2" s="1"/>
  <c r="M859" i="2"/>
  <c r="X859" i="2"/>
  <c r="AI859" i="2"/>
  <c r="AT859" i="2"/>
  <c r="BA859" i="2"/>
  <c r="EU859" i="2" s="1"/>
  <c r="BL859" i="2"/>
  <c r="BW859" i="2"/>
  <c r="BZ859" i="2"/>
  <c r="CE859" i="2"/>
  <c r="EV859" i="2" s="1"/>
  <c r="CJ859" i="2"/>
  <c r="CQ859" i="2"/>
  <c r="CV859" i="2"/>
  <c r="DA859" i="2"/>
  <c r="DF859" i="2"/>
  <c r="DK859" i="2"/>
  <c r="EZ859" i="2" s="1"/>
  <c r="DP859" i="2"/>
  <c r="DU859" i="2"/>
  <c r="DZ859" i="2"/>
  <c r="EE859" i="2"/>
  <c r="EJ859" i="2"/>
  <c r="EK859" i="2"/>
  <c r="EO859" i="2"/>
  <c r="EP859" i="2"/>
  <c r="ET859" i="2"/>
  <c r="EY859" i="2"/>
  <c r="K860" i="2"/>
  <c r="EQ860" i="2" s="1"/>
  <c r="M860" i="2"/>
  <c r="X860" i="2"/>
  <c r="AI860" i="2"/>
  <c r="AT860" i="2"/>
  <c r="BA860" i="2"/>
  <c r="EU860" i="2" s="1"/>
  <c r="BL860" i="2"/>
  <c r="BW860" i="2"/>
  <c r="BZ860" i="2"/>
  <c r="CE860" i="2"/>
  <c r="EV860" i="2" s="1"/>
  <c r="CJ860" i="2"/>
  <c r="CQ860" i="2"/>
  <c r="CV860" i="2"/>
  <c r="DA860" i="2"/>
  <c r="DF860" i="2"/>
  <c r="DK860" i="2"/>
  <c r="EZ860" i="2" s="1"/>
  <c r="DP860" i="2"/>
  <c r="DU860" i="2"/>
  <c r="DZ860" i="2"/>
  <c r="EE860" i="2"/>
  <c r="EJ860" i="2"/>
  <c r="EK860" i="2"/>
  <c r="EO860" i="2"/>
  <c r="EP860" i="2"/>
  <c r="ET860" i="2"/>
  <c r="EY860" i="2"/>
  <c r="K861" i="2"/>
  <c r="EQ861" i="2" s="1"/>
  <c r="M861" i="2"/>
  <c r="X861" i="2"/>
  <c r="AI861" i="2"/>
  <c r="AT861" i="2"/>
  <c r="BA861" i="2"/>
  <c r="EU861" i="2" s="1"/>
  <c r="BL861" i="2"/>
  <c r="BW861" i="2"/>
  <c r="BZ861" i="2"/>
  <c r="CE861" i="2"/>
  <c r="EV861" i="2" s="1"/>
  <c r="CJ861" i="2"/>
  <c r="CQ861" i="2"/>
  <c r="CV861" i="2"/>
  <c r="DA861" i="2"/>
  <c r="DF861" i="2"/>
  <c r="DK861" i="2"/>
  <c r="EZ861" i="2" s="1"/>
  <c r="DP861" i="2"/>
  <c r="DU861" i="2"/>
  <c r="DZ861" i="2"/>
  <c r="EE861" i="2"/>
  <c r="EJ861" i="2"/>
  <c r="EK861" i="2"/>
  <c r="EO861" i="2"/>
  <c r="EP861" i="2"/>
  <c r="ET861" i="2"/>
  <c r="EY861" i="2"/>
  <c r="K862" i="2"/>
  <c r="EQ862" i="2" s="1"/>
  <c r="M862" i="2"/>
  <c r="X862" i="2"/>
  <c r="AI862" i="2"/>
  <c r="AT862" i="2"/>
  <c r="BA862" i="2"/>
  <c r="EU862" i="2" s="1"/>
  <c r="BL862" i="2"/>
  <c r="BW862" i="2"/>
  <c r="BZ862" i="2"/>
  <c r="CE862" i="2"/>
  <c r="EV862" i="2" s="1"/>
  <c r="CJ862" i="2"/>
  <c r="CQ862" i="2"/>
  <c r="CV862" i="2"/>
  <c r="DA862" i="2"/>
  <c r="DF862" i="2"/>
  <c r="DK862" i="2"/>
  <c r="EZ862" i="2" s="1"/>
  <c r="DP862" i="2"/>
  <c r="DU862" i="2"/>
  <c r="DZ862" i="2"/>
  <c r="EE862" i="2"/>
  <c r="EJ862" i="2"/>
  <c r="EK862" i="2"/>
  <c r="EO862" i="2"/>
  <c r="EP862" i="2"/>
  <c r="ET862" i="2"/>
  <c r="EY862" i="2"/>
  <c r="K863" i="2"/>
  <c r="EQ863" i="2" s="1"/>
  <c r="M863" i="2"/>
  <c r="X863" i="2"/>
  <c r="AI863" i="2"/>
  <c r="AT863" i="2"/>
  <c r="BA863" i="2"/>
  <c r="EU863" i="2" s="1"/>
  <c r="BL863" i="2"/>
  <c r="BW863" i="2"/>
  <c r="BZ863" i="2"/>
  <c r="CE863" i="2"/>
  <c r="EV863" i="2" s="1"/>
  <c r="CJ863" i="2"/>
  <c r="CQ863" i="2"/>
  <c r="CV863" i="2"/>
  <c r="DA863" i="2"/>
  <c r="DF863" i="2"/>
  <c r="DK863" i="2"/>
  <c r="EZ863" i="2" s="1"/>
  <c r="DP863" i="2"/>
  <c r="DU863" i="2"/>
  <c r="DZ863" i="2"/>
  <c r="EE863" i="2"/>
  <c r="EJ863" i="2"/>
  <c r="EK863" i="2"/>
  <c r="EO863" i="2"/>
  <c r="EP863" i="2"/>
  <c r="ET863" i="2"/>
  <c r="EY863" i="2"/>
  <c r="K864" i="2"/>
  <c r="EQ864" i="2" s="1"/>
  <c r="M864" i="2"/>
  <c r="X864" i="2"/>
  <c r="AI864" i="2"/>
  <c r="AT864" i="2"/>
  <c r="BA864" i="2"/>
  <c r="EU864" i="2" s="1"/>
  <c r="BL864" i="2"/>
  <c r="BW864" i="2"/>
  <c r="BZ864" i="2"/>
  <c r="CE864" i="2"/>
  <c r="EV864" i="2" s="1"/>
  <c r="CJ864" i="2"/>
  <c r="CQ864" i="2"/>
  <c r="CV864" i="2"/>
  <c r="DA864" i="2"/>
  <c r="DF864" i="2"/>
  <c r="DK864" i="2"/>
  <c r="EZ864" i="2" s="1"/>
  <c r="DP864" i="2"/>
  <c r="DU864" i="2"/>
  <c r="DZ864" i="2"/>
  <c r="EE864" i="2"/>
  <c r="EJ864" i="2"/>
  <c r="EK864" i="2"/>
  <c r="EO864" i="2"/>
  <c r="EP864" i="2"/>
  <c r="ET864" i="2"/>
  <c r="EY864" i="2"/>
  <c r="K865" i="2"/>
  <c r="EQ865" i="2" s="1"/>
  <c r="M865" i="2"/>
  <c r="X865" i="2"/>
  <c r="AI865" i="2"/>
  <c r="AT865" i="2"/>
  <c r="BA865" i="2"/>
  <c r="EU865" i="2" s="1"/>
  <c r="BL865" i="2"/>
  <c r="BW865" i="2"/>
  <c r="BZ865" i="2"/>
  <c r="CE865" i="2"/>
  <c r="EV865" i="2" s="1"/>
  <c r="CJ865" i="2"/>
  <c r="CQ865" i="2"/>
  <c r="CV865" i="2"/>
  <c r="DA865" i="2"/>
  <c r="DF865" i="2"/>
  <c r="DK865" i="2"/>
  <c r="EZ865" i="2" s="1"/>
  <c r="DP865" i="2"/>
  <c r="DU865" i="2"/>
  <c r="DZ865" i="2"/>
  <c r="EE865" i="2"/>
  <c r="EJ865" i="2"/>
  <c r="EK865" i="2"/>
  <c r="EO865" i="2"/>
  <c r="EP865" i="2"/>
  <c r="ET865" i="2"/>
  <c r="EY865" i="2"/>
  <c r="K867" i="2"/>
  <c r="EQ867" i="2" s="1"/>
  <c r="M867" i="2"/>
  <c r="X867" i="2"/>
  <c r="AI867" i="2"/>
  <c r="AT867" i="2"/>
  <c r="BA867" i="2"/>
  <c r="EU867" i="2" s="1"/>
  <c r="BL867" i="2"/>
  <c r="BW867" i="2"/>
  <c r="BZ867" i="2"/>
  <c r="CE867" i="2"/>
  <c r="EV867" i="2" s="1"/>
  <c r="CJ867" i="2"/>
  <c r="CQ867" i="2"/>
  <c r="CV867" i="2"/>
  <c r="DA867" i="2"/>
  <c r="DF867" i="2"/>
  <c r="DK867" i="2"/>
  <c r="EZ867" i="2" s="1"/>
  <c r="DP867" i="2"/>
  <c r="DU867" i="2"/>
  <c r="DZ867" i="2"/>
  <c r="EE867" i="2"/>
  <c r="EJ867" i="2"/>
  <c r="EK867" i="2"/>
  <c r="EO867" i="2"/>
  <c r="EP867" i="2"/>
  <c r="ET867" i="2"/>
  <c r="EY867" i="2"/>
  <c r="K868" i="2"/>
  <c r="EQ868" i="2" s="1"/>
  <c r="M868" i="2"/>
  <c r="X868" i="2"/>
  <c r="AI868" i="2"/>
  <c r="AT868" i="2"/>
  <c r="BA868" i="2"/>
  <c r="EU868" i="2" s="1"/>
  <c r="BL868" i="2"/>
  <c r="BW868" i="2"/>
  <c r="BZ868" i="2"/>
  <c r="CE868" i="2"/>
  <c r="EV868" i="2" s="1"/>
  <c r="CJ868" i="2"/>
  <c r="CQ868" i="2"/>
  <c r="CV868" i="2"/>
  <c r="DA868" i="2"/>
  <c r="DF868" i="2"/>
  <c r="DK868" i="2"/>
  <c r="EZ868" i="2" s="1"/>
  <c r="DP868" i="2"/>
  <c r="DU868" i="2"/>
  <c r="DZ868" i="2"/>
  <c r="EE868" i="2"/>
  <c r="EJ868" i="2"/>
  <c r="EK868" i="2"/>
  <c r="EO868" i="2"/>
  <c r="EP868" i="2"/>
  <c r="ET868" i="2"/>
  <c r="EY868" i="2"/>
  <c r="K869" i="2"/>
  <c r="EQ869" i="2" s="1"/>
  <c r="M869" i="2"/>
  <c r="X869" i="2"/>
  <c r="AI869" i="2"/>
  <c r="AT869" i="2"/>
  <c r="BA869" i="2"/>
  <c r="EU869" i="2" s="1"/>
  <c r="BL869" i="2"/>
  <c r="BW869" i="2"/>
  <c r="BZ869" i="2"/>
  <c r="CE869" i="2"/>
  <c r="CJ869" i="2"/>
  <c r="CQ869" i="2"/>
  <c r="CV869" i="2"/>
  <c r="DA869" i="2"/>
  <c r="DF869" i="2"/>
  <c r="DK869" i="2"/>
  <c r="EZ869" i="2" s="1"/>
  <c r="DP869" i="2"/>
  <c r="DU869" i="2"/>
  <c r="DZ869" i="2"/>
  <c r="EE869" i="2"/>
  <c r="EJ869" i="2"/>
  <c r="EK869" i="2"/>
  <c r="EO869" i="2"/>
  <c r="EP869" i="2"/>
  <c r="ET869" i="2"/>
  <c r="EV869" i="2"/>
  <c r="EY869" i="2"/>
  <c r="K870" i="2"/>
  <c r="EQ870" i="2" s="1"/>
  <c r="M870" i="2"/>
  <c r="X870" i="2"/>
  <c r="AI870" i="2"/>
  <c r="AT870" i="2"/>
  <c r="BA870" i="2"/>
  <c r="EU870" i="2" s="1"/>
  <c r="BL870" i="2"/>
  <c r="BW870" i="2"/>
  <c r="BZ870" i="2"/>
  <c r="CE870" i="2"/>
  <c r="EV870" i="2" s="1"/>
  <c r="CJ870" i="2"/>
  <c r="CQ870" i="2"/>
  <c r="CV870" i="2"/>
  <c r="DA870" i="2"/>
  <c r="DF870" i="2"/>
  <c r="DK870" i="2"/>
  <c r="EZ870" i="2" s="1"/>
  <c r="DP870" i="2"/>
  <c r="DU870" i="2"/>
  <c r="DZ870" i="2"/>
  <c r="EE870" i="2"/>
  <c r="EJ870" i="2"/>
  <c r="EK870" i="2"/>
  <c r="EO870" i="2"/>
  <c r="EP870" i="2"/>
  <c r="ET870" i="2"/>
  <c r="EY870" i="2"/>
  <c r="K871" i="2"/>
  <c r="EQ871" i="2" s="1"/>
  <c r="M871" i="2"/>
  <c r="X871" i="2"/>
  <c r="AI871" i="2"/>
  <c r="AT871" i="2"/>
  <c r="BA871" i="2"/>
  <c r="EU871" i="2" s="1"/>
  <c r="BL871" i="2"/>
  <c r="BW871" i="2"/>
  <c r="BZ871" i="2"/>
  <c r="CE871" i="2"/>
  <c r="EV871" i="2" s="1"/>
  <c r="CJ871" i="2"/>
  <c r="CQ871" i="2"/>
  <c r="CV871" i="2"/>
  <c r="DA871" i="2"/>
  <c r="DF871" i="2"/>
  <c r="DK871" i="2"/>
  <c r="EZ871" i="2" s="1"/>
  <c r="DP871" i="2"/>
  <c r="DU871" i="2"/>
  <c r="DZ871" i="2"/>
  <c r="EE871" i="2"/>
  <c r="EJ871" i="2"/>
  <c r="EK871" i="2"/>
  <c r="EO871" i="2"/>
  <c r="EP871" i="2"/>
  <c r="ET871" i="2"/>
  <c r="EY871" i="2"/>
  <c r="K872" i="2"/>
  <c r="EQ872" i="2" s="1"/>
  <c r="M872" i="2"/>
  <c r="X872" i="2"/>
  <c r="AI872" i="2"/>
  <c r="AT872" i="2"/>
  <c r="BA872" i="2"/>
  <c r="EU872" i="2" s="1"/>
  <c r="BL872" i="2"/>
  <c r="BW872" i="2"/>
  <c r="BZ872" i="2"/>
  <c r="CE872" i="2"/>
  <c r="EV872" i="2" s="1"/>
  <c r="CJ872" i="2"/>
  <c r="CQ872" i="2"/>
  <c r="CV872" i="2"/>
  <c r="DA872" i="2"/>
  <c r="DF872" i="2"/>
  <c r="DK872" i="2"/>
  <c r="EZ872" i="2" s="1"/>
  <c r="DP872" i="2"/>
  <c r="DU872" i="2"/>
  <c r="DZ872" i="2"/>
  <c r="EE872" i="2"/>
  <c r="EJ872" i="2"/>
  <c r="EK872" i="2"/>
  <c r="EO872" i="2"/>
  <c r="EP872" i="2"/>
  <c r="ET872" i="2"/>
  <c r="EY872" i="2"/>
  <c r="K873" i="2"/>
  <c r="EQ873" i="2" s="1"/>
  <c r="M873" i="2"/>
  <c r="X873" i="2"/>
  <c r="AI873" i="2"/>
  <c r="AT873" i="2"/>
  <c r="BA873" i="2"/>
  <c r="EU873" i="2" s="1"/>
  <c r="BL873" i="2"/>
  <c r="BW873" i="2"/>
  <c r="BZ873" i="2"/>
  <c r="CE873" i="2"/>
  <c r="EV873" i="2" s="1"/>
  <c r="CJ873" i="2"/>
  <c r="CQ873" i="2"/>
  <c r="CV873" i="2"/>
  <c r="DA873" i="2"/>
  <c r="DF873" i="2"/>
  <c r="DK873" i="2"/>
  <c r="EZ873" i="2" s="1"/>
  <c r="DP873" i="2"/>
  <c r="DU873" i="2"/>
  <c r="DZ873" i="2"/>
  <c r="EE873" i="2"/>
  <c r="EJ873" i="2"/>
  <c r="EK873" i="2"/>
  <c r="EO873" i="2"/>
  <c r="EP873" i="2"/>
  <c r="ET873" i="2"/>
  <c r="EY873" i="2"/>
  <c r="K874" i="2"/>
  <c r="EQ874" i="2" s="1"/>
  <c r="M874" i="2"/>
  <c r="X874" i="2"/>
  <c r="AI874" i="2"/>
  <c r="AT874" i="2"/>
  <c r="BA874" i="2"/>
  <c r="EU874" i="2" s="1"/>
  <c r="BL874" i="2"/>
  <c r="BW874" i="2"/>
  <c r="BZ874" i="2"/>
  <c r="CE874" i="2"/>
  <c r="EV874" i="2" s="1"/>
  <c r="CJ874" i="2"/>
  <c r="CQ874" i="2"/>
  <c r="CV874" i="2"/>
  <c r="DA874" i="2"/>
  <c r="DF874" i="2"/>
  <c r="DK874" i="2"/>
  <c r="EZ874" i="2" s="1"/>
  <c r="DP874" i="2"/>
  <c r="DU874" i="2"/>
  <c r="DZ874" i="2"/>
  <c r="EE874" i="2"/>
  <c r="EJ874" i="2"/>
  <c r="EK874" i="2"/>
  <c r="EO874" i="2"/>
  <c r="EP874" i="2"/>
  <c r="ET874" i="2"/>
  <c r="EY874" i="2"/>
  <c r="K875" i="2"/>
  <c r="EQ875" i="2" s="1"/>
  <c r="M875" i="2"/>
  <c r="X875" i="2"/>
  <c r="AI875" i="2"/>
  <c r="AT875" i="2"/>
  <c r="BA875" i="2"/>
  <c r="EU875" i="2" s="1"/>
  <c r="BL875" i="2"/>
  <c r="BW875" i="2"/>
  <c r="BZ875" i="2"/>
  <c r="CE875" i="2"/>
  <c r="EV875" i="2" s="1"/>
  <c r="CJ875" i="2"/>
  <c r="CQ875" i="2"/>
  <c r="CV875" i="2"/>
  <c r="DA875" i="2"/>
  <c r="DF875" i="2"/>
  <c r="DK875" i="2"/>
  <c r="EZ875" i="2" s="1"/>
  <c r="DP875" i="2"/>
  <c r="DU875" i="2"/>
  <c r="DZ875" i="2"/>
  <c r="EE875" i="2"/>
  <c r="EJ875" i="2"/>
  <c r="EK875" i="2"/>
  <c r="EO875" i="2"/>
  <c r="EP875" i="2"/>
  <c r="ET875" i="2"/>
  <c r="EY875" i="2"/>
  <c r="K876" i="2"/>
  <c r="EQ876" i="2" s="1"/>
  <c r="M876" i="2"/>
  <c r="X876" i="2"/>
  <c r="AI876" i="2"/>
  <c r="AT876" i="2"/>
  <c r="BA876" i="2"/>
  <c r="BL876" i="2"/>
  <c r="BW876" i="2"/>
  <c r="BZ876" i="2"/>
  <c r="CE876" i="2"/>
  <c r="EV876" i="2" s="1"/>
  <c r="CJ876" i="2"/>
  <c r="CQ876" i="2"/>
  <c r="CV876" i="2"/>
  <c r="DA876" i="2"/>
  <c r="DF876" i="2"/>
  <c r="DK876" i="2"/>
  <c r="EZ876" i="2" s="1"/>
  <c r="DP876" i="2"/>
  <c r="DU876" i="2"/>
  <c r="DZ876" i="2"/>
  <c r="EE876" i="2"/>
  <c r="EJ876" i="2"/>
  <c r="EK876" i="2"/>
  <c r="EO876" i="2"/>
  <c r="EP876" i="2"/>
  <c r="ET876" i="2"/>
  <c r="EY876" i="2"/>
  <c r="K877" i="2"/>
  <c r="EQ877" i="2" s="1"/>
  <c r="M877" i="2"/>
  <c r="X877" i="2"/>
  <c r="AI877" i="2"/>
  <c r="AT877" i="2"/>
  <c r="BA877" i="2"/>
  <c r="BL877" i="2"/>
  <c r="BW877" i="2"/>
  <c r="BZ877" i="2"/>
  <c r="CE877" i="2"/>
  <c r="EV877" i="2" s="1"/>
  <c r="CJ877" i="2"/>
  <c r="CQ877" i="2"/>
  <c r="CV877" i="2"/>
  <c r="DA877" i="2"/>
  <c r="DF877" i="2"/>
  <c r="DK877" i="2"/>
  <c r="EZ877" i="2" s="1"/>
  <c r="DP877" i="2"/>
  <c r="DU877" i="2"/>
  <c r="DZ877" i="2"/>
  <c r="EE877" i="2"/>
  <c r="EJ877" i="2"/>
  <c r="EK877" i="2"/>
  <c r="EO877" i="2"/>
  <c r="EP877" i="2"/>
  <c r="ET877" i="2"/>
  <c r="EY877" i="2"/>
  <c r="K878" i="2"/>
  <c r="EQ878" i="2" s="1"/>
  <c r="M878" i="2"/>
  <c r="X878" i="2"/>
  <c r="AI878" i="2"/>
  <c r="AT878" i="2"/>
  <c r="BA878" i="2"/>
  <c r="BL878" i="2"/>
  <c r="BW878" i="2"/>
  <c r="BZ878" i="2"/>
  <c r="CE878" i="2"/>
  <c r="EV878" i="2" s="1"/>
  <c r="CJ878" i="2"/>
  <c r="CQ878" i="2"/>
  <c r="CV878" i="2"/>
  <c r="DA878" i="2"/>
  <c r="DF878" i="2"/>
  <c r="DK878" i="2"/>
  <c r="EZ878" i="2" s="1"/>
  <c r="DP878" i="2"/>
  <c r="DU878" i="2"/>
  <c r="DZ878" i="2"/>
  <c r="EE878" i="2"/>
  <c r="EJ878" i="2"/>
  <c r="EK878" i="2"/>
  <c r="EO878" i="2"/>
  <c r="EP878" i="2"/>
  <c r="ET878" i="2"/>
  <c r="EY878" i="2"/>
  <c r="K879" i="2"/>
  <c r="EQ879" i="2" s="1"/>
  <c r="M879" i="2"/>
  <c r="X879" i="2"/>
  <c r="AI879" i="2"/>
  <c r="AT879" i="2"/>
  <c r="BA879" i="2"/>
  <c r="BL879" i="2"/>
  <c r="BW879" i="2"/>
  <c r="BZ879" i="2"/>
  <c r="CE879" i="2"/>
  <c r="EV879" i="2" s="1"/>
  <c r="CJ879" i="2"/>
  <c r="CQ879" i="2"/>
  <c r="CV879" i="2"/>
  <c r="DA879" i="2"/>
  <c r="DF879" i="2"/>
  <c r="DK879" i="2"/>
  <c r="EZ879" i="2" s="1"/>
  <c r="DP879" i="2"/>
  <c r="DU879" i="2"/>
  <c r="DZ879" i="2"/>
  <c r="EE879" i="2"/>
  <c r="EJ879" i="2"/>
  <c r="EK879" i="2"/>
  <c r="EO879" i="2"/>
  <c r="EP879" i="2"/>
  <c r="ET879" i="2"/>
  <c r="EY879" i="2"/>
  <c r="K880" i="2"/>
  <c r="EQ880" i="2" s="1"/>
  <c r="M880" i="2"/>
  <c r="X880" i="2"/>
  <c r="AI880" i="2"/>
  <c r="AT880" i="2"/>
  <c r="BA880" i="2"/>
  <c r="BL880" i="2"/>
  <c r="BW880" i="2"/>
  <c r="BZ880" i="2"/>
  <c r="CE880" i="2"/>
  <c r="EV880" i="2" s="1"/>
  <c r="CJ880" i="2"/>
  <c r="CQ880" i="2"/>
  <c r="CV880" i="2"/>
  <c r="DA880" i="2"/>
  <c r="DF880" i="2"/>
  <c r="DK880" i="2"/>
  <c r="EZ880" i="2" s="1"/>
  <c r="DP880" i="2"/>
  <c r="DU880" i="2"/>
  <c r="DZ880" i="2"/>
  <c r="EE880" i="2"/>
  <c r="EJ880" i="2"/>
  <c r="EK880" i="2"/>
  <c r="EO880" i="2"/>
  <c r="EP880" i="2"/>
  <c r="ET880" i="2"/>
  <c r="EY880" i="2"/>
  <c r="K881" i="2"/>
  <c r="EQ881" i="2" s="1"/>
  <c r="M881" i="2"/>
  <c r="X881" i="2"/>
  <c r="AI881" i="2"/>
  <c r="AT881" i="2"/>
  <c r="BA881" i="2"/>
  <c r="BL881" i="2"/>
  <c r="BW881" i="2"/>
  <c r="BZ881" i="2"/>
  <c r="CE881" i="2"/>
  <c r="EV881" i="2" s="1"/>
  <c r="CJ881" i="2"/>
  <c r="CQ881" i="2"/>
  <c r="CV881" i="2"/>
  <c r="DA881" i="2"/>
  <c r="DF881" i="2"/>
  <c r="DK881" i="2"/>
  <c r="EZ881" i="2" s="1"/>
  <c r="DP881" i="2"/>
  <c r="DU881" i="2"/>
  <c r="DZ881" i="2"/>
  <c r="EE881" i="2"/>
  <c r="EJ881" i="2"/>
  <c r="EK881" i="2"/>
  <c r="EO881" i="2"/>
  <c r="EP881" i="2"/>
  <c r="ET881" i="2"/>
  <c r="EY881" i="2"/>
  <c r="K882" i="2"/>
  <c r="EQ882" i="2" s="1"/>
  <c r="M882" i="2"/>
  <c r="X882" i="2"/>
  <c r="AI882" i="2"/>
  <c r="AT882" i="2"/>
  <c r="BA882" i="2"/>
  <c r="BL882" i="2"/>
  <c r="BW882" i="2"/>
  <c r="BZ882" i="2"/>
  <c r="CE882" i="2"/>
  <c r="EV882" i="2" s="1"/>
  <c r="CJ882" i="2"/>
  <c r="CQ882" i="2"/>
  <c r="CV882" i="2"/>
  <c r="DA882" i="2"/>
  <c r="DF882" i="2"/>
  <c r="DK882" i="2"/>
  <c r="EZ882" i="2" s="1"/>
  <c r="DP882" i="2"/>
  <c r="DU882" i="2"/>
  <c r="DZ882" i="2"/>
  <c r="EE882" i="2"/>
  <c r="EJ882" i="2"/>
  <c r="EK882" i="2"/>
  <c r="EO882" i="2"/>
  <c r="EP882" i="2"/>
  <c r="ET882" i="2"/>
  <c r="EY882" i="2"/>
  <c r="K883" i="2"/>
  <c r="EQ883" i="2" s="1"/>
  <c r="M883" i="2"/>
  <c r="X883" i="2"/>
  <c r="AI883" i="2"/>
  <c r="AT883" i="2"/>
  <c r="BA883" i="2"/>
  <c r="BL883" i="2"/>
  <c r="BW883" i="2"/>
  <c r="BZ883" i="2"/>
  <c r="CE883" i="2"/>
  <c r="EV883" i="2" s="1"/>
  <c r="CJ883" i="2"/>
  <c r="CQ883" i="2"/>
  <c r="CV883" i="2"/>
  <c r="DA883" i="2"/>
  <c r="DF883" i="2"/>
  <c r="DK883" i="2"/>
  <c r="EZ883" i="2" s="1"/>
  <c r="DP883" i="2"/>
  <c r="DU883" i="2"/>
  <c r="DZ883" i="2"/>
  <c r="EE883" i="2"/>
  <c r="EJ883" i="2"/>
  <c r="EK883" i="2"/>
  <c r="EO883" i="2"/>
  <c r="EP883" i="2"/>
  <c r="ET883" i="2"/>
  <c r="EY883" i="2"/>
  <c r="K884" i="2"/>
  <c r="EQ884" i="2" s="1"/>
  <c r="M884" i="2"/>
  <c r="X884" i="2"/>
  <c r="AI884" i="2"/>
  <c r="AT884" i="2"/>
  <c r="BA884" i="2"/>
  <c r="EU884" i="2" s="1"/>
  <c r="BL884" i="2"/>
  <c r="BW884" i="2"/>
  <c r="BZ884" i="2"/>
  <c r="CE884" i="2"/>
  <c r="EV884" i="2" s="1"/>
  <c r="CJ884" i="2"/>
  <c r="CQ884" i="2"/>
  <c r="CV884" i="2"/>
  <c r="DA884" i="2"/>
  <c r="DF884" i="2"/>
  <c r="DK884" i="2"/>
  <c r="EZ884" i="2" s="1"/>
  <c r="DP884" i="2"/>
  <c r="DU884" i="2"/>
  <c r="DZ884" i="2"/>
  <c r="EE884" i="2"/>
  <c r="EJ884" i="2"/>
  <c r="EK884" i="2"/>
  <c r="EO884" i="2"/>
  <c r="EP884" i="2"/>
  <c r="ET884" i="2"/>
  <c r="EY884" i="2"/>
  <c r="K885" i="2"/>
  <c r="EQ885" i="2" s="1"/>
  <c r="M885" i="2"/>
  <c r="X885" i="2"/>
  <c r="AI885" i="2"/>
  <c r="AT885" i="2"/>
  <c r="BA885" i="2"/>
  <c r="BL885" i="2"/>
  <c r="BW885" i="2"/>
  <c r="BZ885" i="2"/>
  <c r="CE885" i="2"/>
  <c r="EV885" i="2" s="1"/>
  <c r="CJ885" i="2"/>
  <c r="CQ885" i="2"/>
  <c r="CV885" i="2"/>
  <c r="DA885" i="2"/>
  <c r="DF885" i="2"/>
  <c r="DK885" i="2"/>
  <c r="EZ885" i="2" s="1"/>
  <c r="DP885" i="2"/>
  <c r="DU885" i="2"/>
  <c r="DZ885" i="2"/>
  <c r="EE885" i="2"/>
  <c r="EJ885" i="2"/>
  <c r="EK885" i="2"/>
  <c r="EO885" i="2"/>
  <c r="EP885" i="2"/>
  <c r="ET885" i="2"/>
  <c r="EY885" i="2"/>
  <c r="K886" i="2"/>
  <c r="EQ886" i="2" s="1"/>
  <c r="M886" i="2"/>
  <c r="X886" i="2"/>
  <c r="AI886" i="2"/>
  <c r="AT886" i="2"/>
  <c r="BA886" i="2"/>
  <c r="BL886" i="2"/>
  <c r="BW886" i="2"/>
  <c r="BZ886" i="2"/>
  <c r="CE886" i="2"/>
  <c r="EV886" i="2" s="1"/>
  <c r="CJ886" i="2"/>
  <c r="CQ886" i="2"/>
  <c r="CV886" i="2"/>
  <c r="DA886" i="2"/>
  <c r="DF886" i="2"/>
  <c r="DK886" i="2"/>
  <c r="EZ886" i="2" s="1"/>
  <c r="DP886" i="2"/>
  <c r="DU886" i="2"/>
  <c r="DZ886" i="2"/>
  <c r="EE886" i="2"/>
  <c r="EJ886" i="2"/>
  <c r="EK886" i="2"/>
  <c r="EO886" i="2"/>
  <c r="EP886" i="2"/>
  <c r="ET886" i="2"/>
  <c r="EY886" i="2"/>
  <c r="K887" i="2"/>
  <c r="EQ887" i="2" s="1"/>
  <c r="M887" i="2"/>
  <c r="X887" i="2"/>
  <c r="AI887" i="2"/>
  <c r="AT887" i="2"/>
  <c r="BA887" i="2"/>
  <c r="BL887" i="2"/>
  <c r="BW887" i="2"/>
  <c r="BZ887" i="2"/>
  <c r="CE887" i="2"/>
  <c r="CJ887" i="2"/>
  <c r="CQ887" i="2"/>
  <c r="CV887" i="2"/>
  <c r="DA887" i="2"/>
  <c r="DF887" i="2"/>
  <c r="DK887" i="2"/>
  <c r="EZ887" i="2" s="1"/>
  <c r="DP887" i="2"/>
  <c r="DU887" i="2"/>
  <c r="DZ887" i="2"/>
  <c r="EE887" i="2"/>
  <c r="EJ887" i="2"/>
  <c r="EK887" i="2"/>
  <c r="EO887" i="2"/>
  <c r="EP887" i="2"/>
  <c r="ET887" i="2"/>
  <c r="EV887" i="2"/>
  <c r="EY887" i="2"/>
  <c r="K888" i="2"/>
  <c r="EQ888" i="2" s="1"/>
  <c r="M888" i="2"/>
  <c r="X888" i="2"/>
  <c r="AI888" i="2"/>
  <c r="AT888" i="2"/>
  <c r="BA888" i="2"/>
  <c r="BL888" i="2"/>
  <c r="BW888" i="2"/>
  <c r="BZ888" i="2"/>
  <c r="CE888" i="2"/>
  <c r="EV888" i="2" s="1"/>
  <c r="CJ888" i="2"/>
  <c r="CQ888" i="2"/>
  <c r="CV888" i="2"/>
  <c r="DA888" i="2"/>
  <c r="DF888" i="2"/>
  <c r="DK888" i="2"/>
  <c r="EZ888" i="2" s="1"/>
  <c r="DP888" i="2"/>
  <c r="DU888" i="2"/>
  <c r="DZ888" i="2"/>
  <c r="EE888" i="2"/>
  <c r="EJ888" i="2"/>
  <c r="EK888" i="2"/>
  <c r="EO888" i="2"/>
  <c r="EP888" i="2"/>
  <c r="ET888" i="2"/>
  <c r="EY888" i="2"/>
  <c r="K889" i="2"/>
  <c r="EQ889" i="2" s="1"/>
  <c r="M889" i="2"/>
  <c r="X889" i="2"/>
  <c r="AI889" i="2"/>
  <c r="AT889" i="2"/>
  <c r="BA889" i="2"/>
  <c r="BL889" i="2"/>
  <c r="BW889" i="2"/>
  <c r="BZ889" i="2"/>
  <c r="CE889" i="2"/>
  <c r="EV889" i="2" s="1"/>
  <c r="CJ889" i="2"/>
  <c r="CQ889" i="2"/>
  <c r="CV889" i="2"/>
  <c r="DA889" i="2"/>
  <c r="DF889" i="2"/>
  <c r="DK889" i="2"/>
  <c r="EZ889" i="2" s="1"/>
  <c r="DP889" i="2"/>
  <c r="DU889" i="2"/>
  <c r="DZ889" i="2"/>
  <c r="EE889" i="2"/>
  <c r="EJ889" i="2"/>
  <c r="EK889" i="2"/>
  <c r="EO889" i="2"/>
  <c r="EP889" i="2"/>
  <c r="ET889" i="2"/>
  <c r="EY889" i="2"/>
  <c r="K890" i="2"/>
  <c r="EQ890" i="2" s="1"/>
  <c r="M890" i="2"/>
  <c r="X890" i="2"/>
  <c r="AI890" i="2"/>
  <c r="AT890" i="2"/>
  <c r="BA890" i="2"/>
  <c r="BL890" i="2"/>
  <c r="BW890" i="2"/>
  <c r="BZ890" i="2"/>
  <c r="CE890" i="2"/>
  <c r="EV890" i="2" s="1"/>
  <c r="CJ890" i="2"/>
  <c r="CQ890" i="2"/>
  <c r="CV890" i="2"/>
  <c r="DA890" i="2"/>
  <c r="DF890" i="2"/>
  <c r="DK890" i="2"/>
  <c r="EZ890" i="2" s="1"/>
  <c r="DP890" i="2"/>
  <c r="DU890" i="2"/>
  <c r="DZ890" i="2"/>
  <c r="EE890" i="2"/>
  <c r="EJ890" i="2"/>
  <c r="EK890" i="2"/>
  <c r="EO890" i="2"/>
  <c r="EP890" i="2"/>
  <c r="ET890" i="2"/>
  <c r="EY890" i="2"/>
  <c r="K891" i="2"/>
  <c r="EQ891" i="2" s="1"/>
  <c r="M891" i="2"/>
  <c r="X891" i="2"/>
  <c r="AI891" i="2"/>
  <c r="AT891" i="2"/>
  <c r="BA891" i="2"/>
  <c r="BL891" i="2"/>
  <c r="BW891" i="2"/>
  <c r="BZ891" i="2"/>
  <c r="CE891" i="2"/>
  <c r="EV891" i="2" s="1"/>
  <c r="CJ891" i="2"/>
  <c r="CQ891" i="2"/>
  <c r="CV891" i="2"/>
  <c r="DA891" i="2"/>
  <c r="DF891" i="2"/>
  <c r="DK891" i="2"/>
  <c r="EZ891" i="2" s="1"/>
  <c r="DP891" i="2"/>
  <c r="DU891" i="2"/>
  <c r="DZ891" i="2"/>
  <c r="EE891" i="2"/>
  <c r="EJ891" i="2"/>
  <c r="EK891" i="2"/>
  <c r="EO891" i="2"/>
  <c r="EP891" i="2"/>
  <c r="ET891" i="2"/>
  <c r="EY891" i="2"/>
  <c r="K892" i="2"/>
  <c r="EQ892" i="2" s="1"/>
  <c r="M892" i="2"/>
  <c r="X892" i="2"/>
  <c r="AI892" i="2"/>
  <c r="AT892" i="2"/>
  <c r="BA892" i="2"/>
  <c r="EU892" i="2" s="1"/>
  <c r="BL892" i="2"/>
  <c r="BW892" i="2"/>
  <c r="BZ892" i="2"/>
  <c r="CE892" i="2"/>
  <c r="EV892" i="2" s="1"/>
  <c r="CJ892" i="2"/>
  <c r="CQ892" i="2"/>
  <c r="CV892" i="2"/>
  <c r="DA892" i="2"/>
  <c r="DF892" i="2"/>
  <c r="DK892" i="2"/>
  <c r="EZ892" i="2" s="1"/>
  <c r="DP892" i="2"/>
  <c r="DU892" i="2"/>
  <c r="DZ892" i="2"/>
  <c r="EE892" i="2"/>
  <c r="EJ892" i="2"/>
  <c r="EK892" i="2"/>
  <c r="EO892" i="2"/>
  <c r="EP892" i="2"/>
  <c r="ET892" i="2"/>
  <c r="EY892" i="2"/>
  <c r="K893" i="2"/>
  <c r="EQ893" i="2" s="1"/>
  <c r="M893" i="2"/>
  <c r="X893" i="2"/>
  <c r="AI893" i="2"/>
  <c r="AT893" i="2"/>
  <c r="BA893" i="2"/>
  <c r="BL893" i="2"/>
  <c r="BW893" i="2"/>
  <c r="BZ893" i="2"/>
  <c r="CE893" i="2"/>
  <c r="EV893" i="2" s="1"/>
  <c r="CJ893" i="2"/>
  <c r="CQ893" i="2"/>
  <c r="CV893" i="2"/>
  <c r="DA893" i="2"/>
  <c r="DF893" i="2"/>
  <c r="DK893" i="2"/>
  <c r="EZ893" i="2" s="1"/>
  <c r="DP893" i="2"/>
  <c r="DU893" i="2"/>
  <c r="DZ893" i="2"/>
  <c r="EE893" i="2"/>
  <c r="EJ893" i="2"/>
  <c r="EK893" i="2"/>
  <c r="EO893" i="2"/>
  <c r="EP893" i="2"/>
  <c r="ET893" i="2"/>
  <c r="EY893" i="2"/>
  <c r="K894" i="2"/>
  <c r="EQ894" i="2" s="1"/>
  <c r="M894" i="2"/>
  <c r="X894" i="2"/>
  <c r="AI894" i="2"/>
  <c r="AT894" i="2"/>
  <c r="BA894" i="2"/>
  <c r="BL894" i="2"/>
  <c r="BW894" i="2"/>
  <c r="BZ894" i="2"/>
  <c r="CE894" i="2"/>
  <c r="EV894" i="2" s="1"/>
  <c r="CJ894" i="2"/>
  <c r="CQ894" i="2"/>
  <c r="CV894" i="2"/>
  <c r="DA894" i="2"/>
  <c r="DF894" i="2"/>
  <c r="DK894" i="2"/>
  <c r="EZ894" i="2" s="1"/>
  <c r="DP894" i="2"/>
  <c r="DU894" i="2"/>
  <c r="DZ894" i="2"/>
  <c r="EE894" i="2"/>
  <c r="EJ894" i="2"/>
  <c r="EK894" i="2"/>
  <c r="EO894" i="2"/>
  <c r="EP894" i="2"/>
  <c r="ET894" i="2"/>
  <c r="EY894" i="2"/>
  <c r="K895" i="2"/>
  <c r="EQ895" i="2" s="1"/>
  <c r="M895" i="2"/>
  <c r="X895" i="2"/>
  <c r="AI895" i="2"/>
  <c r="AT895" i="2"/>
  <c r="BA895" i="2"/>
  <c r="BL895" i="2"/>
  <c r="BW895" i="2"/>
  <c r="BZ895" i="2"/>
  <c r="CE895" i="2"/>
  <c r="CJ895" i="2"/>
  <c r="CQ895" i="2"/>
  <c r="CV895" i="2"/>
  <c r="DA895" i="2"/>
  <c r="DF895" i="2"/>
  <c r="DK895" i="2"/>
  <c r="EZ895" i="2" s="1"/>
  <c r="DP895" i="2"/>
  <c r="DU895" i="2"/>
  <c r="DZ895" i="2"/>
  <c r="EE895" i="2"/>
  <c r="EJ895" i="2"/>
  <c r="EK895" i="2"/>
  <c r="EO895" i="2"/>
  <c r="EP895" i="2"/>
  <c r="ET895" i="2"/>
  <c r="EV895" i="2"/>
  <c r="EY895" i="2"/>
  <c r="K896" i="2"/>
  <c r="EQ896" i="2" s="1"/>
  <c r="M896" i="2"/>
  <c r="X896" i="2"/>
  <c r="AI896" i="2"/>
  <c r="AT896" i="2"/>
  <c r="BA896" i="2"/>
  <c r="BL896" i="2"/>
  <c r="BW896" i="2"/>
  <c r="BZ896" i="2"/>
  <c r="CE896" i="2"/>
  <c r="EV896" i="2" s="1"/>
  <c r="CJ896" i="2"/>
  <c r="CQ896" i="2"/>
  <c r="CV896" i="2"/>
  <c r="DA896" i="2"/>
  <c r="DF896" i="2"/>
  <c r="DK896" i="2"/>
  <c r="EZ896" i="2" s="1"/>
  <c r="DP896" i="2"/>
  <c r="DU896" i="2"/>
  <c r="DZ896" i="2"/>
  <c r="EE896" i="2"/>
  <c r="EJ896" i="2"/>
  <c r="EK896" i="2"/>
  <c r="EO896" i="2"/>
  <c r="EP896" i="2"/>
  <c r="ET896" i="2"/>
  <c r="EY896" i="2"/>
  <c r="K897" i="2"/>
  <c r="EQ897" i="2" s="1"/>
  <c r="M897" i="2"/>
  <c r="X897" i="2"/>
  <c r="AI897" i="2"/>
  <c r="AT897" i="2"/>
  <c r="BA897" i="2"/>
  <c r="BL897" i="2"/>
  <c r="BW897" i="2"/>
  <c r="BZ897" i="2"/>
  <c r="CE897" i="2"/>
  <c r="EV897" i="2" s="1"/>
  <c r="CJ897" i="2"/>
  <c r="CQ897" i="2"/>
  <c r="CV897" i="2"/>
  <c r="DA897" i="2"/>
  <c r="DF897" i="2"/>
  <c r="DK897" i="2"/>
  <c r="EZ897" i="2" s="1"/>
  <c r="DP897" i="2"/>
  <c r="DU897" i="2"/>
  <c r="DZ897" i="2"/>
  <c r="EE897" i="2"/>
  <c r="EJ897" i="2"/>
  <c r="EK897" i="2"/>
  <c r="EO897" i="2"/>
  <c r="EP897" i="2"/>
  <c r="ET897" i="2"/>
  <c r="EY897" i="2"/>
  <c r="K898" i="2"/>
  <c r="EQ898" i="2" s="1"/>
  <c r="M898" i="2"/>
  <c r="X898" i="2"/>
  <c r="AI898" i="2"/>
  <c r="AT898" i="2"/>
  <c r="BA898" i="2"/>
  <c r="BL898" i="2"/>
  <c r="BW898" i="2"/>
  <c r="BZ898" i="2"/>
  <c r="CE898" i="2"/>
  <c r="EV898" i="2" s="1"/>
  <c r="CJ898" i="2"/>
  <c r="CQ898" i="2"/>
  <c r="CV898" i="2"/>
  <c r="DA898" i="2"/>
  <c r="DF898" i="2"/>
  <c r="DK898" i="2"/>
  <c r="EZ898" i="2" s="1"/>
  <c r="DP898" i="2"/>
  <c r="DU898" i="2"/>
  <c r="DZ898" i="2"/>
  <c r="EE898" i="2"/>
  <c r="EJ898" i="2"/>
  <c r="EK898" i="2"/>
  <c r="EO898" i="2"/>
  <c r="EP898" i="2"/>
  <c r="ET898" i="2"/>
  <c r="EY898" i="2"/>
  <c r="ES842" i="2" l="1"/>
  <c r="ES900" i="2"/>
  <c r="ES883" i="2"/>
  <c r="ES881" i="2"/>
  <c r="ES898" i="2"/>
  <c r="ES857" i="2"/>
  <c r="ES894" i="2"/>
  <c r="ES891" i="2"/>
  <c r="ES886" i="2"/>
  <c r="ES879" i="2"/>
  <c r="ES877" i="2"/>
  <c r="ER885" i="2"/>
  <c r="ES897" i="2"/>
  <c r="ES887" i="2"/>
  <c r="ES869" i="2"/>
  <c r="ES862" i="2"/>
  <c r="ES855" i="2"/>
  <c r="ES848" i="2"/>
  <c r="ER866" i="2"/>
  <c r="ES893" i="2"/>
  <c r="ES890" i="2"/>
  <c r="ES885" i="2"/>
  <c r="ES867" i="2"/>
  <c r="ER865" i="2"/>
  <c r="ES863" i="2"/>
  <c r="ES866" i="2"/>
  <c r="ES896" i="2"/>
  <c r="ER892" i="2"/>
  <c r="ER889" i="2"/>
  <c r="ES888" i="2"/>
  <c r="ER886" i="2"/>
  <c r="ES868" i="2"/>
  <c r="ER836" i="2"/>
  <c r="ES895" i="2"/>
  <c r="ES892" i="2"/>
  <c r="ES889" i="2"/>
  <c r="ES884" i="2"/>
  <c r="ES882" i="2"/>
  <c r="ES880" i="2"/>
  <c r="ES878" i="2"/>
  <c r="ES876" i="2"/>
  <c r="ES865" i="2"/>
  <c r="ER863" i="2"/>
  <c r="ES859" i="2"/>
  <c r="ES856" i="2"/>
  <c r="ES852" i="2"/>
  <c r="ES845" i="2"/>
  <c r="ES841" i="2"/>
  <c r="ES837" i="2"/>
  <c r="ER890" i="2"/>
  <c r="ER900" i="2"/>
  <c r="ER857" i="2"/>
  <c r="ER845" i="2"/>
  <c r="ER841" i="2"/>
  <c r="ER837" i="2"/>
  <c r="ER887" i="2"/>
  <c r="ER870" i="2"/>
  <c r="ER859" i="2"/>
  <c r="ER888" i="2"/>
  <c r="ER891" i="2"/>
  <c r="ER871" i="2"/>
  <c r="ER861" i="2"/>
  <c r="ER844" i="2"/>
  <c r="ER840" i="2"/>
  <c r="ER899" i="2"/>
  <c r="ER855" i="2"/>
  <c r="ER846" i="2"/>
  <c r="ER842" i="2"/>
  <c r="ER838" i="2"/>
  <c r="ER851" i="2"/>
  <c r="ER847" i="2"/>
  <c r="ER843" i="2"/>
  <c r="ER839" i="2"/>
  <c r="ER897" i="2"/>
  <c r="ER895" i="2"/>
  <c r="ER893" i="2"/>
  <c r="ER884" i="2"/>
  <c r="ER882" i="2"/>
  <c r="ER880" i="2"/>
  <c r="ER878" i="2"/>
  <c r="ER876" i="2"/>
  <c r="ER874" i="2"/>
  <c r="ER868" i="2"/>
  <c r="ER850" i="2"/>
  <c r="ER849" i="2"/>
  <c r="ER848" i="2"/>
  <c r="ER898" i="2"/>
  <c r="ER896" i="2"/>
  <c r="ER894" i="2"/>
  <c r="ER883" i="2"/>
  <c r="ER881" i="2"/>
  <c r="ER879" i="2"/>
  <c r="ER877" i="2"/>
  <c r="ER875" i="2"/>
  <c r="ER873" i="2"/>
  <c r="ER854" i="2"/>
  <c r="ER853" i="2"/>
  <c r="ER852" i="2"/>
  <c r="ER872" i="2"/>
  <c r="ER856" i="2"/>
  <c r="EU899" i="2"/>
  <c r="EU891" i="2"/>
  <c r="EU883" i="2"/>
  <c r="ES858" i="2"/>
  <c r="EU896" i="2"/>
  <c r="EU888" i="2"/>
  <c r="EU880" i="2"/>
  <c r="EU842" i="2"/>
  <c r="ES860" i="2"/>
  <c r="ES861" i="2"/>
  <c r="EU895" i="2"/>
  <c r="EU887" i="2"/>
  <c r="EU879" i="2"/>
  <c r="EU855" i="2"/>
  <c r="EU900" i="2"/>
  <c r="EU866" i="2"/>
  <c r="ES864" i="2"/>
  <c r="EU898" i="2"/>
  <c r="EU894" i="2"/>
  <c r="EU890" i="2"/>
  <c r="EU897" i="2"/>
  <c r="EU893" i="2"/>
  <c r="EU889" i="2"/>
  <c r="EU885" i="2"/>
  <c r="EU881" i="2"/>
  <c r="EU877" i="2"/>
  <c r="EU852" i="2"/>
  <c r="EU857" i="2"/>
  <c r="EU886" i="2"/>
  <c r="EU882" i="2"/>
  <c r="EU878" i="2"/>
  <c r="EU848" i="2"/>
  <c r="EU845" i="2"/>
  <c r="EU841" i="2"/>
  <c r="EU837" i="2"/>
  <c r="ES854" i="2"/>
  <c r="EU854" i="2"/>
  <c r="ES836" i="2"/>
  <c r="ES851" i="2"/>
  <c r="EU851" i="2"/>
  <c r="ER869" i="2"/>
  <c r="ER867" i="2"/>
  <c r="ER864" i="2"/>
  <c r="ER862" i="2"/>
  <c r="ER860" i="2"/>
  <c r="ER858" i="2"/>
  <c r="ES847" i="2"/>
  <c r="EU847" i="2"/>
  <c r="ES846" i="2"/>
  <c r="ES838" i="2"/>
  <c r="EU876" i="2"/>
  <c r="ES875" i="2"/>
  <c r="ES874" i="2"/>
  <c r="ES873" i="2"/>
  <c r="ES872" i="2"/>
  <c r="ES871" i="2"/>
  <c r="ES870" i="2"/>
  <c r="ES850" i="2"/>
  <c r="EU850" i="2"/>
  <c r="ES853" i="2"/>
  <c r="ES849" i="2"/>
  <c r="ES843" i="2"/>
  <c r="ES839" i="2"/>
  <c r="ES844" i="2"/>
  <c r="ES840" i="2"/>
  <c r="N785" i="2"/>
  <c r="I835" i="2"/>
  <c r="H828" i="2"/>
  <c r="H830" i="2"/>
  <c r="H835" i="2"/>
  <c r="EP835" i="2" s="1"/>
  <c r="H814" i="2"/>
  <c r="H801" i="2"/>
  <c r="I799" i="2"/>
  <c r="K799" i="2" s="1"/>
  <c r="EQ799" i="2" s="1"/>
  <c r="H800" i="2"/>
  <c r="H784" i="2"/>
  <c r="H794" i="2"/>
  <c r="H782" i="2"/>
  <c r="K800" i="2"/>
  <c r="EQ800" i="2" s="1"/>
  <c r="M800" i="2"/>
  <c r="X800" i="2"/>
  <c r="AI800" i="2"/>
  <c r="AT800" i="2"/>
  <c r="BA800" i="2"/>
  <c r="BL800" i="2"/>
  <c r="BW800" i="2"/>
  <c r="BZ800" i="2"/>
  <c r="CE800" i="2"/>
  <c r="CJ800" i="2"/>
  <c r="CQ800" i="2"/>
  <c r="CV800" i="2"/>
  <c r="DA800" i="2"/>
  <c r="DF800" i="2"/>
  <c r="DK800" i="2"/>
  <c r="EZ800" i="2" s="1"/>
  <c r="DP800" i="2"/>
  <c r="DU800" i="2"/>
  <c r="DZ800" i="2"/>
  <c r="EE800" i="2"/>
  <c r="EJ800" i="2"/>
  <c r="EK800" i="2"/>
  <c r="EO800" i="2"/>
  <c r="EP800" i="2"/>
  <c r="ET800" i="2"/>
  <c r="EV800" i="2"/>
  <c r="EY800" i="2"/>
  <c r="K768" i="2"/>
  <c r="M768" i="2"/>
  <c r="X768" i="2"/>
  <c r="AI768" i="2"/>
  <c r="AT768" i="2"/>
  <c r="BA768" i="2"/>
  <c r="BL768" i="2"/>
  <c r="BW768" i="2"/>
  <c r="BZ768" i="2"/>
  <c r="CE768" i="2"/>
  <c r="EV768" i="2" s="1"/>
  <c r="CJ768" i="2"/>
  <c r="CQ768" i="2"/>
  <c r="CV768" i="2"/>
  <c r="DA768" i="2"/>
  <c r="DF768" i="2"/>
  <c r="DK768" i="2"/>
  <c r="EZ768" i="2" s="1"/>
  <c r="DP768" i="2"/>
  <c r="DU768" i="2"/>
  <c r="DZ768" i="2"/>
  <c r="EE768" i="2"/>
  <c r="EJ768" i="2"/>
  <c r="EK768" i="2"/>
  <c r="EO768" i="2"/>
  <c r="EP768" i="2"/>
  <c r="EQ768" i="2"/>
  <c r="ET768" i="2"/>
  <c r="EY768" i="2"/>
  <c r="K769" i="2"/>
  <c r="EQ769" i="2" s="1"/>
  <c r="M769" i="2"/>
  <c r="X769" i="2"/>
  <c r="AI769" i="2"/>
  <c r="AT769" i="2"/>
  <c r="BA769" i="2"/>
  <c r="EU769" i="2" s="1"/>
  <c r="BL769" i="2"/>
  <c r="BW769" i="2"/>
  <c r="BZ769" i="2"/>
  <c r="CE769" i="2"/>
  <c r="EV769" i="2" s="1"/>
  <c r="CJ769" i="2"/>
  <c r="CQ769" i="2"/>
  <c r="CV769" i="2"/>
  <c r="DA769" i="2"/>
  <c r="DF769" i="2"/>
  <c r="DK769" i="2"/>
  <c r="EZ769" i="2" s="1"/>
  <c r="DP769" i="2"/>
  <c r="DU769" i="2"/>
  <c r="DZ769" i="2"/>
  <c r="EE769" i="2"/>
  <c r="EJ769" i="2"/>
  <c r="EK769" i="2"/>
  <c r="EO769" i="2"/>
  <c r="EP769" i="2"/>
  <c r="ET769" i="2"/>
  <c r="EY769" i="2"/>
  <c r="K770" i="2"/>
  <c r="EQ770" i="2" s="1"/>
  <c r="M770" i="2"/>
  <c r="X770" i="2"/>
  <c r="AI770" i="2"/>
  <c r="AT770" i="2"/>
  <c r="BA770" i="2"/>
  <c r="EU770" i="2" s="1"/>
  <c r="BL770" i="2"/>
  <c r="BW770" i="2"/>
  <c r="BZ770" i="2"/>
  <c r="CE770" i="2"/>
  <c r="EV770" i="2" s="1"/>
  <c r="CJ770" i="2"/>
  <c r="CQ770" i="2"/>
  <c r="CV770" i="2"/>
  <c r="DA770" i="2"/>
  <c r="DF770" i="2"/>
  <c r="DK770" i="2"/>
  <c r="EZ770" i="2" s="1"/>
  <c r="DP770" i="2"/>
  <c r="DU770" i="2"/>
  <c r="DZ770" i="2"/>
  <c r="EE770" i="2"/>
  <c r="EJ770" i="2"/>
  <c r="EK770" i="2"/>
  <c r="EO770" i="2"/>
  <c r="EP770" i="2"/>
  <c r="ET770" i="2"/>
  <c r="EY770" i="2"/>
  <c r="K771" i="2"/>
  <c r="EQ771" i="2" s="1"/>
  <c r="M771" i="2"/>
  <c r="X771" i="2"/>
  <c r="AI771" i="2"/>
  <c r="AT771" i="2"/>
  <c r="BA771" i="2"/>
  <c r="EU771" i="2" s="1"/>
  <c r="BL771" i="2"/>
  <c r="BW771" i="2"/>
  <c r="BZ771" i="2"/>
  <c r="CE771" i="2"/>
  <c r="CJ771" i="2"/>
  <c r="CQ771" i="2"/>
  <c r="CV771" i="2"/>
  <c r="DA771" i="2"/>
  <c r="DF771" i="2"/>
  <c r="DK771" i="2"/>
  <c r="EZ771" i="2" s="1"/>
  <c r="DP771" i="2"/>
  <c r="DU771" i="2"/>
  <c r="DZ771" i="2"/>
  <c r="EE771" i="2"/>
  <c r="EJ771" i="2"/>
  <c r="EK771" i="2"/>
  <c r="EO771" i="2"/>
  <c r="EP771" i="2"/>
  <c r="ET771" i="2"/>
  <c r="EV771" i="2"/>
  <c r="EY771" i="2"/>
  <c r="K772" i="2"/>
  <c r="EQ772" i="2" s="1"/>
  <c r="M772" i="2"/>
  <c r="X772" i="2"/>
  <c r="AI772" i="2"/>
  <c r="AT772" i="2"/>
  <c r="BA772" i="2"/>
  <c r="EU772" i="2" s="1"/>
  <c r="BL772" i="2"/>
  <c r="BW772" i="2"/>
  <c r="BZ772" i="2"/>
  <c r="CE772" i="2"/>
  <c r="EV772" i="2" s="1"/>
  <c r="CJ772" i="2"/>
  <c r="CQ772" i="2"/>
  <c r="CV772" i="2"/>
  <c r="DA772" i="2"/>
  <c r="DF772" i="2"/>
  <c r="DK772" i="2"/>
  <c r="EZ772" i="2" s="1"/>
  <c r="DP772" i="2"/>
  <c r="DU772" i="2"/>
  <c r="DZ772" i="2"/>
  <c r="EE772" i="2"/>
  <c r="EJ772" i="2"/>
  <c r="EK772" i="2"/>
  <c r="EO772" i="2"/>
  <c r="EP772" i="2"/>
  <c r="ET772" i="2"/>
  <c r="EY772" i="2"/>
  <c r="K773" i="2"/>
  <c r="EQ773" i="2" s="1"/>
  <c r="M773" i="2"/>
  <c r="X773" i="2"/>
  <c r="AI773" i="2"/>
  <c r="AT773" i="2"/>
  <c r="BA773" i="2"/>
  <c r="EU773" i="2" s="1"/>
  <c r="BL773" i="2"/>
  <c r="BW773" i="2"/>
  <c r="BZ773" i="2"/>
  <c r="CE773" i="2"/>
  <c r="CJ773" i="2"/>
  <c r="CQ773" i="2"/>
  <c r="CV773" i="2"/>
  <c r="DA773" i="2"/>
  <c r="DF773" i="2"/>
  <c r="DK773" i="2"/>
  <c r="EZ773" i="2" s="1"/>
  <c r="DP773" i="2"/>
  <c r="DU773" i="2"/>
  <c r="DZ773" i="2"/>
  <c r="EE773" i="2"/>
  <c r="EJ773" i="2"/>
  <c r="EK773" i="2"/>
  <c r="EO773" i="2"/>
  <c r="EP773" i="2"/>
  <c r="ET773" i="2"/>
  <c r="EV773" i="2"/>
  <c r="EY773" i="2"/>
  <c r="K774" i="2"/>
  <c r="M774" i="2"/>
  <c r="X774" i="2"/>
  <c r="AI774" i="2"/>
  <c r="AT774" i="2"/>
  <c r="BA774" i="2"/>
  <c r="BL774" i="2"/>
  <c r="BW774" i="2"/>
  <c r="BZ774" i="2"/>
  <c r="CE774" i="2"/>
  <c r="EV774" i="2" s="1"/>
  <c r="CJ774" i="2"/>
  <c r="CQ774" i="2"/>
  <c r="CV774" i="2"/>
  <c r="DA774" i="2"/>
  <c r="DF774" i="2"/>
  <c r="DK774" i="2"/>
  <c r="EZ774" i="2" s="1"/>
  <c r="DP774" i="2"/>
  <c r="DU774" i="2"/>
  <c r="DZ774" i="2"/>
  <c r="EE774" i="2"/>
  <c r="EJ774" i="2"/>
  <c r="EK774" i="2"/>
  <c r="EO774" i="2"/>
  <c r="EP774" i="2"/>
  <c r="EQ774" i="2"/>
  <c r="ET774" i="2"/>
  <c r="EY774" i="2"/>
  <c r="K775" i="2"/>
  <c r="M775" i="2"/>
  <c r="X775" i="2"/>
  <c r="AI775" i="2"/>
  <c r="AT775" i="2"/>
  <c r="BA775" i="2"/>
  <c r="EU775" i="2" s="1"/>
  <c r="BL775" i="2"/>
  <c r="BW775" i="2"/>
  <c r="BZ775" i="2"/>
  <c r="CE775" i="2"/>
  <c r="EV775" i="2" s="1"/>
  <c r="CJ775" i="2"/>
  <c r="CQ775" i="2"/>
  <c r="CV775" i="2"/>
  <c r="DA775" i="2"/>
  <c r="DF775" i="2"/>
  <c r="DK775" i="2"/>
  <c r="EZ775" i="2" s="1"/>
  <c r="DP775" i="2"/>
  <c r="DU775" i="2"/>
  <c r="DZ775" i="2"/>
  <c r="EE775" i="2"/>
  <c r="EJ775" i="2"/>
  <c r="EK775" i="2"/>
  <c r="EO775" i="2"/>
  <c r="EP775" i="2"/>
  <c r="EQ775" i="2"/>
  <c r="ET775" i="2"/>
  <c r="EY775" i="2"/>
  <c r="K776" i="2"/>
  <c r="EQ776" i="2" s="1"/>
  <c r="M776" i="2"/>
  <c r="X776" i="2"/>
  <c r="AI776" i="2"/>
  <c r="AT776" i="2"/>
  <c r="BA776" i="2"/>
  <c r="EU776" i="2" s="1"/>
  <c r="BL776" i="2"/>
  <c r="BW776" i="2"/>
  <c r="BZ776" i="2"/>
  <c r="CE776" i="2"/>
  <c r="EV776" i="2" s="1"/>
  <c r="CJ776" i="2"/>
  <c r="CQ776" i="2"/>
  <c r="CV776" i="2"/>
  <c r="DA776" i="2"/>
  <c r="DF776" i="2"/>
  <c r="DK776" i="2"/>
  <c r="EZ776" i="2" s="1"/>
  <c r="DP776" i="2"/>
  <c r="DU776" i="2"/>
  <c r="DZ776" i="2"/>
  <c r="EE776" i="2"/>
  <c r="EJ776" i="2"/>
  <c r="EK776" i="2"/>
  <c r="EO776" i="2"/>
  <c r="EP776" i="2"/>
  <c r="ET776" i="2"/>
  <c r="EY776" i="2"/>
  <c r="K777" i="2"/>
  <c r="M777" i="2"/>
  <c r="X777" i="2"/>
  <c r="AI777" i="2"/>
  <c r="AT777" i="2"/>
  <c r="BA777" i="2"/>
  <c r="EU777" i="2" s="1"/>
  <c r="BL777" i="2"/>
  <c r="BW777" i="2"/>
  <c r="BZ777" i="2"/>
  <c r="CE777" i="2"/>
  <c r="EV777" i="2" s="1"/>
  <c r="CJ777" i="2"/>
  <c r="CQ777" i="2"/>
  <c r="CV777" i="2"/>
  <c r="DA777" i="2"/>
  <c r="DF777" i="2"/>
  <c r="DK777" i="2"/>
  <c r="EZ777" i="2" s="1"/>
  <c r="DP777" i="2"/>
  <c r="DU777" i="2"/>
  <c r="DZ777" i="2"/>
  <c r="EE777" i="2"/>
  <c r="EJ777" i="2"/>
  <c r="EK777" i="2"/>
  <c r="EO777" i="2"/>
  <c r="EP777" i="2"/>
  <c r="EQ777" i="2"/>
  <c r="ET777" i="2"/>
  <c r="EY777" i="2"/>
  <c r="K778" i="2"/>
  <c r="EQ778" i="2" s="1"/>
  <c r="M778" i="2"/>
  <c r="X778" i="2"/>
  <c r="AI778" i="2"/>
  <c r="AT778" i="2"/>
  <c r="BA778" i="2"/>
  <c r="EU778" i="2" s="1"/>
  <c r="BL778" i="2"/>
  <c r="BW778" i="2"/>
  <c r="BZ778" i="2"/>
  <c r="CE778" i="2"/>
  <c r="EV778" i="2" s="1"/>
  <c r="CJ778" i="2"/>
  <c r="CQ778" i="2"/>
  <c r="CV778" i="2"/>
  <c r="DA778" i="2"/>
  <c r="DF778" i="2"/>
  <c r="DK778" i="2"/>
  <c r="EZ778" i="2" s="1"/>
  <c r="DP778" i="2"/>
  <c r="DU778" i="2"/>
  <c r="DZ778" i="2"/>
  <c r="EE778" i="2"/>
  <c r="EJ778" i="2"/>
  <c r="EK778" i="2"/>
  <c r="EO778" i="2"/>
  <c r="EP778" i="2"/>
  <c r="ET778" i="2"/>
  <c r="EY778" i="2"/>
  <c r="K779" i="2"/>
  <c r="EQ779" i="2" s="1"/>
  <c r="M779" i="2"/>
  <c r="X779" i="2"/>
  <c r="AI779" i="2"/>
  <c r="AT779" i="2"/>
  <c r="BA779" i="2"/>
  <c r="EU779" i="2" s="1"/>
  <c r="BL779" i="2"/>
  <c r="BW779" i="2"/>
  <c r="BZ779" i="2"/>
  <c r="CE779" i="2"/>
  <c r="EV779" i="2" s="1"/>
  <c r="CJ779" i="2"/>
  <c r="CQ779" i="2"/>
  <c r="CV779" i="2"/>
  <c r="DA779" i="2"/>
  <c r="DF779" i="2"/>
  <c r="DK779" i="2"/>
  <c r="EZ779" i="2" s="1"/>
  <c r="DP779" i="2"/>
  <c r="DU779" i="2"/>
  <c r="DZ779" i="2"/>
  <c r="EE779" i="2"/>
  <c r="EJ779" i="2"/>
  <c r="EK779" i="2"/>
  <c r="EO779" i="2"/>
  <c r="EP779" i="2"/>
  <c r="ET779" i="2"/>
  <c r="EY779" i="2"/>
  <c r="K780" i="2"/>
  <c r="EQ780" i="2" s="1"/>
  <c r="M780" i="2"/>
  <c r="X780" i="2"/>
  <c r="AI780" i="2"/>
  <c r="AT780" i="2"/>
  <c r="BA780" i="2"/>
  <c r="EU780" i="2" s="1"/>
  <c r="BL780" i="2"/>
  <c r="BW780" i="2"/>
  <c r="BZ780" i="2"/>
  <c r="CE780" i="2"/>
  <c r="EV780" i="2" s="1"/>
  <c r="CJ780" i="2"/>
  <c r="CQ780" i="2"/>
  <c r="CV780" i="2"/>
  <c r="DA780" i="2"/>
  <c r="DF780" i="2"/>
  <c r="DK780" i="2"/>
  <c r="EZ780" i="2" s="1"/>
  <c r="DP780" i="2"/>
  <c r="DU780" i="2"/>
  <c r="DZ780" i="2"/>
  <c r="EE780" i="2"/>
  <c r="EJ780" i="2"/>
  <c r="EK780" i="2"/>
  <c r="EO780" i="2"/>
  <c r="EP780" i="2"/>
  <c r="ET780" i="2"/>
  <c r="EY780" i="2"/>
  <c r="K781" i="2"/>
  <c r="M781" i="2"/>
  <c r="X781" i="2"/>
  <c r="AI781" i="2"/>
  <c r="AT781" i="2"/>
  <c r="BA781" i="2"/>
  <c r="EU781" i="2" s="1"/>
  <c r="BL781" i="2"/>
  <c r="BW781" i="2"/>
  <c r="BZ781" i="2"/>
  <c r="CE781" i="2"/>
  <c r="EV781" i="2" s="1"/>
  <c r="CJ781" i="2"/>
  <c r="CQ781" i="2"/>
  <c r="CV781" i="2"/>
  <c r="DA781" i="2"/>
  <c r="DF781" i="2"/>
  <c r="DK781" i="2"/>
  <c r="EZ781" i="2" s="1"/>
  <c r="DP781" i="2"/>
  <c r="DU781" i="2"/>
  <c r="DZ781" i="2"/>
  <c r="EE781" i="2"/>
  <c r="EJ781" i="2"/>
  <c r="EK781" i="2"/>
  <c r="EO781" i="2"/>
  <c r="EP781" i="2"/>
  <c r="EQ781" i="2"/>
  <c r="ET781" i="2"/>
  <c r="EY781" i="2"/>
  <c r="K782" i="2"/>
  <c r="EQ782" i="2" s="1"/>
  <c r="M782" i="2"/>
  <c r="X782" i="2"/>
  <c r="AI782" i="2"/>
  <c r="AT782" i="2"/>
  <c r="BA782" i="2"/>
  <c r="EU782" i="2" s="1"/>
  <c r="BL782" i="2"/>
  <c r="BW782" i="2"/>
  <c r="BZ782" i="2"/>
  <c r="CE782" i="2"/>
  <c r="EV782" i="2" s="1"/>
  <c r="CJ782" i="2"/>
  <c r="CQ782" i="2"/>
  <c r="CV782" i="2"/>
  <c r="DA782" i="2"/>
  <c r="DF782" i="2"/>
  <c r="DK782" i="2"/>
  <c r="EZ782" i="2" s="1"/>
  <c r="DP782" i="2"/>
  <c r="DU782" i="2"/>
  <c r="DZ782" i="2"/>
  <c r="EE782" i="2"/>
  <c r="EJ782" i="2"/>
  <c r="EK782" i="2"/>
  <c r="EO782" i="2"/>
  <c r="EP782" i="2"/>
  <c r="ET782" i="2"/>
  <c r="EY782" i="2"/>
  <c r="K783" i="2"/>
  <c r="M783" i="2"/>
  <c r="X783" i="2"/>
  <c r="AI783" i="2"/>
  <c r="AT783" i="2"/>
  <c r="BA783" i="2"/>
  <c r="EU783" i="2" s="1"/>
  <c r="BL783" i="2"/>
  <c r="BW783" i="2"/>
  <c r="BZ783" i="2"/>
  <c r="CE783" i="2"/>
  <c r="EV783" i="2" s="1"/>
  <c r="CJ783" i="2"/>
  <c r="CQ783" i="2"/>
  <c r="CV783" i="2"/>
  <c r="DA783" i="2"/>
  <c r="DF783" i="2"/>
  <c r="DK783" i="2"/>
  <c r="EZ783" i="2" s="1"/>
  <c r="DP783" i="2"/>
  <c r="DU783" i="2"/>
  <c r="DZ783" i="2"/>
  <c r="EE783" i="2"/>
  <c r="EJ783" i="2"/>
  <c r="EK783" i="2"/>
  <c r="EO783" i="2"/>
  <c r="EP783" i="2"/>
  <c r="EQ783" i="2"/>
  <c r="ET783" i="2"/>
  <c r="EY783" i="2"/>
  <c r="K784" i="2"/>
  <c r="EQ784" i="2" s="1"/>
  <c r="M784" i="2"/>
  <c r="X784" i="2"/>
  <c r="AI784" i="2"/>
  <c r="AT784" i="2"/>
  <c r="BA784" i="2"/>
  <c r="EU784" i="2" s="1"/>
  <c r="BL784" i="2"/>
  <c r="BW784" i="2"/>
  <c r="BZ784" i="2"/>
  <c r="CE784" i="2"/>
  <c r="EV784" i="2" s="1"/>
  <c r="CJ784" i="2"/>
  <c r="CQ784" i="2"/>
  <c r="CV784" i="2"/>
  <c r="DA784" i="2"/>
  <c r="DF784" i="2"/>
  <c r="DK784" i="2"/>
  <c r="EZ784" i="2" s="1"/>
  <c r="DP784" i="2"/>
  <c r="DU784" i="2"/>
  <c r="DZ784" i="2"/>
  <c r="EE784" i="2"/>
  <c r="EJ784" i="2"/>
  <c r="EK784" i="2"/>
  <c r="EO784" i="2"/>
  <c r="EP784" i="2"/>
  <c r="ET784" i="2"/>
  <c r="EY784" i="2"/>
  <c r="K785" i="2"/>
  <c r="M785" i="2"/>
  <c r="X785" i="2"/>
  <c r="AI785" i="2"/>
  <c r="AT785" i="2"/>
  <c r="BA785" i="2"/>
  <c r="EU785" i="2" s="1"/>
  <c r="BL785" i="2"/>
  <c r="BW785" i="2"/>
  <c r="BZ785" i="2"/>
  <c r="CE785" i="2"/>
  <c r="EV785" i="2" s="1"/>
  <c r="CJ785" i="2"/>
  <c r="CQ785" i="2"/>
  <c r="CV785" i="2"/>
  <c r="DA785" i="2"/>
  <c r="DF785" i="2"/>
  <c r="DK785" i="2"/>
  <c r="EZ785" i="2" s="1"/>
  <c r="DP785" i="2"/>
  <c r="DU785" i="2"/>
  <c r="DZ785" i="2"/>
  <c r="EE785" i="2"/>
  <c r="EJ785" i="2"/>
  <c r="EK785" i="2"/>
  <c r="EO785" i="2"/>
  <c r="EP785" i="2"/>
  <c r="EQ785" i="2"/>
  <c r="ET785" i="2"/>
  <c r="EY785" i="2"/>
  <c r="K786" i="2"/>
  <c r="EQ786" i="2" s="1"/>
  <c r="M786" i="2"/>
  <c r="X786" i="2"/>
  <c r="AI786" i="2"/>
  <c r="AT786" i="2"/>
  <c r="BA786" i="2"/>
  <c r="EU786" i="2" s="1"/>
  <c r="BL786" i="2"/>
  <c r="BW786" i="2"/>
  <c r="BZ786" i="2"/>
  <c r="CE786" i="2"/>
  <c r="EV786" i="2" s="1"/>
  <c r="CJ786" i="2"/>
  <c r="CQ786" i="2"/>
  <c r="CV786" i="2"/>
  <c r="DA786" i="2"/>
  <c r="DF786" i="2"/>
  <c r="DK786" i="2"/>
  <c r="EZ786" i="2" s="1"/>
  <c r="DP786" i="2"/>
  <c r="DU786" i="2"/>
  <c r="DZ786" i="2"/>
  <c r="EE786" i="2"/>
  <c r="EJ786" i="2"/>
  <c r="EK786" i="2"/>
  <c r="EO786" i="2"/>
  <c r="EP786" i="2"/>
  <c r="ET786" i="2"/>
  <c r="EY786" i="2"/>
  <c r="K787" i="2"/>
  <c r="M787" i="2"/>
  <c r="X787" i="2"/>
  <c r="AI787" i="2"/>
  <c r="AT787" i="2"/>
  <c r="BA787" i="2"/>
  <c r="BL787" i="2"/>
  <c r="BW787" i="2"/>
  <c r="BZ787" i="2"/>
  <c r="CE787" i="2"/>
  <c r="EV787" i="2" s="1"/>
  <c r="CJ787" i="2"/>
  <c r="CQ787" i="2"/>
  <c r="CV787" i="2"/>
  <c r="DA787" i="2"/>
  <c r="DF787" i="2"/>
  <c r="DK787" i="2"/>
  <c r="EZ787" i="2" s="1"/>
  <c r="DP787" i="2"/>
  <c r="DU787" i="2"/>
  <c r="DZ787" i="2"/>
  <c r="EE787" i="2"/>
  <c r="EJ787" i="2"/>
  <c r="EK787" i="2"/>
  <c r="EO787" i="2"/>
  <c r="EP787" i="2"/>
  <c r="EQ787" i="2"/>
  <c r="ET787" i="2"/>
  <c r="EY787" i="2"/>
  <c r="K788" i="2"/>
  <c r="EQ788" i="2" s="1"/>
  <c r="M788" i="2"/>
  <c r="X788" i="2"/>
  <c r="AI788" i="2"/>
  <c r="AT788" i="2"/>
  <c r="BA788" i="2"/>
  <c r="BL788" i="2"/>
  <c r="BW788" i="2"/>
  <c r="BZ788" i="2"/>
  <c r="CE788" i="2"/>
  <c r="CJ788" i="2"/>
  <c r="CQ788" i="2"/>
  <c r="CV788" i="2"/>
  <c r="DA788" i="2"/>
  <c r="DF788" i="2"/>
  <c r="DK788" i="2"/>
  <c r="EZ788" i="2" s="1"/>
  <c r="DP788" i="2"/>
  <c r="DU788" i="2"/>
  <c r="DZ788" i="2"/>
  <c r="EE788" i="2"/>
  <c r="EJ788" i="2"/>
  <c r="EK788" i="2"/>
  <c r="EO788" i="2"/>
  <c r="EP788" i="2"/>
  <c r="ET788" i="2"/>
  <c r="EV788" i="2"/>
  <c r="EY788" i="2"/>
  <c r="K789" i="2"/>
  <c r="EQ789" i="2" s="1"/>
  <c r="M789" i="2"/>
  <c r="X789" i="2"/>
  <c r="AI789" i="2"/>
  <c r="AT789" i="2"/>
  <c r="BA789" i="2"/>
  <c r="BL789" i="2"/>
  <c r="BW789" i="2"/>
  <c r="BZ789" i="2"/>
  <c r="CE789" i="2"/>
  <c r="EV789" i="2" s="1"/>
  <c r="CJ789" i="2"/>
  <c r="CQ789" i="2"/>
  <c r="CV789" i="2"/>
  <c r="DA789" i="2"/>
  <c r="DF789" i="2"/>
  <c r="DK789" i="2"/>
  <c r="EZ789" i="2" s="1"/>
  <c r="DP789" i="2"/>
  <c r="DU789" i="2"/>
  <c r="DZ789" i="2"/>
  <c r="EE789" i="2"/>
  <c r="EJ789" i="2"/>
  <c r="EK789" i="2"/>
  <c r="EO789" i="2"/>
  <c r="EP789" i="2"/>
  <c r="ET789" i="2"/>
  <c r="EY789" i="2"/>
  <c r="K790" i="2"/>
  <c r="EQ790" i="2" s="1"/>
  <c r="M790" i="2"/>
  <c r="X790" i="2"/>
  <c r="AI790" i="2"/>
  <c r="AT790" i="2"/>
  <c r="BA790" i="2"/>
  <c r="BL790" i="2"/>
  <c r="BW790" i="2"/>
  <c r="BZ790" i="2"/>
  <c r="CE790" i="2"/>
  <c r="EV790" i="2" s="1"/>
  <c r="CJ790" i="2"/>
  <c r="CQ790" i="2"/>
  <c r="CV790" i="2"/>
  <c r="DA790" i="2"/>
  <c r="DF790" i="2"/>
  <c r="DK790" i="2"/>
  <c r="EZ790" i="2" s="1"/>
  <c r="DP790" i="2"/>
  <c r="DU790" i="2"/>
  <c r="DZ790" i="2"/>
  <c r="EE790" i="2"/>
  <c r="EJ790" i="2"/>
  <c r="EK790" i="2"/>
  <c r="EO790" i="2"/>
  <c r="EP790" i="2"/>
  <c r="ET790" i="2"/>
  <c r="EY790" i="2"/>
  <c r="K791" i="2"/>
  <c r="M791" i="2"/>
  <c r="X791" i="2"/>
  <c r="AI791" i="2"/>
  <c r="AT791" i="2"/>
  <c r="BA791" i="2"/>
  <c r="BL791" i="2"/>
  <c r="BW791" i="2"/>
  <c r="BZ791" i="2"/>
  <c r="CE791" i="2"/>
  <c r="EV791" i="2" s="1"/>
  <c r="CJ791" i="2"/>
  <c r="CQ791" i="2"/>
  <c r="CV791" i="2"/>
  <c r="DA791" i="2"/>
  <c r="DF791" i="2"/>
  <c r="DK791" i="2"/>
  <c r="EZ791" i="2" s="1"/>
  <c r="DP791" i="2"/>
  <c r="DU791" i="2"/>
  <c r="DZ791" i="2"/>
  <c r="EE791" i="2"/>
  <c r="EJ791" i="2"/>
  <c r="EK791" i="2"/>
  <c r="EO791" i="2"/>
  <c r="EP791" i="2"/>
  <c r="EQ791" i="2"/>
  <c r="ET791" i="2"/>
  <c r="EY791" i="2"/>
  <c r="K792" i="2"/>
  <c r="EQ792" i="2" s="1"/>
  <c r="M792" i="2"/>
  <c r="X792" i="2"/>
  <c r="AI792" i="2"/>
  <c r="AT792" i="2"/>
  <c r="BA792" i="2"/>
  <c r="BL792" i="2"/>
  <c r="BW792" i="2"/>
  <c r="BZ792" i="2"/>
  <c r="CE792" i="2"/>
  <c r="CJ792" i="2"/>
  <c r="CQ792" i="2"/>
  <c r="CV792" i="2"/>
  <c r="DA792" i="2"/>
  <c r="DF792" i="2"/>
  <c r="DK792" i="2"/>
  <c r="EZ792" i="2" s="1"/>
  <c r="DP792" i="2"/>
  <c r="DU792" i="2"/>
  <c r="DZ792" i="2"/>
  <c r="EE792" i="2"/>
  <c r="EJ792" i="2"/>
  <c r="EK792" i="2"/>
  <c r="EO792" i="2"/>
  <c r="EP792" i="2"/>
  <c r="ET792" i="2"/>
  <c r="EV792" i="2"/>
  <c r="EY792" i="2"/>
  <c r="K793" i="2"/>
  <c r="EQ793" i="2" s="1"/>
  <c r="M793" i="2"/>
  <c r="X793" i="2"/>
  <c r="AI793" i="2"/>
  <c r="AT793" i="2"/>
  <c r="BA793" i="2"/>
  <c r="EU793" i="2" s="1"/>
  <c r="BL793" i="2"/>
  <c r="BW793" i="2"/>
  <c r="BZ793" i="2"/>
  <c r="CE793" i="2"/>
  <c r="EV793" i="2" s="1"/>
  <c r="CJ793" i="2"/>
  <c r="CQ793" i="2"/>
  <c r="CV793" i="2"/>
  <c r="DA793" i="2"/>
  <c r="DF793" i="2"/>
  <c r="DK793" i="2"/>
  <c r="EZ793" i="2" s="1"/>
  <c r="DP793" i="2"/>
  <c r="DU793" i="2"/>
  <c r="DZ793" i="2"/>
  <c r="EE793" i="2"/>
  <c r="EJ793" i="2"/>
  <c r="EK793" i="2"/>
  <c r="EO793" i="2"/>
  <c r="EP793" i="2"/>
  <c r="ET793" i="2"/>
  <c r="EY793" i="2"/>
  <c r="K794" i="2"/>
  <c r="EQ794" i="2" s="1"/>
  <c r="M794" i="2"/>
  <c r="X794" i="2"/>
  <c r="AI794" i="2"/>
  <c r="AT794" i="2"/>
  <c r="BA794" i="2"/>
  <c r="BL794" i="2"/>
  <c r="BW794" i="2"/>
  <c r="BZ794" i="2"/>
  <c r="CE794" i="2"/>
  <c r="CJ794" i="2"/>
  <c r="CQ794" i="2"/>
  <c r="CV794" i="2"/>
  <c r="DA794" i="2"/>
  <c r="DF794" i="2"/>
  <c r="DK794" i="2"/>
  <c r="EZ794" i="2" s="1"/>
  <c r="DP794" i="2"/>
  <c r="DU794" i="2"/>
  <c r="DZ794" i="2"/>
  <c r="EE794" i="2"/>
  <c r="EJ794" i="2"/>
  <c r="EK794" i="2"/>
  <c r="EO794" i="2"/>
  <c r="EP794" i="2"/>
  <c r="ET794" i="2"/>
  <c r="EV794" i="2"/>
  <c r="EY794" i="2"/>
  <c r="K795" i="2"/>
  <c r="EQ795" i="2" s="1"/>
  <c r="M795" i="2"/>
  <c r="X795" i="2"/>
  <c r="AI795" i="2"/>
  <c r="AT795" i="2"/>
  <c r="BA795" i="2"/>
  <c r="EU795" i="2" s="1"/>
  <c r="BL795" i="2"/>
  <c r="BW795" i="2"/>
  <c r="BZ795" i="2"/>
  <c r="CE795" i="2"/>
  <c r="EV795" i="2" s="1"/>
  <c r="CJ795" i="2"/>
  <c r="CQ795" i="2"/>
  <c r="CV795" i="2"/>
  <c r="DA795" i="2"/>
  <c r="DF795" i="2"/>
  <c r="DK795" i="2"/>
  <c r="EZ795" i="2" s="1"/>
  <c r="DP795" i="2"/>
  <c r="DU795" i="2"/>
  <c r="DZ795" i="2"/>
  <c r="EE795" i="2"/>
  <c r="EJ795" i="2"/>
  <c r="EK795" i="2"/>
  <c r="EO795" i="2"/>
  <c r="EP795" i="2"/>
  <c r="ET795" i="2"/>
  <c r="EY795" i="2"/>
  <c r="K796" i="2"/>
  <c r="EQ796" i="2" s="1"/>
  <c r="M796" i="2"/>
  <c r="X796" i="2"/>
  <c r="AI796" i="2"/>
  <c r="AT796" i="2"/>
  <c r="BA796" i="2"/>
  <c r="EU796" i="2" s="1"/>
  <c r="BL796" i="2"/>
  <c r="BW796" i="2"/>
  <c r="BZ796" i="2"/>
  <c r="CE796" i="2"/>
  <c r="EV796" i="2" s="1"/>
  <c r="CJ796" i="2"/>
  <c r="CQ796" i="2"/>
  <c r="CV796" i="2"/>
  <c r="DA796" i="2"/>
  <c r="DF796" i="2"/>
  <c r="DK796" i="2"/>
  <c r="EZ796" i="2" s="1"/>
  <c r="DP796" i="2"/>
  <c r="DU796" i="2"/>
  <c r="DZ796" i="2"/>
  <c r="EE796" i="2"/>
  <c r="EJ796" i="2"/>
  <c r="EK796" i="2"/>
  <c r="EO796" i="2"/>
  <c r="EP796" i="2"/>
  <c r="ET796" i="2"/>
  <c r="EY796" i="2"/>
  <c r="K797" i="2"/>
  <c r="EQ797" i="2" s="1"/>
  <c r="M797" i="2"/>
  <c r="X797" i="2"/>
  <c r="AI797" i="2"/>
  <c r="AT797" i="2"/>
  <c r="BA797" i="2"/>
  <c r="EU797" i="2" s="1"/>
  <c r="BL797" i="2"/>
  <c r="BW797" i="2"/>
  <c r="BZ797" i="2"/>
  <c r="CE797" i="2"/>
  <c r="EV797" i="2" s="1"/>
  <c r="CJ797" i="2"/>
  <c r="CQ797" i="2"/>
  <c r="CV797" i="2"/>
  <c r="DA797" i="2"/>
  <c r="DF797" i="2"/>
  <c r="DK797" i="2"/>
  <c r="EZ797" i="2" s="1"/>
  <c r="DP797" i="2"/>
  <c r="DU797" i="2"/>
  <c r="DZ797" i="2"/>
  <c r="EE797" i="2"/>
  <c r="EJ797" i="2"/>
  <c r="EK797" i="2"/>
  <c r="EO797" i="2"/>
  <c r="EP797" i="2"/>
  <c r="ET797" i="2"/>
  <c r="EY797" i="2"/>
  <c r="K798" i="2"/>
  <c r="EQ798" i="2" s="1"/>
  <c r="M798" i="2"/>
  <c r="X798" i="2"/>
  <c r="AI798" i="2"/>
  <c r="AT798" i="2"/>
  <c r="BA798" i="2"/>
  <c r="EU798" i="2" s="1"/>
  <c r="BL798" i="2"/>
  <c r="BW798" i="2"/>
  <c r="BZ798" i="2"/>
  <c r="CE798" i="2"/>
  <c r="CJ798" i="2"/>
  <c r="CQ798" i="2"/>
  <c r="CV798" i="2"/>
  <c r="DA798" i="2"/>
  <c r="DF798" i="2"/>
  <c r="DK798" i="2"/>
  <c r="DP798" i="2"/>
  <c r="DU798" i="2"/>
  <c r="DZ798" i="2"/>
  <c r="EE798" i="2"/>
  <c r="EJ798" i="2"/>
  <c r="EK798" i="2"/>
  <c r="EO798" i="2"/>
  <c r="EP798" i="2"/>
  <c r="ET798" i="2"/>
  <c r="EV798" i="2"/>
  <c r="EY798" i="2"/>
  <c r="EZ798" i="2"/>
  <c r="M799" i="2"/>
  <c r="X799" i="2"/>
  <c r="AI799" i="2"/>
  <c r="AT799" i="2"/>
  <c r="BA799" i="2"/>
  <c r="BL799" i="2"/>
  <c r="BW799" i="2"/>
  <c r="BZ799" i="2"/>
  <c r="CE799" i="2"/>
  <c r="EV799" i="2" s="1"/>
  <c r="CJ799" i="2"/>
  <c r="CQ799" i="2"/>
  <c r="CV799" i="2"/>
  <c r="DA799" i="2"/>
  <c r="DF799" i="2"/>
  <c r="DK799" i="2"/>
  <c r="EZ799" i="2" s="1"/>
  <c r="DP799" i="2"/>
  <c r="DU799" i="2"/>
  <c r="DZ799" i="2"/>
  <c r="EE799" i="2"/>
  <c r="EJ799" i="2"/>
  <c r="EK799" i="2"/>
  <c r="EO799" i="2"/>
  <c r="EP799" i="2"/>
  <c r="ET799" i="2"/>
  <c r="EY799" i="2"/>
  <c r="K801" i="2"/>
  <c r="EQ801" i="2" s="1"/>
  <c r="M801" i="2"/>
  <c r="X801" i="2"/>
  <c r="AI801" i="2"/>
  <c r="AT801" i="2"/>
  <c r="BA801" i="2"/>
  <c r="EU801" i="2" s="1"/>
  <c r="BL801" i="2"/>
  <c r="BW801" i="2"/>
  <c r="BZ801" i="2"/>
  <c r="CE801" i="2"/>
  <c r="EV801" i="2" s="1"/>
  <c r="CJ801" i="2"/>
  <c r="CQ801" i="2"/>
  <c r="CV801" i="2"/>
  <c r="DA801" i="2"/>
  <c r="DF801" i="2"/>
  <c r="DK801" i="2"/>
  <c r="EZ801" i="2" s="1"/>
  <c r="DP801" i="2"/>
  <c r="DU801" i="2"/>
  <c r="DZ801" i="2"/>
  <c r="EE801" i="2"/>
  <c r="EJ801" i="2"/>
  <c r="EK801" i="2"/>
  <c r="EO801" i="2"/>
  <c r="EP801" i="2"/>
  <c r="ET801" i="2"/>
  <c r="EY801" i="2"/>
  <c r="K802" i="2"/>
  <c r="EQ802" i="2" s="1"/>
  <c r="M802" i="2"/>
  <c r="X802" i="2"/>
  <c r="AI802" i="2"/>
  <c r="AT802" i="2"/>
  <c r="BA802" i="2"/>
  <c r="EU802" i="2" s="1"/>
  <c r="BL802" i="2"/>
  <c r="BW802" i="2"/>
  <c r="BZ802" i="2"/>
  <c r="CE802" i="2"/>
  <c r="EV802" i="2" s="1"/>
  <c r="CJ802" i="2"/>
  <c r="CQ802" i="2"/>
  <c r="CV802" i="2"/>
  <c r="DA802" i="2"/>
  <c r="DF802" i="2"/>
  <c r="DK802" i="2"/>
  <c r="EZ802" i="2" s="1"/>
  <c r="DP802" i="2"/>
  <c r="DU802" i="2"/>
  <c r="DZ802" i="2"/>
  <c r="EE802" i="2"/>
  <c r="EJ802" i="2"/>
  <c r="EK802" i="2"/>
  <c r="EO802" i="2"/>
  <c r="EP802" i="2"/>
  <c r="ET802" i="2"/>
  <c r="EY802" i="2"/>
  <c r="K803" i="2"/>
  <c r="EQ803" i="2" s="1"/>
  <c r="M803" i="2"/>
  <c r="X803" i="2"/>
  <c r="AI803" i="2"/>
  <c r="AT803" i="2"/>
  <c r="BA803" i="2"/>
  <c r="EU803" i="2" s="1"/>
  <c r="BL803" i="2"/>
  <c r="BW803" i="2"/>
  <c r="BZ803" i="2"/>
  <c r="CE803" i="2"/>
  <c r="EV803" i="2" s="1"/>
  <c r="CJ803" i="2"/>
  <c r="CQ803" i="2"/>
  <c r="CV803" i="2"/>
  <c r="DA803" i="2"/>
  <c r="DF803" i="2"/>
  <c r="DK803" i="2"/>
  <c r="EZ803" i="2" s="1"/>
  <c r="DP803" i="2"/>
  <c r="DU803" i="2"/>
  <c r="DZ803" i="2"/>
  <c r="EE803" i="2"/>
  <c r="EJ803" i="2"/>
  <c r="EK803" i="2"/>
  <c r="EO803" i="2"/>
  <c r="EP803" i="2"/>
  <c r="ET803" i="2"/>
  <c r="EY803" i="2"/>
  <c r="K804" i="2"/>
  <c r="EQ804" i="2" s="1"/>
  <c r="M804" i="2"/>
  <c r="X804" i="2"/>
  <c r="AI804" i="2"/>
  <c r="AT804" i="2"/>
  <c r="BA804" i="2"/>
  <c r="EU804" i="2" s="1"/>
  <c r="BL804" i="2"/>
  <c r="BW804" i="2"/>
  <c r="BZ804" i="2"/>
  <c r="CE804" i="2"/>
  <c r="EV804" i="2" s="1"/>
  <c r="CJ804" i="2"/>
  <c r="CQ804" i="2"/>
  <c r="CV804" i="2"/>
  <c r="DA804" i="2"/>
  <c r="DF804" i="2"/>
  <c r="DK804" i="2"/>
  <c r="EZ804" i="2" s="1"/>
  <c r="DP804" i="2"/>
  <c r="DU804" i="2"/>
  <c r="DZ804" i="2"/>
  <c r="EE804" i="2"/>
  <c r="EJ804" i="2"/>
  <c r="EK804" i="2"/>
  <c r="EO804" i="2"/>
  <c r="EP804" i="2"/>
  <c r="ET804" i="2"/>
  <c r="EY804" i="2"/>
  <c r="K805" i="2"/>
  <c r="M805" i="2"/>
  <c r="X805" i="2"/>
  <c r="AI805" i="2"/>
  <c r="AT805" i="2"/>
  <c r="BA805" i="2"/>
  <c r="BL805" i="2"/>
  <c r="BW805" i="2"/>
  <c r="BZ805" i="2"/>
  <c r="CE805" i="2"/>
  <c r="EV805" i="2" s="1"/>
  <c r="CJ805" i="2"/>
  <c r="CQ805" i="2"/>
  <c r="CV805" i="2"/>
  <c r="DA805" i="2"/>
  <c r="DF805" i="2"/>
  <c r="DK805" i="2"/>
  <c r="EZ805" i="2" s="1"/>
  <c r="DP805" i="2"/>
  <c r="DU805" i="2"/>
  <c r="DZ805" i="2"/>
  <c r="EE805" i="2"/>
  <c r="EJ805" i="2"/>
  <c r="EK805" i="2"/>
  <c r="EO805" i="2"/>
  <c r="EP805" i="2"/>
  <c r="EQ805" i="2"/>
  <c r="ET805" i="2"/>
  <c r="EY805" i="2"/>
  <c r="K806" i="2"/>
  <c r="EQ806" i="2" s="1"/>
  <c r="M806" i="2"/>
  <c r="X806" i="2"/>
  <c r="AI806" i="2"/>
  <c r="AT806" i="2"/>
  <c r="BA806" i="2"/>
  <c r="EU806" i="2" s="1"/>
  <c r="BL806" i="2"/>
  <c r="BW806" i="2"/>
  <c r="BZ806" i="2"/>
  <c r="CE806" i="2"/>
  <c r="EV806" i="2" s="1"/>
  <c r="CJ806" i="2"/>
  <c r="CQ806" i="2"/>
  <c r="CV806" i="2"/>
  <c r="DA806" i="2"/>
  <c r="DF806" i="2"/>
  <c r="DK806" i="2"/>
  <c r="EZ806" i="2" s="1"/>
  <c r="DP806" i="2"/>
  <c r="DU806" i="2"/>
  <c r="DZ806" i="2"/>
  <c r="EE806" i="2"/>
  <c r="EJ806" i="2"/>
  <c r="EK806" i="2"/>
  <c r="EO806" i="2"/>
  <c r="EP806" i="2"/>
  <c r="ET806" i="2"/>
  <c r="EY806" i="2"/>
  <c r="K807" i="2"/>
  <c r="M807" i="2"/>
  <c r="X807" i="2"/>
  <c r="AI807" i="2"/>
  <c r="AT807" i="2"/>
  <c r="BA807" i="2"/>
  <c r="BL807" i="2"/>
  <c r="BW807" i="2"/>
  <c r="BZ807" i="2"/>
  <c r="CE807" i="2"/>
  <c r="EV807" i="2" s="1"/>
  <c r="CJ807" i="2"/>
  <c r="CQ807" i="2"/>
  <c r="CV807" i="2"/>
  <c r="DA807" i="2"/>
  <c r="DF807" i="2"/>
  <c r="DK807" i="2"/>
  <c r="EZ807" i="2" s="1"/>
  <c r="DP807" i="2"/>
  <c r="DU807" i="2"/>
  <c r="DZ807" i="2"/>
  <c r="EE807" i="2"/>
  <c r="EJ807" i="2"/>
  <c r="EK807" i="2"/>
  <c r="EO807" i="2"/>
  <c r="EP807" i="2"/>
  <c r="EQ807" i="2"/>
  <c r="ET807" i="2"/>
  <c r="EY807" i="2"/>
  <c r="K808" i="2"/>
  <c r="EQ808" i="2" s="1"/>
  <c r="M808" i="2"/>
  <c r="X808" i="2"/>
  <c r="AI808" i="2"/>
  <c r="AT808" i="2"/>
  <c r="BA808" i="2"/>
  <c r="EU808" i="2" s="1"/>
  <c r="BL808" i="2"/>
  <c r="BW808" i="2"/>
  <c r="BZ808" i="2"/>
  <c r="CE808" i="2"/>
  <c r="EV808" i="2" s="1"/>
  <c r="CJ808" i="2"/>
  <c r="CQ808" i="2"/>
  <c r="CV808" i="2"/>
  <c r="DA808" i="2"/>
  <c r="DF808" i="2"/>
  <c r="DK808" i="2"/>
  <c r="EZ808" i="2" s="1"/>
  <c r="DP808" i="2"/>
  <c r="DU808" i="2"/>
  <c r="DZ808" i="2"/>
  <c r="EE808" i="2"/>
  <c r="EJ808" i="2"/>
  <c r="EK808" i="2"/>
  <c r="EO808" i="2"/>
  <c r="EP808" i="2"/>
  <c r="ET808" i="2"/>
  <c r="EY808" i="2"/>
  <c r="K809" i="2"/>
  <c r="M809" i="2"/>
  <c r="X809" i="2"/>
  <c r="AI809" i="2"/>
  <c r="AT809" i="2"/>
  <c r="BA809" i="2"/>
  <c r="BL809" i="2"/>
  <c r="BW809" i="2"/>
  <c r="BZ809" i="2"/>
  <c r="CE809" i="2"/>
  <c r="EV809" i="2" s="1"/>
  <c r="CJ809" i="2"/>
  <c r="CQ809" i="2"/>
  <c r="CV809" i="2"/>
  <c r="DA809" i="2"/>
  <c r="DF809" i="2"/>
  <c r="DK809" i="2"/>
  <c r="EZ809" i="2" s="1"/>
  <c r="DP809" i="2"/>
  <c r="DU809" i="2"/>
  <c r="DZ809" i="2"/>
  <c r="EE809" i="2"/>
  <c r="EJ809" i="2"/>
  <c r="EK809" i="2"/>
  <c r="EO809" i="2"/>
  <c r="EP809" i="2"/>
  <c r="EQ809" i="2"/>
  <c r="ET809" i="2"/>
  <c r="EY809" i="2"/>
  <c r="K810" i="2"/>
  <c r="EQ810" i="2" s="1"/>
  <c r="M810" i="2"/>
  <c r="X810" i="2"/>
  <c r="AI810" i="2"/>
  <c r="AT810" i="2"/>
  <c r="BA810" i="2"/>
  <c r="EU810" i="2" s="1"/>
  <c r="BL810" i="2"/>
  <c r="BW810" i="2"/>
  <c r="BZ810" i="2"/>
  <c r="CE810" i="2"/>
  <c r="EV810" i="2" s="1"/>
  <c r="CJ810" i="2"/>
  <c r="CQ810" i="2"/>
  <c r="CV810" i="2"/>
  <c r="DA810" i="2"/>
  <c r="DF810" i="2"/>
  <c r="DK810" i="2"/>
  <c r="EZ810" i="2" s="1"/>
  <c r="DP810" i="2"/>
  <c r="DU810" i="2"/>
  <c r="DZ810" i="2"/>
  <c r="EE810" i="2"/>
  <c r="EJ810" i="2"/>
  <c r="EK810" i="2"/>
  <c r="EO810" i="2"/>
  <c r="EP810" i="2"/>
  <c r="ET810" i="2"/>
  <c r="EY810" i="2"/>
  <c r="K811" i="2"/>
  <c r="M811" i="2"/>
  <c r="X811" i="2"/>
  <c r="AI811" i="2"/>
  <c r="AT811" i="2"/>
  <c r="BA811" i="2"/>
  <c r="BL811" i="2"/>
  <c r="BW811" i="2"/>
  <c r="BZ811" i="2"/>
  <c r="CE811" i="2"/>
  <c r="EV811" i="2" s="1"/>
  <c r="CJ811" i="2"/>
  <c r="CQ811" i="2"/>
  <c r="CV811" i="2"/>
  <c r="DA811" i="2"/>
  <c r="DF811" i="2"/>
  <c r="DK811" i="2"/>
  <c r="EZ811" i="2" s="1"/>
  <c r="DP811" i="2"/>
  <c r="DU811" i="2"/>
  <c r="DZ811" i="2"/>
  <c r="EE811" i="2"/>
  <c r="EJ811" i="2"/>
  <c r="EK811" i="2"/>
  <c r="EO811" i="2"/>
  <c r="EP811" i="2"/>
  <c r="EQ811" i="2"/>
  <c r="ET811" i="2"/>
  <c r="EY811" i="2"/>
  <c r="K812" i="2"/>
  <c r="EQ812" i="2" s="1"/>
  <c r="M812" i="2"/>
  <c r="X812" i="2"/>
  <c r="AI812" i="2"/>
  <c r="AT812" i="2"/>
  <c r="BA812" i="2"/>
  <c r="EU812" i="2" s="1"/>
  <c r="BL812" i="2"/>
  <c r="BW812" i="2"/>
  <c r="BZ812" i="2"/>
  <c r="CE812" i="2"/>
  <c r="EV812" i="2" s="1"/>
  <c r="CJ812" i="2"/>
  <c r="CQ812" i="2"/>
  <c r="CV812" i="2"/>
  <c r="DA812" i="2"/>
  <c r="DF812" i="2"/>
  <c r="DK812" i="2"/>
  <c r="EZ812" i="2" s="1"/>
  <c r="DP812" i="2"/>
  <c r="DU812" i="2"/>
  <c r="DZ812" i="2"/>
  <c r="EE812" i="2"/>
  <c r="EJ812" i="2"/>
  <c r="EK812" i="2"/>
  <c r="EO812" i="2"/>
  <c r="EP812" i="2"/>
  <c r="ET812" i="2"/>
  <c r="EY812" i="2"/>
  <c r="K813" i="2"/>
  <c r="M813" i="2"/>
  <c r="X813" i="2"/>
  <c r="AI813" i="2"/>
  <c r="AT813" i="2"/>
  <c r="BA813" i="2"/>
  <c r="BL813" i="2"/>
  <c r="BW813" i="2"/>
  <c r="BZ813" i="2"/>
  <c r="CE813" i="2"/>
  <c r="EV813" i="2" s="1"/>
  <c r="CJ813" i="2"/>
  <c r="CQ813" i="2"/>
  <c r="CV813" i="2"/>
  <c r="DA813" i="2"/>
  <c r="DF813" i="2"/>
  <c r="DK813" i="2"/>
  <c r="EZ813" i="2" s="1"/>
  <c r="DP813" i="2"/>
  <c r="DU813" i="2"/>
  <c r="DZ813" i="2"/>
  <c r="EE813" i="2"/>
  <c r="EJ813" i="2"/>
  <c r="EK813" i="2"/>
  <c r="EO813" i="2"/>
  <c r="EP813" i="2"/>
  <c r="EQ813" i="2"/>
  <c r="ET813" i="2"/>
  <c r="EY813" i="2"/>
  <c r="K814" i="2"/>
  <c r="EQ814" i="2" s="1"/>
  <c r="M814" i="2"/>
  <c r="X814" i="2"/>
  <c r="AI814" i="2"/>
  <c r="AT814" i="2"/>
  <c r="BA814" i="2"/>
  <c r="EU814" i="2" s="1"/>
  <c r="BL814" i="2"/>
  <c r="BW814" i="2"/>
  <c r="BZ814" i="2"/>
  <c r="CE814" i="2"/>
  <c r="EV814" i="2" s="1"/>
  <c r="CJ814" i="2"/>
  <c r="CQ814" i="2"/>
  <c r="CV814" i="2"/>
  <c r="DA814" i="2"/>
  <c r="DF814" i="2"/>
  <c r="DK814" i="2"/>
  <c r="EZ814" i="2" s="1"/>
  <c r="DP814" i="2"/>
  <c r="DU814" i="2"/>
  <c r="DZ814" i="2"/>
  <c r="EE814" i="2"/>
  <c r="EJ814" i="2"/>
  <c r="EK814" i="2"/>
  <c r="EO814" i="2"/>
  <c r="EP814" i="2"/>
  <c r="ET814" i="2"/>
  <c r="EY814" i="2"/>
  <c r="K815" i="2"/>
  <c r="EQ815" i="2" s="1"/>
  <c r="M815" i="2"/>
  <c r="X815" i="2"/>
  <c r="AI815" i="2"/>
  <c r="AT815" i="2"/>
  <c r="BA815" i="2"/>
  <c r="BL815" i="2"/>
  <c r="BW815" i="2"/>
  <c r="BZ815" i="2"/>
  <c r="CE815" i="2"/>
  <c r="EV815" i="2" s="1"/>
  <c r="CJ815" i="2"/>
  <c r="CQ815" i="2"/>
  <c r="CV815" i="2"/>
  <c r="DA815" i="2"/>
  <c r="DF815" i="2"/>
  <c r="DK815" i="2"/>
  <c r="EZ815" i="2" s="1"/>
  <c r="DP815" i="2"/>
  <c r="DU815" i="2"/>
  <c r="DZ815" i="2"/>
  <c r="EE815" i="2"/>
  <c r="EJ815" i="2"/>
  <c r="EK815" i="2"/>
  <c r="EO815" i="2"/>
  <c r="EP815" i="2"/>
  <c r="ET815" i="2"/>
  <c r="EY815" i="2"/>
  <c r="K816" i="2"/>
  <c r="EQ816" i="2" s="1"/>
  <c r="M816" i="2"/>
  <c r="X816" i="2"/>
  <c r="AI816" i="2"/>
  <c r="AT816" i="2"/>
  <c r="BA816" i="2"/>
  <c r="EU816" i="2" s="1"/>
  <c r="BL816" i="2"/>
  <c r="BW816" i="2"/>
  <c r="BZ816" i="2"/>
  <c r="CE816" i="2"/>
  <c r="EV816" i="2" s="1"/>
  <c r="CJ816" i="2"/>
  <c r="CQ816" i="2"/>
  <c r="CV816" i="2"/>
  <c r="DA816" i="2"/>
  <c r="DF816" i="2"/>
  <c r="DK816" i="2"/>
  <c r="EZ816" i="2" s="1"/>
  <c r="DP816" i="2"/>
  <c r="DU816" i="2"/>
  <c r="DZ816" i="2"/>
  <c r="EE816" i="2"/>
  <c r="EJ816" i="2"/>
  <c r="EK816" i="2"/>
  <c r="EO816" i="2"/>
  <c r="EP816" i="2"/>
  <c r="ET816" i="2"/>
  <c r="EY816" i="2"/>
  <c r="K817" i="2"/>
  <c r="EQ817" i="2" s="1"/>
  <c r="M817" i="2"/>
  <c r="X817" i="2"/>
  <c r="AI817" i="2"/>
  <c r="AT817" i="2"/>
  <c r="BA817" i="2"/>
  <c r="BL817" i="2"/>
  <c r="BW817" i="2"/>
  <c r="BZ817" i="2"/>
  <c r="CE817" i="2"/>
  <c r="EV817" i="2" s="1"/>
  <c r="CJ817" i="2"/>
  <c r="CQ817" i="2"/>
  <c r="CV817" i="2"/>
  <c r="DA817" i="2"/>
  <c r="DF817" i="2"/>
  <c r="DK817" i="2"/>
  <c r="EZ817" i="2" s="1"/>
  <c r="DP817" i="2"/>
  <c r="DU817" i="2"/>
  <c r="DZ817" i="2"/>
  <c r="EE817" i="2"/>
  <c r="EJ817" i="2"/>
  <c r="EK817" i="2"/>
  <c r="EO817" i="2"/>
  <c r="EP817" i="2"/>
  <c r="ET817" i="2"/>
  <c r="EY817" i="2"/>
  <c r="K818" i="2"/>
  <c r="EQ818" i="2" s="1"/>
  <c r="M818" i="2"/>
  <c r="X818" i="2"/>
  <c r="AI818" i="2"/>
  <c r="AT818" i="2"/>
  <c r="BA818" i="2"/>
  <c r="EU818" i="2" s="1"/>
  <c r="BL818" i="2"/>
  <c r="BW818" i="2"/>
  <c r="BZ818" i="2"/>
  <c r="CE818" i="2"/>
  <c r="EV818" i="2" s="1"/>
  <c r="CJ818" i="2"/>
  <c r="CQ818" i="2"/>
  <c r="CV818" i="2"/>
  <c r="DA818" i="2"/>
  <c r="DF818" i="2"/>
  <c r="DK818" i="2"/>
  <c r="EZ818" i="2" s="1"/>
  <c r="DP818" i="2"/>
  <c r="DU818" i="2"/>
  <c r="DZ818" i="2"/>
  <c r="EE818" i="2"/>
  <c r="EJ818" i="2"/>
  <c r="EK818" i="2"/>
  <c r="EO818" i="2"/>
  <c r="EP818" i="2"/>
  <c r="ET818" i="2"/>
  <c r="EY818" i="2"/>
  <c r="K819" i="2"/>
  <c r="EQ819" i="2" s="1"/>
  <c r="M819" i="2"/>
  <c r="X819" i="2"/>
  <c r="AI819" i="2"/>
  <c r="AT819" i="2"/>
  <c r="BA819" i="2"/>
  <c r="BL819" i="2"/>
  <c r="BW819" i="2"/>
  <c r="BZ819" i="2"/>
  <c r="CE819" i="2"/>
  <c r="EV819" i="2" s="1"/>
  <c r="CJ819" i="2"/>
  <c r="CQ819" i="2"/>
  <c r="CV819" i="2"/>
  <c r="DA819" i="2"/>
  <c r="DF819" i="2"/>
  <c r="DK819" i="2"/>
  <c r="EZ819" i="2" s="1"/>
  <c r="DP819" i="2"/>
  <c r="DU819" i="2"/>
  <c r="DZ819" i="2"/>
  <c r="EE819" i="2"/>
  <c r="EJ819" i="2"/>
  <c r="EK819" i="2"/>
  <c r="EO819" i="2"/>
  <c r="EP819" i="2"/>
  <c r="ET819" i="2"/>
  <c r="EY819" i="2"/>
  <c r="K820" i="2"/>
  <c r="EQ820" i="2" s="1"/>
  <c r="M820" i="2"/>
  <c r="X820" i="2"/>
  <c r="AI820" i="2"/>
  <c r="AT820" i="2"/>
  <c r="BA820" i="2"/>
  <c r="EU820" i="2" s="1"/>
  <c r="BL820" i="2"/>
  <c r="BW820" i="2"/>
  <c r="BZ820" i="2"/>
  <c r="CE820" i="2"/>
  <c r="EV820" i="2" s="1"/>
  <c r="CJ820" i="2"/>
  <c r="CQ820" i="2"/>
  <c r="CV820" i="2"/>
  <c r="DA820" i="2"/>
  <c r="DF820" i="2"/>
  <c r="DK820" i="2"/>
  <c r="EZ820" i="2" s="1"/>
  <c r="DP820" i="2"/>
  <c r="DU820" i="2"/>
  <c r="DZ820" i="2"/>
  <c r="EE820" i="2"/>
  <c r="EJ820" i="2"/>
  <c r="EK820" i="2"/>
  <c r="EO820" i="2"/>
  <c r="EP820" i="2"/>
  <c r="ET820" i="2"/>
  <c r="EY820" i="2"/>
  <c r="K821" i="2"/>
  <c r="EQ821" i="2" s="1"/>
  <c r="M821" i="2"/>
  <c r="X821" i="2"/>
  <c r="AI821" i="2"/>
  <c r="AT821" i="2"/>
  <c r="BA821" i="2"/>
  <c r="BL821" i="2"/>
  <c r="BW821" i="2"/>
  <c r="BZ821" i="2"/>
  <c r="CE821" i="2"/>
  <c r="EV821" i="2" s="1"/>
  <c r="CJ821" i="2"/>
  <c r="CQ821" i="2"/>
  <c r="CV821" i="2"/>
  <c r="DA821" i="2"/>
  <c r="DF821" i="2"/>
  <c r="DK821" i="2"/>
  <c r="EZ821" i="2" s="1"/>
  <c r="DP821" i="2"/>
  <c r="DU821" i="2"/>
  <c r="DZ821" i="2"/>
  <c r="EE821" i="2"/>
  <c r="EJ821" i="2"/>
  <c r="EK821" i="2"/>
  <c r="EO821" i="2"/>
  <c r="EP821" i="2"/>
  <c r="ET821" i="2"/>
  <c r="EY821" i="2"/>
  <c r="K822" i="2"/>
  <c r="EQ822" i="2" s="1"/>
  <c r="M822" i="2"/>
  <c r="X822" i="2"/>
  <c r="AI822" i="2"/>
  <c r="AT822" i="2"/>
  <c r="BA822" i="2"/>
  <c r="EU822" i="2" s="1"/>
  <c r="BL822" i="2"/>
  <c r="BW822" i="2"/>
  <c r="BZ822" i="2"/>
  <c r="CE822" i="2"/>
  <c r="EV822" i="2" s="1"/>
  <c r="CJ822" i="2"/>
  <c r="CQ822" i="2"/>
  <c r="CV822" i="2"/>
  <c r="DA822" i="2"/>
  <c r="DF822" i="2"/>
  <c r="DK822" i="2"/>
  <c r="EZ822" i="2" s="1"/>
  <c r="DP822" i="2"/>
  <c r="DU822" i="2"/>
  <c r="DZ822" i="2"/>
  <c r="EE822" i="2"/>
  <c r="EJ822" i="2"/>
  <c r="EK822" i="2"/>
  <c r="EO822" i="2"/>
  <c r="EP822" i="2"/>
  <c r="ET822" i="2"/>
  <c r="EY822" i="2"/>
  <c r="K823" i="2"/>
  <c r="EQ823" i="2" s="1"/>
  <c r="M823" i="2"/>
  <c r="X823" i="2"/>
  <c r="AI823" i="2"/>
  <c r="AT823" i="2"/>
  <c r="BA823" i="2"/>
  <c r="BL823" i="2"/>
  <c r="BW823" i="2"/>
  <c r="BZ823" i="2"/>
  <c r="CE823" i="2"/>
  <c r="EV823" i="2" s="1"/>
  <c r="CJ823" i="2"/>
  <c r="CQ823" i="2"/>
  <c r="CV823" i="2"/>
  <c r="DA823" i="2"/>
  <c r="DF823" i="2"/>
  <c r="DK823" i="2"/>
  <c r="EZ823" i="2" s="1"/>
  <c r="DP823" i="2"/>
  <c r="DU823" i="2"/>
  <c r="DZ823" i="2"/>
  <c r="EE823" i="2"/>
  <c r="EJ823" i="2"/>
  <c r="EK823" i="2"/>
  <c r="EO823" i="2"/>
  <c r="EP823" i="2"/>
  <c r="ET823" i="2"/>
  <c r="EY823" i="2"/>
  <c r="K824" i="2"/>
  <c r="EQ824" i="2" s="1"/>
  <c r="M824" i="2"/>
  <c r="X824" i="2"/>
  <c r="AI824" i="2"/>
  <c r="AT824" i="2"/>
  <c r="BA824" i="2"/>
  <c r="EU824" i="2" s="1"/>
  <c r="BL824" i="2"/>
  <c r="BW824" i="2"/>
  <c r="BZ824" i="2"/>
  <c r="CE824" i="2"/>
  <c r="EV824" i="2" s="1"/>
  <c r="CJ824" i="2"/>
  <c r="CQ824" i="2"/>
  <c r="CV824" i="2"/>
  <c r="DA824" i="2"/>
  <c r="DF824" i="2"/>
  <c r="DK824" i="2"/>
  <c r="EZ824" i="2" s="1"/>
  <c r="DP824" i="2"/>
  <c r="DU824" i="2"/>
  <c r="DZ824" i="2"/>
  <c r="EE824" i="2"/>
  <c r="EJ824" i="2"/>
  <c r="EK824" i="2"/>
  <c r="EO824" i="2"/>
  <c r="EP824" i="2"/>
  <c r="ET824" i="2"/>
  <c r="EY824" i="2"/>
  <c r="K825" i="2"/>
  <c r="EQ825" i="2" s="1"/>
  <c r="M825" i="2"/>
  <c r="X825" i="2"/>
  <c r="AI825" i="2"/>
  <c r="AT825" i="2"/>
  <c r="BA825" i="2"/>
  <c r="BL825" i="2"/>
  <c r="BW825" i="2"/>
  <c r="BZ825" i="2"/>
  <c r="CE825" i="2"/>
  <c r="EV825" i="2" s="1"/>
  <c r="CJ825" i="2"/>
  <c r="CQ825" i="2"/>
  <c r="CV825" i="2"/>
  <c r="DA825" i="2"/>
  <c r="DF825" i="2"/>
  <c r="DK825" i="2"/>
  <c r="EZ825" i="2" s="1"/>
  <c r="DP825" i="2"/>
  <c r="DU825" i="2"/>
  <c r="DZ825" i="2"/>
  <c r="EE825" i="2"/>
  <c r="EJ825" i="2"/>
  <c r="EK825" i="2"/>
  <c r="EO825" i="2"/>
  <c r="EP825" i="2"/>
  <c r="ET825" i="2"/>
  <c r="EY825" i="2"/>
  <c r="K826" i="2"/>
  <c r="EQ826" i="2" s="1"/>
  <c r="M826" i="2"/>
  <c r="X826" i="2"/>
  <c r="AI826" i="2"/>
  <c r="AT826" i="2"/>
  <c r="BA826" i="2"/>
  <c r="EU826" i="2" s="1"/>
  <c r="BL826" i="2"/>
  <c r="BW826" i="2"/>
  <c r="BZ826" i="2"/>
  <c r="CE826" i="2"/>
  <c r="EV826" i="2" s="1"/>
  <c r="CJ826" i="2"/>
  <c r="CQ826" i="2"/>
  <c r="CV826" i="2"/>
  <c r="DA826" i="2"/>
  <c r="DF826" i="2"/>
  <c r="DK826" i="2"/>
  <c r="EZ826" i="2" s="1"/>
  <c r="DP826" i="2"/>
  <c r="DU826" i="2"/>
  <c r="DZ826" i="2"/>
  <c r="EE826" i="2"/>
  <c r="EJ826" i="2"/>
  <c r="EK826" i="2"/>
  <c r="EO826" i="2"/>
  <c r="EP826" i="2"/>
  <c r="ET826" i="2"/>
  <c r="EY826" i="2"/>
  <c r="K827" i="2"/>
  <c r="EQ827" i="2" s="1"/>
  <c r="M827" i="2"/>
  <c r="X827" i="2"/>
  <c r="AI827" i="2"/>
  <c r="AT827" i="2"/>
  <c r="BA827" i="2"/>
  <c r="BL827" i="2"/>
  <c r="BW827" i="2"/>
  <c r="BZ827" i="2"/>
  <c r="CE827" i="2"/>
  <c r="EV827" i="2" s="1"/>
  <c r="CJ827" i="2"/>
  <c r="CQ827" i="2"/>
  <c r="CV827" i="2"/>
  <c r="DA827" i="2"/>
  <c r="DF827" i="2"/>
  <c r="DK827" i="2"/>
  <c r="EZ827" i="2" s="1"/>
  <c r="DP827" i="2"/>
  <c r="DU827" i="2"/>
  <c r="DZ827" i="2"/>
  <c r="EE827" i="2"/>
  <c r="EJ827" i="2"/>
  <c r="EK827" i="2"/>
  <c r="EO827" i="2"/>
  <c r="EP827" i="2"/>
  <c r="ET827" i="2"/>
  <c r="EY827" i="2"/>
  <c r="K828" i="2"/>
  <c r="EQ828" i="2" s="1"/>
  <c r="M828" i="2"/>
  <c r="X828" i="2"/>
  <c r="AI828" i="2"/>
  <c r="AT828" i="2"/>
  <c r="BA828" i="2"/>
  <c r="EU828" i="2" s="1"/>
  <c r="BL828" i="2"/>
  <c r="BW828" i="2"/>
  <c r="BZ828" i="2"/>
  <c r="CE828" i="2"/>
  <c r="EV828" i="2" s="1"/>
  <c r="CJ828" i="2"/>
  <c r="CQ828" i="2"/>
  <c r="CV828" i="2"/>
  <c r="DA828" i="2"/>
  <c r="DF828" i="2"/>
  <c r="DK828" i="2"/>
  <c r="EZ828" i="2" s="1"/>
  <c r="DP828" i="2"/>
  <c r="DU828" i="2"/>
  <c r="DZ828" i="2"/>
  <c r="EE828" i="2"/>
  <c r="EJ828" i="2"/>
  <c r="EK828" i="2"/>
  <c r="EO828" i="2"/>
  <c r="EP828" i="2"/>
  <c r="ET828" i="2"/>
  <c r="EY828" i="2"/>
  <c r="K829" i="2"/>
  <c r="EQ829" i="2" s="1"/>
  <c r="M829" i="2"/>
  <c r="X829" i="2"/>
  <c r="AI829" i="2"/>
  <c r="AT829" i="2"/>
  <c r="BA829" i="2"/>
  <c r="BL829" i="2"/>
  <c r="BW829" i="2"/>
  <c r="BZ829" i="2"/>
  <c r="CE829" i="2"/>
  <c r="EV829" i="2" s="1"/>
  <c r="CJ829" i="2"/>
  <c r="CQ829" i="2"/>
  <c r="CV829" i="2"/>
  <c r="DA829" i="2"/>
  <c r="DF829" i="2"/>
  <c r="DK829" i="2"/>
  <c r="EZ829" i="2" s="1"/>
  <c r="DP829" i="2"/>
  <c r="DU829" i="2"/>
  <c r="DZ829" i="2"/>
  <c r="EE829" i="2"/>
  <c r="EJ829" i="2"/>
  <c r="EK829" i="2"/>
  <c r="EO829" i="2"/>
  <c r="EP829" i="2"/>
  <c r="ET829" i="2"/>
  <c r="EY829" i="2"/>
  <c r="K830" i="2"/>
  <c r="EQ830" i="2" s="1"/>
  <c r="M830" i="2"/>
  <c r="X830" i="2"/>
  <c r="AI830" i="2"/>
  <c r="AT830" i="2"/>
  <c r="BA830" i="2"/>
  <c r="EU830" i="2" s="1"/>
  <c r="BL830" i="2"/>
  <c r="BW830" i="2"/>
  <c r="BZ830" i="2"/>
  <c r="CE830" i="2"/>
  <c r="EV830" i="2" s="1"/>
  <c r="CJ830" i="2"/>
  <c r="CQ830" i="2"/>
  <c r="CV830" i="2"/>
  <c r="DA830" i="2"/>
  <c r="DF830" i="2"/>
  <c r="DK830" i="2"/>
  <c r="EZ830" i="2" s="1"/>
  <c r="DP830" i="2"/>
  <c r="DU830" i="2"/>
  <c r="DZ830" i="2"/>
  <c r="EE830" i="2"/>
  <c r="EJ830" i="2"/>
  <c r="EK830" i="2"/>
  <c r="EO830" i="2"/>
  <c r="EP830" i="2"/>
  <c r="ET830" i="2"/>
  <c r="EY830" i="2"/>
  <c r="K831" i="2"/>
  <c r="EQ831" i="2" s="1"/>
  <c r="M831" i="2"/>
  <c r="X831" i="2"/>
  <c r="AI831" i="2"/>
  <c r="AT831" i="2"/>
  <c r="BA831" i="2"/>
  <c r="BL831" i="2"/>
  <c r="BW831" i="2"/>
  <c r="BZ831" i="2"/>
  <c r="CE831" i="2"/>
  <c r="EV831" i="2" s="1"/>
  <c r="CJ831" i="2"/>
  <c r="CQ831" i="2"/>
  <c r="CV831" i="2"/>
  <c r="DA831" i="2"/>
  <c r="DF831" i="2"/>
  <c r="DK831" i="2"/>
  <c r="EZ831" i="2" s="1"/>
  <c r="DP831" i="2"/>
  <c r="DU831" i="2"/>
  <c r="DZ831" i="2"/>
  <c r="EE831" i="2"/>
  <c r="EJ831" i="2"/>
  <c r="EK831" i="2"/>
  <c r="EO831" i="2"/>
  <c r="EP831" i="2"/>
  <c r="ET831" i="2"/>
  <c r="EY831" i="2"/>
  <c r="K832" i="2"/>
  <c r="EQ832" i="2" s="1"/>
  <c r="M832" i="2"/>
  <c r="X832" i="2"/>
  <c r="AI832" i="2"/>
  <c r="AT832" i="2"/>
  <c r="BA832" i="2"/>
  <c r="EU832" i="2" s="1"/>
  <c r="BL832" i="2"/>
  <c r="BW832" i="2"/>
  <c r="BZ832" i="2"/>
  <c r="CE832" i="2"/>
  <c r="EV832" i="2" s="1"/>
  <c r="CJ832" i="2"/>
  <c r="CQ832" i="2"/>
  <c r="CV832" i="2"/>
  <c r="DA832" i="2"/>
  <c r="DF832" i="2"/>
  <c r="DK832" i="2"/>
  <c r="EZ832" i="2" s="1"/>
  <c r="DP832" i="2"/>
  <c r="DU832" i="2"/>
  <c r="DZ832" i="2"/>
  <c r="EE832" i="2"/>
  <c r="EJ832" i="2"/>
  <c r="EK832" i="2"/>
  <c r="EO832" i="2"/>
  <c r="EP832" i="2"/>
  <c r="ET832" i="2"/>
  <c r="EY832" i="2"/>
  <c r="K833" i="2"/>
  <c r="EQ833" i="2" s="1"/>
  <c r="M833" i="2"/>
  <c r="X833" i="2"/>
  <c r="AI833" i="2"/>
  <c r="AT833" i="2"/>
  <c r="BA833" i="2"/>
  <c r="BL833" i="2"/>
  <c r="BW833" i="2"/>
  <c r="BZ833" i="2"/>
  <c r="CE833" i="2"/>
  <c r="EV833" i="2" s="1"/>
  <c r="CJ833" i="2"/>
  <c r="CQ833" i="2"/>
  <c r="CV833" i="2"/>
  <c r="DA833" i="2"/>
  <c r="DF833" i="2"/>
  <c r="DK833" i="2"/>
  <c r="EZ833" i="2" s="1"/>
  <c r="DP833" i="2"/>
  <c r="DU833" i="2"/>
  <c r="DZ833" i="2"/>
  <c r="EE833" i="2"/>
  <c r="EJ833" i="2"/>
  <c r="EK833" i="2"/>
  <c r="EO833" i="2"/>
  <c r="EP833" i="2"/>
  <c r="ET833" i="2"/>
  <c r="EY833" i="2"/>
  <c r="K834" i="2"/>
  <c r="EQ834" i="2" s="1"/>
  <c r="M834" i="2"/>
  <c r="X834" i="2"/>
  <c r="AI834" i="2"/>
  <c r="AT834" i="2"/>
  <c r="BA834" i="2"/>
  <c r="EU834" i="2" s="1"/>
  <c r="BL834" i="2"/>
  <c r="BW834" i="2"/>
  <c r="BZ834" i="2"/>
  <c r="CE834" i="2"/>
  <c r="EV834" i="2" s="1"/>
  <c r="CJ834" i="2"/>
  <c r="CQ834" i="2"/>
  <c r="CV834" i="2"/>
  <c r="DA834" i="2"/>
  <c r="DF834" i="2"/>
  <c r="DK834" i="2"/>
  <c r="EZ834" i="2" s="1"/>
  <c r="DP834" i="2"/>
  <c r="DU834" i="2"/>
  <c r="DZ834" i="2"/>
  <c r="EE834" i="2"/>
  <c r="EJ834" i="2"/>
  <c r="EK834" i="2"/>
  <c r="EO834" i="2"/>
  <c r="EP834" i="2"/>
  <c r="ET834" i="2"/>
  <c r="EY834" i="2"/>
  <c r="K835" i="2"/>
  <c r="EQ835" i="2" s="1"/>
  <c r="M835" i="2"/>
  <c r="X835" i="2"/>
  <c r="AI835" i="2"/>
  <c r="AT835" i="2"/>
  <c r="BA835" i="2"/>
  <c r="BL835" i="2"/>
  <c r="BW835" i="2"/>
  <c r="BZ835" i="2"/>
  <c r="CE835" i="2"/>
  <c r="EV835" i="2" s="1"/>
  <c r="CJ835" i="2"/>
  <c r="CQ835" i="2"/>
  <c r="CV835" i="2"/>
  <c r="DA835" i="2"/>
  <c r="DF835" i="2"/>
  <c r="DK835" i="2"/>
  <c r="EZ835" i="2" s="1"/>
  <c r="DP835" i="2"/>
  <c r="DU835" i="2"/>
  <c r="DZ835" i="2"/>
  <c r="EE835" i="2"/>
  <c r="EJ835" i="2"/>
  <c r="EK835" i="2"/>
  <c r="EO835" i="2"/>
  <c r="ET835" i="2"/>
  <c r="EY835" i="2"/>
  <c r="ES800" i="2" l="1"/>
  <c r="ES821" i="2"/>
  <c r="ES831" i="2"/>
  <c r="ES829" i="2"/>
  <c r="ES813" i="2"/>
  <c r="ES790" i="2"/>
  <c r="ES787" i="2"/>
  <c r="ER768" i="2"/>
  <c r="ES804" i="2"/>
  <c r="ER783" i="2"/>
  <c r="ES801" i="2"/>
  <c r="ES827" i="2"/>
  <c r="ES815" i="2"/>
  <c r="ES811" i="2"/>
  <c r="ES807" i="2"/>
  <c r="ES794" i="2"/>
  <c r="ER774" i="2"/>
  <c r="ES835" i="2"/>
  <c r="ES833" i="2"/>
  <c r="ES825" i="2"/>
  <c r="ES819" i="2"/>
  <c r="ES809" i="2"/>
  <c r="ES802" i="2"/>
  <c r="ES799" i="2"/>
  <c r="ES791" i="2"/>
  <c r="ES788" i="2"/>
  <c r="ES823" i="2"/>
  <c r="ES817" i="2"/>
  <c r="ER814" i="2"/>
  <c r="ES805" i="2"/>
  <c r="ES792" i="2"/>
  <c r="ES789" i="2"/>
  <c r="ER812" i="2"/>
  <c r="ER809" i="2"/>
  <c r="ER817" i="2"/>
  <c r="ER777" i="2"/>
  <c r="ER806" i="2"/>
  <c r="ER791" i="2"/>
  <c r="ER787" i="2"/>
  <c r="ER781" i="2"/>
  <c r="ER821" i="2"/>
  <c r="ER797" i="2"/>
  <c r="ER834" i="2"/>
  <c r="ER811" i="2"/>
  <c r="ER782" i="2"/>
  <c r="ER771" i="2"/>
  <c r="ER770" i="2"/>
  <c r="ER818" i="2"/>
  <c r="ER804" i="2"/>
  <c r="ER798" i="2"/>
  <c r="ER796" i="2"/>
  <c r="ER793" i="2"/>
  <c r="ER785" i="2"/>
  <c r="ER775" i="2"/>
  <c r="ER773" i="2"/>
  <c r="ER772" i="2"/>
  <c r="ER795" i="2"/>
  <c r="ER816" i="2"/>
  <c r="ER802" i="2"/>
  <c r="ER790" i="2"/>
  <c r="ER789" i="2"/>
  <c r="ER779" i="2"/>
  <c r="ER769" i="2"/>
  <c r="ES834" i="2"/>
  <c r="ER832" i="2"/>
  <c r="ER831" i="2"/>
  <c r="ER828" i="2"/>
  <c r="ER826" i="2"/>
  <c r="ER824" i="2"/>
  <c r="ER822" i="2"/>
  <c r="ER820" i="2"/>
  <c r="ER788" i="2"/>
  <c r="ER786" i="2"/>
  <c r="ER784" i="2"/>
  <c r="ER780" i="2"/>
  <c r="ER778" i="2"/>
  <c r="ER776" i="2"/>
  <c r="ER800" i="2"/>
  <c r="ER813" i="2"/>
  <c r="ER808" i="2"/>
  <c r="ER805" i="2"/>
  <c r="ER803" i="2"/>
  <c r="ER792" i="2"/>
  <c r="ER833" i="2"/>
  <c r="ER830" i="2"/>
  <c r="ER829" i="2"/>
  <c r="ER827" i="2"/>
  <c r="ER825" i="2"/>
  <c r="ER823" i="2"/>
  <c r="ES822" i="2"/>
  <c r="ER819" i="2"/>
  <c r="ER815" i="2"/>
  <c r="ER810" i="2"/>
  <c r="ER807" i="2"/>
  <c r="ER801" i="2"/>
  <c r="ES797" i="2"/>
  <c r="ES814" i="2"/>
  <c r="ES812" i="2"/>
  <c r="EU787" i="2"/>
  <c r="ES832" i="2"/>
  <c r="ES808" i="2"/>
  <c r="ES803" i="2"/>
  <c r="ES826" i="2"/>
  <c r="ES810" i="2"/>
  <c r="EU788" i="2"/>
  <c r="EU774" i="2"/>
  <c r="EU799" i="2"/>
  <c r="EU831" i="2"/>
  <c r="ES830" i="2"/>
  <c r="ES818" i="2"/>
  <c r="ES806" i="2"/>
  <c r="EU800" i="2"/>
  <c r="ER835" i="2"/>
  <c r="ER799" i="2"/>
  <c r="EU829" i="2"/>
  <c r="ES828" i="2"/>
  <c r="EU825" i="2"/>
  <c r="ES824" i="2"/>
  <c r="EU821" i="2"/>
  <c r="ES820" i="2"/>
  <c r="EU817" i="2"/>
  <c r="ES816" i="2"/>
  <c r="ES798" i="2"/>
  <c r="EU833" i="2"/>
  <c r="EU827" i="2"/>
  <c r="EU823" i="2"/>
  <c r="EU819" i="2"/>
  <c r="EU815" i="2"/>
  <c r="EU813" i="2"/>
  <c r="EU811" i="2"/>
  <c r="EU809" i="2"/>
  <c r="EU807" i="2"/>
  <c r="EU805" i="2"/>
  <c r="EU835" i="2"/>
  <c r="ER794" i="2"/>
  <c r="ES793" i="2"/>
  <c r="ES796" i="2"/>
  <c r="EU794" i="2"/>
  <c r="ES768" i="2"/>
  <c r="EU791" i="2"/>
  <c r="EU789" i="2"/>
  <c r="ES786" i="2"/>
  <c r="ES785" i="2"/>
  <c r="ES784" i="2"/>
  <c r="ES783" i="2"/>
  <c r="ES782" i="2"/>
  <c r="ES781" i="2"/>
  <c r="ES780" i="2"/>
  <c r="ES779" i="2"/>
  <c r="ES778" i="2"/>
  <c r="ES777" i="2"/>
  <c r="ES776" i="2"/>
  <c r="ES775" i="2"/>
  <c r="ES774" i="2"/>
  <c r="ES773" i="2"/>
  <c r="ES772" i="2"/>
  <c r="ES771" i="2"/>
  <c r="ES770" i="2"/>
  <c r="ES769" i="2"/>
  <c r="EU768" i="2"/>
  <c r="EU792" i="2"/>
  <c r="EU790" i="2"/>
  <c r="ES795" i="2"/>
  <c r="I756" i="2" l="1"/>
  <c r="I752" i="2"/>
  <c r="H733" i="2"/>
  <c r="N748" i="2"/>
  <c r="I766" i="2"/>
  <c r="H741" i="2"/>
  <c r="H766" i="2"/>
  <c r="H699" i="2"/>
  <c r="EP699" i="2" s="1"/>
  <c r="H726" i="2"/>
  <c r="EP726" i="2" s="1"/>
  <c r="A24" i="4"/>
  <c r="A25" i="4"/>
  <c r="A26" i="4"/>
  <c r="A27" i="4"/>
  <c r="A28" i="4"/>
  <c r="A29" i="4"/>
  <c r="A30" i="4"/>
  <c r="A31" i="4"/>
  <c r="H717" i="2"/>
  <c r="H752" i="2"/>
  <c r="H742" i="2"/>
  <c r="K697" i="2"/>
  <c r="M697" i="2"/>
  <c r="X697" i="2"/>
  <c r="AI697" i="2"/>
  <c r="AT697" i="2"/>
  <c r="BA697" i="2"/>
  <c r="BL697" i="2"/>
  <c r="BW697" i="2"/>
  <c r="BZ697" i="2"/>
  <c r="CE697" i="2"/>
  <c r="EV697" i="2" s="1"/>
  <c r="CJ697" i="2"/>
  <c r="CQ697" i="2"/>
  <c r="CV697" i="2"/>
  <c r="DA697" i="2"/>
  <c r="DF697" i="2"/>
  <c r="DK697" i="2"/>
  <c r="EZ697" i="2" s="1"/>
  <c r="DP697" i="2"/>
  <c r="DU697" i="2"/>
  <c r="DZ697" i="2"/>
  <c r="EE697" i="2"/>
  <c r="EJ697" i="2"/>
  <c r="EK697" i="2"/>
  <c r="EO697" i="2"/>
  <c r="EP697" i="2"/>
  <c r="EQ697" i="2"/>
  <c r="ET697" i="2"/>
  <c r="EY697" i="2"/>
  <c r="K698" i="2"/>
  <c r="EQ698" i="2" s="1"/>
  <c r="M698" i="2"/>
  <c r="X698" i="2"/>
  <c r="AI698" i="2"/>
  <c r="AT698" i="2"/>
  <c r="BA698" i="2"/>
  <c r="BL698" i="2"/>
  <c r="BW698" i="2"/>
  <c r="BZ698" i="2"/>
  <c r="CE698" i="2"/>
  <c r="CJ698" i="2"/>
  <c r="CQ698" i="2"/>
  <c r="CV698" i="2"/>
  <c r="DA698" i="2"/>
  <c r="DF698" i="2"/>
  <c r="DK698" i="2"/>
  <c r="EZ698" i="2" s="1"/>
  <c r="DP698" i="2"/>
  <c r="DU698" i="2"/>
  <c r="DZ698" i="2"/>
  <c r="EE698" i="2"/>
  <c r="EJ698" i="2"/>
  <c r="EK698" i="2"/>
  <c r="EO698" i="2"/>
  <c r="EP698" i="2"/>
  <c r="ET698" i="2"/>
  <c r="EV698" i="2"/>
  <c r="EY698" i="2"/>
  <c r="K699" i="2"/>
  <c r="EQ699" i="2" s="1"/>
  <c r="M699" i="2"/>
  <c r="X699" i="2"/>
  <c r="AI699" i="2"/>
  <c r="AT699" i="2"/>
  <c r="BA699" i="2"/>
  <c r="BL699" i="2"/>
  <c r="BW699" i="2"/>
  <c r="BZ699" i="2"/>
  <c r="CE699" i="2"/>
  <c r="EV699" i="2" s="1"/>
  <c r="CJ699" i="2"/>
  <c r="CQ699" i="2"/>
  <c r="CV699" i="2"/>
  <c r="DA699" i="2"/>
  <c r="DF699" i="2"/>
  <c r="DK699" i="2"/>
  <c r="EZ699" i="2" s="1"/>
  <c r="DP699" i="2"/>
  <c r="DU699" i="2"/>
  <c r="DZ699" i="2"/>
  <c r="EE699" i="2"/>
  <c r="EJ699" i="2"/>
  <c r="EK699" i="2"/>
  <c r="EO699" i="2"/>
  <c r="ET699" i="2"/>
  <c r="EY699" i="2"/>
  <c r="K700" i="2"/>
  <c r="M700" i="2"/>
  <c r="X700" i="2"/>
  <c r="AI700" i="2"/>
  <c r="AT700" i="2"/>
  <c r="BA700" i="2"/>
  <c r="BL700" i="2"/>
  <c r="BW700" i="2"/>
  <c r="BZ700" i="2"/>
  <c r="CE700" i="2"/>
  <c r="CJ700" i="2"/>
  <c r="CQ700" i="2"/>
  <c r="CV700" i="2"/>
  <c r="DA700" i="2"/>
  <c r="DF700" i="2"/>
  <c r="DK700" i="2"/>
  <c r="EZ700" i="2" s="1"/>
  <c r="DP700" i="2"/>
  <c r="DU700" i="2"/>
  <c r="DZ700" i="2"/>
  <c r="EE700" i="2"/>
  <c r="EJ700" i="2"/>
  <c r="EK700" i="2"/>
  <c r="EO700" i="2"/>
  <c r="EP700" i="2"/>
  <c r="ET700" i="2"/>
  <c r="EV700" i="2"/>
  <c r="EY700" i="2"/>
  <c r="K701" i="2"/>
  <c r="M701" i="2"/>
  <c r="X701" i="2"/>
  <c r="AI701" i="2"/>
  <c r="AT701" i="2"/>
  <c r="BA701" i="2"/>
  <c r="BL701" i="2"/>
  <c r="BW701" i="2"/>
  <c r="BZ701" i="2"/>
  <c r="CE701" i="2"/>
  <c r="CJ701" i="2"/>
  <c r="CQ701" i="2"/>
  <c r="CV701" i="2"/>
  <c r="DA701" i="2"/>
  <c r="DF701" i="2"/>
  <c r="DK701" i="2"/>
  <c r="EZ701" i="2" s="1"/>
  <c r="DP701" i="2"/>
  <c r="DU701" i="2"/>
  <c r="DZ701" i="2"/>
  <c r="EE701" i="2"/>
  <c r="EJ701" i="2"/>
  <c r="EK701" i="2"/>
  <c r="EO701" i="2"/>
  <c r="EP701" i="2"/>
  <c r="ET701" i="2"/>
  <c r="EV701" i="2"/>
  <c r="EY701" i="2"/>
  <c r="K702" i="2"/>
  <c r="M702" i="2"/>
  <c r="X702" i="2"/>
  <c r="AI702" i="2"/>
  <c r="AT702" i="2"/>
  <c r="BA702" i="2"/>
  <c r="BL702" i="2"/>
  <c r="BW702" i="2"/>
  <c r="BZ702" i="2"/>
  <c r="CE702" i="2"/>
  <c r="EV702" i="2" s="1"/>
  <c r="CJ702" i="2"/>
  <c r="CQ702" i="2"/>
  <c r="CV702" i="2"/>
  <c r="DA702" i="2"/>
  <c r="DF702" i="2"/>
  <c r="DK702" i="2"/>
  <c r="EZ702" i="2" s="1"/>
  <c r="DP702" i="2"/>
  <c r="DU702" i="2"/>
  <c r="DZ702" i="2"/>
  <c r="EE702" i="2"/>
  <c r="EJ702" i="2"/>
  <c r="EK702" i="2"/>
  <c r="EO702" i="2"/>
  <c r="EP702" i="2"/>
  <c r="EQ702" i="2"/>
  <c r="ET702" i="2"/>
  <c r="EY702" i="2"/>
  <c r="K703" i="2"/>
  <c r="M703" i="2"/>
  <c r="X703" i="2"/>
  <c r="AI703" i="2"/>
  <c r="AT703" i="2"/>
  <c r="BA703" i="2"/>
  <c r="BL703" i="2"/>
  <c r="BW703" i="2"/>
  <c r="BZ703" i="2"/>
  <c r="CE703" i="2"/>
  <c r="EV703" i="2" s="1"/>
  <c r="CJ703" i="2"/>
  <c r="CQ703" i="2"/>
  <c r="CV703" i="2"/>
  <c r="DA703" i="2"/>
  <c r="DF703" i="2"/>
  <c r="DK703" i="2"/>
  <c r="EZ703" i="2" s="1"/>
  <c r="DP703" i="2"/>
  <c r="DU703" i="2"/>
  <c r="DZ703" i="2"/>
  <c r="EE703" i="2"/>
  <c r="EJ703" i="2"/>
  <c r="EK703" i="2"/>
  <c r="EO703" i="2"/>
  <c r="EP703" i="2"/>
  <c r="EQ703" i="2"/>
  <c r="ET703" i="2"/>
  <c r="EY703" i="2"/>
  <c r="K704" i="2"/>
  <c r="M704" i="2"/>
  <c r="X704" i="2"/>
  <c r="AI704" i="2"/>
  <c r="AT704" i="2"/>
  <c r="BA704" i="2"/>
  <c r="BL704" i="2"/>
  <c r="BW704" i="2"/>
  <c r="BZ704" i="2"/>
  <c r="CE704" i="2"/>
  <c r="EV704" i="2" s="1"/>
  <c r="CJ704" i="2"/>
  <c r="CQ704" i="2"/>
  <c r="CV704" i="2"/>
  <c r="DA704" i="2"/>
  <c r="DF704" i="2"/>
  <c r="DK704" i="2"/>
  <c r="EZ704" i="2" s="1"/>
  <c r="DP704" i="2"/>
  <c r="DU704" i="2"/>
  <c r="DZ704" i="2"/>
  <c r="EE704" i="2"/>
  <c r="EJ704" i="2"/>
  <c r="EK704" i="2"/>
  <c r="EO704" i="2"/>
  <c r="EP704" i="2"/>
  <c r="EQ704" i="2"/>
  <c r="ET704" i="2"/>
  <c r="EY704" i="2"/>
  <c r="K705" i="2"/>
  <c r="M705" i="2"/>
  <c r="X705" i="2"/>
  <c r="AI705" i="2"/>
  <c r="AT705" i="2"/>
  <c r="BA705" i="2"/>
  <c r="BL705" i="2"/>
  <c r="BW705" i="2"/>
  <c r="BZ705" i="2"/>
  <c r="CE705" i="2"/>
  <c r="EV705" i="2" s="1"/>
  <c r="CJ705" i="2"/>
  <c r="CQ705" i="2"/>
  <c r="CV705" i="2"/>
  <c r="DA705" i="2"/>
  <c r="DF705" i="2"/>
  <c r="DK705" i="2"/>
  <c r="EZ705" i="2" s="1"/>
  <c r="DP705" i="2"/>
  <c r="DU705" i="2"/>
  <c r="DZ705" i="2"/>
  <c r="EE705" i="2"/>
  <c r="EJ705" i="2"/>
  <c r="EK705" i="2"/>
  <c r="EO705" i="2"/>
  <c r="EP705" i="2"/>
  <c r="EQ705" i="2"/>
  <c r="ET705" i="2"/>
  <c r="EY705" i="2"/>
  <c r="K706" i="2"/>
  <c r="EQ706" i="2" s="1"/>
  <c r="M706" i="2"/>
  <c r="X706" i="2"/>
  <c r="AI706" i="2"/>
  <c r="AT706" i="2"/>
  <c r="BA706" i="2"/>
  <c r="BL706" i="2"/>
  <c r="BW706" i="2"/>
  <c r="BZ706" i="2"/>
  <c r="CE706" i="2"/>
  <c r="CJ706" i="2"/>
  <c r="CQ706" i="2"/>
  <c r="CV706" i="2"/>
  <c r="DA706" i="2"/>
  <c r="DF706" i="2"/>
  <c r="DK706" i="2"/>
  <c r="EZ706" i="2" s="1"/>
  <c r="DP706" i="2"/>
  <c r="DU706" i="2"/>
  <c r="DZ706" i="2"/>
  <c r="EE706" i="2"/>
  <c r="EJ706" i="2"/>
  <c r="EK706" i="2"/>
  <c r="EO706" i="2"/>
  <c r="EP706" i="2"/>
  <c r="ET706" i="2"/>
  <c r="EV706" i="2"/>
  <c r="EY706" i="2"/>
  <c r="K707" i="2"/>
  <c r="EQ707" i="2" s="1"/>
  <c r="M707" i="2"/>
  <c r="X707" i="2"/>
  <c r="AI707" i="2"/>
  <c r="AT707" i="2"/>
  <c r="BA707" i="2"/>
  <c r="BL707" i="2"/>
  <c r="BW707" i="2"/>
  <c r="BZ707" i="2"/>
  <c r="CE707" i="2"/>
  <c r="CJ707" i="2"/>
  <c r="CQ707" i="2"/>
  <c r="CV707" i="2"/>
  <c r="DA707" i="2"/>
  <c r="DF707" i="2"/>
  <c r="DK707" i="2"/>
  <c r="EZ707" i="2" s="1"/>
  <c r="DP707" i="2"/>
  <c r="DU707" i="2"/>
  <c r="DZ707" i="2"/>
  <c r="EE707" i="2"/>
  <c r="EJ707" i="2"/>
  <c r="EK707" i="2"/>
  <c r="EO707" i="2"/>
  <c r="EP707" i="2"/>
  <c r="ET707" i="2"/>
  <c r="EV707" i="2"/>
  <c r="EY707" i="2"/>
  <c r="K708" i="2"/>
  <c r="EQ708" i="2" s="1"/>
  <c r="M708" i="2"/>
  <c r="X708" i="2"/>
  <c r="AI708" i="2"/>
  <c r="AT708" i="2"/>
  <c r="BA708" i="2"/>
  <c r="BL708" i="2"/>
  <c r="BW708" i="2"/>
  <c r="BZ708" i="2"/>
  <c r="CE708" i="2"/>
  <c r="EV708" i="2" s="1"/>
  <c r="CJ708" i="2"/>
  <c r="CQ708" i="2"/>
  <c r="CV708" i="2"/>
  <c r="DA708" i="2"/>
  <c r="DF708" i="2"/>
  <c r="DK708" i="2"/>
  <c r="EZ708" i="2" s="1"/>
  <c r="DP708" i="2"/>
  <c r="DU708" i="2"/>
  <c r="DZ708" i="2"/>
  <c r="EE708" i="2"/>
  <c r="EJ708" i="2"/>
  <c r="EK708" i="2"/>
  <c r="EO708" i="2"/>
  <c r="EP708" i="2"/>
  <c r="ET708" i="2"/>
  <c r="EY708" i="2"/>
  <c r="K709" i="2"/>
  <c r="M709" i="2"/>
  <c r="X709" i="2"/>
  <c r="AI709" i="2"/>
  <c r="AT709" i="2"/>
  <c r="BA709" i="2"/>
  <c r="BL709" i="2"/>
  <c r="BW709" i="2"/>
  <c r="BZ709" i="2"/>
  <c r="CE709" i="2"/>
  <c r="CJ709" i="2"/>
  <c r="CQ709" i="2"/>
  <c r="CV709" i="2"/>
  <c r="DA709" i="2"/>
  <c r="DF709" i="2"/>
  <c r="DK709" i="2"/>
  <c r="EZ709" i="2" s="1"/>
  <c r="DP709" i="2"/>
  <c r="DU709" i="2"/>
  <c r="DZ709" i="2"/>
  <c r="EE709" i="2"/>
  <c r="EJ709" i="2"/>
  <c r="EK709" i="2"/>
  <c r="EO709" i="2"/>
  <c r="EP709" i="2"/>
  <c r="ET709" i="2"/>
  <c r="EV709" i="2"/>
  <c r="EY709" i="2"/>
  <c r="K710" i="2"/>
  <c r="M710" i="2"/>
  <c r="X710" i="2"/>
  <c r="AI710" i="2"/>
  <c r="AT710" i="2"/>
  <c r="BA710" i="2"/>
  <c r="BL710" i="2"/>
  <c r="BW710" i="2"/>
  <c r="BZ710" i="2"/>
  <c r="CE710" i="2"/>
  <c r="EV710" i="2" s="1"/>
  <c r="CJ710" i="2"/>
  <c r="CQ710" i="2"/>
  <c r="CV710" i="2"/>
  <c r="DA710" i="2"/>
  <c r="DF710" i="2"/>
  <c r="DK710" i="2"/>
  <c r="EZ710" i="2" s="1"/>
  <c r="DP710" i="2"/>
  <c r="DU710" i="2"/>
  <c r="DZ710" i="2"/>
  <c r="EE710" i="2"/>
  <c r="EJ710" i="2"/>
  <c r="EK710" i="2"/>
  <c r="EO710" i="2"/>
  <c r="EP710" i="2"/>
  <c r="EQ710" i="2"/>
  <c r="ET710" i="2"/>
  <c r="EY710" i="2"/>
  <c r="K711" i="2"/>
  <c r="M711" i="2"/>
  <c r="X711" i="2"/>
  <c r="AI711" i="2"/>
  <c r="AT711" i="2"/>
  <c r="BA711" i="2"/>
  <c r="BL711" i="2"/>
  <c r="BW711" i="2"/>
  <c r="BZ711" i="2"/>
  <c r="CE711" i="2"/>
  <c r="EV711" i="2" s="1"/>
  <c r="CJ711" i="2"/>
  <c r="CQ711" i="2"/>
  <c r="CV711" i="2"/>
  <c r="DA711" i="2"/>
  <c r="DF711" i="2"/>
  <c r="DK711" i="2"/>
  <c r="EZ711" i="2" s="1"/>
  <c r="DP711" i="2"/>
  <c r="DU711" i="2"/>
  <c r="DZ711" i="2"/>
  <c r="EE711" i="2"/>
  <c r="EJ711" i="2"/>
  <c r="EK711" i="2"/>
  <c r="EO711" i="2"/>
  <c r="EP711" i="2"/>
  <c r="EQ711" i="2"/>
  <c r="ET711" i="2"/>
  <c r="EY711" i="2"/>
  <c r="K712" i="2"/>
  <c r="M712" i="2"/>
  <c r="X712" i="2"/>
  <c r="AI712" i="2"/>
  <c r="AT712" i="2"/>
  <c r="BA712" i="2"/>
  <c r="BL712" i="2"/>
  <c r="BW712" i="2"/>
  <c r="BZ712" i="2"/>
  <c r="CE712" i="2"/>
  <c r="EV712" i="2" s="1"/>
  <c r="CJ712" i="2"/>
  <c r="CQ712" i="2"/>
  <c r="CV712" i="2"/>
  <c r="DA712" i="2"/>
  <c r="DF712" i="2"/>
  <c r="DK712" i="2"/>
  <c r="EZ712" i="2" s="1"/>
  <c r="DP712" i="2"/>
  <c r="DU712" i="2"/>
  <c r="DZ712" i="2"/>
  <c r="EE712" i="2"/>
  <c r="EJ712" i="2"/>
  <c r="EK712" i="2"/>
  <c r="EO712" i="2"/>
  <c r="EP712" i="2"/>
  <c r="EQ712" i="2"/>
  <c r="ET712" i="2"/>
  <c r="EY712" i="2"/>
  <c r="K713" i="2"/>
  <c r="EQ713" i="2" s="1"/>
  <c r="M713" i="2"/>
  <c r="X713" i="2"/>
  <c r="AI713" i="2"/>
  <c r="AT713" i="2"/>
  <c r="BA713" i="2"/>
  <c r="BL713" i="2"/>
  <c r="BW713" i="2"/>
  <c r="BZ713" i="2"/>
  <c r="CE713" i="2"/>
  <c r="EV713" i="2" s="1"/>
  <c r="CJ713" i="2"/>
  <c r="CQ713" i="2"/>
  <c r="CV713" i="2"/>
  <c r="DA713" i="2"/>
  <c r="DF713" i="2"/>
  <c r="DK713" i="2"/>
  <c r="EZ713" i="2" s="1"/>
  <c r="DP713" i="2"/>
  <c r="DU713" i="2"/>
  <c r="DZ713" i="2"/>
  <c r="EE713" i="2"/>
  <c r="EJ713" i="2"/>
  <c r="EK713" i="2"/>
  <c r="EO713" i="2"/>
  <c r="EP713" i="2"/>
  <c r="ET713" i="2"/>
  <c r="EY713" i="2"/>
  <c r="K714" i="2"/>
  <c r="EQ714" i="2" s="1"/>
  <c r="M714" i="2"/>
  <c r="X714" i="2"/>
  <c r="AI714" i="2"/>
  <c r="AT714" i="2"/>
  <c r="BA714" i="2"/>
  <c r="BL714" i="2"/>
  <c r="BW714" i="2"/>
  <c r="BZ714" i="2"/>
  <c r="CE714" i="2"/>
  <c r="EV714" i="2" s="1"/>
  <c r="CJ714" i="2"/>
  <c r="CQ714" i="2"/>
  <c r="CV714" i="2"/>
  <c r="DA714" i="2"/>
  <c r="DF714" i="2"/>
  <c r="DK714" i="2"/>
  <c r="EZ714" i="2" s="1"/>
  <c r="DP714" i="2"/>
  <c r="DU714" i="2"/>
  <c r="DZ714" i="2"/>
  <c r="EE714" i="2"/>
  <c r="EJ714" i="2"/>
  <c r="EK714" i="2"/>
  <c r="EO714" i="2"/>
  <c r="EP714" i="2"/>
  <c r="ET714" i="2"/>
  <c r="EY714" i="2"/>
  <c r="K715" i="2"/>
  <c r="M715" i="2"/>
  <c r="X715" i="2"/>
  <c r="AI715" i="2"/>
  <c r="AT715" i="2"/>
  <c r="BA715" i="2"/>
  <c r="BL715" i="2"/>
  <c r="BW715" i="2"/>
  <c r="BZ715" i="2"/>
  <c r="CE715" i="2"/>
  <c r="EV715" i="2" s="1"/>
  <c r="CJ715" i="2"/>
  <c r="CQ715" i="2"/>
  <c r="CV715" i="2"/>
  <c r="DA715" i="2"/>
  <c r="DF715" i="2"/>
  <c r="DK715" i="2"/>
  <c r="EZ715" i="2" s="1"/>
  <c r="DP715" i="2"/>
  <c r="DU715" i="2"/>
  <c r="DZ715" i="2"/>
  <c r="EE715" i="2"/>
  <c r="EJ715" i="2"/>
  <c r="EK715" i="2"/>
  <c r="EO715" i="2"/>
  <c r="EP715" i="2"/>
  <c r="ET715" i="2"/>
  <c r="EY715" i="2"/>
  <c r="K716" i="2"/>
  <c r="EQ716" i="2" s="1"/>
  <c r="M716" i="2"/>
  <c r="X716" i="2"/>
  <c r="AI716" i="2"/>
  <c r="AT716" i="2"/>
  <c r="BA716" i="2"/>
  <c r="BL716" i="2"/>
  <c r="BW716" i="2"/>
  <c r="BZ716" i="2"/>
  <c r="CE716" i="2"/>
  <c r="EV716" i="2" s="1"/>
  <c r="CJ716" i="2"/>
  <c r="CQ716" i="2"/>
  <c r="CV716" i="2"/>
  <c r="DA716" i="2"/>
  <c r="DF716" i="2"/>
  <c r="DK716" i="2"/>
  <c r="EZ716" i="2" s="1"/>
  <c r="DP716" i="2"/>
  <c r="DU716" i="2"/>
  <c r="DZ716" i="2"/>
  <c r="EE716" i="2"/>
  <c r="EJ716" i="2"/>
  <c r="EK716" i="2"/>
  <c r="EO716" i="2"/>
  <c r="EP716" i="2"/>
  <c r="ET716" i="2"/>
  <c r="EY716" i="2"/>
  <c r="K717" i="2"/>
  <c r="EQ717" i="2" s="1"/>
  <c r="M717" i="2"/>
  <c r="X717" i="2"/>
  <c r="AI717" i="2"/>
  <c r="AT717" i="2"/>
  <c r="BA717" i="2"/>
  <c r="BL717" i="2"/>
  <c r="BW717" i="2"/>
  <c r="BZ717" i="2"/>
  <c r="CE717" i="2"/>
  <c r="EV717" i="2" s="1"/>
  <c r="CJ717" i="2"/>
  <c r="CQ717" i="2"/>
  <c r="CV717" i="2"/>
  <c r="DA717" i="2"/>
  <c r="DF717" i="2"/>
  <c r="DK717" i="2"/>
  <c r="EZ717" i="2" s="1"/>
  <c r="DP717" i="2"/>
  <c r="DU717" i="2"/>
  <c r="DZ717" i="2"/>
  <c r="EE717" i="2"/>
  <c r="EJ717" i="2"/>
  <c r="EK717" i="2"/>
  <c r="EO717" i="2"/>
  <c r="EP717" i="2"/>
  <c r="ET717" i="2"/>
  <c r="EY717" i="2"/>
  <c r="K718" i="2"/>
  <c r="M718" i="2"/>
  <c r="X718" i="2"/>
  <c r="AI718" i="2"/>
  <c r="AT718" i="2"/>
  <c r="BA718" i="2"/>
  <c r="BL718" i="2"/>
  <c r="BW718" i="2"/>
  <c r="BZ718" i="2"/>
  <c r="CE718" i="2"/>
  <c r="EV718" i="2" s="1"/>
  <c r="CJ718" i="2"/>
  <c r="CQ718" i="2"/>
  <c r="CV718" i="2"/>
  <c r="DA718" i="2"/>
  <c r="DF718" i="2"/>
  <c r="DK718" i="2"/>
  <c r="EZ718" i="2" s="1"/>
  <c r="DP718" i="2"/>
  <c r="DU718" i="2"/>
  <c r="DZ718" i="2"/>
  <c r="EE718" i="2"/>
  <c r="EJ718" i="2"/>
  <c r="EK718" i="2"/>
  <c r="EO718" i="2"/>
  <c r="EP718" i="2"/>
  <c r="EQ718" i="2"/>
  <c r="ET718" i="2"/>
  <c r="EY718" i="2"/>
  <c r="K719" i="2"/>
  <c r="EQ719" i="2" s="1"/>
  <c r="M719" i="2"/>
  <c r="X719" i="2"/>
  <c r="AI719" i="2"/>
  <c r="AT719" i="2"/>
  <c r="BA719" i="2"/>
  <c r="BL719" i="2"/>
  <c r="BW719" i="2"/>
  <c r="BZ719" i="2"/>
  <c r="CE719" i="2"/>
  <c r="EV719" i="2" s="1"/>
  <c r="CJ719" i="2"/>
  <c r="CQ719" i="2"/>
  <c r="CV719" i="2"/>
  <c r="DA719" i="2"/>
  <c r="DF719" i="2"/>
  <c r="DK719" i="2"/>
  <c r="EZ719" i="2" s="1"/>
  <c r="DP719" i="2"/>
  <c r="DU719" i="2"/>
  <c r="DZ719" i="2"/>
  <c r="EE719" i="2"/>
  <c r="EJ719" i="2"/>
  <c r="EK719" i="2"/>
  <c r="EO719" i="2"/>
  <c r="EP719" i="2"/>
  <c r="ET719" i="2"/>
  <c r="EY719" i="2"/>
  <c r="K720" i="2"/>
  <c r="M720" i="2"/>
  <c r="X720" i="2"/>
  <c r="AI720" i="2"/>
  <c r="AT720" i="2"/>
  <c r="BA720" i="2"/>
  <c r="EU720" i="2" s="1"/>
  <c r="BL720" i="2"/>
  <c r="BW720" i="2"/>
  <c r="BZ720" i="2"/>
  <c r="CE720" i="2"/>
  <c r="EV720" i="2" s="1"/>
  <c r="CJ720" i="2"/>
  <c r="CQ720" i="2"/>
  <c r="CV720" i="2"/>
  <c r="DA720" i="2"/>
  <c r="DF720" i="2"/>
  <c r="DK720" i="2"/>
  <c r="EZ720" i="2" s="1"/>
  <c r="DP720" i="2"/>
  <c r="DU720" i="2"/>
  <c r="DZ720" i="2"/>
  <c r="EE720" i="2"/>
  <c r="EJ720" i="2"/>
  <c r="EK720" i="2"/>
  <c r="EO720" i="2"/>
  <c r="EP720" i="2"/>
  <c r="ET720" i="2"/>
  <c r="EY720" i="2"/>
  <c r="K721" i="2"/>
  <c r="M721" i="2"/>
  <c r="X721" i="2"/>
  <c r="AI721" i="2"/>
  <c r="AT721" i="2"/>
  <c r="BA721" i="2"/>
  <c r="EU721" i="2" s="1"/>
  <c r="BL721" i="2"/>
  <c r="BW721" i="2"/>
  <c r="BZ721" i="2"/>
  <c r="CE721" i="2"/>
  <c r="EV721" i="2" s="1"/>
  <c r="CJ721" i="2"/>
  <c r="CQ721" i="2"/>
  <c r="CV721" i="2"/>
  <c r="DA721" i="2"/>
  <c r="DF721" i="2"/>
  <c r="DK721" i="2"/>
  <c r="EZ721" i="2" s="1"/>
  <c r="DP721" i="2"/>
  <c r="DU721" i="2"/>
  <c r="DZ721" i="2"/>
  <c r="EE721" i="2"/>
  <c r="EJ721" i="2"/>
  <c r="EK721" i="2"/>
  <c r="EO721" i="2"/>
  <c r="EP721" i="2"/>
  <c r="ET721" i="2"/>
  <c r="EY721" i="2"/>
  <c r="K722" i="2"/>
  <c r="EQ722" i="2" s="1"/>
  <c r="M722" i="2"/>
  <c r="X722" i="2"/>
  <c r="AI722" i="2"/>
  <c r="AT722" i="2"/>
  <c r="BA722" i="2"/>
  <c r="BL722" i="2"/>
  <c r="BW722" i="2"/>
  <c r="BZ722" i="2"/>
  <c r="CE722" i="2"/>
  <c r="EV722" i="2" s="1"/>
  <c r="CJ722" i="2"/>
  <c r="CQ722" i="2"/>
  <c r="CV722" i="2"/>
  <c r="DA722" i="2"/>
  <c r="DF722" i="2"/>
  <c r="DK722" i="2"/>
  <c r="EZ722" i="2" s="1"/>
  <c r="DP722" i="2"/>
  <c r="DU722" i="2"/>
  <c r="DZ722" i="2"/>
  <c r="EE722" i="2"/>
  <c r="EJ722" i="2"/>
  <c r="EK722" i="2"/>
  <c r="EO722" i="2"/>
  <c r="EP722" i="2"/>
  <c r="ET722" i="2"/>
  <c r="EY722" i="2"/>
  <c r="K723" i="2"/>
  <c r="EQ723" i="2" s="1"/>
  <c r="M723" i="2"/>
  <c r="X723" i="2"/>
  <c r="AI723" i="2"/>
  <c r="AT723" i="2"/>
  <c r="BA723" i="2"/>
  <c r="EU723" i="2" s="1"/>
  <c r="BL723" i="2"/>
  <c r="BW723" i="2"/>
  <c r="BZ723" i="2"/>
  <c r="CE723" i="2"/>
  <c r="EV723" i="2" s="1"/>
  <c r="CJ723" i="2"/>
  <c r="CQ723" i="2"/>
  <c r="CV723" i="2"/>
  <c r="DA723" i="2"/>
  <c r="DF723" i="2"/>
  <c r="DK723" i="2"/>
  <c r="EZ723" i="2" s="1"/>
  <c r="DP723" i="2"/>
  <c r="DU723" i="2"/>
  <c r="DZ723" i="2"/>
  <c r="EE723" i="2"/>
  <c r="EJ723" i="2"/>
  <c r="EK723" i="2"/>
  <c r="EO723" i="2"/>
  <c r="EP723" i="2"/>
  <c r="ET723" i="2"/>
  <c r="EY723" i="2"/>
  <c r="K724" i="2"/>
  <c r="EQ724" i="2" s="1"/>
  <c r="M724" i="2"/>
  <c r="X724" i="2"/>
  <c r="AI724" i="2"/>
  <c r="AT724" i="2"/>
  <c r="BA724" i="2"/>
  <c r="BL724" i="2"/>
  <c r="BW724" i="2"/>
  <c r="BZ724" i="2"/>
  <c r="CE724" i="2"/>
  <c r="EV724" i="2" s="1"/>
  <c r="CJ724" i="2"/>
  <c r="CQ724" i="2"/>
  <c r="CV724" i="2"/>
  <c r="DA724" i="2"/>
  <c r="DF724" i="2"/>
  <c r="DK724" i="2"/>
  <c r="EZ724" i="2" s="1"/>
  <c r="DP724" i="2"/>
  <c r="DU724" i="2"/>
  <c r="DZ724" i="2"/>
  <c r="EE724" i="2"/>
  <c r="EJ724" i="2"/>
  <c r="EK724" i="2"/>
  <c r="EO724" i="2"/>
  <c r="EP724" i="2"/>
  <c r="ET724" i="2"/>
  <c r="EY724" i="2"/>
  <c r="K725" i="2"/>
  <c r="M725" i="2"/>
  <c r="X725" i="2"/>
  <c r="AI725" i="2"/>
  <c r="AT725" i="2"/>
  <c r="BA725" i="2"/>
  <c r="EU725" i="2" s="1"/>
  <c r="BL725" i="2"/>
  <c r="BW725" i="2"/>
  <c r="BZ725" i="2"/>
  <c r="CE725" i="2"/>
  <c r="EV725" i="2" s="1"/>
  <c r="CJ725" i="2"/>
  <c r="CQ725" i="2"/>
  <c r="CV725" i="2"/>
  <c r="DA725" i="2"/>
  <c r="DF725" i="2"/>
  <c r="DK725" i="2"/>
  <c r="EZ725" i="2" s="1"/>
  <c r="DP725" i="2"/>
  <c r="DU725" i="2"/>
  <c r="DZ725" i="2"/>
  <c r="EE725" i="2"/>
  <c r="EJ725" i="2"/>
  <c r="EK725" i="2"/>
  <c r="EO725" i="2"/>
  <c r="EP725" i="2"/>
  <c r="EQ725" i="2"/>
  <c r="ET725" i="2"/>
  <c r="EY725" i="2"/>
  <c r="K726" i="2"/>
  <c r="EQ726" i="2" s="1"/>
  <c r="M726" i="2"/>
  <c r="X726" i="2"/>
  <c r="AI726" i="2"/>
  <c r="AT726" i="2"/>
  <c r="BA726" i="2"/>
  <c r="BL726" i="2"/>
  <c r="BW726" i="2"/>
  <c r="BZ726" i="2"/>
  <c r="CE726" i="2"/>
  <c r="EV726" i="2" s="1"/>
  <c r="CJ726" i="2"/>
  <c r="CQ726" i="2"/>
  <c r="CV726" i="2"/>
  <c r="DA726" i="2"/>
  <c r="DF726" i="2"/>
  <c r="DK726" i="2"/>
  <c r="EZ726" i="2" s="1"/>
  <c r="DP726" i="2"/>
  <c r="DU726" i="2"/>
  <c r="DZ726" i="2"/>
  <c r="EE726" i="2"/>
  <c r="EJ726" i="2"/>
  <c r="EK726" i="2"/>
  <c r="EO726" i="2"/>
  <c r="ET726" i="2"/>
  <c r="EY726" i="2"/>
  <c r="K727" i="2"/>
  <c r="EQ727" i="2" s="1"/>
  <c r="M727" i="2"/>
  <c r="X727" i="2"/>
  <c r="AI727" i="2"/>
  <c r="AT727" i="2"/>
  <c r="BA727" i="2"/>
  <c r="BL727" i="2"/>
  <c r="BW727" i="2"/>
  <c r="BZ727" i="2"/>
  <c r="CE727" i="2"/>
  <c r="EV727" i="2" s="1"/>
  <c r="CJ727" i="2"/>
  <c r="CQ727" i="2"/>
  <c r="CV727" i="2"/>
  <c r="DA727" i="2"/>
  <c r="DF727" i="2"/>
  <c r="DK727" i="2"/>
  <c r="EZ727" i="2" s="1"/>
  <c r="DP727" i="2"/>
  <c r="DU727" i="2"/>
  <c r="DZ727" i="2"/>
  <c r="EE727" i="2"/>
  <c r="EJ727" i="2"/>
  <c r="EK727" i="2"/>
  <c r="EO727" i="2"/>
  <c r="EP727" i="2"/>
  <c r="ET727" i="2"/>
  <c r="EY727" i="2"/>
  <c r="K728" i="2"/>
  <c r="EQ728" i="2" s="1"/>
  <c r="M728" i="2"/>
  <c r="X728" i="2"/>
  <c r="AI728" i="2"/>
  <c r="AT728" i="2"/>
  <c r="BA728" i="2"/>
  <c r="BL728" i="2"/>
  <c r="BW728" i="2"/>
  <c r="BZ728" i="2"/>
  <c r="CE728" i="2"/>
  <c r="EV728" i="2" s="1"/>
  <c r="CJ728" i="2"/>
  <c r="CQ728" i="2"/>
  <c r="CV728" i="2"/>
  <c r="DA728" i="2"/>
  <c r="DF728" i="2"/>
  <c r="DK728" i="2"/>
  <c r="EZ728" i="2" s="1"/>
  <c r="DP728" i="2"/>
  <c r="DU728" i="2"/>
  <c r="DZ728" i="2"/>
  <c r="EE728" i="2"/>
  <c r="EJ728" i="2"/>
  <c r="EK728" i="2"/>
  <c r="EO728" i="2"/>
  <c r="EP728" i="2"/>
  <c r="ET728" i="2"/>
  <c r="EY728" i="2"/>
  <c r="K729" i="2"/>
  <c r="EQ729" i="2" s="1"/>
  <c r="M729" i="2"/>
  <c r="X729" i="2"/>
  <c r="AI729" i="2"/>
  <c r="AT729" i="2"/>
  <c r="BA729" i="2"/>
  <c r="BL729" i="2"/>
  <c r="BW729" i="2"/>
  <c r="BZ729" i="2"/>
  <c r="CE729" i="2"/>
  <c r="EV729" i="2" s="1"/>
  <c r="CJ729" i="2"/>
  <c r="CQ729" i="2"/>
  <c r="CV729" i="2"/>
  <c r="DA729" i="2"/>
  <c r="DF729" i="2"/>
  <c r="DK729" i="2"/>
  <c r="EZ729" i="2" s="1"/>
  <c r="DP729" i="2"/>
  <c r="DU729" i="2"/>
  <c r="DZ729" i="2"/>
  <c r="EE729" i="2"/>
  <c r="EJ729" i="2"/>
  <c r="EK729" i="2"/>
  <c r="EO729" i="2"/>
  <c r="EP729" i="2"/>
  <c r="ET729" i="2"/>
  <c r="EY729" i="2"/>
  <c r="K730" i="2"/>
  <c r="EQ730" i="2" s="1"/>
  <c r="M730" i="2"/>
  <c r="X730" i="2"/>
  <c r="AI730" i="2"/>
  <c r="AT730" i="2"/>
  <c r="BA730" i="2"/>
  <c r="BL730" i="2"/>
  <c r="BW730" i="2"/>
  <c r="BZ730" i="2"/>
  <c r="CE730" i="2"/>
  <c r="EV730" i="2" s="1"/>
  <c r="CJ730" i="2"/>
  <c r="CQ730" i="2"/>
  <c r="CV730" i="2"/>
  <c r="DA730" i="2"/>
  <c r="DF730" i="2"/>
  <c r="DK730" i="2"/>
  <c r="EZ730" i="2" s="1"/>
  <c r="DP730" i="2"/>
  <c r="DU730" i="2"/>
  <c r="DZ730" i="2"/>
  <c r="EE730" i="2"/>
  <c r="EJ730" i="2"/>
  <c r="EK730" i="2"/>
  <c r="EO730" i="2"/>
  <c r="EP730" i="2"/>
  <c r="ET730" i="2"/>
  <c r="EY730" i="2"/>
  <c r="K731" i="2"/>
  <c r="EQ731" i="2" s="1"/>
  <c r="M731" i="2"/>
  <c r="X731" i="2"/>
  <c r="AI731" i="2"/>
  <c r="AT731" i="2"/>
  <c r="BA731" i="2"/>
  <c r="BL731" i="2"/>
  <c r="BW731" i="2"/>
  <c r="BZ731" i="2"/>
  <c r="CE731" i="2"/>
  <c r="EV731" i="2" s="1"/>
  <c r="CJ731" i="2"/>
  <c r="CQ731" i="2"/>
  <c r="CV731" i="2"/>
  <c r="DA731" i="2"/>
  <c r="DF731" i="2"/>
  <c r="DK731" i="2"/>
  <c r="EZ731" i="2" s="1"/>
  <c r="DP731" i="2"/>
  <c r="DU731" i="2"/>
  <c r="DZ731" i="2"/>
  <c r="EE731" i="2"/>
  <c r="EJ731" i="2"/>
  <c r="EK731" i="2"/>
  <c r="EO731" i="2"/>
  <c r="EP731" i="2"/>
  <c r="ET731" i="2"/>
  <c r="EY731" i="2"/>
  <c r="K732" i="2"/>
  <c r="EQ732" i="2" s="1"/>
  <c r="M732" i="2"/>
  <c r="X732" i="2"/>
  <c r="AI732" i="2"/>
  <c r="AT732" i="2"/>
  <c r="BA732" i="2"/>
  <c r="BL732" i="2"/>
  <c r="BW732" i="2"/>
  <c r="BZ732" i="2"/>
  <c r="CE732" i="2"/>
  <c r="EV732" i="2" s="1"/>
  <c r="CJ732" i="2"/>
  <c r="CQ732" i="2"/>
  <c r="CV732" i="2"/>
  <c r="DA732" i="2"/>
  <c r="DF732" i="2"/>
  <c r="DK732" i="2"/>
  <c r="EZ732" i="2" s="1"/>
  <c r="DP732" i="2"/>
  <c r="DU732" i="2"/>
  <c r="DZ732" i="2"/>
  <c r="EE732" i="2"/>
  <c r="EJ732" i="2"/>
  <c r="EK732" i="2"/>
  <c r="EO732" i="2"/>
  <c r="EP732" i="2"/>
  <c r="ET732" i="2"/>
  <c r="EY732" i="2"/>
  <c r="K733" i="2"/>
  <c r="EQ733" i="2" s="1"/>
  <c r="M733" i="2"/>
  <c r="X733" i="2"/>
  <c r="AI733" i="2"/>
  <c r="AT733" i="2"/>
  <c r="BA733" i="2"/>
  <c r="BL733" i="2"/>
  <c r="BW733" i="2"/>
  <c r="BZ733" i="2"/>
  <c r="CE733" i="2"/>
  <c r="EV733" i="2" s="1"/>
  <c r="CJ733" i="2"/>
  <c r="CQ733" i="2"/>
  <c r="CV733" i="2"/>
  <c r="DA733" i="2"/>
  <c r="DF733" i="2"/>
  <c r="DK733" i="2"/>
  <c r="EZ733" i="2" s="1"/>
  <c r="DP733" i="2"/>
  <c r="DU733" i="2"/>
  <c r="DZ733" i="2"/>
  <c r="EE733" i="2"/>
  <c r="EJ733" i="2"/>
  <c r="EK733" i="2"/>
  <c r="EO733" i="2"/>
  <c r="EP733" i="2"/>
  <c r="ET733" i="2"/>
  <c r="EY733" i="2"/>
  <c r="K734" i="2"/>
  <c r="EQ734" i="2" s="1"/>
  <c r="M734" i="2"/>
  <c r="X734" i="2"/>
  <c r="AI734" i="2"/>
  <c r="AT734" i="2"/>
  <c r="BA734" i="2"/>
  <c r="BL734" i="2"/>
  <c r="BW734" i="2"/>
  <c r="BZ734" i="2"/>
  <c r="CE734" i="2"/>
  <c r="EV734" i="2" s="1"/>
  <c r="CJ734" i="2"/>
  <c r="CQ734" i="2"/>
  <c r="CV734" i="2"/>
  <c r="DA734" i="2"/>
  <c r="DF734" i="2"/>
  <c r="DK734" i="2"/>
  <c r="EZ734" i="2" s="1"/>
  <c r="DP734" i="2"/>
  <c r="DU734" i="2"/>
  <c r="DZ734" i="2"/>
  <c r="EE734" i="2"/>
  <c r="EJ734" i="2"/>
  <c r="EK734" i="2"/>
  <c r="EO734" i="2"/>
  <c r="EP734" i="2"/>
  <c r="ET734" i="2"/>
  <c r="EY734" i="2"/>
  <c r="K735" i="2"/>
  <c r="EQ735" i="2" s="1"/>
  <c r="M735" i="2"/>
  <c r="X735" i="2"/>
  <c r="AI735" i="2"/>
  <c r="AT735" i="2"/>
  <c r="BA735" i="2"/>
  <c r="BL735" i="2"/>
  <c r="BW735" i="2"/>
  <c r="BZ735" i="2"/>
  <c r="CE735" i="2"/>
  <c r="CJ735" i="2"/>
  <c r="CQ735" i="2"/>
  <c r="CV735" i="2"/>
  <c r="DA735" i="2"/>
  <c r="DF735" i="2"/>
  <c r="DK735" i="2"/>
  <c r="EZ735" i="2" s="1"/>
  <c r="DP735" i="2"/>
  <c r="DU735" i="2"/>
  <c r="DZ735" i="2"/>
  <c r="EE735" i="2"/>
  <c r="EJ735" i="2"/>
  <c r="EK735" i="2"/>
  <c r="EO735" i="2"/>
  <c r="EP735" i="2"/>
  <c r="ET735" i="2"/>
  <c r="EV735" i="2"/>
  <c r="EY735" i="2"/>
  <c r="K736" i="2"/>
  <c r="EQ736" i="2" s="1"/>
  <c r="M736" i="2"/>
  <c r="X736" i="2"/>
  <c r="AI736" i="2"/>
  <c r="AT736" i="2"/>
  <c r="BA736" i="2"/>
  <c r="BL736" i="2"/>
  <c r="BW736" i="2"/>
  <c r="BZ736" i="2"/>
  <c r="CE736" i="2"/>
  <c r="EV736" i="2" s="1"/>
  <c r="CJ736" i="2"/>
  <c r="CQ736" i="2"/>
  <c r="CV736" i="2"/>
  <c r="DA736" i="2"/>
  <c r="DF736" i="2"/>
  <c r="DK736" i="2"/>
  <c r="EZ736" i="2" s="1"/>
  <c r="DP736" i="2"/>
  <c r="DU736" i="2"/>
  <c r="DZ736" i="2"/>
  <c r="EE736" i="2"/>
  <c r="EJ736" i="2"/>
  <c r="EK736" i="2"/>
  <c r="EO736" i="2"/>
  <c r="EP736" i="2"/>
  <c r="ET736" i="2"/>
  <c r="EY736" i="2"/>
  <c r="K737" i="2"/>
  <c r="EQ737" i="2" s="1"/>
  <c r="M737" i="2"/>
  <c r="X737" i="2"/>
  <c r="AI737" i="2"/>
  <c r="AT737" i="2"/>
  <c r="BA737" i="2"/>
  <c r="BL737" i="2"/>
  <c r="BW737" i="2"/>
  <c r="BZ737" i="2"/>
  <c r="CE737" i="2"/>
  <c r="EV737" i="2" s="1"/>
  <c r="CJ737" i="2"/>
  <c r="CQ737" i="2"/>
  <c r="CV737" i="2"/>
  <c r="DA737" i="2"/>
  <c r="DF737" i="2"/>
  <c r="DK737" i="2"/>
  <c r="EZ737" i="2" s="1"/>
  <c r="DP737" i="2"/>
  <c r="DU737" i="2"/>
  <c r="DZ737" i="2"/>
  <c r="EE737" i="2"/>
  <c r="EJ737" i="2"/>
  <c r="EK737" i="2"/>
  <c r="EO737" i="2"/>
  <c r="EP737" i="2"/>
  <c r="ET737" i="2"/>
  <c r="EY737" i="2"/>
  <c r="K738" i="2"/>
  <c r="EQ738" i="2" s="1"/>
  <c r="M738" i="2"/>
  <c r="X738" i="2"/>
  <c r="AI738" i="2"/>
  <c r="AT738" i="2"/>
  <c r="BA738" i="2"/>
  <c r="BL738" i="2"/>
  <c r="BW738" i="2"/>
  <c r="BZ738" i="2"/>
  <c r="CE738" i="2"/>
  <c r="EV738" i="2" s="1"/>
  <c r="CJ738" i="2"/>
  <c r="CQ738" i="2"/>
  <c r="CV738" i="2"/>
  <c r="DA738" i="2"/>
  <c r="DF738" i="2"/>
  <c r="DK738" i="2"/>
  <c r="EZ738" i="2" s="1"/>
  <c r="DP738" i="2"/>
  <c r="DU738" i="2"/>
  <c r="DZ738" i="2"/>
  <c r="EE738" i="2"/>
  <c r="EJ738" i="2"/>
  <c r="EK738" i="2"/>
  <c r="EO738" i="2"/>
  <c r="EP738" i="2"/>
  <c r="ET738" i="2"/>
  <c r="EY738" i="2"/>
  <c r="K739" i="2"/>
  <c r="EQ739" i="2" s="1"/>
  <c r="M739" i="2"/>
  <c r="X739" i="2"/>
  <c r="AI739" i="2"/>
  <c r="AT739" i="2"/>
  <c r="BA739" i="2"/>
  <c r="BL739" i="2"/>
  <c r="BW739" i="2"/>
  <c r="BZ739" i="2"/>
  <c r="CE739" i="2"/>
  <c r="CJ739" i="2"/>
  <c r="CQ739" i="2"/>
  <c r="CV739" i="2"/>
  <c r="DA739" i="2"/>
  <c r="DF739" i="2"/>
  <c r="DK739" i="2"/>
  <c r="EZ739" i="2" s="1"/>
  <c r="DP739" i="2"/>
  <c r="DU739" i="2"/>
  <c r="DZ739" i="2"/>
  <c r="EE739" i="2"/>
  <c r="EJ739" i="2"/>
  <c r="EK739" i="2"/>
  <c r="EO739" i="2"/>
  <c r="EP739" i="2"/>
  <c r="ET739" i="2"/>
  <c r="EV739" i="2"/>
  <c r="EY739" i="2"/>
  <c r="K740" i="2"/>
  <c r="EQ740" i="2" s="1"/>
  <c r="M740" i="2"/>
  <c r="X740" i="2"/>
  <c r="AI740" i="2"/>
  <c r="AT740" i="2"/>
  <c r="BA740" i="2"/>
  <c r="BL740" i="2"/>
  <c r="BW740" i="2"/>
  <c r="BZ740" i="2"/>
  <c r="CE740" i="2"/>
  <c r="EV740" i="2" s="1"/>
  <c r="CJ740" i="2"/>
  <c r="CQ740" i="2"/>
  <c r="CV740" i="2"/>
  <c r="DA740" i="2"/>
  <c r="DF740" i="2"/>
  <c r="DK740" i="2"/>
  <c r="EZ740" i="2" s="1"/>
  <c r="DP740" i="2"/>
  <c r="DU740" i="2"/>
  <c r="DZ740" i="2"/>
  <c r="EE740" i="2"/>
  <c r="EJ740" i="2"/>
  <c r="EK740" i="2"/>
  <c r="EO740" i="2"/>
  <c r="EP740" i="2"/>
  <c r="ET740" i="2"/>
  <c r="EY740" i="2"/>
  <c r="K741" i="2"/>
  <c r="EQ741" i="2" s="1"/>
  <c r="M741" i="2"/>
  <c r="X741" i="2"/>
  <c r="AI741" i="2"/>
  <c r="AT741" i="2"/>
  <c r="BA741" i="2"/>
  <c r="BL741" i="2"/>
  <c r="BW741" i="2"/>
  <c r="BZ741" i="2"/>
  <c r="CE741" i="2"/>
  <c r="CJ741" i="2"/>
  <c r="CQ741" i="2"/>
  <c r="CV741" i="2"/>
  <c r="DA741" i="2"/>
  <c r="DF741" i="2"/>
  <c r="DK741" i="2"/>
  <c r="EZ741" i="2" s="1"/>
  <c r="DP741" i="2"/>
  <c r="DU741" i="2"/>
  <c r="DZ741" i="2"/>
  <c r="EE741" i="2"/>
  <c r="EJ741" i="2"/>
  <c r="EK741" i="2"/>
  <c r="EO741" i="2"/>
  <c r="EP741" i="2"/>
  <c r="ET741" i="2"/>
  <c r="EV741" i="2"/>
  <c r="EY741" i="2"/>
  <c r="K742" i="2"/>
  <c r="EQ742" i="2" s="1"/>
  <c r="M742" i="2"/>
  <c r="X742" i="2"/>
  <c r="AI742" i="2"/>
  <c r="AT742" i="2"/>
  <c r="BA742" i="2"/>
  <c r="BL742" i="2"/>
  <c r="BW742" i="2"/>
  <c r="BZ742" i="2"/>
  <c r="CE742" i="2"/>
  <c r="EV742" i="2" s="1"/>
  <c r="CJ742" i="2"/>
  <c r="CQ742" i="2"/>
  <c r="CV742" i="2"/>
  <c r="DA742" i="2"/>
  <c r="DF742" i="2"/>
  <c r="DK742" i="2"/>
  <c r="EZ742" i="2" s="1"/>
  <c r="DP742" i="2"/>
  <c r="DU742" i="2"/>
  <c r="DZ742" i="2"/>
  <c r="EE742" i="2"/>
  <c r="EJ742" i="2"/>
  <c r="EK742" i="2"/>
  <c r="EO742" i="2"/>
  <c r="EP742" i="2"/>
  <c r="ET742" i="2"/>
  <c r="EY742" i="2"/>
  <c r="K743" i="2"/>
  <c r="EQ743" i="2" s="1"/>
  <c r="M743" i="2"/>
  <c r="X743" i="2"/>
  <c r="AI743" i="2"/>
  <c r="AT743" i="2"/>
  <c r="BA743" i="2"/>
  <c r="BL743" i="2"/>
  <c r="BW743" i="2"/>
  <c r="BZ743" i="2"/>
  <c r="CE743" i="2"/>
  <c r="EV743" i="2" s="1"/>
  <c r="CJ743" i="2"/>
  <c r="CQ743" i="2"/>
  <c r="CV743" i="2"/>
  <c r="DA743" i="2"/>
  <c r="DF743" i="2"/>
  <c r="DK743" i="2"/>
  <c r="EZ743" i="2" s="1"/>
  <c r="DP743" i="2"/>
  <c r="DU743" i="2"/>
  <c r="DZ743" i="2"/>
  <c r="EE743" i="2"/>
  <c r="EJ743" i="2"/>
  <c r="EK743" i="2"/>
  <c r="EO743" i="2"/>
  <c r="EP743" i="2"/>
  <c r="ET743" i="2"/>
  <c r="EY743" i="2"/>
  <c r="K744" i="2"/>
  <c r="EQ744" i="2" s="1"/>
  <c r="M744" i="2"/>
  <c r="X744" i="2"/>
  <c r="AI744" i="2"/>
  <c r="AT744" i="2"/>
  <c r="BA744" i="2"/>
  <c r="BL744" i="2"/>
  <c r="BW744" i="2"/>
  <c r="BZ744" i="2"/>
  <c r="CE744" i="2"/>
  <c r="EV744" i="2" s="1"/>
  <c r="CJ744" i="2"/>
  <c r="CQ744" i="2"/>
  <c r="CV744" i="2"/>
  <c r="DA744" i="2"/>
  <c r="DF744" i="2"/>
  <c r="DK744" i="2"/>
  <c r="EZ744" i="2" s="1"/>
  <c r="DP744" i="2"/>
  <c r="DU744" i="2"/>
  <c r="DZ744" i="2"/>
  <c r="EE744" i="2"/>
  <c r="EJ744" i="2"/>
  <c r="EK744" i="2"/>
  <c r="EO744" i="2"/>
  <c r="EP744" i="2"/>
  <c r="ET744" i="2"/>
  <c r="EY744" i="2"/>
  <c r="K745" i="2"/>
  <c r="M745" i="2"/>
  <c r="X745" i="2"/>
  <c r="AI745" i="2"/>
  <c r="AT745" i="2"/>
  <c r="BA745" i="2"/>
  <c r="EU745" i="2" s="1"/>
  <c r="BL745" i="2"/>
  <c r="BW745" i="2"/>
  <c r="BZ745" i="2"/>
  <c r="CE745" i="2"/>
  <c r="EV745" i="2" s="1"/>
  <c r="CJ745" i="2"/>
  <c r="CQ745" i="2"/>
  <c r="CV745" i="2"/>
  <c r="DA745" i="2"/>
  <c r="DF745" i="2"/>
  <c r="DK745" i="2"/>
  <c r="EZ745" i="2" s="1"/>
  <c r="DP745" i="2"/>
  <c r="DU745" i="2"/>
  <c r="DZ745" i="2"/>
  <c r="EE745" i="2"/>
  <c r="EJ745" i="2"/>
  <c r="EK745" i="2"/>
  <c r="EO745" i="2"/>
  <c r="EP745" i="2"/>
  <c r="EQ745" i="2"/>
  <c r="ET745" i="2"/>
  <c r="EY745" i="2"/>
  <c r="K746" i="2"/>
  <c r="EQ746" i="2" s="1"/>
  <c r="M746" i="2"/>
  <c r="X746" i="2"/>
  <c r="AI746" i="2"/>
  <c r="AT746" i="2"/>
  <c r="BA746" i="2"/>
  <c r="BL746" i="2"/>
  <c r="BW746" i="2"/>
  <c r="BZ746" i="2"/>
  <c r="CE746" i="2"/>
  <c r="EV746" i="2" s="1"/>
  <c r="CJ746" i="2"/>
  <c r="CQ746" i="2"/>
  <c r="CV746" i="2"/>
  <c r="DA746" i="2"/>
  <c r="DF746" i="2"/>
  <c r="DK746" i="2"/>
  <c r="EZ746" i="2" s="1"/>
  <c r="DP746" i="2"/>
  <c r="DU746" i="2"/>
  <c r="DZ746" i="2"/>
  <c r="EE746" i="2"/>
  <c r="EJ746" i="2"/>
  <c r="EK746" i="2"/>
  <c r="EO746" i="2"/>
  <c r="EP746" i="2"/>
  <c r="ET746" i="2"/>
  <c r="EY746" i="2"/>
  <c r="K747" i="2"/>
  <c r="M747" i="2"/>
  <c r="X747" i="2"/>
  <c r="AI747" i="2"/>
  <c r="AT747" i="2"/>
  <c r="BA747" i="2"/>
  <c r="EU747" i="2" s="1"/>
  <c r="BL747" i="2"/>
  <c r="BW747" i="2"/>
  <c r="BZ747" i="2"/>
  <c r="CE747" i="2"/>
  <c r="EV747" i="2" s="1"/>
  <c r="CJ747" i="2"/>
  <c r="CQ747" i="2"/>
  <c r="CV747" i="2"/>
  <c r="DA747" i="2"/>
  <c r="DF747" i="2"/>
  <c r="DK747" i="2"/>
  <c r="EZ747" i="2" s="1"/>
  <c r="DP747" i="2"/>
  <c r="DU747" i="2"/>
  <c r="DZ747" i="2"/>
  <c r="EE747" i="2"/>
  <c r="EJ747" i="2"/>
  <c r="EK747" i="2"/>
  <c r="EO747" i="2"/>
  <c r="EP747" i="2"/>
  <c r="ET747" i="2"/>
  <c r="EY747" i="2"/>
  <c r="K748" i="2"/>
  <c r="EQ748" i="2" s="1"/>
  <c r="M748" i="2"/>
  <c r="X748" i="2"/>
  <c r="AI748" i="2"/>
  <c r="AT748" i="2"/>
  <c r="BA748" i="2"/>
  <c r="BL748" i="2"/>
  <c r="BW748" i="2"/>
  <c r="BZ748" i="2"/>
  <c r="CE748" i="2"/>
  <c r="EV748" i="2" s="1"/>
  <c r="CJ748" i="2"/>
  <c r="CQ748" i="2"/>
  <c r="CV748" i="2"/>
  <c r="DA748" i="2"/>
  <c r="DF748" i="2"/>
  <c r="DK748" i="2"/>
  <c r="EZ748" i="2" s="1"/>
  <c r="DP748" i="2"/>
  <c r="DU748" i="2"/>
  <c r="DZ748" i="2"/>
  <c r="EE748" i="2"/>
  <c r="EJ748" i="2"/>
  <c r="EK748" i="2"/>
  <c r="EO748" i="2"/>
  <c r="EP748" i="2"/>
  <c r="ET748" i="2"/>
  <c r="EY748" i="2"/>
  <c r="K749" i="2"/>
  <c r="M749" i="2"/>
  <c r="X749" i="2"/>
  <c r="AI749" i="2"/>
  <c r="AT749" i="2"/>
  <c r="BA749" i="2"/>
  <c r="EU749" i="2" s="1"/>
  <c r="BL749" i="2"/>
  <c r="BW749" i="2"/>
  <c r="BZ749" i="2"/>
  <c r="CE749" i="2"/>
  <c r="EV749" i="2" s="1"/>
  <c r="CJ749" i="2"/>
  <c r="CQ749" i="2"/>
  <c r="CV749" i="2"/>
  <c r="DA749" i="2"/>
  <c r="DF749" i="2"/>
  <c r="DK749" i="2"/>
  <c r="EZ749" i="2" s="1"/>
  <c r="DP749" i="2"/>
  <c r="DU749" i="2"/>
  <c r="DZ749" i="2"/>
  <c r="EE749" i="2"/>
  <c r="EJ749" i="2"/>
  <c r="EK749" i="2"/>
  <c r="EO749" i="2"/>
  <c r="EP749" i="2"/>
  <c r="ET749" i="2"/>
  <c r="EY749" i="2"/>
  <c r="K750" i="2"/>
  <c r="EQ750" i="2" s="1"/>
  <c r="M750" i="2"/>
  <c r="X750" i="2"/>
  <c r="AI750" i="2"/>
  <c r="AT750" i="2"/>
  <c r="BA750" i="2"/>
  <c r="EU750" i="2" s="1"/>
  <c r="BL750" i="2"/>
  <c r="BW750" i="2"/>
  <c r="BZ750" i="2"/>
  <c r="CE750" i="2"/>
  <c r="EV750" i="2" s="1"/>
  <c r="CJ750" i="2"/>
  <c r="CQ750" i="2"/>
  <c r="CV750" i="2"/>
  <c r="DA750" i="2"/>
  <c r="DF750" i="2"/>
  <c r="DK750" i="2"/>
  <c r="EZ750" i="2" s="1"/>
  <c r="DP750" i="2"/>
  <c r="DU750" i="2"/>
  <c r="DZ750" i="2"/>
  <c r="EE750" i="2"/>
  <c r="EJ750" i="2"/>
  <c r="EK750" i="2"/>
  <c r="EO750" i="2"/>
  <c r="EP750" i="2"/>
  <c r="ET750" i="2"/>
  <c r="EY750" i="2"/>
  <c r="K751" i="2"/>
  <c r="M751" i="2"/>
  <c r="X751" i="2"/>
  <c r="AI751" i="2"/>
  <c r="AT751" i="2"/>
  <c r="BA751" i="2"/>
  <c r="EU751" i="2" s="1"/>
  <c r="BL751" i="2"/>
  <c r="BW751" i="2"/>
  <c r="BZ751" i="2"/>
  <c r="CE751" i="2"/>
  <c r="EV751" i="2" s="1"/>
  <c r="CJ751" i="2"/>
  <c r="CQ751" i="2"/>
  <c r="CV751" i="2"/>
  <c r="DA751" i="2"/>
  <c r="DF751" i="2"/>
  <c r="DK751" i="2"/>
  <c r="EZ751" i="2" s="1"/>
  <c r="DP751" i="2"/>
  <c r="DU751" i="2"/>
  <c r="DZ751" i="2"/>
  <c r="EE751" i="2"/>
  <c r="EJ751" i="2"/>
  <c r="EK751" i="2"/>
  <c r="EO751" i="2"/>
  <c r="EP751" i="2"/>
  <c r="EQ751" i="2"/>
  <c r="ET751" i="2"/>
  <c r="EY751" i="2"/>
  <c r="K752" i="2"/>
  <c r="EQ752" i="2" s="1"/>
  <c r="M752" i="2"/>
  <c r="X752" i="2"/>
  <c r="AI752" i="2"/>
  <c r="AT752" i="2"/>
  <c r="BA752" i="2"/>
  <c r="BL752" i="2"/>
  <c r="BW752" i="2"/>
  <c r="BZ752" i="2"/>
  <c r="CE752" i="2"/>
  <c r="EV752" i="2" s="1"/>
  <c r="CJ752" i="2"/>
  <c r="CQ752" i="2"/>
  <c r="CV752" i="2"/>
  <c r="DA752" i="2"/>
  <c r="DF752" i="2"/>
  <c r="DK752" i="2"/>
  <c r="EZ752" i="2" s="1"/>
  <c r="DP752" i="2"/>
  <c r="DU752" i="2"/>
  <c r="DZ752" i="2"/>
  <c r="EE752" i="2"/>
  <c r="EJ752" i="2"/>
  <c r="EK752" i="2"/>
  <c r="EO752" i="2"/>
  <c r="EP752" i="2"/>
  <c r="ET752" i="2"/>
  <c r="EY752" i="2"/>
  <c r="K753" i="2"/>
  <c r="EQ753" i="2" s="1"/>
  <c r="M753" i="2"/>
  <c r="X753" i="2"/>
  <c r="AI753" i="2"/>
  <c r="AT753" i="2"/>
  <c r="BA753" i="2"/>
  <c r="BL753" i="2"/>
  <c r="BW753" i="2"/>
  <c r="BZ753" i="2"/>
  <c r="CE753" i="2"/>
  <c r="EV753" i="2" s="1"/>
  <c r="CJ753" i="2"/>
  <c r="CQ753" i="2"/>
  <c r="CV753" i="2"/>
  <c r="DA753" i="2"/>
  <c r="DF753" i="2"/>
  <c r="DK753" i="2"/>
  <c r="EZ753" i="2" s="1"/>
  <c r="DP753" i="2"/>
  <c r="DU753" i="2"/>
  <c r="DZ753" i="2"/>
  <c r="EE753" i="2"/>
  <c r="EJ753" i="2"/>
  <c r="EK753" i="2"/>
  <c r="EO753" i="2"/>
  <c r="EP753" i="2"/>
  <c r="ET753" i="2"/>
  <c r="EY753" i="2"/>
  <c r="K754" i="2"/>
  <c r="EQ754" i="2" s="1"/>
  <c r="M754" i="2"/>
  <c r="X754" i="2"/>
  <c r="AI754" i="2"/>
  <c r="AT754" i="2"/>
  <c r="BA754" i="2"/>
  <c r="EU754" i="2" s="1"/>
  <c r="BL754" i="2"/>
  <c r="BW754" i="2"/>
  <c r="BZ754" i="2"/>
  <c r="CE754" i="2"/>
  <c r="EV754" i="2" s="1"/>
  <c r="CJ754" i="2"/>
  <c r="CQ754" i="2"/>
  <c r="CV754" i="2"/>
  <c r="DA754" i="2"/>
  <c r="DF754" i="2"/>
  <c r="DK754" i="2"/>
  <c r="EZ754" i="2" s="1"/>
  <c r="DP754" i="2"/>
  <c r="DU754" i="2"/>
  <c r="DZ754" i="2"/>
  <c r="EE754" i="2"/>
  <c r="EJ754" i="2"/>
  <c r="EK754" i="2"/>
  <c r="EO754" i="2"/>
  <c r="EP754" i="2"/>
  <c r="ET754" i="2"/>
  <c r="EY754" i="2"/>
  <c r="K755" i="2"/>
  <c r="M755" i="2"/>
  <c r="X755" i="2"/>
  <c r="AI755" i="2"/>
  <c r="AT755" i="2"/>
  <c r="BA755" i="2"/>
  <c r="EU755" i="2" s="1"/>
  <c r="BL755" i="2"/>
  <c r="BW755" i="2"/>
  <c r="BZ755" i="2"/>
  <c r="CE755" i="2"/>
  <c r="EV755" i="2" s="1"/>
  <c r="CJ755" i="2"/>
  <c r="CQ755" i="2"/>
  <c r="CV755" i="2"/>
  <c r="DA755" i="2"/>
  <c r="DF755" i="2"/>
  <c r="DK755" i="2"/>
  <c r="EZ755" i="2" s="1"/>
  <c r="DP755" i="2"/>
  <c r="DU755" i="2"/>
  <c r="DZ755" i="2"/>
  <c r="EE755" i="2"/>
  <c r="EJ755" i="2"/>
  <c r="EK755" i="2"/>
  <c r="EO755" i="2"/>
  <c r="EP755" i="2"/>
  <c r="EQ755" i="2"/>
  <c r="ET755" i="2"/>
  <c r="EY755" i="2"/>
  <c r="K756" i="2"/>
  <c r="M756" i="2"/>
  <c r="X756" i="2"/>
  <c r="AI756" i="2"/>
  <c r="AT756" i="2"/>
  <c r="BA756" i="2"/>
  <c r="EU756" i="2" s="1"/>
  <c r="BL756" i="2"/>
  <c r="BW756" i="2"/>
  <c r="BZ756" i="2"/>
  <c r="CE756" i="2"/>
  <c r="EV756" i="2" s="1"/>
  <c r="CJ756" i="2"/>
  <c r="CQ756" i="2"/>
  <c r="CV756" i="2"/>
  <c r="DA756" i="2"/>
  <c r="DF756" i="2"/>
  <c r="DK756" i="2"/>
  <c r="EZ756" i="2" s="1"/>
  <c r="DP756" i="2"/>
  <c r="DU756" i="2"/>
  <c r="DZ756" i="2"/>
  <c r="EE756" i="2"/>
  <c r="EJ756" i="2"/>
  <c r="EK756" i="2"/>
  <c r="EO756" i="2"/>
  <c r="EP756" i="2"/>
  <c r="EQ756" i="2"/>
  <c r="ET756" i="2"/>
  <c r="EY756" i="2"/>
  <c r="K757" i="2"/>
  <c r="M757" i="2"/>
  <c r="X757" i="2"/>
  <c r="AI757" i="2"/>
  <c r="AT757" i="2"/>
  <c r="BA757" i="2"/>
  <c r="EU757" i="2" s="1"/>
  <c r="BL757" i="2"/>
  <c r="BW757" i="2"/>
  <c r="BZ757" i="2"/>
  <c r="CE757" i="2"/>
  <c r="EV757" i="2" s="1"/>
  <c r="CJ757" i="2"/>
  <c r="CQ757" i="2"/>
  <c r="CV757" i="2"/>
  <c r="DA757" i="2"/>
  <c r="DF757" i="2"/>
  <c r="DK757" i="2"/>
  <c r="EZ757" i="2" s="1"/>
  <c r="DP757" i="2"/>
  <c r="DU757" i="2"/>
  <c r="DZ757" i="2"/>
  <c r="EE757" i="2"/>
  <c r="EJ757" i="2"/>
  <c r="EK757" i="2"/>
  <c r="EO757" i="2"/>
  <c r="EP757" i="2"/>
  <c r="EQ757" i="2"/>
  <c r="ET757" i="2"/>
  <c r="EY757" i="2"/>
  <c r="K758" i="2"/>
  <c r="EQ758" i="2" s="1"/>
  <c r="M758" i="2"/>
  <c r="X758" i="2"/>
  <c r="AI758" i="2"/>
  <c r="AT758" i="2"/>
  <c r="BA758" i="2"/>
  <c r="EU758" i="2" s="1"/>
  <c r="BL758" i="2"/>
  <c r="BW758" i="2"/>
  <c r="BZ758" i="2"/>
  <c r="CE758" i="2"/>
  <c r="EV758" i="2" s="1"/>
  <c r="CJ758" i="2"/>
  <c r="CQ758" i="2"/>
  <c r="CV758" i="2"/>
  <c r="DA758" i="2"/>
  <c r="DF758" i="2"/>
  <c r="DK758" i="2"/>
  <c r="EZ758" i="2" s="1"/>
  <c r="DP758" i="2"/>
  <c r="DU758" i="2"/>
  <c r="DZ758" i="2"/>
  <c r="EE758" i="2"/>
  <c r="EJ758" i="2"/>
  <c r="EK758" i="2"/>
  <c r="EO758" i="2"/>
  <c r="EP758" i="2"/>
  <c r="ET758" i="2"/>
  <c r="EY758" i="2"/>
  <c r="K759" i="2"/>
  <c r="EQ759" i="2" s="1"/>
  <c r="M759" i="2"/>
  <c r="X759" i="2"/>
  <c r="AI759" i="2"/>
  <c r="AT759" i="2"/>
  <c r="BA759" i="2"/>
  <c r="BL759" i="2"/>
  <c r="BW759" i="2"/>
  <c r="BZ759" i="2"/>
  <c r="CE759" i="2"/>
  <c r="EV759" i="2" s="1"/>
  <c r="CJ759" i="2"/>
  <c r="CQ759" i="2"/>
  <c r="CV759" i="2"/>
  <c r="DA759" i="2"/>
  <c r="DF759" i="2"/>
  <c r="DK759" i="2"/>
  <c r="EZ759" i="2" s="1"/>
  <c r="DP759" i="2"/>
  <c r="DU759" i="2"/>
  <c r="DZ759" i="2"/>
  <c r="EE759" i="2"/>
  <c r="EJ759" i="2"/>
  <c r="EK759" i="2"/>
  <c r="EO759" i="2"/>
  <c r="EP759" i="2"/>
  <c r="ET759" i="2"/>
  <c r="EY759" i="2"/>
  <c r="K760" i="2"/>
  <c r="EQ760" i="2" s="1"/>
  <c r="M760" i="2"/>
  <c r="X760" i="2"/>
  <c r="AI760" i="2"/>
  <c r="AT760" i="2"/>
  <c r="BA760" i="2"/>
  <c r="EU760" i="2" s="1"/>
  <c r="BL760" i="2"/>
  <c r="BW760" i="2"/>
  <c r="BZ760" i="2"/>
  <c r="CE760" i="2"/>
  <c r="EV760" i="2" s="1"/>
  <c r="CJ760" i="2"/>
  <c r="CQ760" i="2"/>
  <c r="CV760" i="2"/>
  <c r="DA760" i="2"/>
  <c r="DF760" i="2"/>
  <c r="DK760" i="2"/>
  <c r="EZ760" i="2" s="1"/>
  <c r="DP760" i="2"/>
  <c r="DU760" i="2"/>
  <c r="DZ760" i="2"/>
  <c r="EE760" i="2"/>
  <c r="EJ760" i="2"/>
  <c r="EK760" i="2"/>
  <c r="EO760" i="2"/>
  <c r="EP760" i="2"/>
  <c r="ET760" i="2"/>
  <c r="EY760" i="2"/>
  <c r="K761" i="2"/>
  <c r="EQ761" i="2" s="1"/>
  <c r="M761" i="2"/>
  <c r="X761" i="2"/>
  <c r="AI761" i="2"/>
  <c r="AT761" i="2"/>
  <c r="BA761" i="2"/>
  <c r="EU761" i="2" s="1"/>
  <c r="BL761" i="2"/>
  <c r="BW761" i="2"/>
  <c r="BZ761" i="2"/>
  <c r="CE761" i="2"/>
  <c r="EV761" i="2" s="1"/>
  <c r="CJ761" i="2"/>
  <c r="CQ761" i="2"/>
  <c r="CV761" i="2"/>
  <c r="DA761" i="2"/>
  <c r="DF761" i="2"/>
  <c r="DK761" i="2"/>
  <c r="EZ761" i="2" s="1"/>
  <c r="DP761" i="2"/>
  <c r="DU761" i="2"/>
  <c r="DZ761" i="2"/>
  <c r="EE761" i="2"/>
  <c r="EJ761" i="2"/>
  <c r="EK761" i="2"/>
  <c r="EO761" i="2"/>
  <c r="EP761" i="2"/>
  <c r="ET761" i="2"/>
  <c r="EY761" i="2"/>
  <c r="K762" i="2"/>
  <c r="M762" i="2"/>
  <c r="X762" i="2"/>
  <c r="AI762" i="2"/>
  <c r="AT762" i="2"/>
  <c r="BA762" i="2"/>
  <c r="EU762" i="2" s="1"/>
  <c r="BL762" i="2"/>
  <c r="BW762" i="2"/>
  <c r="BZ762" i="2"/>
  <c r="CE762" i="2"/>
  <c r="EV762" i="2" s="1"/>
  <c r="CJ762" i="2"/>
  <c r="CQ762" i="2"/>
  <c r="CV762" i="2"/>
  <c r="DA762" i="2"/>
  <c r="DF762" i="2"/>
  <c r="DK762" i="2"/>
  <c r="EZ762" i="2" s="1"/>
  <c r="DP762" i="2"/>
  <c r="DU762" i="2"/>
  <c r="DZ762" i="2"/>
  <c r="EE762" i="2"/>
  <c r="EJ762" i="2"/>
  <c r="EK762" i="2"/>
  <c r="EO762" i="2"/>
  <c r="EP762" i="2"/>
  <c r="EQ762" i="2"/>
  <c r="ET762" i="2"/>
  <c r="EY762" i="2"/>
  <c r="K763" i="2"/>
  <c r="M763" i="2"/>
  <c r="X763" i="2"/>
  <c r="AI763" i="2"/>
  <c r="AT763" i="2"/>
  <c r="BA763" i="2"/>
  <c r="BL763" i="2"/>
  <c r="BW763" i="2"/>
  <c r="BZ763" i="2"/>
  <c r="CE763" i="2"/>
  <c r="EV763" i="2" s="1"/>
  <c r="CJ763" i="2"/>
  <c r="CQ763" i="2"/>
  <c r="CV763" i="2"/>
  <c r="DA763" i="2"/>
  <c r="DF763" i="2"/>
  <c r="DK763" i="2"/>
  <c r="EZ763" i="2" s="1"/>
  <c r="DP763" i="2"/>
  <c r="DU763" i="2"/>
  <c r="DZ763" i="2"/>
  <c r="EE763" i="2"/>
  <c r="EJ763" i="2"/>
  <c r="EK763" i="2"/>
  <c r="EO763" i="2"/>
  <c r="EP763" i="2"/>
  <c r="EQ763" i="2"/>
  <c r="ET763" i="2"/>
  <c r="EY763" i="2"/>
  <c r="K764" i="2"/>
  <c r="M764" i="2"/>
  <c r="X764" i="2"/>
  <c r="AI764" i="2"/>
  <c r="AT764" i="2"/>
  <c r="BA764" i="2"/>
  <c r="BL764" i="2"/>
  <c r="BW764" i="2"/>
  <c r="BZ764" i="2"/>
  <c r="CE764" i="2"/>
  <c r="EV764" i="2" s="1"/>
  <c r="CJ764" i="2"/>
  <c r="CQ764" i="2"/>
  <c r="CV764" i="2"/>
  <c r="DA764" i="2"/>
  <c r="DF764" i="2"/>
  <c r="DK764" i="2"/>
  <c r="EZ764" i="2" s="1"/>
  <c r="DP764" i="2"/>
  <c r="DU764" i="2"/>
  <c r="DZ764" i="2"/>
  <c r="EE764" i="2"/>
  <c r="EJ764" i="2"/>
  <c r="EK764" i="2"/>
  <c r="EO764" i="2"/>
  <c r="EP764" i="2"/>
  <c r="EQ764" i="2"/>
  <c r="ET764" i="2"/>
  <c r="EY764" i="2"/>
  <c r="K765" i="2"/>
  <c r="EQ765" i="2" s="1"/>
  <c r="M765" i="2"/>
  <c r="X765" i="2"/>
  <c r="AI765" i="2"/>
  <c r="AT765" i="2"/>
  <c r="BA765" i="2"/>
  <c r="BL765" i="2"/>
  <c r="BW765" i="2"/>
  <c r="BZ765" i="2"/>
  <c r="CE765" i="2"/>
  <c r="EV765" i="2" s="1"/>
  <c r="CJ765" i="2"/>
  <c r="CQ765" i="2"/>
  <c r="CV765" i="2"/>
  <c r="DA765" i="2"/>
  <c r="DF765" i="2"/>
  <c r="DK765" i="2"/>
  <c r="EZ765" i="2" s="1"/>
  <c r="DP765" i="2"/>
  <c r="DU765" i="2"/>
  <c r="DZ765" i="2"/>
  <c r="EE765" i="2"/>
  <c r="EJ765" i="2"/>
  <c r="EK765" i="2"/>
  <c r="EO765" i="2"/>
  <c r="EP765" i="2"/>
  <c r="ET765" i="2"/>
  <c r="EY765" i="2"/>
  <c r="K766" i="2"/>
  <c r="EQ766" i="2" s="1"/>
  <c r="M766" i="2"/>
  <c r="X766" i="2"/>
  <c r="AI766" i="2"/>
  <c r="AT766" i="2"/>
  <c r="BA766" i="2"/>
  <c r="EU766" i="2" s="1"/>
  <c r="BL766" i="2"/>
  <c r="BW766" i="2"/>
  <c r="BZ766" i="2"/>
  <c r="CE766" i="2"/>
  <c r="EV766" i="2" s="1"/>
  <c r="CJ766" i="2"/>
  <c r="CQ766" i="2"/>
  <c r="CV766" i="2"/>
  <c r="DA766" i="2"/>
  <c r="DF766" i="2"/>
  <c r="DK766" i="2"/>
  <c r="EZ766" i="2" s="1"/>
  <c r="DP766" i="2"/>
  <c r="DU766" i="2"/>
  <c r="DZ766" i="2"/>
  <c r="EE766" i="2"/>
  <c r="EJ766" i="2"/>
  <c r="EK766" i="2"/>
  <c r="EO766" i="2"/>
  <c r="EP766" i="2"/>
  <c r="ET766" i="2"/>
  <c r="EY766" i="2"/>
  <c r="K767" i="2"/>
  <c r="EQ767" i="2" s="1"/>
  <c r="M767" i="2"/>
  <c r="X767" i="2"/>
  <c r="AI767" i="2"/>
  <c r="AT767" i="2"/>
  <c r="BA767" i="2"/>
  <c r="EU767" i="2" s="1"/>
  <c r="BL767" i="2"/>
  <c r="BW767" i="2"/>
  <c r="BZ767" i="2"/>
  <c r="CE767" i="2"/>
  <c r="EV767" i="2" s="1"/>
  <c r="CJ767" i="2"/>
  <c r="CQ767" i="2"/>
  <c r="CV767" i="2"/>
  <c r="DA767" i="2"/>
  <c r="DF767" i="2"/>
  <c r="DK767" i="2"/>
  <c r="EZ767" i="2" s="1"/>
  <c r="DP767" i="2"/>
  <c r="DU767" i="2"/>
  <c r="DZ767" i="2"/>
  <c r="EE767" i="2"/>
  <c r="EJ767" i="2"/>
  <c r="EK767" i="2"/>
  <c r="EO767" i="2"/>
  <c r="EP767" i="2"/>
  <c r="ET767" i="2"/>
  <c r="EY767" i="2"/>
  <c r="ES707" i="2" l="1"/>
  <c r="ES699" i="2"/>
  <c r="ES754" i="2"/>
  <c r="ES703" i="2"/>
  <c r="ES752" i="2"/>
  <c r="ES724" i="2"/>
  <c r="ES718" i="2"/>
  <c r="ES716" i="2"/>
  <c r="ES700" i="2"/>
  <c r="ES753" i="2"/>
  <c r="ES763" i="2"/>
  <c r="ES746" i="2"/>
  <c r="ER728" i="2"/>
  <c r="ES727" i="2"/>
  <c r="ES717" i="2"/>
  <c r="ES715" i="2"/>
  <c r="ES705" i="2"/>
  <c r="ES701" i="2"/>
  <c r="ES765" i="2"/>
  <c r="ES744" i="2"/>
  <c r="ES764" i="2"/>
  <c r="ER741" i="2"/>
  <c r="ER736" i="2"/>
  <c r="ER733" i="2"/>
  <c r="ES722" i="2"/>
  <c r="ES719" i="2"/>
  <c r="ER697" i="2"/>
  <c r="ES759" i="2"/>
  <c r="ES726" i="2"/>
  <c r="ES720" i="2"/>
  <c r="ER719" i="2"/>
  <c r="ES706" i="2"/>
  <c r="ES702" i="2"/>
  <c r="ES698" i="2"/>
  <c r="ES697" i="2"/>
  <c r="ER712" i="2"/>
  <c r="ER708" i="2"/>
  <c r="ER700" i="2"/>
  <c r="ER729" i="2"/>
  <c r="ER726" i="2"/>
  <c r="ER757" i="2"/>
  <c r="ER737" i="2"/>
  <c r="ER720" i="2"/>
  <c r="ER713" i="2"/>
  <c r="ER710" i="2"/>
  <c r="ER701" i="2"/>
  <c r="ER766" i="2"/>
  <c r="ER762" i="2"/>
  <c r="ER759" i="2"/>
  <c r="ER755" i="2"/>
  <c r="ER718" i="2"/>
  <c r="ER714" i="2"/>
  <c r="ER699" i="2"/>
  <c r="ER767" i="2"/>
  <c r="ER763" i="2"/>
  <c r="ER744" i="2"/>
  <c r="ER740" i="2"/>
  <c r="ER730" i="2"/>
  <c r="ER715" i="2"/>
  <c r="ER704" i="2"/>
  <c r="ER765" i="2"/>
  <c r="ER761" i="2"/>
  <c r="ER758" i="2"/>
  <c r="ER751" i="2"/>
  <c r="ER738" i="2"/>
  <c r="ER732" i="2"/>
  <c r="ER721" i="2"/>
  <c r="ER702" i="2"/>
  <c r="ER734" i="2"/>
  <c r="ER723" i="2"/>
  <c r="ER698" i="2"/>
  <c r="ER764" i="2"/>
  <c r="ER760" i="2"/>
  <c r="ER756" i="2"/>
  <c r="ER749" i="2"/>
  <c r="ER747" i="2"/>
  <c r="ER745" i="2"/>
  <c r="ER742" i="2"/>
  <c r="ER727" i="2"/>
  <c r="ER725" i="2"/>
  <c r="ER722" i="2"/>
  <c r="ER716" i="2"/>
  <c r="ER711" i="2"/>
  <c r="ER709" i="2"/>
  <c r="ER706" i="2"/>
  <c r="ER705" i="2"/>
  <c r="ER703" i="2"/>
  <c r="EQ701" i="2"/>
  <c r="EQ749" i="2"/>
  <c r="EQ747" i="2"/>
  <c r="ER743" i="2"/>
  <c r="ER735" i="2"/>
  <c r="EQ721" i="2"/>
  <c r="EQ720" i="2"/>
  <c r="EQ715" i="2"/>
  <c r="EQ709" i="2"/>
  <c r="EQ700" i="2"/>
  <c r="ER754" i="2"/>
  <c r="ER753" i="2"/>
  <c r="ER750" i="2"/>
  <c r="ER748" i="2"/>
  <c r="ER739" i="2"/>
  <c r="ER731" i="2"/>
  <c r="ER717" i="2"/>
  <c r="ER707" i="2"/>
  <c r="ER724" i="2"/>
  <c r="ES758" i="2"/>
  <c r="EU722" i="2"/>
  <c r="ES760" i="2"/>
  <c r="ES756" i="2"/>
  <c r="EU752" i="2"/>
  <c r="ES750" i="2"/>
  <c r="ES755" i="2"/>
  <c r="ES762" i="2"/>
  <c r="ES751" i="2"/>
  <c r="EU719" i="2"/>
  <c r="ES757" i="2"/>
  <c r="EU759" i="2"/>
  <c r="EU753" i="2"/>
  <c r="EU744" i="2"/>
  <c r="EU724" i="2"/>
  <c r="EU715" i="2"/>
  <c r="ES761" i="2"/>
  <c r="EU746" i="2"/>
  <c r="EU718" i="2"/>
  <c r="EU717" i="2"/>
  <c r="EU716" i="2"/>
  <c r="ER752" i="2"/>
  <c r="ES748" i="2"/>
  <c r="ES704" i="2"/>
  <c r="ES767" i="2"/>
  <c r="EU765" i="2"/>
  <c r="EU764" i="2"/>
  <c r="EU763" i="2"/>
  <c r="ES766" i="2"/>
  <c r="EU748" i="2"/>
  <c r="ER746" i="2"/>
  <c r="ES743" i="2"/>
  <c r="EU743" i="2"/>
  <c r="ES741" i="2"/>
  <c r="EU741" i="2"/>
  <c r="ES739" i="2"/>
  <c r="EU739" i="2"/>
  <c r="ES737" i="2"/>
  <c r="EU737" i="2"/>
  <c r="ES735" i="2"/>
  <c r="EU735" i="2"/>
  <c r="ES733" i="2"/>
  <c r="EU733" i="2"/>
  <c r="ES731" i="2"/>
  <c r="EU731" i="2"/>
  <c r="ES729" i="2"/>
  <c r="EU729" i="2"/>
  <c r="ES749" i="2"/>
  <c r="ES745" i="2"/>
  <c r="ES742" i="2"/>
  <c r="EU742" i="2"/>
  <c r="ES740" i="2"/>
  <c r="EU740" i="2"/>
  <c r="ES738" i="2"/>
  <c r="EU738" i="2"/>
  <c r="ES736" i="2"/>
  <c r="EU736" i="2"/>
  <c r="ES734" i="2"/>
  <c r="EU734" i="2"/>
  <c r="ES732" i="2"/>
  <c r="EU732" i="2"/>
  <c r="ES730" i="2"/>
  <c r="EU730" i="2"/>
  <c r="ES728" i="2"/>
  <c r="EU728" i="2"/>
  <c r="ES747" i="2"/>
  <c r="ES714" i="2"/>
  <c r="EU714" i="2"/>
  <c r="ES712" i="2"/>
  <c r="EU712" i="2"/>
  <c r="ES710" i="2"/>
  <c r="EU710" i="2"/>
  <c r="ES708" i="2"/>
  <c r="EU708" i="2"/>
  <c r="EU727" i="2"/>
  <c r="EU726" i="2"/>
  <c r="ES725" i="2"/>
  <c r="ES721" i="2"/>
  <c r="ES713" i="2"/>
  <c r="EU713" i="2"/>
  <c r="ES711" i="2"/>
  <c r="EU711" i="2"/>
  <c r="ES709" i="2"/>
  <c r="EU709" i="2"/>
  <c r="ES723" i="2"/>
  <c r="EU707" i="2"/>
  <c r="EU706" i="2"/>
  <c r="EU705" i="2"/>
  <c r="EU704" i="2"/>
  <c r="EU703" i="2"/>
  <c r="EU702" i="2"/>
  <c r="EU701" i="2"/>
  <c r="EU700" i="2"/>
  <c r="EU699" i="2"/>
  <c r="EU698" i="2"/>
  <c r="EU697" i="2"/>
  <c r="EO3" i="2" l="1"/>
  <c r="EP3" i="2"/>
  <c r="ET3" i="2"/>
  <c r="EY3" i="2"/>
  <c r="EO4" i="2"/>
  <c r="EP4" i="2"/>
  <c r="ET4" i="2"/>
  <c r="EY4" i="2"/>
  <c r="EO5" i="2"/>
  <c r="EP5" i="2"/>
  <c r="ET5" i="2"/>
  <c r="EY5" i="2"/>
  <c r="EO6" i="2"/>
  <c r="EP6" i="2"/>
  <c r="ET6" i="2"/>
  <c r="EY6" i="2"/>
  <c r="EO7" i="2"/>
  <c r="EP7" i="2"/>
  <c r="ET7" i="2"/>
  <c r="EY7" i="2"/>
  <c r="EO8" i="2"/>
  <c r="EP8" i="2"/>
  <c r="ET8" i="2"/>
  <c r="EY8" i="2"/>
  <c r="EO9" i="2"/>
  <c r="ET9" i="2"/>
  <c r="EY9" i="2"/>
  <c r="EO10" i="2"/>
  <c r="EP10" i="2"/>
  <c r="ET10" i="2"/>
  <c r="EY10" i="2"/>
  <c r="EO11" i="2"/>
  <c r="EP11" i="2"/>
  <c r="ET11" i="2"/>
  <c r="EY11" i="2"/>
  <c r="EO12" i="2"/>
  <c r="EP12" i="2"/>
  <c r="ET12" i="2"/>
  <c r="EY12" i="2"/>
  <c r="EO13" i="2"/>
  <c r="EP13" i="2"/>
  <c r="ET13" i="2"/>
  <c r="EY13" i="2"/>
  <c r="EO14" i="2"/>
  <c r="EP14" i="2"/>
  <c r="ET14" i="2"/>
  <c r="EY14" i="2"/>
  <c r="EO15" i="2"/>
  <c r="EP15" i="2"/>
  <c r="ET15" i="2"/>
  <c r="EY15" i="2"/>
  <c r="EO16" i="2"/>
  <c r="ET16" i="2"/>
  <c r="EY16" i="2"/>
  <c r="EO17" i="2"/>
  <c r="ET17" i="2"/>
  <c r="EY17" i="2"/>
  <c r="EO18" i="2"/>
  <c r="EP18" i="2"/>
  <c r="ET18" i="2"/>
  <c r="EY18" i="2"/>
  <c r="EO19" i="2"/>
  <c r="EP19" i="2"/>
  <c r="ET19" i="2"/>
  <c r="EY19" i="2"/>
  <c r="EO20" i="2"/>
  <c r="EP20" i="2"/>
  <c r="ET20" i="2"/>
  <c r="EY20" i="2"/>
  <c r="EO21" i="2"/>
  <c r="EP21" i="2"/>
  <c r="ET21" i="2"/>
  <c r="EY21" i="2"/>
  <c r="EO22" i="2"/>
  <c r="EP22" i="2"/>
  <c r="ET22" i="2"/>
  <c r="EY22" i="2"/>
  <c r="EO23" i="2"/>
  <c r="EP23" i="2"/>
  <c r="ET23" i="2"/>
  <c r="EY23" i="2"/>
  <c r="EO24" i="2"/>
  <c r="EP24" i="2"/>
  <c r="ET24" i="2"/>
  <c r="EY24" i="2"/>
  <c r="EO25" i="2"/>
  <c r="EP25" i="2"/>
  <c r="ET25" i="2"/>
  <c r="EY25" i="2"/>
  <c r="EO26" i="2"/>
  <c r="EP26" i="2"/>
  <c r="ET26" i="2"/>
  <c r="EY26" i="2"/>
  <c r="EO27" i="2"/>
  <c r="EP27" i="2"/>
  <c r="ET27" i="2"/>
  <c r="EY27" i="2"/>
  <c r="EO28" i="2"/>
  <c r="EP28" i="2"/>
  <c r="ET28" i="2"/>
  <c r="EY28" i="2"/>
  <c r="EO29" i="2"/>
  <c r="EP29" i="2"/>
  <c r="ET29" i="2"/>
  <c r="EY29" i="2"/>
  <c r="EO30" i="2"/>
  <c r="EP30" i="2"/>
  <c r="ET30" i="2"/>
  <c r="EY30" i="2"/>
  <c r="EO31" i="2"/>
  <c r="EP31" i="2"/>
  <c r="ET31" i="2"/>
  <c r="EY31" i="2"/>
  <c r="EO32" i="2"/>
  <c r="EP32" i="2"/>
  <c r="ET32" i="2"/>
  <c r="EY32" i="2"/>
  <c r="EO33" i="2"/>
  <c r="EP33" i="2"/>
  <c r="ET33" i="2"/>
  <c r="EY33" i="2"/>
  <c r="EO34" i="2"/>
  <c r="EP34" i="2"/>
  <c r="ET34" i="2"/>
  <c r="EY34" i="2"/>
  <c r="EO35" i="2"/>
  <c r="EP35" i="2"/>
  <c r="ET35" i="2"/>
  <c r="EY35" i="2"/>
  <c r="EO36" i="2"/>
  <c r="EP36" i="2"/>
  <c r="ET36" i="2"/>
  <c r="EY36" i="2"/>
  <c r="EO37" i="2"/>
  <c r="EP37" i="2"/>
  <c r="ET37" i="2"/>
  <c r="EY37" i="2"/>
  <c r="EO38" i="2"/>
  <c r="EP38" i="2"/>
  <c r="ET38" i="2"/>
  <c r="EY38" i="2"/>
  <c r="EO39" i="2"/>
  <c r="EP39" i="2"/>
  <c r="ET39" i="2"/>
  <c r="EY39" i="2"/>
  <c r="EO40" i="2"/>
  <c r="EP40" i="2"/>
  <c r="ET40" i="2"/>
  <c r="EY40" i="2"/>
  <c r="EO41" i="2"/>
  <c r="EP41" i="2"/>
  <c r="ET41" i="2"/>
  <c r="EY41" i="2"/>
  <c r="EO42" i="2"/>
  <c r="EP42" i="2"/>
  <c r="ET42" i="2"/>
  <c r="EY42" i="2"/>
  <c r="EO43" i="2"/>
  <c r="ET43" i="2"/>
  <c r="EY43" i="2"/>
  <c r="EO44" i="2"/>
  <c r="EP44" i="2"/>
  <c r="ET44" i="2"/>
  <c r="EY44" i="2"/>
  <c r="EO45" i="2"/>
  <c r="EP45" i="2"/>
  <c r="ET45" i="2"/>
  <c r="EY45" i="2"/>
  <c r="EO46" i="2"/>
  <c r="EP46" i="2"/>
  <c r="ET46" i="2"/>
  <c r="EY46" i="2"/>
  <c r="EO47" i="2"/>
  <c r="EP47" i="2"/>
  <c r="ET47" i="2"/>
  <c r="EY47" i="2"/>
  <c r="EO48" i="2"/>
  <c r="ET48" i="2"/>
  <c r="EY48" i="2"/>
  <c r="EO49" i="2"/>
  <c r="EP49" i="2"/>
  <c r="ET49" i="2"/>
  <c r="EY49" i="2"/>
  <c r="EO50" i="2"/>
  <c r="EP50" i="2"/>
  <c r="ET50" i="2"/>
  <c r="EY50" i="2"/>
  <c r="EO51" i="2"/>
  <c r="EP51" i="2"/>
  <c r="ET51" i="2"/>
  <c r="EY51" i="2"/>
  <c r="EO52" i="2"/>
  <c r="EP52" i="2"/>
  <c r="ET52" i="2"/>
  <c r="EY52" i="2"/>
  <c r="EO53" i="2"/>
  <c r="EP53" i="2"/>
  <c r="ET53" i="2"/>
  <c r="EY53" i="2"/>
  <c r="EO54" i="2"/>
  <c r="EP54" i="2"/>
  <c r="ET54" i="2"/>
  <c r="EY54" i="2"/>
  <c r="EO55" i="2"/>
  <c r="EP55" i="2"/>
  <c r="ET55" i="2"/>
  <c r="EY55" i="2"/>
  <c r="EO56" i="2"/>
  <c r="EP56" i="2"/>
  <c r="ET56" i="2"/>
  <c r="EY56" i="2"/>
  <c r="EO57" i="2"/>
  <c r="EP57" i="2"/>
  <c r="ET57" i="2"/>
  <c r="EY57" i="2"/>
  <c r="EO58" i="2"/>
  <c r="EP58" i="2"/>
  <c r="ET58" i="2"/>
  <c r="EY58" i="2"/>
  <c r="EO59" i="2"/>
  <c r="EP59" i="2"/>
  <c r="ET59" i="2"/>
  <c r="EY59" i="2"/>
  <c r="EO60" i="2"/>
  <c r="EP60" i="2"/>
  <c r="ET60" i="2"/>
  <c r="EY60" i="2"/>
  <c r="EO61" i="2"/>
  <c r="EP61" i="2"/>
  <c r="ET61" i="2"/>
  <c r="EY61" i="2"/>
  <c r="EO62" i="2"/>
  <c r="EP62" i="2"/>
  <c r="ET62" i="2"/>
  <c r="EY62" i="2"/>
  <c r="EO63" i="2"/>
  <c r="EP63" i="2"/>
  <c r="ET63" i="2"/>
  <c r="EY63" i="2"/>
  <c r="EO64" i="2"/>
  <c r="EP64" i="2"/>
  <c r="ET64" i="2"/>
  <c r="EY64" i="2"/>
  <c r="EO65" i="2"/>
  <c r="EP65" i="2"/>
  <c r="ET65" i="2"/>
  <c r="EY65" i="2"/>
  <c r="EO66" i="2"/>
  <c r="EP66" i="2"/>
  <c r="ET66" i="2"/>
  <c r="EY66" i="2"/>
  <c r="EO67" i="2"/>
  <c r="EP67" i="2"/>
  <c r="ET67" i="2"/>
  <c r="EY67" i="2"/>
  <c r="EO68" i="2"/>
  <c r="EP68" i="2"/>
  <c r="ET68" i="2"/>
  <c r="EY68" i="2"/>
  <c r="EO69" i="2"/>
  <c r="EP69" i="2"/>
  <c r="ET69" i="2"/>
  <c r="EY69" i="2"/>
  <c r="EO70" i="2"/>
  <c r="EP70" i="2"/>
  <c r="ET70" i="2"/>
  <c r="EY70" i="2"/>
  <c r="EO71" i="2"/>
  <c r="EP71" i="2"/>
  <c r="ET71" i="2"/>
  <c r="EY71" i="2"/>
  <c r="EO72" i="2"/>
  <c r="EP72" i="2"/>
  <c r="ET72" i="2"/>
  <c r="EY72" i="2"/>
  <c r="EO73" i="2"/>
  <c r="EP73" i="2"/>
  <c r="ET73" i="2"/>
  <c r="EY73" i="2"/>
  <c r="EO74" i="2"/>
  <c r="EP74" i="2"/>
  <c r="ET74" i="2"/>
  <c r="EY74" i="2"/>
  <c r="EO75" i="2"/>
  <c r="EP75" i="2"/>
  <c r="ET75" i="2"/>
  <c r="EY75" i="2"/>
  <c r="EO76" i="2"/>
  <c r="EP76" i="2"/>
  <c r="ET76" i="2"/>
  <c r="EY76" i="2"/>
  <c r="EO77" i="2"/>
  <c r="EP77" i="2"/>
  <c r="ET77" i="2"/>
  <c r="EY77" i="2"/>
  <c r="EO78" i="2"/>
  <c r="EP78" i="2"/>
  <c r="ET78" i="2"/>
  <c r="EY78" i="2"/>
  <c r="EO79" i="2"/>
  <c r="ET79" i="2"/>
  <c r="EY79" i="2"/>
  <c r="EO80" i="2"/>
  <c r="EP80" i="2"/>
  <c r="ET80" i="2"/>
  <c r="EY80" i="2"/>
  <c r="EO81" i="2"/>
  <c r="EP81" i="2"/>
  <c r="ET81" i="2"/>
  <c r="EY81" i="2"/>
  <c r="EO82" i="2"/>
  <c r="EP82" i="2"/>
  <c r="ET82" i="2"/>
  <c r="EY82" i="2"/>
  <c r="EO83" i="2"/>
  <c r="EP83" i="2"/>
  <c r="ET83" i="2"/>
  <c r="EY83" i="2"/>
  <c r="EO84" i="2"/>
  <c r="EP84" i="2"/>
  <c r="ET84" i="2"/>
  <c r="EY84" i="2"/>
  <c r="EO85" i="2"/>
  <c r="ET85" i="2"/>
  <c r="EY85" i="2"/>
  <c r="EO86" i="2"/>
  <c r="ET86" i="2"/>
  <c r="EY86" i="2"/>
  <c r="EO87" i="2"/>
  <c r="EP87" i="2"/>
  <c r="ET87" i="2"/>
  <c r="EY87" i="2"/>
  <c r="EO88" i="2"/>
  <c r="EP88" i="2"/>
  <c r="ET88" i="2"/>
  <c r="EY88" i="2"/>
  <c r="EO89" i="2"/>
  <c r="EP89" i="2"/>
  <c r="ET89" i="2"/>
  <c r="EY89" i="2"/>
  <c r="EO90" i="2"/>
  <c r="EP90" i="2"/>
  <c r="ET90" i="2"/>
  <c r="EY90" i="2"/>
  <c r="EO91" i="2"/>
  <c r="EP91" i="2"/>
  <c r="ET91" i="2"/>
  <c r="EY91" i="2"/>
  <c r="EO92" i="2"/>
  <c r="EP92" i="2"/>
  <c r="ET92" i="2"/>
  <c r="EY92" i="2"/>
  <c r="EO93" i="2"/>
  <c r="EP93" i="2"/>
  <c r="ET93" i="2"/>
  <c r="EY93" i="2"/>
  <c r="EO94" i="2"/>
  <c r="EP94" i="2"/>
  <c r="ET94" i="2"/>
  <c r="EY94" i="2"/>
  <c r="EO95" i="2"/>
  <c r="EP95" i="2"/>
  <c r="ET95" i="2"/>
  <c r="EY95" i="2"/>
  <c r="EO96" i="2"/>
  <c r="ET96" i="2"/>
  <c r="EY96" i="2"/>
  <c r="EO97" i="2"/>
  <c r="ET97" i="2"/>
  <c r="EY97" i="2"/>
  <c r="EO98" i="2"/>
  <c r="EP98" i="2"/>
  <c r="ET98" i="2"/>
  <c r="EY98" i="2"/>
  <c r="EO99" i="2"/>
  <c r="EP99" i="2"/>
  <c r="ET99" i="2"/>
  <c r="EY99" i="2"/>
  <c r="EO100" i="2"/>
  <c r="EP100" i="2"/>
  <c r="ET100" i="2"/>
  <c r="EY100" i="2"/>
  <c r="EO101" i="2"/>
  <c r="ET101" i="2"/>
  <c r="EY101" i="2"/>
  <c r="EO103" i="2"/>
  <c r="EP103" i="2"/>
  <c r="ET103" i="2"/>
  <c r="EY103" i="2"/>
  <c r="EO104" i="2"/>
  <c r="EP104" i="2"/>
  <c r="ET104" i="2"/>
  <c r="EY104" i="2"/>
  <c r="EO105" i="2"/>
  <c r="EP105" i="2"/>
  <c r="ET105" i="2"/>
  <c r="EY105" i="2"/>
  <c r="EO106" i="2"/>
  <c r="EP106" i="2"/>
  <c r="ET106" i="2"/>
  <c r="EY106" i="2"/>
  <c r="EO107" i="2"/>
  <c r="EP107" i="2"/>
  <c r="ET107" i="2"/>
  <c r="EY107" i="2"/>
  <c r="EO108" i="2"/>
  <c r="EP108" i="2"/>
  <c r="ET108" i="2"/>
  <c r="EY108" i="2"/>
  <c r="EO109" i="2"/>
  <c r="EP109" i="2"/>
  <c r="ET109" i="2"/>
  <c r="EY109" i="2"/>
  <c r="EO110" i="2"/>
  <c r="EP110" i="2"/>
  <c r="ET110" i="2"/>
  <c r="EY110" i="2"/>
  <c r="EO111" i="2"/>
  <c r="EP111" i="2"/>
  <c r="ET111" i="2"/>
  <c r="EY111" i="2"/>
  <c r="EO112" i="2"/>
  <c r="EP112" i="2"/>
  <c r="ET112" i="2"/>
  <c r="EY112" i="2"/>
  <c r="EO113" i="2"/>
  <c r="EP113" i="2"/>
  <c r="ET113" i="2"/>
  <c r="EY113" i="2"/>
  <c r="EO114" i="2"/>
  <c r="EP114" i="2"/>
  <c r="ET114" i="2"/>
  <c r="EY114" i="2"/>
  <c r="EO115" i="2"/>
  <c r="ET115" i="2"/>
  <c r="EY115" i="2"/>
  <c r="EO116" i="2"/>
  <c r="EP116" i="2"/>
  <c r="ET116" i="2"/>
  <c r="EY116" i="2"/>
  <c r="EO117" i="2"/>
  <c r="EP117" i="2"/>
  <c r="ET117" i="2"/>
  <c r="EY117" i="2"/>
  <c r="EO118" i="2"/>
  <c r="ET118" i="2"/>
  <c r="EY118" i="2"/>
  <c r="EO119" i="2"/>
  <c r="ET119" i="2"/>
  <c r="EY119" i="2"/>
  <c r="EO120" i="2"/>
  <c r="ET120" i="2"/>
  <c r="EY120" i="2"/>
  <c r="EO121" i="2"/>
  <c r="EP121" i="2"/>
  <c r="ET121" i="2"/>
  <c r="EY121" i="2"/>
  <c r="EO122" i="2"/>
  <c r="EP122" i="2"/>
  <c r="ET122" i="2"/>
  <c r="EY122" i="2"/>
  <c r="EO123" i="2"/>
  <c r="ET123" i="2"/>
  <c r="EY123" i="2"/>
  <c r="EO124" i="2"/>
  <c r="EP124" i="2"/>
  <c r="ET124" i="2"/>
  <c r="EY124" i="2"/>
  <c r="EO125" i="2"/>
  <c r="EP125" i="2"/>
  <c r="ET125" i="2"/>
  <c r="EY125" i="2"/>
  <c r="EO126" i="2"/>
  <c r="EP126" i="2"/>
  <c r="ET126" i="2"/>
  <c r="EY126" i="2"/>
  <c r="EO127" i="2"/>
  <c r="EP127" i="2"/>
  <c r="ET127" i="2"/>
  <c r="EY127" i="2"/>
  <c r="EO128" i="2"/>
  <c r="ET128" i="2"/>
  <c r="EY128" i="2"/>
  <c r="EO129" i="2"/>
  <c r="EP129" i="2"/>
  <c r="ET129" i="2"/>
  <c r="EY129" i="2"/>
  <c r="EO130" i="2"/>
  <c r="EP130" i="2"/>
  <c r="ET130" i="2"/>
  <c r="EY130" i="2"/>
  <c r="EO131" i="2"/>
  <c r="EP131" i="2"/>
  <c r="ET131" i="2"/>
  <c r="EY131" i="2"/>
  <c r="EO132" i="2"/>
  <c r="EP132" i="2"/>
  <c r="ET132" i="2"/>
  <c r="EY132" i="2"/>
  <c r="EO133" i="2"/>
  <c r="EP133" i="2"/>
  <c r="ET133" i="2"/>
  <c r="EY133" i="2"/>
  <c r="EO134" i="2"/>
  <c r="EP134" i="2"/>
  <c r="ET134" i="2"/>
  <c r="EY134" i="2"/>
  <c r="EO135" i="2"/>
  <c r="EP135" i="2"/>
  <c r="ET135" i="2"/>
  <c r="EY135" i="2"/>
  <c r="EO136" i="2"/>
  <c r="EP136" i="2"/>
  <c r="ET136" i="2"/>
  <c r="EY136" i="2"/>
  <c r="EO137" i="2"/>
  <c r="EP137" i="2"/>
  <c r="ET137" i="2"/>
  <c r="EY137" i="2"/>
  <c r="EO138" i="2"/>
  <c r="EP138" i="2"/>
  <c r="ET138" i="2"/>
  <c r="EY138" i="2"/>
  <c r="EO139" i="2"/>
  <c r="ET139" i="2"/>
  <c r="EY139" i="2"/>
  <c r="EO140" i="2"/>
  <c r="EP140" i="2"/>
  <c r="ET140" i="2"/>
  <c r="EY140" i="2"/>
  <c r="EO141" i="2"/>
  <c r="EP141" i="2"/>
  <c r="ET141" i="2"/>
  <c r="EY141" i="2"/>
  <c r="EO142" i="2"/>
  <c r="EP142" i="2"/>
  <c r="ET142" i="2"/>
  <c r="EY142" i="2"/>
  <c r="EO143" i="2"/>
  <c r="EP143" i="2"/>
  <c r="ET143" i="2"/>
  <c r="EY143" i="2"/>
  <c r="EO144" i="2"/>
  <c r="EP144" i="2"/>
  <c r="ET144" i="2"/>
  <c r="EY144" i="2"/>
  <c r="EO145" i="2"/>
  <c r="ET145" i="2"/>
  <c r="EY145" i="2"/>
  <c r="EO146" i="2"/>
  <c r="EP146" i="2"/>
  <c r="ET146" i="2"/>
  <c r="EY146" i="2"/>
  <c r="EO147" i="2"/>
  <c r="EP147" i="2"/>
  <c r="ET147" i="2"/>
  <c r="EY147" i="2"/>
  <c r="EO148" i="2"/>
  <c r="ET148" i="2"/>
  <c r="EY148" i="2"/>
  <c r="EO149" i="2"/>
  <c r="ET149" i="2"/>
  <c r="EY149" i="2"/>
  <c r="EO150" i="2"/>
  <c r="EP150" i="2"/>
  <c r="ET150" i="2"/>
  <c r="EY150" i="2"/>
  <c r="EO151" i="2"/>
  <c r="EP151" i="2"/>
  <c r="ET151" i="2"/>
  <c r="EY151" i="2"/>
  <c r="EO152" i="2"/>
  <c r="EP152" i="2"/>
  <c r="ET152" i="2"/>
  <c r="EY152" i="2"/>
  <c r="EO153" i="2"/>
  <c r="EP153" i="2"/>
  <c r="ET153" i="2"/>
  <c r="EY153" i="2"/>
  <c r="EO154" i="2"/>
  <c r="EP154" i="2"/>
  <c r="ET154" i="2"/>
  <c r="EY154" i="2"/>
  <c r="EO155" i="2"/>
  <c r="EP155" i="2"/>
  <c r="ET155" i="2"/>
  <c r="EY155" i="2"/>
  <c r="EO156" i="2"/>
  <c r="EP156" i="2"/>
  <c r="ET156" i="2"/>
  <c r="EY156" i="2"/>
  <c r="EO157" i="2"/>
  <c r="EP157" i="2"/>
  <c r="ET157" i="2"/>
  <c r="EY157" i="2"/>
  <c r="EO158" i="2"/>
  <c r="EP158" i="2"/>
  <c r="ET158" i="2"/>
  <c r="EY158" i="2"/>
  <c r="EO159" i="2"/>
  <c r="ET159" i="2"/>
  <c r="EY159" i="2"/>
  <c r="EO160" i="2"/>
  <c r="EP160" i="2"/>
  <c r="ET160" i="2"/>
  <c r="EY160" i="2"/>
  <c r="EO161" i="2"/>
  <c r="ET161" i="2"/>
  <c r="EY161" i="2"/>
  <c r="EO162" i="2"/>
  <c r="EP162" i="2"/>
  <c r="ET162" i="2"/>
  <c r="EY162" i="2"/>
  <c r="EO163" i="2"/>
  <c r="EP163" i="2"/>
  <c r="ET163" i="2"/>
  <c r="EY163" i="2"/>
  <c r="EO164" i="2"/>
  <c r="EP164" i="2"/>
  <c r="ET164" i="2"/>
  <c r="EY164" i="2"/>
  <c r="EO165" i="2"/>
  <c r="EP165" i="2"/>
  <c r="ET165" i="2"/>
  <c r="EY165" i="2"/>
  <c r="EO166" i="2"/>
  <c r="EP166" i="2"/>
  <c r="ET166" i="2"/>
  <c r="EY166" i="2"/>
  <c r="EO167" i="2"/>
  <c r="EP167" i="2"/>
  <c r="ET167" i="2"/>
  <c r="EY167" i="2"/>
  <c r="EO168" i="2"/>
  <c r="EP168" i="2"/>
  <c r="ET168" i="2"/>
  <c r="EY168" i="2"/>
  <c r="EO169" i="2"/>
  <c r="EP169" i="2"/>
  <c r="ET169" i="2"/>
  <c r="EY169" i="2"/>
  <c r="EO170" i="2"/>
  <c r="EP170" i="2"/>
  <c r="ET170" i="2"/>
  <c r="EY170" i="2"/>
  <c r="EO171" i="2"/>
  <c r="EP171" i="2"/>
  <c r="ET171" i="2"/>
  <c r="EY171" i="2"/>
  <c r="EO172" i="2"/>
  <c r="EP172" i="2"/>
  <c r="ET172" i="2"/>
  <c r="EY172" i="2"/>
  <c r="EO173" i="2"/>
  <c r="EP173" i="2"/>
  <c r="ET173" i="2"/>
  <c r="EY173" i="2"/>
  <c r="EO174" i="2"/>
  <c r="EP174" i="2"/>
  <c r="ET174" i="2"/>
  <c r="EY174" i="2"/>
  <c r="EO175" i="2"/>
  <c r="EP175" i="2"/>
  <c r="ET175" i="2"/>
  <c r="EY175" i="2"/>
  <c r="EO176" i="2"/>
  <c r="EP176" i="2"/>
  <c r="ET176" i="2"/>
  <c r="EY176" i="2"/>
  <c r="EO177" i="2"/>
  <c r="EP177" i="2"/>
  <c r="ET177" i="2"/>
  <c r="EY177" i="2"/>
  <c r="EO178" i="2"/>
  <c r="EP178" i="2"/>
  <c r="ET178" i="2"/>
  <c r="EY178" i="2"/>
  <c r="EO179" i="2"/>
  <c r="EP179" i="2"/>
  <c r="ET179" i="2"/>
  <c r="EY179" i="2"/>
  <c r="EO180" i="2"/>
  <c r="EP180" i="2"/>
  <c r="ET180" i="2"/>
  <c r="EY180" i="2"/>
  <c r="EO181" i="2"/>
  <c r="EP181" i="2"/>
  <c r="ET181" i="2"/>
  <c r="EY181" i="2"/>
  <c r="EO182" i="2"/>
  <c r="EP182" i="2"/>
  <c r="ET182" i="2"/>
  <c r="EY182" i="2"/>
  <c r="EO183" i="2"/>
  <c r="EP183" i="2"/>
  <c r="ET183" i="2"/>
  <c r="EY183" i="2"/>
  <c r="EO184" i="2"/>
  <c r="EP184" i="2"/>
  <c r="ET184" i="2"/>
  <c r="EY184" i="2"/>
  <c r="EO185" i="2"/>
  <c r="EP185" i="2"/>
  <c r="ET185" i="2"/>
  <c r="EY185" i="2"/>
  <c r="EO186" i="2"/>
  <c r="EP186" i="2"/>
  <c r="ET186" i="2"/>
  <c r="EY186" i="2"/>
  <c r="EO187" i="2"/>
  <c r="EP187" i="2"/>
  <c r="ET187" i="2"/>
  <c r="EY187" i="2"/>
  <c r="EO188" i="2"/>
  <c r="EP188" i="2"/>
  <c r="ET188" i="2"/>
  <c r="EY188" i="2"/>
  <c r="EO189" i="2"/>
  <c r="EP189" i="2"/>
  <c r="ET189" i="2"/>
  <c r="EY189" i="2"/>
  <c r="EO190" i="2"/>
  <c r="EP190" i="2"/>
  <c r="ET190" i="2"/>
  <c r="EY190" i="2"/>
  <c r="EO191" i="2"/>
  <c r="EP191" i="2"/>
  <c r="ET191" i="2"/>
  <c r="EY191" i="2"/>
  <c r="EO192" i="2"/>
  <c r="EP192" i="2"/>
  <c r="ET192" i="2"/>
  <c r="EY192" i="2"/>
  <c r="EO193" i="2"/>
  <c r="ET193" i="2"/>
  <c r="EY193" i="2"/>
  <c r="EO194" i="2"/>
  <c r="ET194" i="2"/>
  <c r="EY194" i="2"/>
  <c r="EO195" i="2"/>
  <c r="EP195" i="2"/>
  <c r="ET195" i="2"/>
  <c r="EY195" i="2"/>
  <c r="EO196" i="2"/>
  <c r="EP196" i="2"/>
  <c r="ET196" i="2"/>
  <c r="EY196" i="2"/>
  <c r="EO197" i="2"/>
  <c r="EP197" i="2"/>
  <c r="ET197" i="2"/>
  <c r="EY197" i="2"/>
  <c r="EO198" i="2"/>
  <c r="EP198" i="2"/>
  <c r="ET198" i="2"/>
  <c r="EY198" i="2"/>
  <c r="EO199" i="2"/>
  <c r="ET199" i="2"/>
  <c r="EY199" i="2"/>
  <c r="EO200" i="2"/>
  <c r="EP200" i="2"/>
  <c r="ET200" i="2"/>
  <c r="EY200" i="2"/>
  <c r="EO201" i="2"/>
  <c r="EP201" i="2"/>
  <c r="ET201" i="2"/>
  <c r="EY201" i="2"/>
  <c r="EO202" i="2"/>
  <c r="ET202" i="2"/>
  <c r="EY202" i="2"/>
  <c r="EO203" i="2"/>
  <c r="EP203" i="2"/>
  <c r="ET203" i="2"/>
  <c r="EY203" i="2"/>
  <c r="EO204" i="2"/>
  <c r="EP204" i="2"/>
  <c r="ET204" i="2"/>
  <c r="EY204" i="2"/>
  <c r="EO205" i="2"/>
  <c r="EP205" i="2"/>
  <c r="ET205" i="2"/>
  <c r="EY205" i="2"/>
  <c r="EO206" i="2"/>
  <c r="ET206" i="2"/>
  <c r="EY206" i="2"/>
  <c r="EO207" i="2"/>
  <c r="EP207" i="2"/>
  <c r="ET207" i="2"/>
  <c r="EY207" i="2"/>
  <c r="EO208" i="2"/>
  <c r="EP208" i="2"/>
  <c r="ET208" i="2"/>
  <c r="EY208" i="2"/>
  <c r="EO209" i="2"/>
  <c r="EP209" i="2"/>
  <c r="ET209" i="2"/>
  <c r="EY209" i="2"/>
  <c r="EO210" i="2"/>
  <c r="EP210" i="2"/>
  <c r="ET210" i="2"/>
  <c r="EY210" i="2"/>
  <c r="EO211" i="2"/>
  <c r="EP211" i="2"/>
  <c r="ET211" i="2"/>
  <c r="EY211" i="2"/>
  <c r="EO212" i="2"/>
  <c r="EP212" i="2"/>
  <c r="ET212" i="2"/>
  <c r="EY212" i="2"/>
  <c r="EO213" i="2"/>
  <c r="EP213" i="2"/>
  <c r="ET213" i="2"/>
  <c r="EY213" i="2"/>
  <c r="EO214" i="2"/>
  <c r="EP214" i="2"/>
  <c r="ET214" i="2"/>
  <c r="EY214" i="2"/>
  <c r="EO215" i="2"/>
  <c r="EP215" i="2"/>
  <c r="ET215" i="2"/>
  <c r="EY215" i="2"/>
  <c r="EO216" i="2"/>
  <c r="EP216" i="2"/>
  <c r="ET216" i="2"/>
  <c r="EY216" i="2"/>
  <c r="EO217" i="2"/>
  <c r="EP217" i="2"/>
  <c r="ET217" i="2"/>
  <c r="EY217" i="2"/>
  <c r="EO218" i="2"/>
  <c r="EP218" i="2"/>
  <c r="ET218" i="2"/>
  <c r="EY218" i="2"/>
  <c r="EO219" i="2"/>
  <c r="EP219" i="2"/>
  <c r="ET219" i="2"/>
  <c r="EY219" i="2"/>
  <c r="EO220" i="2"/>
  <c r="EP220" i="2"/>
  <c r="ET220" i="2"/>
  <c r="EY220" i="2"/>
  <c r="EO221" i="2"/>
  <c r="EP221" i="2"/>
  <c r="ET221" i="2"/>
  <c r="EY221" i="2"/>
  <c r="EO222" i="2"/>
  <c r="ET222" i="2"/>
  <c r="EY222" i="2"/>
  <c r="EO223" i="2"/>
  <c r="ET223" i="2"/>
  <c r="EY223" i="2"/>
  <c r="EO224" i="2"/>
  <c r="EP224" i="2"/>
  <c r="ET224" i="2"/>
  <c r="EY224" i="2"/>
  <c r="EO225" i="2"/>
  <c r="EP225" i="2"/>
  <c r="ET225" i="2"/>
  <c r="EY225" i="2"/>
  <c r="EO226" i="2"/>
  <c r="EP226" i="2"/>
  <c r="ET226" i="2"/>
  <c r="EY226" i="2"/>
  <c r="EO227" i="2"/>
  <c r="EP227" i="2"/>
  <c r="ET227" i="2"/>
  <c r="EY227" i="2"/>
  <c r="EO228" i="2"/>
  <c r="EP228" i="2"/>
  <c r="ET228" i="2"/>
  <c r="EY228" i="2"/>
  <c r="EO229" i="2"/>
  <c r="ET229" i="2"/>
  <c r="EY229" i="2"/>
  <c r="EO230" i="2"/>
  <c r="EP230" i="2"/>
  <c r="ET230" i="2"/>
  <c r="EY230" i="2"/>
  <c r="EO231" i="2"/>
  <c r="EP231" i="2"/>
  <c r="ET231" i="2"/>
  <c r="EY231" i="2"/>
  <c r="EO232" i="2"/>
  <c r="EP232" i="2"/>
  <c r="ET232" i="2"/>
  <c r="EY232" i="2"/>
  <c r="EO233" i="2"/>
  <c r="EP233" i="2"/>
  <c r="ET233" i="2"/>
  <c r="EY233" i="2"/>
  <c r="EO234" i="2"/>
  <c r="EP234" i="2"/>
  <c r="ET234" i="2"/>
  <c r="EY234" i="2"/>
  <c r="EO235" i="2"/>
  <c r="EP235" i="2"/>
  <c r="ET235" i="2"/>
  <c r="EY235" i="2"/>
  <c r="EO236" i="2"/>
  <c r="EP236" i="2"/>
  <c r="ET236" i="2"/>
  <c r="EY236" i="2"/>
  <c r="EO237" i="2"/>
  <c r="EP237" i="2"/>
  <c r="ET237" i="2"/>
  <c r="EY237" i="2"/>
  <c r="EO238" i="2"/>
  <c r="EP238" i="2"/>
  <c r="ET238" i="2"/>
  <c r="EY238" i="2"/>
  <c r="EO239" i="2"/>
  <c r="EP239" i="2"/>
  <c r="ET239" i="2"/>
  <c r="EY239" i="2"/>
  <c r="EO240" i="2"/>
  <c r="EP240" i="2"/>
  <c r="ET240" i="2"/>
  <c r="EY240" i="2"/>
  <c r="EO241" i="2"/>
  <c r="EP241" i="2"/>
  <c r="ET241" i="2"/>
  <c r="EY241" i="2"/>
  <c r="EO242" i="2"/>
  <c r="EP242" i="2"/>
  <c r="ET242" i="2"/>
  <c r="EY242" i="2"/>
  <c r="EO243" i="2"/>
  <c r="EP243" i="2"/>
  <c r="ET243" i="2"/>
  <c r="EY243" i="2"/>
  <c r="EO244" i="2"/>
  <c r="EP244" i="2"/>
  <c r="ET244" i="2"/>
  <c r="EY244" i="2"/>
  <c r="EO245" i="2"/>
  <c r="EP245" i="2"/>
  <c r="ET245" i="2"/>
  <c r="EY245" i="2"/>
  <c r="EO246" i="2"/>
  <c r="EP246" i="2"/>
  <c r="ET246" i="2"/>
  <c r="EY246" i="2"/>
  <c r="EO247" i="2"/>
  <c r="EP247" i="2"/>
  <c r="ET247" i="2"/>
  <c r="EY247" i="2"/>
  <c r="EO248" i="2"/>
  <c r="EP248" i="2"/>
  <c r="ET248" i="2"/>
  <c r="EY248" i="2"/>
  <c r="EO249" i="2"/>
  <c r="EP249" i="2"/>
  <c r="ET249" i="2"/>
  <c r="EY249" i="2"/>
  <c r="EO250" i="2"/>
  <c r="EP250" i="2"/>
  <c r="ET250" i="2"/>
  <c r="EY250" i="2"/>
  <c r="EO251" i="2"/>
  <c r="EP251" i="2"/>
  <c r="ET251" i="2"/>
  <c r="EY251" i="2"/>
  <c r="EO252" i="2"/>
  <c r="ET252" i="2"/>
  <c r="EY252" i="2"/>
  <c r="EO253" i="2"/>
  <c r="EP253" i="2"/>
  <c r="ET253" i="2"/>
  <c r="EY253" i="2"/>
  <c r="EO254" i="2"/>
  <c r="EP254" i="2"/>
  <c r="ET254" i="2"/>
  <c r="EY254" i="2"/>
  <c r="EO255" i="2"/>
  <c r="EP255" i="2"/>
  <c r="ET255" i="2"/>
  <c r="EY255" i="2"/>
  <c r="EO256" i="2"/>
  <c r="EP256" i="2"/>
  <c r="ET256" i="2"/>
  <c r="EY256" i="2"/>
  <c r="EO257" i="2"/>
  <c r="ET257" i="2"/>
  <c r="EY257" i="2"/>
  <c r="EO258" i="2"/>
  <c r="EP258" i="2"/>
  <c r="ET258" i="2"/>
  <c r="EY258" i="2"/>
  <c r="EO259" i="2"/>
  <c r="EP259" i="2"/>
  <c r="ET259" i="2"/>
  <c r="EY259" i="2"/>
  <c r="EO260" i="2"/>
  <c r="ET260" i="2"/>
  <c r="EY260" i="2"/>
  <c r="EO261" i="2"/>
  <c r="EP261" i="2"/>
  <c r="ET261" i="2"/>
  <c r="EY261" i="2"/>
  <c r="EO262" i="2"/>
  <c r="EP262" i="2"/>
  <c r="ET262" i="2"/>
  <c r="EY262" i="2"/>
  <c r="EO263" i="2"/>
  <c r="ET263" i="2"/>
  <c r="EY263" i="2"/>
  <c r="EO264" i="2"/>
  <c r="EP264" i="2"/>
  <c r="ET264" i="2"/>
  <c r="EY264" i="2"/>
  <c r="EO265" i="2"/>
  <c r="EP265" i="2"/>
  <c r="ET265" i="2"/>
  <c r="EY265" i="2"/>
  <c r="EO266" i="2"/>
  <c r="ET266" i="2"/>
  <c r="EY266" i="2"/>
  <c r="EO267" i="2"/>
  <c r="EP267" i="2"/>
  <c r="ET267" i="2"/>
  <c r="EY267" i="2"/>
  <c r="EO268" i="2"/>
  <c r="EP268" i="2"/>
  <c r="ET268" i="2"/>
  <c r="EY268" i="2"/>
  <c r="EO269" i="2"/>
  <c r="EP269" i="2"/>
  <c r="ET269" i="2"/>
  <c r="EY269" i="2"/>
  <c r="EO270" i="2"/>
  <c r="EP270" i="2"/>
  <c r="ET270" i="2"/>
  <c r="EY270" i="2"/>
  <c r="EO271" i="2"/>
  <c r="EP271" i="2"/>
  <c r="ET271" i="2"/>
  <c r="EY271" i="2"/>
  <c r="EO272" i="2"/>
  <c r="EP272" i="2"/>
  <c r="ET272" i="2"/>
  <c r="EY272" i="2"/>
  <c r="EO273" i="2"/>
  <c r="EP273" i="2"/>
  <c r="ET273" i="2"/>
  <c r="EY273" i="2"/>
  <c r="EO274" i="2"/>
  <c r="EP274" i="2"/>
  <c r="ET274" i="2"/>
  <c r="EY274" i="2"/>
  <c r="EO275" i="2"/>
  <c r="ET275" i="2"/>
  <c r="EY275" i="2"/>
  <c r="EO276" i="2"/>
  <c r="EP276" i="2"/>
  <c r="ET276" i="2"/>
  <c r="EY276" i="2"/>
  <c r="EO277" i="2"/>
  <c r="EP277" i="2"/>
  <c r="ET277" i="2"/>
  <c r="EY277" i="2"/>
  <c r="EO278" i="2"/>
  <c r="EP278" i="2"/>
  <c r="ET278" i="2"/>
  <c r="EY278" i="2"/>
  <c r="EO279" i="2"/>
  <c r="EP279" i="2"/>
  <c r="ET279" i="2"/>
  <c r="EY279" i="2"/>
  <c r="EO280" i="2"/>
  <c r="EP280" i="2"/>
  <c r="ET280" i="2"/>
  <c r="EY280" i="2"/>
  <c r="EO281" i="2"/>
  <c r="EP281" i="2"/>
  <c r="ET281" i="2"/>
  <c r="EY281" i="2"/>
  <c r="EO282" i="2"/>
  <c r="EP282" i="2"/>
  <c r="ET282" i="2"/>
  <c r="EY282" i="2"/>
  <c r="EO283" i="2"/>
  <c r="EP283" i="2"/>
  <c r="ET283" i="2"/>
  <c r="EY283" i="2"/>
  <c r="EO284" i="2"/>
  <c r="EP284" i="2"/>
  <c r="ET284" i="2"/>
  <c r="EY284" i="2"/>
  <c r="EO285" i="2"/>
  <c r="EP285" i="2"/>
  <c r="ET285" i="2"/>
  <c r="EY285" i="2"/>
  <c r="EO286" i="2"/>
  <c r="EP286" i="2"/>
  <c r="ET286" i="2"/>
  <c r="EY286" i="2"/>
  <c r="EO287" i="2"/>
  <c r="ET287" i="2"/>
  <c r="EY287" i="2"/>
  <c r="EO288" i="2"/>
  <c r="EP288" i="2"/>
  <c r="ET288" i="2"/>
  <c r="EY288" i="2"/>
  <c r="EO289" i="2"/>
  <c r="EP289" i="2"/>
  <c r="ET289" i="2"/>
  <c r="EY289" i="2"/>
  <c r="EO290" i="2"/>
  <c r="ET290" i="2"/>
  <c r="EY290" i="2"/>
  <c r="EO291" i="2"/>
  <c r="EP291" i="2"/>
  <c r="ET291" i="2"/>
  <c r="EY291" i="2"/>
  <c r="EO292" i="2"/>
  <c r="EP292" i="2"/>
  <c r="ET292" i="2"/>
  <c r="EY292" i="2"/>
  <c r="EO293" i="2"/>
  <c r="EP293" i="2"/>
  <c r="ET293" i="2"/>
  <c r="EY293" i="2"/>
  <c r="EO294" i="2"/>
  <c r="EP294" i="2"/>
  <c r="ET294" i="2"/>
  <c r="EY294" i="2"/>
  <c r="EO295" i="2"/>
  <c r="ET295" i="2"/>
  <c r="EY295" i="2"/>
  <c r="EO296" i="2"/>
  <c r="EP296" i="2"/>
  <c r="ET296" i="2"/>
  <c r="EY296" i="2"/>
  <c r="EO297" i="2"/>
  <c r="EP297" i="2"/>
  <c r="ET297" i="2"/>
  <c r="EY297" i="2"/>
  <c r="EO298" i="2"/>
  <c r="EP298" i="2"/>
  <c r="ET298" i="2"/>
  <c r="EY298" i="2"/>
  <c r="EO299" i="2"/>
  <c r="EP299" i="2"/>
  <c r="ET299" i="2"/>
  <c r="EY299" i="2"/>
  <c r="EO300" i="2"/>
  <c r="EP300" i="2"/>
  <c r="ET300" i="2"/>
  <c r="EY300" i="2"/>
  <c r="EO301" i="2"/>
  <c r="EP301" i="2"/>
  <c r="ET301" i="2"/>
  <c r="EY301" i="2"/>
  <c r="EO302" i="2"/>
  <c r="EP302" i="2"/>
  <c r="ET302" i="2"/>
  <c r="EY302" i="2"/>
  <c r="EO303" i="2"/>
  <c r="EP303" i="2"/>
  <c r="ET303" i="2"/>
  <c r="EY303" i="2"/>
  <c r="EO304" i="2"/>
  <c r="EP304" i="2"/>
  <c r="ET304" i="2"/>
  <c r="EY304" i="2"/>
  <c r="EO305" i="2"/>
  <c r="EP305" i="2"/>
  <c r="ET305" i="2"/>
  <c r="EY305" i="2"/>
  <c r="EO306" i="2"/>
  <c r="EP306" i="2"/>
  <c r="ET306" i="2"/>
  <c r="EY306" i="2"/>
  <c r="EO307" i="2"/>
  <c r="EP307" i="2"/>
  <c r="ET307" i="2"/>
  <c r="EY307" i="2"/>
  <c r="EO308" i="2"/>
  <c r="EP308" i="2"/>
  <c r="ET308" i="2"/>
  <c r="EY308" i="2"/>
  <c r="EO309" i="2"/>
  <c r="EP309" i="2"/>
  <c r="ET309" i="2"/>
  <c r="EY309" i="2"/>
  <c r="EO310" i="2"/>
  <c r="EP310" i="2"/>
  <c r="ET310" i="2"/>
  <c r="EY310" i="2"/>
  <c r="EO311" i="2"/>
  <c r="EP311" i="2"/>
  <c r="ET311" i="2"/>
  <c r="EY311" i="2"/>
  <c r="EO312" i="2"/>
  <c r="ET312" i="2"/>
  <c r="EY312" i="2"/>
  <c r="EO313" i="2"/>
  <c r="EP313" i="2"/>
  <c r="ET313" i="2"/>
  <c r="EY313" i="2"/>
  <c r="EO314" i="2"/>
  <c r="EP314" i="2"/>
  <c r="ET314" i="2"/>
  <c r="EY314" i="2"/>
  <c r="EO315" i="2"/>
  <c r="EP315" i="2"/>
  <c r="ET315" i="2"/>
  <c r="EY315" i="2"/>
  <c r="EO316" i="2"/>
  <c r="EP316" i="2"/>
  <c r="ET316" i="2"/>
  <c r="EY316" i="2"/>
  <c r="EO317" i="2"/>
  <c r="EP317" i="2"/>
  <c r="ET317" i="2"/>
  <c r="EY317" i="2"/>
  <c r="EO318" i="2"/>
  <c r="EP318" i="2"/>
  <c r="ET318" i="2"/>
  <c r="EY318" i="2"/>
  <c r="EO319" i="2"/>
  <c r="EP319" i="2"/>
  <c r="ET319" i="2"/>
  <c r="EY319" i="2"/>
  <c r="EO320" i="2"/>
  <c r="EP320" i="2"/>
  <c r="ET320" i="2"/>
  <c r="EY320" i="2"/>
  <c r="EO321" i="2"/>
  <c r="ET321" i="2"/>
  <c r="EY321" i="2"/>
  <c r="EO322" i="2"/>
  <c r="EP322" i="2"/>
  <c r="ET322" i="2"/>
  <c r="EY322" i="2"/>
  <c r="EO323" i="2"/>
  <c r="EP323" i="2"/>
  <c r="ET323" i="2"/>
  <c r="EY323" i="2"/>
  <c r="EO324" i="2"/>
  <c r="EP324" i="2"/>
  <c r="ET324" i="2"/>
  <c r="EY324" i="2"/>
  <c r="EO325" i="2"/>
  <c r="EP325" i="2"/>
  <c r="ET325" i="2"/>
  <c r="EY325" i="2"/>
  <c r="EO326" i="2"/>
  <c r="EP326" i="2"/>
  <c r="ET326" i="2"/>
  <c r="EY326" i="2"/>
  <c r="EO327" i="2"/>
  <c r="EP327" i="2"/>
  <c r="ET327" i="2"/>
  <c r="EY327" i="2"/>
  <c r="EO328" i="2"/>
  <c r="EP328" i="2"/>
  <c r="ET328" i="2"/>
  <c r="EY328" i="2"/>
  <c r="EO329" i="2"/>
  <c r="EP329" i="2"/>
  <c r="ET329" i="2"/>
  <c r="EY329" i="2"/>
  <c r="EO330" i="2"/>
  <c r="EP330" i="2"/>
  <c r="ET330" i="2"/>
  <c r="EY330" i="2"/>
  <c r="EO331" i="2"/>
  <c r="EP331" i="2"/>
  <c r="ET331" i="2"/>
  <c r="EY331" i="2"/>
  <c r="EO332" i="2"/>
  <c r="EP332" i="2"/>
  <c r="ET332" i="2"/>
  <c r="EY332" i="2"/>
  <c r="EO333" i="2"/>
  <c r="EP333" i="2"/>
  <c r="ET333" i="2"/>
  <c r="EY333" i="2"/>
  <c r="EO334" i="2"/>
  <c r="EP334" i="2"/>
  <c r="ET334" i="2"/>
  <c r="EY334" i="2"/>
  <c r="EO335" i="2"/>
  <c r="EP335" i="2"/>
  <c r="ET335" i="2"/>
  <c r="EY335" i="2"/>
  <c r="EO336" i="2"/>
  <c r="ET336" i="2"/>
  <c r="EY336" i="2"/>
  <c r="EO337" i="2"/>
  <c r="EP337" i="2"/>
  <c r="ET337" i="2"/>
  <c r="EY337" i="2"/>
  <c r="EO338" i="2"/>
  <c r="EP338" i="2"/>
  <c r="ET338" i="2"/>
  <c r="EY338" i="2"/>
  <c r="EO339" i="2"/>
  <c r="EP339" i="2"/>
  <c r="ET339" i="2"/>
  <c r="EY339" i="2"/>
  <c r="EO340" i="2"/>
  <c r="EP340" i="2"/>
  <c r="ET340" i="2"/>
  <c r="EY340" i="2"/>
  <c r="EO341" i="2"/>
  <c r="EP341" i="2"/>
  <c r="ET341" i="2"/>
  <c r="EY341" i="2"/>
  <c r="EO342" i="2"/>
  <c r="EP342" i="2"/>
  <c r="ET342" i="2"/>
  <c r="EY342" i="2"/>
  <c r="EO343" i="2"/>
  <c r="EP343" i="2"/>
  <c r="ET343" i="2"/>
  <c r="EY343" i="2"/>
  <c r="EO344" i="2"/>
  <c r="EP344" i="2"/>
  <c r="ET344" i="2"/>
  <c r="EY344" i="2"/>
  <c r="EO345" i="2"/>
  <c r="EP345" i="2"/>
  <c r="ET345" i="2"/>
  <c r="EY345" i="2"/>
  <c r="EO346" i="2"/>
  <c r="EP346" i="2"/>
  <c r="ET346" i="2"/>
  <c r="EY346" i="2"/>
  <c r="EO347" i="2"/>
  <c r="EP347" i="2"/>
  <c r="ET347" i="2"/>
  <c r="EY347" i="2"/>
  <c r="EO348" i="2"/>
  <c r="EP348" i="2"/>
  <c r="ET348" i="2"/>
  <c r="EY348" i="2"/>
  <c r="EO349" i="2"/>
  <c r="ET349" i="2"/>
  <c r="EY349" i="2"/>
  <c r="EO350" i="2"/>
  <c r="EP350" i="2"/>
  <c r="ET350" i="2"/>
  <c r="EY350" i="2"/>
  <c r="EO351" i="2"/>
  <c r="EP351" i="2"/>
  <c r="ET351" i="2"/>
  <c r="EY351" i="2"/>
  <c r="EO352" i="2"/>
  <c r="ET352" i="2"/>
  <c r="EY352" i="2"/>
  <c r="EO353" i="2"/>
  <c r="EP353" i="2"/>
  <c r="ET353" i="2"/>
  <c r="EY353" i="2"/>
  <c r="EO354" i="2"/>
  <c r="EP354" i="2"/>
  <c r="ET354" i="2"/>
  <c r="EY354" i="2"/>
  <c r="EO355" i="2"/>
  <c r="EP355" i="2"/>
  <c r="ET355" i="2"/>
  <c r="EY355" i="2"/>
  <c r="EO356" i="2"/>
  <c r="EP356" i="2"/>
  <c r="ET356" i="2"/>
  <c r="EY356" i="2"/>
  <c r="EO357" i="2"/>
  <c r="EP357" i="2"/>
  <c r="ET357" i="2"/>
  <c r="EY357" i="2"/>
  <c r="EO358" i="2"/>
  <c r="EP358" i="2"/>
  <c r="ET358" i="2"/>
  <c r="EY358" i="2"/>
  <c r="EO359" i="2"/>
  <c r="EP359" i="2"/>
  <c r="ET359" i="2"/>
  <c r="EY359" i="2"/>
  <c r="EO360" i="2"/>
  <c r="EP360" i="2"/>
  <c r="ET360" i="2"/>
  <c r="EY360" i="2"/>
  <c r="EO361" i="2"/>
  <c r="EP361" i="2"/>
  <c r="ET361" i="2"/>
  <c r="EY361" i="2"/>
  <c r="EO362" i="2"/>
  <c r="EP362" i="2"/>
  <c r="ET362" i="2"/>
  <c r="EY362" i="2"/>
  <c r="EO363" i="2"/>
  <c r="EP363" i="2"/>
  <c r="ET363" i="2"/>
  <c r="EY363" i="2"/>
  <c r="EO364" i="2"/>
  <c r="EP364" i="2"/>
  <c r="ET364" i="2"/>
  <c r="EY364" i="2"/>
  <c r="EO365" i="2"/>
  <c r="ET365" i="2"/>
  <c r="EY365" i="2"/>
  <c r="EO366" i="2"/>
  <c r="EP366" i="2"/>
  <c r="ET366" i="2"/>
  <c r="EY366" i="2"/>
  <c r="EO367" i="2"/>
  <c r="EP367" i="2"/>
  <c r="ET367" i="2"/>
  <c r="EY367" i="2"/>
  <c r="EO368" i="2"/>
  <c r="EP368" i="2"/>
  <c r="ET368" i="2"/>
  <c r="EY368" i="2"/>
  <c r="EO369" i="2"/>
  <c r="EP369" i="2"/>
  <c r="ET369" i="2"/>
  <c r="EY369" i="2"/>
  <c r="EO370" i="2"/>
  <c r="EP370" i="2"/>
  <c r="ET370" i="2"/>
  <c r="EY370" i="2"/>
  <c r="EO371" i="2"/>
  <c r="EP371" i="2"/>
  <c r="ET371" i="2"/>
  <c r="EY371" i="2"/>
  <c r="EO372" i="2"/>
  <c r="EP372" i="2"/>
  <c r="ET372" i="2"/>
  <c r="EY372" i="2"/>
  <c r="EO373" i="2"/>
  <c r="EP373" i="2"/>
  <c r="ET373" i="2"/>
  <c r="EY373" i="2"/>
  <c r="EO374" i="2"/>
  <c r="ET374" i="2"/>
  <c r="EY374" i="2"/>
  <c r="EO375" i="2"/>
  <c r="EP375" i="2"/>
  <c r="ET375" i="2"/>
  <c r="EY375" i="2"/>
  <c r="EO376" i="2"/>
  <c r="EP376" i="2"/>
  <c r="ET376" i="2"/>
  <c r="EY376" i="2"/>
  <c r="EO377" i="2"/>
  <c r="EP377" i="2"/>
  <c r="ET377" i="2"/>
  <c r="EY377" i="2"/>
  <c r="EO378" i="2"/>
  <c r="EP378" i="2"/>
  <c r="ET378" i="2"/>
  <c r="EY378" i="2"/>
  <c r="EO379" i="2"/>
  <c r="EP379" i="2"/>
  <c r="ET379" i="2"/>
  <c r="EY379" i="2"/>
  <c r="EO380" i="2"/>
  <c r="EP380" i="2"/>
  <c r="ET380" i="2"/>
  <c r="EY380" i="2"/>
  <c r="EO381" i="2"/>
  <c r="EP381" i="2"/>
  <c r="ET381" i="2"/>
  <c r="EY381" i="2"/>
  <c r="EO382" i="2"/>
  <c r="EP382" i="2"/>
  <c r="ET382" i="2"/>
  <c r="EY382" i="2"/>
  <c r="EO383" i="2"/>
  <c r="ET383" i="2"/>
  <c r="EY383" i="2"/>
  <c r="EO384" i="2"/>
  <c r="EP384" i="2"/>
  <c r="ET384" i="2"/>
  <c r="EY384" i="2"/>
  <c r="EO385" i="2"/>
  <c r="EP385" i="2"/>
  <c r="ET385" i="2"/>
  <c r="EY385" i="2"/>
  <c r="EO386" i="2"/>
  <c r="EP386" i="2"/>
  <c r="ET386" i="2"/>
  <c r="EY386" i="2"/>
  <c r="EO387" i="2"/>
  <c r="EP387" i="2"/>
  <c r="ET387" i="2"/>
  <c r="EY387" i="2"/>
  <c r="EO388" i="2"/>
  <c r="EP388" i="2"/>
  <c r="ET388" i="2"/>
  <c r="EY388" i="2"/>
  <c r="EO389" i="2"/>
  <c r="EP389" i="2"/>
  <c r="ET389" i="2"/>
  <c r="EY389" i="2"/>
  <c r="EO390" i="2"/>
  <c r="EP390" i="2"/>
  <c r="ET390" i="2"/>
  <c r="EY390" i="2"/>
  <c r="EO391" i="2"/>
  <c r="ET391" i="2"/>
  <c r="EY391" i="2"/>
  <c r="EO392" i="2"/>
  <c r="ET392" i="2"/>
  <c r="EY392" i="2"/>
  <c r="EO393" i="2"/>
  <c r="EP393" i="2"/>
  <c r="ET393" i="2"/>
  <c r="EY393" i="2"/>
  <c r="EO394" i="2"/>
  <c r="ET394" i="2"/>
  <c r="EY394" i="2"/>
  <c r="EO395" i="2"/>
  <c r="EP395" i="2"/>
  <c r="ET395" i="2"/>
  <c r="EY395" i="2"/>
  <c r="EO396" i="2"/>
  <c r="ET396" i="2"/>
  <c r="EY396" i="2"/>
  <c r="EO397" i="2"/>
  <c r="EP397" i="2"/>
  <c r="ET397" i="2"/>
  <c r="EY397" i="2"/>
  <c r="EO398" i="2"/>
  <c r="EP398" i="2"/>
  <c r="ET398" i="2"/>
  <c r="EY398" i="2"/>
  <c r="EO399" i="2"/>
  <c r="EP399" i="2"/>
  <c r="ET399" i="2"/>
  <c r="EY399" i="2"/>
  <c r="EO400" i="2"/>
  <c r="EP400" i="2"/>
  <c r="ET400" i="2"/>
  <c r="EY400" i="2"/>
  <c r="EO401" i="2"/>
  <c r="ET401" i="2"/>
  <c r="EY401" i="2"/>
  <c r="EO402" i="2"/>
  <c r="EP402" i="2"/>
  <c r="ET402" i="2"/>
  <c r="EY402" i="2"/>
  <c r="EO403" i="2"/>
  <c r="EP403" i="2"/>
  <c r="ET403" i="2"/>
  <c r="EY403" i="2"/>
  <c r="EO404" i="2"/>
  <c r="ET404" i="2"/>
  <c r="EY404" i="2"/>
  <c r="EO405" i="2"/>
  <c r="EP405" i="2"/>
  <c r="ET405" i="2"/>
  <c r="EY405" i="2"/>
  <c r="EO406" i="2"/>
  <c r="EP406" i="2"/>
  <c r="ET406" i="2"/>
  <c r="EY406" i="2"/>
  <c r="EO407" i="2"/>
  <c r="EP407" i="2"/>
  <c r="ET407" i="2"/>
  <c r="EY407" i="2"/>
  <c r="EO408" i="2"/>
  <c r="EP408" i="2"/>
  <c r="ET408" i="2"/>
  <c r="EY408" i="2"/>
  <c r="EO409" i="2"/>
  <c r="EP409" i="2"/>
  <c r="ET409" i="2"/>
  <c r="EY409" i="2"/>
  <c r="EO410" i="2"/>
  <c r="EP410" i="2"/>
  <c r="ET410" i="2"/>
  <c r="EY410" i="2"/>
  <c r="EO411" i="2"/>
  <c r="EP411" i="2"/>
  <c r="ET411" i="2"/>
  <c r="EY411" i="2"/>
  <c r="EO412" i="2"/>
  <c r="EP412" i="2"/>
  <c r="ET412" i="2"/>
  <c r="EY412" i="2"/>
  <c r="EO413" i="2"/>
  <c r="EP413" i="2"/>
  <c r="ET413" i="2"/>
  <c r="EY413" i="2"/>
  <c r="EO414" i="2"/>
  <c r="EP414" i="2"/>
  <c r="ET414" i="2"/>
  <c r="EY414" i="2"/>
  <c r="EO415" i="2"/>
  <c r="EP415" i="2"/>
  <c r="ET415" i="2"/>
  <c r="EY415" i="2"/>
  <c r="EO416" i="2"/>
  <c r="ET416" i="2"/>
  <c r="EY416" i="2"/>
  <c r="EO417" i="2"/>
  <c r="EP417" i="2"/>
  <c r="ET417" i="2"/>
  <c r="EY417" i="2"/>
  <c r="EO418" i="2"/>
  <c r="ET418" i="2"/>
  <c r="EY418" i="2"/>
  <c r="EO419" i="2"/>
  <c r="EP419" i="2"/>
  <c r="ET419" i="2"/>
  <c r="EY419" i="2"/>
  <c r="EO420" i="2"/>
  <c r="EP420" i="2"/>
  <c r="ET420" i="2"/>
  <c r="EY420" i="2"/>
  <c r="EO421" i="2"/>
  <c r="ET421" i="2"/>
  <c r="EY421" i="2"/>
  <c r="EO422" i="2"/>
  <c r="EP422" i="2"/>
  <c r="ET422" i="2"/>
  <c r="EY422" i="2"/>
  <c r="EO423" i="2"/>
  <c r="ET423" i="2"/>
  <c r="EY423" i="2"/>
  <c r="EO424" i="2"/>
  <c r="EP424" i="2"/>
  <c r="ET424" i="2"/>
  <c r="EY424" i="2"/>
  <c r="EO425" i="2"/>
  <c r="EP425" i="2"/>
  <c r="ET425" i="2"/>
  <c r="EY425" i="2"/>
  <c r="EO426" i="2"/>
  <c r="EP426" i="2"/>
  <c r="ET426" i="2"/>
  <c r="EY426" i="2"/>
  <c r="EO427" i="2"/>
  <c r="EP427" i="2"/>
  <c r="ET427" i="2"/>
  <c r="EY427" i="2"/>
  <c r="EO428" i="2"/>
  <c r="EP428" i="2"/>
  <c r="ET428" i="2"/>
  <c r="EY428" i="2"/>
  <c r="EO429" i="2"/>
  <c r="EP429" i="2"/>
  <c r="ET429" i="2"/>
  <c r="EY429" i="2"/>
  <c r="EO430" i="2"/>
  <c r="EP430" i="2"/>
  <c r="ET430" i="2"/>
  <c r="EY430" i="2"/>
  <c r="EO431" i="2"/>
  <c r="EP431" i="2"/>
  <c r="ET431" i="2"/>
  <c r="EY431" i="2"/>
  <c r="EO432" i="2"/>
  <c r="EP432" i="2"/>
  <c r="ET432" i="2"/>
  <c r="EY432" i="2"/>
  <c r="EO433" i="2"/>
  <c r="ET433" i="2"/>
  <c r="EY433" i="2"/>
  <c r="EO434" i="2"/>
  <c r="EP434" i="2"/>
  <c r="ET434" i="2"/>
  <c r="EY434" i="2"/>
  <c r="EO435" i="2"/>
  <c r="EP435" i="2"/>
  <c r="ET435" i="2"/>
  <c r="EY435" i="2"/>
  <c r="EO436" i="2"/>
  <c r="EP436" i="2"/>
  <c r="ET436" i="2"/>
  <c r="EY436" i="2"/>
  <c r="EO437" i="2"/>
  <c r="EP437" i="2"/>
  <c r="ET437" i="2"/>
  <c r="EY437" i="2"/>
  <c r="EO438" i="2"/>
  <c r="ET438" i="2"/>
  <c r="EY438" i="2"/>
  <c r="EO439" i="2"/>
  <c r="ET439" i="2"/>
  <c r="EY439" i="2"/>
  <c r="EO440" i="2"/>
  <c r="ET440" i="2"/>
  <c r="EY440" i="2"/>
  <c r="EO441" i="2"/>
  <c r="EP441" i="2"/>
  <c r="ET441" i="2"/>
  <c r="EY441" i="2"/>
  <c r="EO442" i="2"/>
  <c r="EP442" i="2"/>
  <c r="ET442" i="2"/>
  <c r="EY442" i="2"/>
  <c r="EO443" i="2"/>
  <c r="EP443" i="2"/>
  <c r="ET443" i="2"/>
  <c r="EY443" i="2"/>
  <c r="EO444" i="2"/>
  <c r="EP444" i="2"/>
  <c r="ET444" i="2"/>
  <c r="EY444" i="2"/>
  <c r="EO445" i="2"/>
  <c r="EP445" i="2"/>
  <c r="ET445" i="2"/>
  <c r="EY445" i="2"/>
  <c r="EO446" i="2"/>
  <c r="ET446" i="2"/>
  <c r="EY446" i="2"/>
  <c r="EO447" i="2"/>
  <c r="EP447" i="2"/>
  <c r="ET447" i="2"/>
  <c r="EY447" i="2"/>
  <c r="EO448" i="2"/>
  <c r="EP448" i="2"/>
  <c r="ET448" i="2"/>
  <c r="EY448" i="2"/>
  <c r="EO449" i="2"/>
  <c r="EP449" i="2"/>
  <c r="ET449" i="2"/>
  <c r="EY449" i="2"/>
  <c r="EO450" i="2"/>
  <c r="EP450" i="2"/>
  <c r="ET450" i="2"/>
  <c r="EY450" i="2"/>
  <c r="EO451" i="2"/>
  <c r="EP451" i="2"/>
  <c r="ET451" i="2"/>
  <c r="EY451" i="2"/>
  <c r="EO452" i="2"/>
  <c r="EP452" i="2"/>
  <c r="ET452" i="2"/>
  <c r="EY452" i="2"/>
  <c r="EO453" i="2"/>
  <c r="EP453" i="2"/>
  <c r="ET453" i="2"/>
  <c r="EY453" i="2"/>
  <c r="EO454" i="2"/>
  <c r="EP454" i="2"/>
  <c r="ET454" i="2"/>
  <c r="EY454" i="2"/>
  <c r="EO455" i="2"/>
  <c r="EP455" i="2"/>
  <c r="ET455" i="2"/>
  <c r="EY455" i="2"/>
  <c r="EO456" i="2"/>
  <c r="ET456" i="2"/>
  <c r="EY456" i="2"/>
  <c r="EO457" i="2"/>
  <c r="EP457" i="2"/>
  <c r="ET457" i="2"/>
  <c r="EY457" i="2"/>
  <c r="EO458" i="2"/>
  <c r="EP458" i="2"/>
  <c r="ET458" i="2"/>
  <c r="EY458" i="2"/>
  <c r="EO459" i="2"/>
  <c r="EP459" i="2"/>
  <c r="ET459" i="2"/>
  <c r="EY459" i="2"/>
  <c r="EO460" i="2"/>
  <c r="EP460" i="2"/>
  <c r="ET460" i="2"/>
  <c r="EY460" i="2"/>
  <c r="EO461" i="2"/>
  <c r="EP461" i="2"/>
  <c r="ET461" i="2"/>
  <c r="EY461" i="2"/>
  <c r="EO462" i="2"/>
  <c r="EP462" i="2"/>
  <c r="ET462" i="2"/>
  <c r="EY462" i="2"/>
  <c r="EO463" i="2"/>
  <c r="EP463" i="2"/>
  <c r="ET463" i="2"/>
  <c r="EY463" i="2"/>
  <c r="EO464" i="2"/>
  <c r="ET464" i="2"/>
  <c r="EY464" i="2"/>
  <c r="EO465" i="2"/>
  <c r="EP465" i="2"/>
  <c r="ET465" i="2"/>
  <c r="EY465" i="2"/>
  <c r="EO466" i="2"/>
  <c r="EP466" i="2"/>
  <c r="ET466" i="2"/>
  <c r="EY466" i="2"/>
  <c r="EO467" i="2"/>
  <c r="ET467" i="2"/>
  <c r="EY467" i="2"/>
  <c r="EO468" i="2"/>
  <c r="EP468" i="2"/>
  <c r="ET468" i="2"/>
  <c r="EY468" i="2"/>
  <c r="EO469" i="2"/>
  <c r="EP469" i="2"/>
  <c r="ET469" i="2"/>
  <c r="EY469" i="2"/>
  <c r="EO470" i="2"/>
  <c r="EP470" i="2"/>
  <c r="ET470" i="2"/>
  <c r="EY470" i="2"/>
  <c r="EO471" i="2"/>
  <c r="EP471" i="2"/>
  <c r="ET471" i="2"/>
  <c r="EY471" i="2"/>
  <c r="EO472" i="2"/>
  <c r="EP472" i="2"/>
  <c r="ET472" i="2"/>
  <c r="EY472" i="2"/>
  <c r="EO473" i="2"/>
  <c r="EP473" i="2"/>
  <c r="ET473" i="2"/>
  <c r="EY473" i="2"/>
  <c r="EO474" i="2"/>
  <c r="EP474" i="2"/>
  <c r="ET474" i="2"/>
  <c r="EY474" i="2"/>
  <c r="EO475" i="2"/>
  <c r="ET475" i="2"/>
  <c r="EY475" i="2"/>
  <c r="EO476" i="2"/>
  <c r="EP476" i="2"/>
  <c r="ET476" i="2"/>
  <c r="EY476" i="2"/>
  <c r="EO477" i="2"/>
  <c r="EP477" i="2"/>
  <c r="ET477" i="2"/>
  <c r="EY477" i="2"/>
  <c r="EO478" i="2"/>
  <c r="EP478" i="2"/>
  <c r="ET478" i="2"/>
  <c r="EY478" i="2"/>
  <c r="EO479" i="2"/>
  <c r="EP479" i="2"/>
  <c r="ET479" i="2"/>
  <c r="EY479" i="2"/>
  <c r="EO480" i="2"/>
  <c r="EP480" i="2"/>
  <c r="ET480" i="2"/>
  <c r="EY480" i="2"/>
  <c r="EO481" i="2"/>
  <c r="ET481" i="2"/>
  <c r="EY481" i="2"/>
  <c r="EO482" i="2"/>
  <c r="EP482" i="2"/>
  <c r="ET482" i="2"/>
  <c r="EY482" i="2"/>
  <c r="EO483" i="2"/>
  <c r="EP483" i="2"/>
  <c r="ET483" i="2"/>
  <c r="EY483" i="2"/>
  <c r="EO484" i="2"/>
  <c r="ET484" i="2"/>
  <c r="EY484" i="2"/>
  <c r="EO485" i="2"/>
  <c r="EP485" i="2"/>
  <c r="ET485" i="2"/>
  <c r="EY485" i="2"/>
  <c r="EO486" i="2"/>
  <c r="ET486" i="2"/>
  <c r="EY486" i="2"/>
  <c r="EO487" i="2"/>
  <c r="EP487" i="2"/>
  <c r="ET487" i="2"/>
  <c r="EY487" i="2"/>
  <c r="EO488" i="2"/>
  <c r="EP488" i="2"/>
  <c r="ET488" i="2"/>
  <c r="EY488" i="2"/>
  <c r="EO489" i="2"/>
  <c r="EP489" i="2"/>
  <c r="ET489" i="2"/>
  <c r="EY489" i="2"/>
  <c r="EO490" i="2"/>
  <c r="EP490" i="2"/>
  <c r="ET490" i="2"/>
  <c r="EY490" i="2"/>
  <c r="EO491" i="2"/>
  <c r="EP491" i="2"/>
  <c r="ET491" i="2"/>
  <c r="EY491" i="2"/>
  <c r="EO492" i="2"/>
  <c r="EP492" i="2"/>
  <c r="ET492" i="2"/>
  <c r="EY492" i="2"/>
  <c r="EO493" i="2"/>
  <c r="EP493" i="2"/>
  <c r="ET493" i="2"/>
  <c r="EY493" i="2"/>
  <c r="EO494" i="2"/>
  <c r="EP494" i="2"/>
  <c r="ET494" i="2"/>
  <c r="EY494" i="2"/>
  <c r="EO495" i="2"/>
  <c r="EP495" i="2"/>
  <c r="ET495" i="2"/>
  <c r="EY495" i="2"/>
  <c r="EO496" i="2"/>
  <c r="EP496" i="2"/>
  <c r="ET496" i="2"/>
  <c r="EY496" i="2"/>
  <c r="EO497" i="2"/>
  <c r="EP497" i="2"/>
  <c r="ET497" i="2"/>
  <c r="EY497" i="2"/>
  <c r="EO498" i="2"/>
  <c r="EP498" i="2"/>
  <c r="ET498" i="2"/>
  <c r="EY498" i="2"/>
  <c r="EO499" i="2"/>
  <c r="EP499" i="2"/>
  <c r="ET499" i="2"/>
  <c r="EY499" i="2"/>
  <c r="EO500" i="2"/>
  <c r="ET500" i="2"/>
  <c r="EY500" i="2"/>
  <c r="EO501" i="2"/>
  <c r="EP501" i="2"/>
  <c r="ET501" i="2"/>
  <c r="EY501" i="2"/>
  <c r="EO502" i="2"/>
  <c r="EP502" i="2"/>
  <c r="ET502" i="2"/>
  <c r="EY502" i="2"/>
  <c r="EO503" i="2"/>
  <c r="EP503" i="2"/>
  <c r="ET503" i="2"/>
  <c r="EY503" i="2"/>
  <c r="EO504" i="2"/>
  <c r="EP504" i="2"/>
  <c r="ET504" i="2"/>
  <c r="EY504" i="2"/>
  <c r="EO505" i="2"/>
  <c r="EP505" i="2"/>
  <c r="ET505" i="2"/>
  <c r="EY505" i="2"/>
  <c r="EO506" i="2"/>
  <c r="EP506" i="2"/>
  <c r="ET506" i="2"/>
  <c r="EY506" i="2"/>
  <c r="EO507" i="2"/>
  <c r="ET507" i="2"/>
  <c r="EY507" i="2"/>
  <c r="EO508" i="2"/>
  <c r="EP508" i="2"/>
  <c r="ET508" i="2"/>
  <c r="EY508" i="2"/>
  <c r="EO509" i="2"/>
  <c r="EP509" i="2"/>
  <c r="ET509" i="2"/>
  <c r="EY509" i="2"/>
  <c r="EO510" i="2"/>
  <c r="EP510" i="2"/>
  <c r="ET510" i="2"/>
  <c r="EY510" i="2"/>
  <c r="EO511" i="2"/>
  <c r="EP511" i="2"/>
  <c r="ET511" i="2"/>
  <c r="EY511" i="2"/>
  <c r="EO512" i="2"/>
  <c r="ET512" i="2"/>
  <c r="EY512" i="2"/>
  <c r="EO513" i="2"/>
  <c r="EP513" i="2"/>
  <c r="ET513" i="2"/>
  <c r="EY513" i="2"/>
  <c r="EO514" i="2"/>
  <c r="EP514" i="2"/>
  <c r="ET514" i="2"/>
  <c r="EY514" i="2"/>
  <c r="EO515" i="2"/>
  <c r="EP515" i="2"/>
  <c r="ET515" i="2"/>
  <c r="EY515" i="2"/>
  <c r="EO516" i="2"/>
  <c r="EP516" i="2"/>
  <c r="ET516" i="2"/>
  <c r="EY516" i="2"/>
  <c r="EO517" i="2"/>
  <c r="EP517" i="2"/>
  <c r="ET517" i="2"/>
  <c r="EY517" i="2"/>
  <c r="EO518" i="2"/>
  <c r="ET518" i="2"/>
  <c r="EY518" i="2"/>
  <c r="EO519" i="2"/>
  <c r="EP519" i="2"/>
  <c r="ET519" i="2"/>
  <c r="EY519" i="2"/>
  <c r="EO520" i="2"/>
  <c r="EP520" i="2"/>
  <c r="ET520" i="2"/>
  <c r="EY520" i="2"/>
  <c r="EO521" i="2"/>
  <c r="EP521" i="2"/>
  <c r="ET521" i="2"/>
  <c r="EY521" i="2"/>
  <c r="EO522" i="2"/>
  <c r="EP522" i="2"/>
  <c r="ET522" i="2"/>
  <c r="EY522" i="2"/>
  <c r="EO523" i="2"/>
  <c r="ET523" i="2"/>
  <c r="EY523" i="2"/>
  <c r="EO524" i="2"/>
  <c r="EP524" i="2"/>
  <c r="ET524" i="2"/>
  <c r="EY524" i="2"/>
  <c r="EO525" i="2"/>
  <c r="EP525" i="2"/>
  <c r="ET525" i="2"/>
  <c r="EY525" i="2"/>
  <c r="EO526" i="2"/>
  <c r="EP526" i="2"/>
  <c r="ET526" i="2"/>
  <c r="EY526" i="2"/>
  <c r="EO527" i="2"/>
  <c r="EP527" i="2"/>
  <c r="ET527" i="2"/>
  <c r="EY527" i="2"/>
  <c r="EO528" i="2"/>
  <c r="EP528" i="2"/>
  <c r="ET528" i="2"/>
  <c r="EY528" i="2"/>
  <c r="EO529" i="2"/>
  <c r="EP529" i="2"/>
  <c r="ET529" i="2"/>
  <c r="EY529" i="2"/>
  <c r="EO530" i="2"/>
  <c r="EP530" i="2"/>
  <c r="ET530" i="2"/>
  <c r="EY530" i="2"/>
  <c r="EO531" i="2"/>
  <c r="EP531" i="2"/>
  <c r="ET531" i="2"/>
  <c r="EY531" i="2"/>
  <c r="EO532" i="2"/>
  <c r="EP532" i="2"/>
  <c r="ET532" i="2"/>
  <c r="EY532" i="2"/>
  <c r="EO533" i="2"/>
  <c r="EP533" i="2"/>
  <c r="ET533" i="2"/>
  <c r="EY533" i="2"/>
  <c r="EO534" i="2"/>
  <c r="EP534" i="2"/>
  <c r="ET534" i="2"/>
  <c r="EY534" i="2"/>
  <c r="EO535" i="2"/>
  <c r="EP535" i="2"/>
  <c r="ET535" i="2"/>
  <c r="EY535" i="2"/>
  <c r="EO536" i="2"/>
  <c r="EP536" i="2"/>
  <c r="ET536" i="2"/>
  <c r="EY536" i="2"/>
  <c r="EO537" i="2"/>
  <c r="EP537" i="2"/>
  <c r="ET537" i="2"/>
  <c r="EY537" i="2"/>
  <c r="EO538" i="2"/>
  <c r="EP538" i="2"/>
  <c r="ET538" i="2"/>
  <c r="EY538" i="2"/>
  <c r="EO539" i="2"/>
  <c r="EP539" i="2"/>
  <c r="ET539" i="2"/>
  <c r="EY539" i="2"/>
  <c r="EO540" i="2"/>
  <c r="EP540" i="2"/>
  <c r="ET540" i="2"/>
  <c r="EY540" i="2"/>
  <c r="EO541" i="2"/>
  <c r="EP541" i="2"/>
  <c r="ET541" i="2"/>
  <c r="EY541" i="2"/>
  <c r="EO542" i="2"/>
  <c r="EP542" i="2"/>
  <c r="ET542" i="2"/>
  <c r="EY542" i="2"/>
  <c r="EO543" i="2"/>
  <c r="EP543" i="2"/>
  <c r="ET543" i="2"/>
  <c r="EY543" i="2"/>
  <c r="EO544" i="2"/>
  <c r="EP544" i="2"/>
  <c r="ET544" i="2"/>
  <c r="EY544" i="2"/>
  <c r="EO545" i="2"/>
  <c r="EP545" i="2"/>
  <c r="ET545" i="2"/>
  <c r="EY545" i="2"/>
  <c r="EO546" i="2"/>
  <c r="EP546" i="2"/>
  <c r="ET546" i="2"/>
  <c r="EY546" i="2"/>
  <c r="EO547" i="2"/>
  <c r="EP547" i="2"/>
  <c r="ET547" i="2"/>
  <c r="EY547" i="2"/>
  <c r="EO548" i="2"/>
  <c r="ET548" i="2"/>
  <c r="EY548" i="2"/>
  <c r="EO549" i="2"/>
  <c r="EP549" i="2"/>
  <c r="ET549" i="2"/>
  <c r="EY549" i="2"/>
  <c r="EO550" i="2"/>
  <c r="ET550" i="2"/>
  <c r="EY550" i="2"/>
  <c r="EO551" i="2"/>
  <c r="EP551" i="2"/>
  <c r="ET551" i="2"/>
  <c r="EY551" i="2"/>
  <c r="EO552" i="2"/>
  <c r="EP552" i="2"/>
  <c r="ET552" i="2"/>
  <c r="EY552" i="2"/>
  <c r="EO553" i="2"/>
  <c r="EP553" i="2"/>
  <c r="ET553" i="2"/>
  <c r="EY553" i="2"/>
  <c r="EO554" i="2"/>
  <c r="EP554" i="2"/>
  <c r="ET554" i="2"/>
  <c r="EY554" i="2"/>
  <c r="EO555" i="2"/>
  <c r="EP555" i="2"/>
  <c r="ET555" i="2"/>
  <c r="EY555" i="2"/>
  <c r="EO556" i="2"/>
  <c r="EP556" i="2"/>
  <c r="ET556" i="2"/>
  <c r="EY556" i="2"/>
  <c r="EO557" i="2"/>
  <c r="EP557" i="2"/>
  <c r="ET557" i="2"/>
  <c r="EY557" i="2"/>
  <c r="EO558" i="2"/>
  <c r="EP558" i="2"/>
  <c r="ET558" i="2"/>
  <c r="EY558" i="2"/>
  <c r="EO559" i="2"/>
  <c r="EP559" i="2"/>
  <c r="ET559" i="2"/>
  <c r="EY559" i="2"/>
  <c r="EO560" i="2"/>
  <c r="EP560" i="2"/>
  <c r="ET560" i="2"/>
  <c r="EY560" i="2"/>
  <c r="EO561" i="2"/>
  <c r="EP561" i="2"/>
  <c r="ET561" i="2"/>
  <c r="EY561" i="2"/>
  <c r="EO562" i="2"/>
  <c r="EP562" i="2"/>
  <c r="ET562" i="2"/>
  <c r="EY562" i="2"/>
  <c r="EO563" i="2"/>
  <c r="EP563" i="2"/>
  <c r="ET563" i="2"/>
  <c r="EY563" i="2"/>
  <c r="EO564" i="2"/>
  <c r="EP564" i="2"/>
  <c r="ET564" i="2"/>
  <c r="EY564" i="2"/>
  <c r="EO565" i="2"/>
  <c r="EP565" i="2"/>
  <c r="ET565" i="2"/>
  <c r="EY565" i="2"/>
  <c r="EO566" i="2"/>
  <c r="EP566" i="2"/>
  <c r="ET566" i="2"/>
  <c r="EY566" i="2"/>
  <c r="EO567" i="2"/>
  <c r="ET567" i="2"/>
  <c r="EY567" i="2"/>
  <c r="EO568" i="2"/>
  <c r="EP568" i="2"/>
  <c r="ET568" i="2"/>
  <c r="EY568" i="2"/>
  <c r="EO569" i="2"/>
  <c r="EP569" i="2"/>
  <c r="ET569" i="2"/>
  <c r="EY569" i="2"/>
  <c r="EO570" i="2"/>
  <c r="EP570" i="2"/>
  <c r="ET570" i="2"/>
  <c r="EY570" i="2"/>
  <c r="EO571" i="2"/>
  <c r="ET571" i="2"/>
  <c r="EY571" i="2"/>
  <c r="EO572" i="2"/>
  <c r="EP572" i="2"/>
  <c r="ET572" i="2"/>
  <c r="EY572" i="2"/>
  <c r="EO573" i="2"/>
  <c r="EP573" i="2"/>
  <c r="ET573" i="2"/>
  <c r="EY573" i="2"/>
  <c r="EO574" i="2"/>
  <c r="EP574" i="2"/>
  <c r="ET574" i="2"/>
  <c r="EY574" i="2"/>
  <c r="EO575" i="2"/>
  <c r="EP575" i="2"/>
  <c r="ET575" i="2"/>
  <c r="EY575" i="2"/>
  <c r="EO576" i="2"/>
  <c r="EP576" i="2"/>
  <c r="ET576" i="2"/>
  <c r="EY576" i="2"/>
  <c r="EO577" i="2"/>
  <c r="EP577" i="2"/>
  <c r="ET577" i="2"/>
  <c r="EY577" i="2"/>
  <c r="EO578" i="2"/>
  <c r="EP578" i="2"/>
  <c r="ET578" i="2"/>
  <c r="EY578" i="2"/>
  <c r="EO579" i="2"/>
  <c r="EP579" i="2"/>
  <c r="ET579" i="2"/>
  <c r="EY579" i="2"/>
  <c r="EO580" i="2"/>
  <c r="EP580" i="2"/>
  <c r="ET580" i="2"/>
  <c r="EY580" i="2"/>
  <c r="EO581" i="2"/>
  <c r="EP581" i="2"/>
  <c r="ET581" i="2"/>
  <c r="EY581" i="2"/>
  <c r="EO582" i="2"/>
  <c r="EP582" i="2"/>
  <c r="ET582" i="2"/>
  <c r="EY582" i="2"/>
  <c r="EO583" i="2"/>
  <c r="EP583" i="2"/>
  <c r="ET583" i="2"/>
  <c r="EY583" i="2"/>
  <c r="EO584" i="2"/>
  <c r="ET584" i="2"/>
  <c r="EY584" i="2"/>
  <c r="EO585" i="2"/>
  <c r="EP585" i="2"/>
  <c r="ET585" i="2"/>
  <c r="EY585" i="2"/>
  <c r="EO586" i="2"/>
  <c r="EP586" i="2"/>
  <c r="ET586" i="2"/>
  <c r="EY586" i="2"/>
  <c r="EO587" i="2"/>
  <c r="ET587" i="2"/>
  <c r="EY587" i="2"/>
  <c r="EO588" i="2"/>
  <c r="EP588" i="2"/>
  <c r="ET588" i="2"/>
  <c r="EY588" i="2"/>
  <c r="EO589" i="2"/>
  <c r="EP589" i="2"/>
  <c r="ET589" i="2"/>
  <c r="EY589" i="2"/>
  <c r="EO590" i="2"/>
  <c r="ET590" i="2"/>
  <c r="EY590" i="2"/>
  <c r="EO591" i="2"/>
  <c r="EP591" i="2"/>
  <c r="ET591" i="2"/>
  <c r="EY591" i="2"/>
  <c r="EO592" i="2"/>
  <c r="EP592" i="2"/>
  <c r="ET592" i="2"/>
  <c r="EY592" i="2"/>
  <c r="EO593" i="2"/>
  <c r="ET593" i="2"/>
  <c r="EY593" i="2"/>
  <c r="EO594" i="2"/>
  <c r="EP594" i="2"/>
  <c r="ET594" i="2"/>
  <c r="EY594" i="2"/>
  <c r="EO595" i="2"/>
  <c r="ET595" i="2"/>
  <c r="EY595" i="2"/>
  <c r="EO596" i="2"/>
  <c r="EP596" i="2"/>
  <c r="ET596" i="2"/>
  <c r="EY596" i="2"/>
  <c r="EO597" i="2"/>
  <c r="EP597" i="2"/>
  <c r="ET597" i="2"/>
  <c r="EY597" i="2"/>
  <c r="EO598" i="2"/>
  <c r="EP598" i="2"/>
  <c r="ET598" i="2"/>
  <c r="EY598" i="2"/>
  <c r="EO599" i="2"/>
  <c r="EP599" i="2"/>
  <c r="ET599" i="2"/>
  <c r="EY599" i="2"/>
  <c r="EO600" i="2"/>
  <c r="EP600" i="2"/>
  <c r="ET600" i="2"/>
  <c r="EY600" i="2"/>
  <c r="EO601" i="2"/>
  <c r="EP601" i="2"/>
  <c r="ET601" i="2"/>
  <c r="EY601" i="2"/>
  <c r="EO602" i="2"/>
  <c r="EP602" i="2"/>
  <c r="ET602" i="2"/>
  <c r="EY602" i="2"/>
  <c r="EO603" i="2"/>
  <c r="EP603" i="2"/>
  <c r="ET603" i="2"/>
  <c r="EY603" i="2"/>
  <c r="EO604" i="2"/>
  <c r="EP604" i="2"/>
  <c r="ET604" i="2"/>
  <c r="EY604" i="2"/>
  <c r="EO605" i="2"/>
  <c r="EP605" i="2"/>
  <c r="ET605" i="2"/>
  <c r="EY605" i="2"/>
  <c r="EO606" i="2"/>
  <c r="EP606" i="2"/>
  <c r="ET606" i="2"/>
  <c r="EY606" i="2"/>
  <c r="EO607" i="2"/>
  <c r="EP607" i="2"/>
  <c r="ET607" i="2"/>
  <c r="EY607" i="2"/>
  <c r="EO608" i="2"/>
  <c r="EP608" i="2"/>
  <c r="ET608" i="2"/>
  <c r="EY608" i="2"/>
  <c r="EO609" i="2"/>
  <c r="EP609" i="2"/>
  <c r="ET609" i="2"/>
  <c r="EY609" i="2"/>
  <c r="EO610" i="2"/>
  <c r="ET610" i="2"/>
  <c r="EY610" i="2"/>
  <c r="EO611" i="2"/>
  <c r="ET611" i="2"/>
  <c r="EY611" i="2"/>
  <c r="EO612" i="2"/>
  <c r="EP612" i="2"/>
  <c r="ET612" i="2"/>
  <c r="EY612" i="2"/>
  <c r="EO613" i="2"/>
  <c r="EP613" i="2"/>
  <c r="ET613" i="2"/>
  <c r="EY613" i="2"/>
  <c r="EO614" i="2"/>
  <c r="EP614" i="2"/>
  <c r="ET614" i="2"/>
  <c r="EY614" i="2"/>
  <c r="EO615" i="2"/>
  <c r="EP615" i="2"/>
  <c r="ET615" i="2"/>
  <c r="EY615" i="2"/>
  <c r="EO616" i="2"/>
  <c r="ET616" i="2"/>
  <c r="EY616" i="2"/>
  <c r="EO617" i="2"/>
  <c r="EP617" i="2"/>
  <c r="ET617" i="2"/>
  <c r="EY617" i="2"/>
  <c r="EO618" i="2"/>
  <c r="EP618" i="2"/>
  <c r="ET618" i="2"/>
  <c r="EY618" i="2"/>
  <c r="EO619" i="2"/>
  <c r="EP619" i="2"/>
  <c r="ET619" i="2"/>
  <c r="EY619" i="2"/>
  <c r="EO620" i="2"/>
  <c r="ET620" i="2"/>
  <c r="EY620" i="2"/>
  <c r="EO621" i="2"/>
  <c r="EP621" i="2"/>
  <c r="ET621" i="2"/>
  <c r="EY621" i="2"/>
  <c r="EO622" i="2"/>
  <c r="EP622" i="2"/>
  <c r="ET622" i="2"/>
  <c r="EY622" i="2"/>
  <c r="EO623" i="2"/>
  <c r="EP623" i="2"/>
  <c r="ET623" i="2"/>
  <c r="EY623" i="2"/>
  <c r="EO624" i="2"/>
  <c r="EP624" i="2"/>
  <c r="ET624" i="2"/>
  <c r="EY624" i="2"/>
  <c r="EO625" i="2"/>
  <c r="EP625" i="2"/>
  <c r="ET625" i="2"/>
  <c r="EY625" i="2"/>
  <c r="EO626" i="2"/>
  <c r="EP626" i="2"/>
  <c r="ET626" i="2"/>
  <c r="EY626" i="2"/>
  <c r="EO627" i="2"/>
  <c r="EP627" i="2"/>
  <c r="ET627" i="2"/>
  <c r="EY627" i="2"/>
  <c r="EO628" i="2"/>
  <c r="EP628" i="2"/>
  <c r="ET628" i="2"/>
  <c r="EY628" i="2"/>
  <c r="EO629" i="2"/>
  <c r="EP629" i="2"/>
  <c r="ET629" i="2"/>
  <c r="EY629" i="2"/>
  <c r="EO630" i="2"/>
  <c r="EP630" i="2"/>
  <c r="ET630" i="2"/>
  <c r="EY630" i="2"/>
  <c r="EO631" i="2"/>
  <c r="EP631" i="2"/>
  <c r="ET631" i="2"/>
  <c r="EY631" i="2"/>
  <c r="EO632" i="2"/>
  <c r="EP632" i="2"/>
  <c r="ET632" i="2"/>
  <c r="EY632" i="2"/>
  <c r="EO633" i="2"/>
  <c r="ET633" i="2"/>
  <c r="EY633" i="2"/>
  <c r="EO634" i="2"/>
  <c r="EP634" i="2"/>
  <c r="ET634" i="2"/>
  <c r="EY634" i="2"/>
  <c r="EO635" i="2"/>
  <c r="EP635" i="2"/>
  <c r="ET635" i="2"/>
  <c r="EY635" i="2"/>
  <c r="EO636" i="2"/>
  <c r="EP636" i="2"/>
  <c r="ET636" i="2"/>
  <c r="EY636" i="2"/>
  <c r="EO637" i="2"/>
  <c r="ET637" i="2"/>
  <c r="EY637" i="2"/>
  <c r="EO638" i="2"/>
  <c r="EP638" i="2"/>
  <c r="ET638" i="2"/>
  <c r="EY638" i="2"/>
  <c r="EO639" i="2"/>
  <c r="EP639" i="2"/>
  <c r="ET639" i="2"/>
  <c r="EY639" i="2"/>
  <c r="EO640" i="2"/>
  <c r="EP640" i="2"/>
  <c r="ET640" i="2"/>
  <c r="EY640" i="2"/>
  <c r="EO641" i="2"/>
  <c r="ET641" i="2"/>
  <c r="EY641" i="2"/>
  <c r="EO642" i="2"/>
  <c r="ET642" i="2"/>
  <c r="EY642" i="2"/>
  <c r="EO643" i="2"/>
  <c r="ET643" i="2"/>
  <c r="EY643" i="2"/>
  <c r="EO644" i="2"/>
  <c r="EP644" i="2"/>
  <c r="ET644" i="2"/>
  <c r="EY644" i="2"/>
  <c r="EO645" i="2"/>
  <c r="EP645" i="2"/>
  <c r="ET645" i="2"/>
  <c r="EY645" i="2"/>
  <c r="EO646" i="2"/>
  <c r="EP646" i="2"/>
  <c r="ET646" i="2"/>
  <c r="EY646" i="2"/>
  <c r="EO647" i="2"/>
  <c r="EP647" i="2"/>
  <c r="ET647" i="2"/>
  <c r="EY647" i="2"/>
  <c r="EO648" i="2"/>
  <c r="EP648" i="2"/>
  <c r="ET648" i="2"/>
  <c r="EY648" i="2"/>
  <c r="EO649" i="2"/>
  <c r="EP649" i="2"/>
  <c r="ET649" i="2"/>
  <c r="EY649" i="2"/>
  <c r="EO650" i="2"/>
  <c r="EP650" i="2"/>
  <c r="ET650" i="2"/>
  <c r="EY650" i="2"/>
  <c r="EO651" i="2"/>
  <c r="EP651" i="2"/>
  <c r="ET651" i="2"/>
  <c r="EY651" i="2"/>
  <c r="EO652" i="2"/>
  <c r="EP652" i="2"/>
  <c r="ET652" i="2"/>
  <c r="EY652" i="2"/>
  <c r="EO653" i="2"/>
  <c r="EP653" i="2"/>
  <c r="ET653" i="2"/>
  <c r="EY653" i="2"/>
  <c r="EO654" i="2"/>
  <c r="EP654" i="2"/>
  <c r="ET654" i="2"/>
  <c r="EY654" i="2"/>
  <c r="EO655" i="2"/>
  <c r="ET655" i="2"/>
  <c r="EY655" i="2"/>
  <c r="EO656" i="2"/>
  <c r="EP656" i="2"/>
  <c r="ET656" i="2"/>
  <c r="EY656" i="2"/>
  <c r="EO657" i="2"/>
  <c r="ET657" i="2"/>
  <c r="EY657" i="2"/>
  <c r="EO658" i="2"/>
  <c r="ET658" i="2"/>
  <c r="EY658" i="2"/>
  <c r="EO659" i="2"/>
  <c r="EP659" i="2"/>
  <c r="ET659" i="2"/>
  <c r="EY659" i="2"/>
  <c r="EO660" i="2"/>
  <c r="EP660" i="2"/>
  <c r="ET660" i="2"/>
  <c r="EY660" i="2"/>
  <c r="EO661" i="2"/>
  <c r="EP661" i="2"/>
  <c r="ET661" i="2"/>
  <c r="EY661" i="2"/>
  <c r="EO662" i="2"/>
  <c r="EP662" i="2"/>
  <c r="ET662" i="2"/>
  <c r="EY662" i="2"/>
  <c r="EO663" i="2"/>
  <c r="EP663" i="2"/>
  <c r="ET663" i="2"/>
  <c r="EY663" i="2"/>
  <c r="EO664" i="2"/>
  <c r="EP664" i="2"/>
  <c r="ET664" i="2"/>
  <c r="EY664" i="2"/>
  <c r="EO665" i="2"/>
  <c r="EP665" i="2"/>
  <c r="ET665" i="2"/>
  <c r="EY665" i="2"/>
  <c r="EO666" i="2"/>
  <c r="EP666" i="2"/>
  <c r="ET666" i="2"/>
  <c r="EY666" i="2"/>
  <c r="EO667" i="2"/>
  <c r="EP667" i="2"/>
  <c r="ET667" i="2"/>
  <c r="EY667" i="2"/>
  <c r="EO668" i="2"/>
  <c r="EP668" i="2"/>
  <c r="ET668" i="2"/>
  <c r="EY668" i="2"/>
  <c r="EO669" i="2"/>
  <c r="EP669" i="2"/>
  <c r="ET669" i="2"/>
  <c r="EY669" i="2"/>
  <c r="EO670" i="2"/>
  <c r="EP670" i="2"/>
  <c r="ET670" i="2"/>
  <c r="EY670" i="2"/>
  <c r="EO671" i="2"/>
  <c r="EP671" i="2"/>
  <c r="ET671" i="2"/>
  <c r="EY671" i="2"/>
  <c r="EO672" i="2"/>
  <c r="EP672" i="2"/>
  <c r="ET672" i="2"/>
  <c r="EY672" i="2"/>
  <c r="EO673" i="2"/>
  <c r="EP673" i="2"/>
  <c r="ET673" i="2"/>
  <c r="EY673" i="2"/>
  <c r="EO674" i="2"/>
  <c r="EP674" i="2"/>
  <c r="ET674" i="2"/>
  <c r="EY674" i="2"/>
  <c r="EO675" i="2"/>
  <c r="ET675" i="2"/>
  <c r="EY675" i="2"/>
  <c r="EO676" i="2"/>
  <c r="EP676" i="2"/>
  <c r="ET676" i="2"/>
  <c r="EY676" i="2"/>
  <c r="EO677" i="2"/>
  <c r="ET677" i="2"/>
  <c r="EY677" i="2"/>
  <c r="EO678" i="2"/>
  <c r="EP678" i="2"/>
  <c r="ET678" i="2"/>
  <c r="EY678" i="2"/>
  <c r="EO679" i="2"/>
  <c r="EP679" i="2"/>
  <c r="ET679" i="2"/>
  <c r="EY679" i="2"/>
  <c r="EO680" i="2"/>
  <c r="EP680" i="2"/>
  <c r="ET680" i="2"/>
  <c r="EY680" i="2"/>
  <c r="EO681" i="2"/>
  <c r="EP681" i="2"/>
  <c r="ET681" i="2"/>
  <c r="EY681" i="2"/>
  <c r="EO682" i="2"/>
  <c r="EP682" i="2"/>
  <c r="ET682" i="2"/>
  <c r="EY682" i="2"/>
  <c r="EO683" i="2"/>
  <c r="EP683" i="2"/>
  <c r="ET683" i="2"/>
  <c r="EY683" i="2"/>
  <c r="EO684" i="2"/>
  <c r="ET684" i="2"/>
  <c r="EY684" i="2"/>
  <c r="EO685" i="2"/>
  <c r="EP685" i="2"/>
  <c r="ET685" i="2"/>
  <c r="EY685" i="2"/>
  <c r="EO686" i="2"/>
  <c r="EP686" i="2"/>
  <c r="ET686" i="2"/>
  <c r="EY686" i="2"/>
  <c r="EO687" i="2"/>
  <c r="EP687" i="2"/>
  <c r="ET687" i="2"/>
  <c r="EY687" i="2"/>
  <c r="EO688" i="2"/>
  <c r="EP688" i="2"/>
  <c r="ET688" i="2"/>
  <c r="EY688" i="2"/>
  <c r="EO689" i="2"/>
  <c r="EP689" i="2"/>
  <c r="ET689" i="2"/>
  <c r="EY689" i="2"/>
  <c r="EO690" i="2"/>
  <c r="EP690" i="2"/>
  <c r="ET690" i="2"/>
  <c r="EY690" i="2"/>
  <c r="EO691" i="2"/>
  <c r="EP691" i="2"/>
  <c r="ET691" i="2"/>
  <c r="EY691" i="2"/>
  <c r="EO692" i="2"/>
  <c r="EP692" i="2"/>
  <c r="ET692" i="2"/>
  <c r="EY692" i="2"/>
  <c r="EO693" i="2"/>
  <c r="EP693" i="2"/>
  <c r="ET693" i="2"/>
  <c r="EY693" i="2"/>
  <c r="EO694" i="2"/>
  <c r="EP694" i="2"/>
  <c r="ET694" i="2"/>
  <c r="EY694" i="2"/>
  <c r="EO695" i="2"/>
  <c r="EP695" i="2"/>
  <c r="ET695" i="2"/>
  <c r="EY695" i="2"/>
  <c r="EO696" i="2"/>
  <c r="EP696" i="2"/>
  <c r="ET696" i="2"/>
  <c r="EY696" i="2"/>
  <c r="N643" i="2" l="1"/>
  <c r="H643" i="2"/>
  <c r="EP643" i="2" s="1"/>
  <c r="H637" i="2"/>
  <c r="EP637" i="2" s="1"/>
  <c r="H641" i="2"/>
  <c r="EP641" i="2" s="1"/>
  <c r="H655" i="2"/>
  <c r="EP655" i="2" s="1"/>
  <c r="H642" i="2"/>
  <c r="EP642" i="2" s="1"/>
  <c r="H633" i="2"/>
  <c r="EP633" i="2" s="1"/>
  <c r="H675" i="2"/>
  <c r="EP675" i="2" s="1"/>
  <c r="H658" i="2"/>
  <c r="EP658" i="2" s="1"/>
  <c r="H677" i="2"/>
  <c r="EP677" i="2" s="1"/>
  <c r="H684" i="2"/>
  <c r="EP684" i="2" s="1"/>
  <c r="I677" i="2"/>
  <c r="I670" i="2"/>
  <c r="H657" i="2"/>
  <c r="EP657" i="2" s="1"/>
  <c r="K625" i="2"/>
  <c r="EQ625" i="2" s="1"/>
  <c r="M625" i="2"/>
  <c r="X625" i="2"/>
  <c r="AI625" i="2"/>
  <c r="AT625" i="2"/>
  <c r="BA625" i="2"/>
  <c r="BL625" i="2"/>
  <c r="BW625" i="2"/>
  <c r="BZ625" i="2"/>
  <c r="CE625" i="2"/>
  <c r="EV625" i="2" s="1"/>
  <c r="CJ625" i="2"/>
  <c r="CQ625" i="2"/>
  <c r="CV625" i="2"/>
  <c r="DA625" i="2"/>
  <c r="DF625" i="2"/>
  <c r="DK625" i="2"/>
  <c r="EZ625" i="2" s="1"/>
  <c r="DP625" i="2"/>
  <c r="DU625" i="2"/>
  <c r="DZ625" i="2"/>
  <c r="EE625" i="2"/>
  <c r="EJ625" i="2"/>
  <c r="EK625" i="2"/>
  <c r="K626" i="2"/>
  <c r="EQ626" i="2" s="1"/>
  <c r="M626" i="2"/>
  <c r="X626" i="2"/>
  <c r="AI626" i="2"/>
  <c r="AT626" i="2"/>
  <c r="BA626" i="2"/>
  <c r="BL626" i="2"/>
  <c r="BW626" i="2"/>
  <c r="BZ626" i="2"/>
  <c r="CE626" i="2"/>
  <c r="EV626" i="2" s="1"/>
  <c r="CJ626" i="2"/>
  <c r="CQ626" i="2"/>
  <c r="CV626" i="2"/>
  <c r="DA626" i="2"/>
  <c r="DF626" i="2"/>
  <c r="DK626" i="2"/>
  <c r="EZ626" i="2" s="1"/>
  <c r="DP626" i="2"/>
  <c r="DU626" i="2"/>
  <c r="DZ626" i="2"/>
  <c r="EE626" i="2"/>
  <c r="EJ626" i="2"/>
  <c r="EK626" i="2"/>
  <c r="K627" i="2"/>
  <c r="EQ627" i="2" s="1"/>
  <c r="M627" i="2"/>
  <c r="X627" i="2"/>
  <c r="AI627" i="2"/>
  <c r="AT627" i="2"/>
  <c r="BA627" i="2"/>
  <c r="BL627" i="2"/>
  <c r="BW627" i="2"/>
  <c r="BZ627" i="2"/>
  <c r="CE627" i="2"/>
  <c r="EV627" i="2" s="1"/>
  <c r="CJ627" i="2"/>
  <c r="CQ627" i="2"/>
  <c r="CV627" i="2"/>
  <c r="DA627" i="2"/>
  <c r="DF627" i="2"/>
  <c r="DK627" i="2"/>
  <c r="EZ627" i="2" s="1"/>
  <c r="DP627" i="2"/>
  <c r="DU627" i="2"/>
  <c r="DZ627" i="2"/>
  <c r="EE627" i="2"/>
  <c r="EJ627" i="2"/>
  <c r="EK627" i="2"/>
  <c r="K628" i="2"/>
  <c r="EQ628" i="2" s="1"/>
  <c r="M628" i="2"/>
  <c r="X628" i="2"/>
  <c r="AI628" i="2"/>
  <c r="AT628" i="2"/>
  <c r="BA628" i="2"/>
  <c r="BL628" i="2"/>
  <c r="BW628" i="2"/>
  <c r="BZ628" i="2"/>
  <c r="CE628" i="2"/>
  <c r="EV628" i="2" s="1"/>
  <c r="CJ628" i="2"/>
  <c r="CQ628" i="2"/>
  <c r="CV628" i="2"/>
  <c r="DA628" i="2"/>
  <c r="DF628" i="2"/>
  <c r="DK628" i="2"/>
  <c r="EZ628" i="2" s="1"/>
  <c r="DP628" i="2"/>
  <c r="DU628" i="2"/>
  <c r="DZ628" i="2"/>
  <c r="EE628" i="2"/>
  <c r="EJ628" i="2"/>
  <c r="EK628" i="2"/>
  <c r="K629" i="2"/>
  <c r="EQ629" i="2" s="1"/>
  <c r="M629" i="2"/>
  <c r="X629" i="2"/>
  <c r="AI629" i="2"/>
  <c r="AT629" i="2"/>
  <c r="BA629" i="2"/>
  <c r="BL629" i="2"/>
  <c r="BW629" i="2"/>
  <c r="BZ629" i="2"/>
  <c r="CE629" i="2"/>
  <c r="EV629" i="2" s="1"/>
  <c r="CJ629" i="2"/>
  <c r="CQ629" i="2"/>
  <c r="CV629" i="2"/>
  <c r="DA629" i="2"/>
  <c r="DF629" i="2"/>
  <c r="DK629" i="2"/>
  <c r="EZ629" i="2" s="1"/>
  <c r="DP629" i="2"/>
  <c r="DU629" i="2"/>
  <c r="DZ629" i="2"/>
  <c r="EE629" i="2"/>
  <c r="EJ629" i="2"/>
  <c r="EK629" i="2"/>
  <c r="K630" i="2"/>
  <c r="EQ630" i="2" s="1"/>
  <c r="M630" i="2"/>
  <c r="X630" i="2"/>
  <c r="AI630" i="2"/>
  <c r="AT630" i="2"/>
  <c r="BA630" i="2"/>
  <c r="BL630" i="2"/>
  <c r="BW630" i="2"/>
  <c r="BZ630" i="2"/>
  <c r="CE630" i="2"/>
  <c r="EV630" i="2" s="1"/>
  <c r="CJ630" i="2"/>
  <c r="CQ630" i="2"/>
  <c r="CV630" i="2"/>
  <c r="DA630" i="2"/>
  <c r="DF630" i="2"/>
  <c r="DK630" i="2"/>
  <c r="EZ630" i="2" s="1"/>
  <c r="DP630" i="2"/>
  <c r="DU630" i="2"/>
  <c r="DZ630" i="2"/>
  <c r="EE630" i="2"/>
  <c r="EJ630" i="2"/>
  <c r="EK630" i="2"/>
  <c r="K631" i="2"/>
  <c r="EQ631" i="2" s="1"/>
  <c r="M631" i="2"/>
  <c r="X631" i="2"/>
  <c r="AI631" i="2"/>
  <c r="AT631" i="2"/>
  <c r="BA631" i="2"/>
  <c r="BL631" i="2"/>
  <c r="BW631" i="2"/>
  <c r="BZ631" i="2"/>
  <c r="CE631" i="2"/>
  <c r="EV631" i="2" s="1"/>
  <c r="CJ631" i="2"/>
  <c r="CQ631" i="2"/>
  <c r="CV631" i="2"/>
  <c r="DA631" i="2"/>
  <c r="DF631" i="2"/>
  <c r="DK631" i="2"/>
  <c r="EZ631" i="2" s="1"/>
  <c r="DP631" i="2"/>
  <c r="DU631" i="2"/>
  <c r="DZ631" i="2"/>
  <c r="EE631" i="2"/>
  <c r="EJ631" i="2"/>
  <c r="EK631" i="2"/>
  <c r="K632" i="2"/>
  <c r="EQ632" i="2" s="1"/>
  <c r="M632" i="2"/>
  <c r="X632" i="2"/>
  <c r="AI632" i="2"/>
  <c r="AT632" i="2"/>
  <c r="BA632" i="2"/>
  <c r="BL632" i="2"/>
  <c r="BW632" i="2"/>
  <c r="BZ632" i="2"/>
  <c r="CE632" i="2"/>
  <c r="EV632" i="2" s="1"/>
  <c r="CJ632" i="2"/>
  <c r="CQ632" i="2"/>
  <c r="CV632" i="2"/>
  <c r="DA632" i="2"/>
  <c r="DF632" i="2"/>
  <c r="DK632" i="2"/>
  <c r="EZ632" i="2" s="1"/>
  <c r="DP632" i="2"/>
  <c r="DU632" i="2"/>
  <c r="DZ632" i="2"/>
  <c r="EE632" i="2"/>
  <c r="EJ632" i="2"/>
  <c r="EK632" i="2"/>
  <c r="K633" i="2"/>
  <c r="EQ633" i="2" s="1"/>
  <c r="M633" i="2"/>
  <c r="X633" i="2"/>
  <c r="AI633" i="2"/>
  <c r="AT633" i="2"/>
  <c r="BA633" i="2"/>
  <c r="BL633" i="2"/>
  <c r="BW633" i="2"/>
  <c r="BZ633" i="2"/>
  <c r="CE633" i="2"/>
  <c r="EV633" i="2" s="1"/>
  <c r="CJ633" i="2"/>
  <c r="CQ633" i="2"/>
  <c r="CV633" i="2"/>
  <c r="DA633" i="2"/>
  <c r="DF633" i="2"/>
  <c r="DK633" i="2"/>
  <c r="EZ633" i="2" s="1"/>
  <c r="DP633" i="2"/>
  <c r="DU633" i="2"/>
  <c r="DZ633" i="2"/>
  <c r="EE633" i="2"/>
  <c r="EJ633" i="2"/>
  <c r="EK633" i="2"/>
  <c r="K634" i="2"/>
  <c r="EQ634" i="2" s="1"/>
  <c r="M634" i="2"/>
  <c r="X634" i="2"/>
  <c r="AI634" i="2"/>
  <c r="AT634" i="2"/>
  <c r="BA634" i="2"/>
  <c r="BL634" i="2"/>
  <c r="BW634" i="2"/>
  <c r="BZ634" i="2"/>
  <c r="CE634" i="2"/>
  <c r="EV634" i="2" s="1"/>
  <c r="CJ634" i="2"/>
  <c r="CQ634" i="2"/>
  <c r="CV634" i="2"/>
  <c r="DA634" i="2"/>
  <c r="DF634" i="2"/>
  <c r="DK634" i="2"/>
  <c r="EZ634" i="2" s="1"/>
  <c r="DP634" i="2"/>
  <c r="DU634" i="2"/>
  <c r="DZ634" i="2"/>
  <c r="EE634" i="2"/>
  <c r="EJ634" i="2"/>
  <c r="EK634" i="2"/>
  <c r="K635" i="2"/>
  <c r="EQ635" i="2" s="1"/>
  <c r="M635" i="2"/>
  <c r="X635" i="2"/>
  <c r="AI635" i="2"/>
  <c r="AT635" i="2"/>
  <c r="BA635" i="2"/>
  <c r="BL635" i="2"/>
  <c r="BW635" i="2"/>
  <c r="BZ635" i="2"/>
  <c r="CE635" i="2"/>
  <c r="EV635" i="2" s="1"/>
  <c r="CJ635" i="2"/>
  <c r="CQ635" i="2"/>
  <c r="CV635" i="2"/>
  <c r="DA635" i="2"/>
  <c r="DF635" i="2"/>
  <c r="DK635" i="2"/>
  <c r="EZ635" i="2" s="1"/>
  <c r="DP635" i="2"/>
  <c r="DU635" i="2"/>
  <c r="DZ635" i="2"/>
  <c r="EE635" i="2"/>
  <c r="EJ635" i="2"/>
  <c r="EK635" i="2"/>
  <c r="K636" i="2"/>
  <c r="EQ636" i="2" s="1"/>
  <c r="M636" i="2"/>
  <c r="X636" i="2"/>
  <c r="AI636" i="2"/>
  <c r="AT636" i="2"/>
  <c r="BA636" i="2"/>
  <c r="BL636" i="2"/>
  <c r="BW636" i="2"/>
  <c r="BZ636" i="2"/>
  <c r="CE636" i="2"/>
  <c r="EV636" i="2" s="1"/>
  <c r="CJ636" i="2"/>
  <c r="CQ636" i="2"/>
  <c r="CV636" i="2"/>
  <c r="DA636" i="2"/>
  <c r="DF636" i="2"/>
  <c r="DK636" i="2"/>
  <c r="EZ636" i="2" s="1"/>
  <c r="DP636" i="2"/>
  <c r="DU636" i="2"/>
  <c r="DZ636" i="2"/>
  <c r="EE636" i="2"/>
  <c r="EJ636" i="2"/>
  <c r="EK636" i="2"/>
  <c r="K637" i="2"/>
  <c r="EQ637" i="2" s="1"/>
  <c r="M637" i="2"/>
  <c r="X637" i="2"/>
  <c r="AI637" i="2"/>
  <c r="AT637" i="2"/>
  <c r="BA637" i="2"/>
  <c r="BL637" i="2"/>
  <c r="BW637" i="2"/>
  <c r="BZ637" i="2"/>
  <c r="CE637" i="2"/>
  <c r="EV637" i="2" s="1"/>
  <c r="CJ637" i="2"/>
  <c r="CQ637" i="2"/>
  <c r="CV637" i="2"/>
  <c r="DA637" i="2"/>
  <c r="DF637" i="2"/>
  <c r="DK637" i="2"/>
  <c r="EZ637" i="2" s="1"/>
  <c r="DP637" i="2"/>
  <c r="DU637" i="2"/>
  <c r="DZ637" i="2"/>
  <c r="EE637" i="2"/>
  <c r="EJ637" i="2"/>
  <c r="EK637" i="2"/>
  <c r="K638" i="2"/>
  <c r="EQ638" i="2" s="1"/>
  <c r="M638" i="2"/>
  <c r="X638" i="2"/>
  <c r="AI638" i="2"/>
  <c r="AT638" i="2"/>
  <c r="BA638" i="2"/>
  <c r="BL638" i="2"/>
  <c r="BW638" i="2"/>
  <c r="BZ638" i="2"/>
  <c r="CE638" i="2"/>
  <c r="EV638" i="2" s="1"/>
  <c r="CJ638" i="2"/>
  <c r="CQ638" i="2"/>
  <c r="CV638" i="2"/>
  <c r="DA638" i="2"/>
  <c r="DF638" i="2"/>
  <c r="DK638" i="2"/>
  <c r="EZ638" i="2" s="1"/>
  <c r="DP638" i="2"/>
  <c r="DU638" i="2"/>
  <c r="DZ638" i="2"/>
  <c r="EE638" i="2"/>
  <c r="EJ638" i="2"/>
  <c r="EK638" i="2"/>
  <c r="K639" i="2"/>
  <c r="EQ639" i="2" s="1"/>
  <c r="M639" i="2"/>
  <c r="X639" i="2"/>
  <c r="AI639" i="2"/>
  <c r="AT639" i="2"/>
  <c r="BA639" i="2"/>
  <c r="BL639" i="2"/>
  <c r="BW639" i="2"/>
  <c r="BZ639" i="2"/>
  <c r="CE639" i="2"/>
  <c r="EV639" i="2" s="1"/>
  <c r="CJ639" i="2"/>
  <c r="CQ639" i="2"/>
  <c r="CV639" i="2"/>
  <c r="DA639" i="2"/>
  <c r="DF639" i="2"/>
  <c r="DK639" i="2"/>
  <c r="EZ639" i="2" s="1"/>
  <c r="DP639" i="2"/>
  <c r="DU639" i="2"/>
  <c r="DZ639" i="2"/>
  <c r="EE639" i="2"/>
  <c r="EJ639" i="2"/>
  <c r="EK639" i="2"/>
  <c r="K640" i="2"/>
  <c r="EQ640" i="2" s="1"/>
  <c r="M640" i="2"/>
  <c r="X640" i="2"/>
  <c r="AI640" i="2"/>
  <c r="AT640" i="2"/>
  <c r="BA640" i="2"/>
  <c r="BL640" i="2"/>
  <c r="BW640" i="2"/>
  <c r="BZ640" i="2"/>
  <c r="CE640" i="2"/>
  <c r="EV640" i="2" s="1"/>
  <c r="CJ640" i="2"/>
  <c r="CQ640" i="2"/>
  <c r="CV640" i="2"/>
  <c r="DA640" i="2"/>
  <c r="DF640" i="2"/>
  <c r="DK640" i="2"/>
  <c r="EZ640" i="2" s="1"/>
  <c r="DP640" i="2"/>
  <c r="DU640" i="2"/>
  <c r="DZ640" i="2"/>
  <c r="EE640" i="2"/>
  <c r="EJ640" i="2"/>
  <c r="EK640" i="2"/>
  <c r="K641" i="2"/>
  <c r="EQ641" i="2" s="1"/>
  <c r="M641" i="2"/>
  <c r="X641" i="2"/>
  <c r="AI641" i="2"/>
  <c r="AT641" i="2"/>
  <c r="BA641" i="2"/>
  <c r="BL641" i="2"/>
  <c r="BW641" i="2"/>
  <c r="BZ641" i="2"/>
  <c r="CE641" i="2"/>
  <c r="EV641" i="2" s="1"/>
  <c r="CJ641" i="2"/>
  <c r="CQ641" i="2"/>
  <c r="CV641" i="2"/>
  <c r="DA641" i="2"/>
  <c r="DF641" i="2"/>
  <c r="DK641" i="2"/>
  <c r="EZ641" i="2" s="1"/>
  <c r="DP641" i="2"/>
  <c r="DU641" i="2"/>
  <c r="DZ641" i="2"/>
  <c r="EE641" i="2"/>
  <c r="EJ641" i="2"/>
  <c r="EK641" i="2"/>
  <c r="K642" i="2"/>
  <c r="EQ642" i="2" s="1"/>
  <c r="M642" i="2"/>
  <c r="X642" i="2"/>
  <c r="AI642" i="2"/>
  <c r="AT642" i="2"/>
  <c r="BA642" i="2"/>
  <c r="BL642" i="2"/>
  <c r="BW642" i="2"/>
  <c r="BZ642" i="2"/>
  <c r="CE642" i="2"/>
  <c r="EV642" i="2" s="1"/>
  <c r="CJ642" i="2"/>
  <c r="CQ642" i="2"/>
  <c r="CV642" i="2"/>
  <c r="DA642" i="2"/>
  <c r="DF642" i="2"/>
  <c r="DK642" i="2"/>
  <c r="EZ642" i="2" s="1"/>
  <c r="DP642" i="2"/>
  <c r="DU642" i="2"/>
  <c r="DZ642" i="2"/>
  <c r="EE642" i="2"/>
  <c r="EJ642" i="2"/>
  <c r="EK642" i="2"/>
  <c r="K643" i="2"/>
  <c r="EQ643" i="2" s="1"/>
  <c r="M643" i="2"/>
  <c r="X643" i="2"/>
  <c r="AI643" i="2"/>
  <c r="AT643" i="2"/>
  <c r="BA643" i="2"/>
  <c r="BL643" i="2"/>
  <c r="BW643" i="2"/>
  <c r="BZ643" i="2"/>
  <c r="CE643" i="2"/>
  <c r="EV643" i="2" s="1"/>
  <c r="CJ643" i="2"/>
  <c r="CQ643" i="2"/>
  <c r="CV643" i="2"/>
  <c r="DA643" i="2"/>
  <c r="DF643" i="2"/>
  <c r="DK643" i="2"/>
  <c r="EZ643" i="2" s="1"/>
  <c r="DP643" i="2"/>
  <c r="DU643" i="2"/>
  <c r="DZ643" i="2"/>
  <c r="EE643" i="2"/>
  <c r="EJ643" i="2"/>
  <c r="EK643" i="2"/>
  <c r="K644" i="2"/>
  <c r="EQ644" i="2" s="1"/>
  <c r="M644" i="2"/>
  <c r="X644" i="2"/>
  <c r="AI644" i="2"/>
  <c r="AT644" i="2"/>
  <c r="BA644" i="2"/>
  <c r="BL644" i="2"/>
  <c r="BW644" i="2"/>
  <c r="BZ644" i="2"/>
  <c r="CE644" i="2"/>
  <c r="EV644" i="2" s="1"/>
  <c r="CJ644" i="2"/>
  <c r="CQ644" i="2"/>
  <c r="CV644" i="2"/>
  <c r="DA644" i="2"/>
  <c r="DF644" i="2"/>
  <c r="DK644" i="2"/>
  <c r="EZ644" i="2" s="1"/>
  <c r="DP644" i="2"/>
  <c r="DU644" i="2"/>
  <c r="DZ644" i="2"/>
  <c r="EE644" i="2"/>
  <c r="EJ644" i="2"/>
  <c r="EK644" i="2"/>
  <c r="K645" i="2"/>
  <c r="EQ645" i="2" s="1"/>
  <c r="M645" i="2"/>
  <c r="X645" i="2"/>
  <c r="AI645" i="2"/>
  <c r="AT645" i="2"/>
  <c r="BA645" i="2"/>
  <c r="BL645" i="2"/>
  <c r="BW645" i="2"/>
  <c r="BZ645" i="2"/>
  <c r="CE645" i="2"/>
  <c r="EV645" i="2" s="1"/>
  <c r="CJ645" i="2"/>
  <c r="CQ645" i="2"/>
  <c r="CV645" i="2"/>
  <c r="DA645" i="2"/>
  <c r="DF645" i="2"/>
  <c r="DK645" i="2"/>
  <c r="EZ645" i="2" s="1"/>
  <c r="DP645" i="2"/>
  <c r="DU645" i="2"/>
  <c r="DZ645" i="2"/>
  <c r="EE645" i="2"/>
  <c r="EJ645" i="2"/>
  <c r="EK645" i="2"/>
  <c r="K646" i="2"/>
  <c r="EQ646" i="2" s="1"/>
  <c r="M646" i="2"/>
  <c r="X646" i="2"/>
  <c r="AI646" i="2"/>
  <c r="AT646" i="2"/>
  <c r="BA646" i="2"/>
  <c r="BL646" i="2"/>
  <c r="BW646" i="2"/>
  <c r="BZ646" i="2"/>
  <c r="CE646" i="2"/>
  <c r="EV646" i="2" s="1"/>
  <c r="CJ646" i="2"/>
  <c r="CQ646" i="2"/>
  <c r="CV646" i="2"/>
  <c r="DA646" i="2"/>
  <c r="DF646" i="2"/>
  <c r="DK646" i="2"/>
  <c r="EZ646" i="2" s="1"/>
  <c r="DP646" i="2"/>
  <c r="DU646" i="2"/>
  <c r="DZ646" i="2"/>
  <c r="EE646" i="2"/>
  <c r="EJ646" i="2"/>
  <c r="EK646" i="2"/>
  <c r="K647" i="2"/>
  <c r="EQ647" i="2" s="1"/>
  <c r="M647" i="2"/>
  <c r="X647" i="2"/>
  <c r="AI647" i="2"/>
  <c r="AT647" i="2"/>
  <c r="BA647" i="2"/>
  <c r="BL647" i="2"/>
  <c r="BW647" i="2"/>
  <c r="BZ647" i="2"/>
  <c r="CE647" i="2"/>
  <c r="EV647" i="2" s="1"/>
  <c r="CJ647" i="2"/>
  <c r="CQ647" i="2"/>
  <c r="CV647" i="2"/>
  <c r="DA647" i="2"/>
  <c r="DF647" i="2"/>
  <c r="DK647" i="2"/>
  <c r="EZ647" i="2" s="1"/>
  <c r="DP647" i="2"/>
  <c r="DU647" i="2"/>
  <c r="DZ647" i="2"/>
  <c r="EE647" i="2"/>
  <c r="EJ647" i="2"/>
  <c r="EK647" i="2"/>
  <c r="K648" i="2"/>
  <c r="EQ648" i="2" s="1"/>
  <c r="M648" i="2"/>
  <c r="X648" i="2"/>
  <c r="AI648" i="2"/>
  <c r="AT648" i="2"/>
  <c r="BA648" i="2"/>
  <c r="BL648" i="2"/>
  <c r="BW648" i="2"/>
  <c r="BZ648" i="2"/>
  <c r="CE648" i="2"/>
  <c r="EV648" i="2" s="1"/>
  <c r="CJ648" i="2"/>
  <c r="CQ648" i="2"/>
  <c r="CV648" i="2"/>
  <c r="DA648" i="2"/>
  <c r="DF648" i="2"/>
  <c r="DK648" i="2"/>
  <c r="EZ648" i="2" s="1"/>
  <c r="DP648" i="2"/>
  <c r="DU648" i="2"/>
  <c r="DZ648" i="2"/>
  <c r="EE648" i="2"/>
  <c r="EJ648" i="2"/>
  <c r="EK648" i="2"/>
  <c r="K649" i="2"/>
  <c r="EQ649" i="2" s="1"/>
  <c r="M649" i="2"/>
  <c r="X649" i="2"/>
  <c r="AI649" i="2"/>
  <c r="AT649" i="2"/>
  <c r="BA649" i="2"/>
  <c r="BL649" i="2"/>
  <c r="BW649" i="2"/>
  <c r="BZ649" i="2"/>
  <c r="CE649" i="2"/>
  <c r="EV649" i="2" s="1"/>
  <c r="CJ649" i="2"/>
  <c r="CQ649" i="2"/>
  <c r="CV649" i="2"/>
  <c r="DA649" i="2"/>
  <c r="DF649" i="2"/>
  <c r="DK649" i="2"/>
  <c r="EZ649" i="2" s="1"/>
  <c r="DP649" i="2"/>
  <c r="DU649" i="2"/>
  <c r="DZ649" i="2"/>
  <c r="EE649" i="2"/>
  <c r="EJ649" i="2"/>
  <c r="EK649" i="2"/>
  <c r="K650" i="2"/>
  <c r="EQ650" i="2" s="1"/>
  <c r="M650" i="2"/>
  <c r="X650" i="2"/>
  <c r="AI650" i="2"/>
  <c r="AT650" i="2"/>
  <c r="BA650" i="2"/>
  <c r="BL650" i="2"/>
  <c r="BW650" i="2"/>
  <c r="BZ650" i="2"/>
  <c r="CE650" i="2"/>
  <c r="EV650" i="2" s="1"/>
  <c r="CJ650" i="2"/>
  <c r="CQ650" i="2"/>
  <c r="CV650" i="2"/>
  <c r="DA650" i="2"/>
  <c r="DF650" i="2"/>
  <c r="DK650" i="2"/>
  <c r="EZ650" i="2" s="1"/>
  <c r="DP650" i="2"/>
  <c r="DU650" i="2"/>
  <c r="DZ650" i="2"/>
  <c r="EE650" i="2"/>
  <c r="EJ650" i="2"/>
  <c r="EK650" i="2"/>
  <c r="K651" i="2"/>
  <c r="EQ651" i="2" s="1"/>
  <c r="M651" i="2"/>
  <c r="X651" i="2"/>
  <c r="AI651" i="2"/>
  <c r="AT651" i="2"/>
  <c r="BA651" i="2"/>
  <c r="BL651" i="2"/>
  <c r="BW651" i="2"/>
  <c r="BZ651" i="2"/>
  <c r="CE651" i="2"/>
  <c r="EV651" i="2" s="1"/>
  <c r="CJ651" i="2"/>
  <c r="CQ651" i="2"/>
  <c r="CV651" i="2"/>
  <c r="DA651" i="2"/>
  <c r="DF651" i="2"/>
  <c r="DK651" i="2"/>
  <c r="EZ651" i="2" s="1"/>
  <c r="DP651" i="2"/>
  <c r="DU651" i="2"/>
  <c r="DZ651" i="2"/>
  <c r="EE651" i="2"/>
  <c r="EJ651" i="2"/>
  <c r="EK651" i="2"/>
  <c r="K652" i="2"/>
  <c r="EQ652" i="2" s="1"/>
  <c r="M652" i="2"/>
  <c r="X652" i="2"/>
  <c r="AI652" i="2"/>
  <c r="AT652" i="2"/>
  <c r="BA652" i="2"/>
  <c r="BL652" i="2"/>
  <c r="BW652" i="2"/>
  <c r="BZ652" i="2"/>
  <c r="CE652" i="2"/>
  <c r="EV652" i="2" s="1"/>
  <c r="CJ652" i="2"/>
  <c r="CQ652" i="2"/>
  <c r="CV652" i="2"/>
  <c r="DA652" i="2"/>
  <c r="DF652" i="2"/>
  <c r="DK652" i="2"/>
  <c r="EZ652" i="2" s="1"/>
  <c r="DP652" i="2"/>
  <c r="DU652" i="2"/>
  <c r="DZ652" i="2"/>
  <c r="EE652" i="2"/>
  <c r="EJ652" i="2"/>
  <c r="EK652" i="2"/>
  <c r="K653" i="2"/>
  <c r="EQ653" i="2" s="1"/>
  <c r="M653" i="2"/>
  <c r="X653" i="2"/>
  <c r="AI653" i="2"/>
  <c r="AT653" i="2"/>
  <c r="BA653" i="2"/>
  <c r="BL653" i="2"/>
  <c r="BW653" i="2"/>
  <c r="BZ653" i="2"/>
  <c r="CE653" i="2"/>
  <c r="EV653" i="2" s="1"/>
  <c r="CJ653" i="2"/>
  <c r="CQ653" i="2"/>
  <c r="CV653" i="2"/>
  <c r="DA653" i="2"/>
  <c r="DF653" i="2"/>
  <c r="DK653" i="2"/>
  <c r="EZ653" i="2" s="1"/>
  <c r="DP653" i="2"/>
  <c r="DU653" i="2"/>
  <c r="DZ653" i="2"/>
  <c r="EE653" i="2"/>
  <c r="EJ653" i="2"/>
  <c r="EK653" i="2"/>
  <c r="K654" i="2"/>
  <c r="EQ654" i="2" s="1"/>
  <c r="M654" i="2"/>
  <c r="X654" i="2"/>
  <c r="AI654" i="2"/>
  <c r="AT654" i="2"/>
  <c r="BA654" i="2"/>
  <c r="BL654" i="2"/>
  <c r="BW654" i="2"/>
  <c r="BZ654" i="2"/>
  <c r="CE654" i="2"/>
  <c r="EV654" i="2" s="1"/>
  <c r="CJ654" i="2"/>
  <c r="CQ654" i="2"/>
  <c r="CV654" i="2"/>
  <c r="DA654" i="2"/>
  <c r="DF654" i="2"/>
  <c r="DK654" i="2"/>
  <c r="EZ654" i="2" s="1"/>
  <c r="DP654" i="2"/>
  <c r="DU654" i="2"/>
  <c r="DZ654" i="2"/>
  <c r="EE654" i="2"/>
  <c r="EJ654" i="2"/>
  <c r="EK654" i="2"/>
  <c r="K655" i="2"/>
  <c r="EQ655" i="2" s="1"/>
  <c r="M655" i="2"/>
  <c r="X655" i="2"/>
  <c r="AI655" i="2"/>
  <c r="AT655" i="2"/>
  <c r="BA655" i="2"/>
  <c r="BL655" i="2"/>
  <c r="BW655" i="2"/>
  <c r="BZ655" i="2"/>
  <c r="CE655" i="2"/>
  <c r="EV655" i="2" s="1"/>
  <c r="CJ655" i="2"/>
  <c r="CQ655" i="2"/>
  <c r="CV655" i="2"/>
  <c r="DA655" i="2"/>
  <c r="DF655" i="2"/>
  <c r="DK655" i="2"/>
  <c r="EZ655" i="2" s="1"/>
  <c r="DP655" i="2"/>
  <c r="DU655" i="2"/>
  <c r="DZ655" i="2"/>
  <c r="EE655" i="2"/>
  <c r="EJ655" i="2"/>
  <c r="EK655" i="2"/>
  <c r="K656" i="2"/>
  <c r="EQ656" i="2" s="1"/>
  <c r="M656" i="2"/>
  <c r="X656" i="2"/>
  <c r="AI656" i="2"/>
  <c r="AT656" i="2"/>
  <c r="BA656" i="2"/>
  <c r="BL656" i="2"/>
  <c r="BW656" i="2"/>
  <c r="BZ656" i="2"/>
  <c r="CE656" i="2"/>
  <c r="EV656" i="2" s="1"/>
  <c r="CJ656" i="2"/>
  <c r="CQ656" i="2"/>
  <c r="CV656" i="2"/>
  <c r="DA656" i="2"/>
  <c r="DF656" i="2"/>
  <c r="DK656" i="2"/>
  <c r="EZ656" i="2" s="1"/>
  <c r="DP656" i="2"/>
  <c r="DU656" i="2"/>
  <c r="DZ656" i="2"/>
  <c r="EE656" i="2"/>
  <c r="EJ656" i="2"/>
  <c r="EK656" i="2"/>
  <c r="K657" i="2"/>
  <c r="EQ657" i="2" s="1"/>
  <c r="M657" i="2"/>
  <c r="X657" i="2"/>
  <c r="AI657" i="2"/>
  <c r="AT657" i="2"/>
  <c r="BA657" i="2"/>
  <c r="BL657" i="2"/>
  <c r="BW657" i="2"/>
  <c r="BZ657" i="2"/>
  <c r="CE657" i="2"/>
  <c r="EV657" i="2" s="1"/>
  <c r="CJ657" i="2"/>
  <c r="CQ657" i="2"/>
  <c r="CV657" i="2"/>
  <c r="DA657" i="2"/>
  <c r="DF657" i="2"/>
  <c r="DK657" i="2"/>
  <c r="EZ657" i="2" s="1"/>
  <c r="DP657" i="2"/>
  <c r="DU657" i="2"/>
  <c r="DZ657" i="2"/>
  <c r="EE657" i="2"/>
  <c r="EJ657" i="2"/>
  <c r="EK657" i="2"/>
  <c r="K658" i="2"/>
  <c r="EQ658" i="2" s="1"/>
  <c r="M658" i="2"/>
  <c r="X658" i="2"/>
  <c r="AI658" i="2"/>
  <c r="AT658" i="2"/>
  <c r="BA658" i="2"/>
  <c r="BL658" i="2"/>
  <c r="BW658" i="2"/>
  <c r="BZ658" i="2"/>
  <c r="CE658" i="2"/>
  <c r="EV658" i="2" s="1"/>
  <c r="CJ658" i="2"/>
  <c r="CQ658" i="2"/>
  <c r="CV658" i="2"/>
  <c r="DA658" i="2"/>
  <c r="DF658" i="2"/>
  <c r="DK658" i="2"/>
  <c r="EZ658" i="2" s="1"/>
  <c r="DP658" i="2"/>
  <c r="DU658" i="2"/>
  <c r="DZ658" i="2"/>
  <c r="EE658" i="2"/>
  <c r="EJ658" i="2"/>
  <c r="EK658" i="2"/>
  <c r="K659" i="2"/>
  <c r="EQ659" i="2" s="1"/>
  <c r="M659" i="2"/>
  <c r="X659" i="2"/>
  <c r="AI659" i="2"/>
  <c r="AT659" i="2"/>
  <c r="BA659" i="2"/>
  <c r="BL659" i="2"/>
  <c r="BW659" i="2"/>
  <c r="BZ659" i="2"/>
  <c r="CE659" i="2"/>
  <c r="EV659" i="2" s="1"/>
  <c r="CJ659" i="2"/>
  <c r="CQ659" i="2"/>
  <c r="CV659" i="2"/>
  <c r="DA659" i="2"/>
  <c r="DF659" i="2"/>
  <c r="DK659" i="2"/>
  <c r="EZ659" i="2" s="1"/>
  <c r="DP659" i="2"/>
  <c r="DU659" i="2"/>
  <c r="DZ659" i="2"/>
  <c r="EE659" i="2"/>
  <c r="EJ659" i="2"/>
  <c r="EK659" i="2"/>
  <c r="K660" i="2"/>
  <c r="EQ660" i="2" s="1"/>
  <c r="M660" i="2"/>
  <c r="X660" i="2"/>
  <c r="AI660" i="2"/>
  <c r="AT660" i="2"/>
  <c r="BA660" i="2"/>
  <c r="BL660" i="2"/>
  <c r="BW660" i="2"/>
  <c r="BZ660" i="2"/>
  <c r="CE660" i="2"/>
  <c r="EV660" i="2" s="1"/>
  <c r="CJ660" i="2"/>
  <c r="CQ660" i="2"/>
  <c r="CV660" i="2"/>
  <c r="DA660" i="2"/>
  <c r="DF660" i="2"/>
  <c r="DK660" i="2"/>
  <c r="EZ660" i="2" s="1"/>
  <c r="DP660" i="2"/>
  <c r="DU660" i="2"/>
  <c r="DZ660" i="2"/>
  <c r="EE660" i="2"/>
  <c r="EJ660" i="2"/>
  <c r="EK660" i="2"/>
  <c r="K661" i="2"/>
  <c r="EQ661" i="2" s="1"/>
  <c r="M661" i="2"/>
  <c r="X661" i="2"/>
  <c r="AI661" i="2"/>
  <c r="AT661" i="2"/>
  <c r="BA661" i="2"/>
  <c r="BL661" i="2"/>
  <c r="BW661" i="2"/>
  <c r="BZ661" i="2"/>
  <c r="CE661" i="2"/>
  <c r="EV661" i="2" s="1"/>
  <c r="CJ661" i="2"/>
  <c r="CQ661" i="2"/>
  <c r="CV661" i="2"/>
  <c r="DA661" i="2"/>
  <c r="DF661" i="2"/>
  <c r="DK661" i="2"/>
  <c r="EZ661" i="2" s="1"/>
  <c r="DP661" i="2"/>
  <c r="DU661" i="2"/>
  <c r="DZ661" i="2"/>
  <c r="EE661" i="2"/>
  <c r="EJ661" i="2"/>
  <c r="EK661" i="2"/>
  <c r="K662" i="2"/>
  <c r="EQ662" i="2" s="1"/>
  <c r="M662" i="2"/>
  <c r="X662" i="2"/>
  <c r="AI662" i="2"/>
  <c r="AT662" i="2"/>
  <c r="BA662" i="2"/>
  <c r="BL662" i="2"/>
  <c r="BW662" i="2"/>
  <c r="BZ662" i="2"/>
  <c r="CE662" i="2"/>
  <c r="EV662" i="2" s="1"/>
  <c r="CJ662" i="2"/>
  <c r="CQ662" i="2"/>
  <c r="CV662" i="2"/>
  <c r="DA662" i="2"/>
  <c r="DF662" i="2"/>
  <c r="DK662" i="2"/>
  <c r="EZ662" i="2" s="1"/>
  <c r="DP662" i="2"/>
  <c r="DU662" i="2"/>
  <c r="DZ662" i="2"/>
  <c r="EE662" i="2"/>
  <c r="EJ662" i="2"/>
  <c r="EK662" i="2"/>
  <c r="K663" i="2"/>
  <c r="EQ663" i="2" s="1"/>
  <c r="M663" i="2"/>
  <c r="X663" i="2"/>
  <c r="AI663" i="2"/>
  <c r="AT663" i="2"/>
  <c r="BA663" i="2"/>
  <c r="BL663" i="2"/>
  <c r="BW663" i="2"/>
  <c r="BZ663" i="2"/>
  <c r="CE663" i="2"/>
  <c r="EV663" i="2" s="1"/>
  <c r="CJ663" i="2"/>
  <c r="CQ663" i="2"/>
  <c r="CV663" i="2"/>
  <c r="DA663" i="2"/>
  <c r="DF663" i="2"/>
  <c r="DK663" i="2"/>
  <c r="EZ663" i="2" s="1"/>
  <c r="DP663" i="2"/>
  <c r="DU663" i="2"/>
  <c r="DZ663" i="2"/>
  <c r="EE663" i="2"/>
  <c r="EJ663" i="2"/>
  <c r="EK663" i="2"/>
  <c r="K664" i="2"/>
  <c r="EQ664" i="2" s="1"/>
  <c r="M664" i="2"/>
  <c r="X664" i="2"/>
  <c r="AI664" i="2"/>
  <c r="AT664" i="2"/>
  <c r="BA664" i="2"/>
  <c r="BL664" i="2"/>
  <c r="BW664" i="2"/>
  <c r="BZ664" i="2"/>
  <c r="CE664" i="2"/>
  <c r="EV664" i="2" s="1"/>
  <c r="CJ664" i="2"/>
  <c r="CQ664" i="2"/>
  <c r="CV664" i="2"/>
  <c r="DA664" i="2"/>
  <c r="DF664" i="2"/>
  <c r="DK664" i="2"/>
  <c r="EZ664" i="2" s="1"/>
  <c r="DP664" i="2"/>
  <c r="DU664" i="2"/>
  <c r="DZ664" i="2"/>
  <c r="EE664" i="2"/>
  <c r="EJ664" i="2"/>
  <c r="EK664" i="2"/>
  <c r="K665" i="2"/>
  <c r="EQ665" i="2" s="1"/>
  <c r="M665" i="2"/>
  <c r="X665" i="2"/>
  <c r="AI665" i="2"/>
  <c r="AT665" i="2"/>
  <c r="BA665" i="2"/>
  <c r="BL665" i="2"/>
  <c r="BW665" i="2"/>
  <c r="BZ665" i="2"/>
  <c r="CE665" i="2"/>
  <c r="EV665" i="2" s="1"/>
  <c r="CJ665" i="2"/>
  <c r="CQ665" i="2"/>
  <c r="CV665" i="2"/>
  <c r="DA665" i="2"/>
  <c r="DF665" i="2"/>
  <c r="DK665" i="2"/>
  <c r="EZ665" i="2" s="1"/>
  <c r="DP665" i="2"/>
  <c r="DU665" i="2"/>
  <c r="DZ665" i="2"/>
  <c r="EE665" i="2"/>
  <c r="EJ665" i="2"/>
  <c r="EK665" i="2"/>
  <c r="K666" i="2"/>
  <c r="EQ666" i="2" s="1"/>
  <c r="M666" i="2"/>
  <c r="X666" i="2"/>
  <c r="AI666" i="2"/>
  <c r="AT666" i="2"/>
  <c r="BA666" i="2"/>
  <c r="BL666" i="2"/>
  <c r="BW666" i="2"/>
  <c r="BZ666" i="2"/>
  <c r="CE666" i="2"/>
  <c r="EV666" i="2" s="1"/>
  <c r="CJ666" i="2"/>
  <c r="CQ666" i="2"/>
  <c r="CV666" i="2"/>
  <c r="DA666" i="2"/>
  <c r="DF666" i="2"/>
  <c r="DK666" i="2"/>
  <c r="EZ666" i="2" s="1"/>
  <c r="DP666" i="2"/>
  <c r="DU666" i="2"/>
  <c r="DZ666" i="2"/>
  <c r="EE666" i="2"/>
  <c r="EJ666" i="2"/>
  <c r="EK666" i="2"/>
  <c r="K667" i="2"/>
  <c r="EQ667" i="2" s="1"/>
  <c r="M667" i="2"/>
  <c r="X667" i="2"/>
  <c r="AI667" i="2"/>
  <c r="AT667" i="2"/>
  <c r="BA667" i="2"/>
  <c r="BL667" i="2"/>
  <c r="BW667" i="2"/>
  <c r="BZ667" i="2"/>
  <c r="CE667" i="2"/>
  <c r="EV667" i="2" s="1"/>
  <c r="CJ667" i="2"/>
  <c r="CQ667" i="2"/>
  <c r="CV667" i="2"/>
  <c r="DA667" i="2"/>
  <c r="DF667" i="2"/>
  <c r="DK667" i="2"/>
  <c r="EZ667" i="2" s="1"/>
  <c r="DP667" i="2"/>
  <c r="DU667" i="2"/>
  <c r="DZ667" i="2"/>
  <c r="EE667" i="2"/>
  <c r="EJ667" i="2"/>
  <c r="EK667" i="2"/>
  <c r="K668" i="2"/>
  <c r="EQ668" i="2" s="1"/>
  <c r="M668" i="2"/>
  <c r="X668" i="2"/>
  <c r="AI668" i="2"/>
  <c r="AT668" i="2"/>
  <c r="BA668" i="2"/>
  <c r="BL668" i="2"/>
  <c r="BW668" i="2"/>
  <c r="BZ668" i="2"/>
  <c r="CE668" i="2"/>
  <c r="EV668" i="2" s="1"/>
  <c r="CJ668" i="2"/>
  <c r="CQ668" i="2"/>
  <c r="CV668" i="2"/>
  <c r="DA668" i="2"/>
  <c r="DF668" i="2"/>
  <c r="DK668" i="2"/>
  <c r="EZ668" i="2" s="1"/>
  <c r="DP668" i="2"/>
  <c r="DU668" i="2"/>
  <c r="DZ668" i="2"/>
  <c r="EE668" i="2"/>
  <c r="EJ668" i="2"/>
  <c r="EK668" i="2"/>
  <c r="K669" i="2"/>
  <c r="EQ669" i="2" s="1"/>
  <c r="M669" i="2"/>
  <c r="X669" i="2"/>
  <c r="AI669" i="2"/>
  <c r="AT669" i="2"/>
  <c r="BA669" i="2"/>
  <c r="BL669" i="2"/>
  <c r="BW669" i="2"/>
  <c r="BZ669" i="2"/>
  <c r="CE669" i="2"/>
  <c r="EV669" i="2" s="1"/>
  <c r="CJ669" i="2"/>
  <c r="CQ669" i="2"/>
  <c r="CV669" i="2"/>
  <c r="DA669" i="2"/>
  <c r="DF669" i="2"/>
  <c r="DK669" i="2"/>
  <c r="EZ669" i="2" s="1"/>
  <c r="DP669" i="2"/>
  <c r="DU669" i="2"/>
  <c r="DZ669" i="2"/>
  <c r="EE669" i="2"/>
  <c r="EJ669" i="2"/>
  <c r="EK669" i="2"/>
  <c r="K670" i="2"/>
  <c r="EQ670" i="2" s="1"/>
  <c r="M670" i="2"/>
  <c r="X670" i="2"/>
  <c r="AI670" i="2"/>
  <c r="AT670" i="2"/>
  <c r="BA670" i="2"/>
  <c r="BL670" i="2"/>
  <c r="BW670" i="2"/>
  <c r="BZ670" i="2"/>
  <c r="CE670" i="2"/>
  <c r="EV670" i="2" s="1"/>
  <c r="CJ670" i="2"/>
  <c r="CQ670" i="2"/>
  <c r="CV670" i="2"/>
  <c r="DA670" i="2"/>
  <c r="DF670" i="2"/>
  <c r="DK670" i="2"/>
  <c r="EZ670" i="2" s="1"/>
  <c r="DP670" i="2"/>
  <c r="DU670" i="2"/>
  <c r="DZ670" i="2"/>
  <c r="EE670" i="2"/>
  <c r="EJ670" i="2"/>
  <c r="EK670" i="2"/>
  <c r="K671" i="2"/>
  <c r="EQ671" i="2" s="1"/>
  <c r="M671" i="2"/>
  <c r="X671" i="2"/>
  <c r="AI671" i="2"/>
  <c r="AT671" i="2"/>
  <c r="BA671" i="2"/>
  <c r="BL671" i="2"/>
  <c r="BW671" i="2"/>
  <c r="BZ671" i="2"/>
  <c r="CE671" i="2"/>
  <c r="EV671" i="2" s="1"/>
  <c r="CJ671" i="2"/>
  <c r="CQ671" i="2"/>
  <c r="CV671" i="2"/>
  <c r="DA671" i="2"/>
  <c r="DF671" i="2"/>
  <c r="DK671" i="2"/>
  <c r="EZ671" i="2" s="1"/>
  <c r="DP671" i="2"/>
  <c r="DU671" i="2"/>
  <c r="DZ671" i="2"/>
  <c r="EE671" i="2"/>
  <c r="EJ671" i="2"/>
  <c r="EK671" i="2"/>
  <c r="K672" i="2"/>
  <c r="EQ672" i="2" s="1"/>
  <c r="M672" i="2"/>
  <c r="X672" i="2"/>
  <c r="AI672" i="2"/>
  <c r="AT672" i="2"/>
  <c r="BA672" i="2"/>
  <c r="BL672" i="2"/>
  <c r="BW672" i="2"/>
  <c r="BZ672" i="2"/>
  <c r="CE672" i="2"/>
  <c r="EV672" i="2" s="1"/>
  <c r="CJ672" i="2"/>
  <c r="CQ672" i="2"/>
  <c r="CV672" i="2"/>
  <c r="DA672" i="2"/>
  <c r="DF672" i="2"/>
  <c r="DK672" i="2"/>
  <c r="EZ672" i="2" s="1"/>
  <c r="DP672" i="2"/>
  <c r="DU672" i="2"/>
  <c r="DZ672" i="2"/>
  <c r="EE672" i="2"/>
  <c r="EJ672" i="2"/>
  <c r="EK672" i="2"/>
  <c r="K673" i="2"/>
  <c r="EQ673" i="2" s="1"/>
  <c r="M673" i="2"/>
  <c r="X673" i="2"/>
  <c r="AI673" i="2"/>
  <c r="AT673" i="2"/>
  <c r="BA673" i="2"/>
  <c r="BL673" i="2"/>
  <c r="BW673" i="2"/>
  <c r="BZ673" i="2"/>
  <c r="CE673" i="2"/>
  <c r="EV673" i="2" s="1"/>
  <c r="CJ673" i="2"/>
  <c r="CQ673" i="2"/>
  <c r="CV673" i="2"/>
  <c r="DA673" i="2"/>
  <c r="DF673" i="2"/>
  <c r="DK673" i="2"/>
  <c r="EZ673" i="2" s="1"/>
  <c r="DP673" i="2"/>
  <c r="DU673" i="2"/>
  <c r="DZ673" i="2"/>
  <c r="EE673" i="2"/>
  <c r="EJ673" i="2"/>
  <c r="EK673" i="2"/>
  <c r="K674" i="2"/>
  <c r="EQ674" i="2" s="1"/>
  <c r="M674" i="2"/>
  <c r="X674" i="2"/>
  <c r="AI674" i="2"/>
  <c r="AT674" i="2"/>
  <c r="BA674" i="2"/>
  <c r="BL674" i="2"/>
  <c r="BW674" i="2"/>
  <c r="BZ674" i="2"/>
  <c r="CE674" i="2"/>
  <c r="EV674" i="2" s="1"/>
  <c r="CJ674" i="2"/>
  <c r="CQ674" i="2"/>
  <c r="CV674" i="2"/>
  <c r="DA674" i="2"/>
  <c r="DF674" i="2"/>
  <c r="DK674" i="2"/>
  <c r="EZ674" i="2" s="1"/>
  <c r="DP674" i="2"/>
  <c r="DU674" i="2"/>
  <c r="DZ674" i="2"/>
  <c r="EE674" i="2"/>
  <c r="EJ674" i="2"/>
  <c r="EK674" i="2"/>
  <c r="K675" i="2"/>
  <c r="EQ675" i="2" s="1"/>
  <c r="M675" i="2"/>
  <c r="X675" i="2"/>
  <c r="AI675" i="2"/>
  <c r="AT675" i="2"/>
  <c r="BA675" i="2"/>
  <c r="BL675" i="2"/>
  <c r="BW675" i="2"/>
  <c r="BZ675" i="2"/>
  <c r="CE675" i="2"/>
  <c r="EV675" i="2" s="1"/>
  <c r="CJ675" i="2"/>
  <c r="CQ675" i="2"/>
  <c r="CV675" i="2"/>
  <c r="DA675" i="2"/>
  <c r="DF675" i="2"/>
  <c r="DK675" i="2"/>
  <c r="EZ675" i="2" s="1"/>
  <c r="DP675" i="2"/>
  <c r="DU675" i="2"/>
  <c r="DZ675" i="2"/>
  <c r="EE675" i="2"/>
  <c r="EJ675" i="2"/>
  <c r="EK675" i="2"/>
  <c r="K676" i="2"/>
  <c r="EQ676" i="2" s="1"/>
  <c r="M676" i="2"/>
  <c r="X676" i="2"/>
  <c r="AI676" i="2"/>
  <c r="AT676" i="2"/>
  <c r="BA676" i="2"/>
  <c r="BL676" i="2"/>
  <c r="BW676" i="2"/>
  <c r="BZ676" i="2"/>
  <c r="CE676" i="2"/>
  <c r="EV676" i="2" s="1"/>
  <c r="CJ676" i="2"/>
  <c r="CQ676" i="2"/>
  <c r="CV676" i="2"/>
  <c r="DA676" i="2"/>
  <c r="DF676" i="2"/>
  <c r="DK676" i="2"/>
  <c r="EZ676" i="2" s="1"/>
  <c r="DP676" i="2"/>
  <c r="DU676" i="2"/>
  <c r="DZ676" i="2"/>
  <c r="EE676" i="2"/>
  <c r="EJ676" i="2"/>
  <c r="EK676" i="2"/>
  <c r="K677" i="2"/>
  <c r="EQ677" i="2" s="1"/>
  <c r="M677" i="2"/>
  <c r="X677" i="2"/>
  <c r="AI677" i="2"/>
  <c r="AT677" i="2"/>
  <c r="BA677" i="2"/>
  <c r="BL677" i="2"/>
  <c r="BW677" i="2"/>
  <c r="BZ677" i="2"/>
  <c r="CE677" i="2"/>
  <c r="EV677" i="2" s="1"/>
  <c r="CJ677" i="2"/>
  <c r="CQ677" i="2"/>
  <c r="CV677" i="2"/>
  <c r="DA677" i="2"/>
  <c r="DF677" i="2"/>
  <c r="DK677" i="2"/>
  <c r="EZ677" i="2" s="1"/>
  <c r="DP677" i="2"/>
  <c r="DU677" i="2"/>
  <c r="DZ677" i="2"/>
  <c r="EE677" i="2"/>
  <c r="EJ677" i="2"/>
  <c r="EK677" i="2"/>
  <c r="K678" i="2"/>
  <c r="EQ678" i="2" s="1"/>
  <c r="M678" i="2"/>
  <c r="X678" i="2"/>
  <c r="AI678" i="2"/>
  <c r="AT678" i="2"/>
  <c r="BA678" i="2"/>
  <c r="BL678" i="2"/>
  <c r="BW678" i="2"/>
  <c r="BZ678" i="2"/>
  <c r="CE678" i="2"/>
  <c r="EV678" i="2" s="1"/>
  <c r="CJ678" i="2"/>
  <c r="CQ678" i="2"/>
  <c r="CV678" i="2"/>
  <c r="DA678" i="2"/>
  <c r="DF678" i="2"/>
  <c r="DK678" i="2"/>
  <c r="EZ678" i="2" s="1"/>
  <c r="DP678" i="2"/>
  <c r="DU678" i="2"/>
  <c r="DZ678" i="2"/>
  <c r="EE678" i="2"/>
  <c r="EJ678" i="2"/>
  <c r="EK678" i="2"/>
  <c r="K679" i="2"/>
  <c r="EQ679" i="2" s="1"/>
  <c r="M679" i="2"/>
  <c r="X679" i="2"/>
  <c r="AI679" i="2"/>
  <c r="AT679" i="2"/>
  <c r="BA679" i="2"/>
  <c r="BL679" i="2"/>
  <c r="BW679" i="2"/>
  <c r="BZ679" i="2"/>
  <c r="CE679" i="2"/>
  <c r="EV679" i="2" s="1"/>
  <c r="CJ679" i="2"/>
  <c r="CQ679" i="2"/>
  <c r="CV679" i="2"/>
  <c r="DA679" i="2"/>
  <c r="DF679" i="2"/>
  <c r="DK679" i="2"/>
  <c r="EZ679" i="2" s="1"/>
  <c r="DP679" i="2"/>
  <c r="DU679" i="2"/>
  <c r="DZ679" i="2"/>
  <c r="EE679" i="2"/>
  <c r="EJ679" i="2"/>
  <c r="EK679" i="2"/>
  <c r="K680" i="2"/>
  <c r="EQ680" i="2" s="1"/>
  <c r="M680" i="2"/>
  <c r="X680" i="2"/>
  <c r="AI680" i="2"/>
  <c r="AT680" i="2"/>
  <c r="BA680" i="2"/>
  <c r="BL680" i="2"/>
  <c r="BW680" i="2"/>
  <c r="BZ680" i="2"/>
  <c r="CE680" i="2"/>
  <c r="EV680" i="2" s="1"/>
  <c r="CJ680" i="2"/>
  <c r="CQ680" i="2"/>
  <c r="CV680" i="2"/>
  <c r="DA680" i="2"/>
  <c r="DF680" i="2"/>
  <c r="DK680" i="2"/>
  <c r="EZ680" i="2" s="1"/>
  <c r="DP680" i="2"/>
  <c r="DU680" i="2"/>
  <c r="DZ680" i="2"/>
  <c r="EE680" i="2"/>
  <c r="EJ680" i="2"/>
  <c r="EK680" i="2"/>
  <c r="K681" i="2"/>
  <c r="EQ681" i="2" s="1"/>
  <c r="M681" i="2"/>
  <c r="X681" i="2"/>
  <c r="AI681" i="2"/>
  <c r="AT681" i="2"/>
  <c r="BA681" i="2"/>
  <c r="BL681" i="2"/>
  <c r="BW681" i="2"/>
  <c r="BZ681" i="2"/>
  <c r="CE681" i="2"/>
  <c r="EV681" i="2" s="1"/>
  <c r="CJ681" i="2"/>
  <c r="CQ681" i="2"/>
  <c r="CV681" i="2"/>
  <c r="DA681" i="2"/>
  <c r="DF681" i="2"/>
  <c r="DK681" i="2"/>
  <c r="EZ681" i="2" s="1"/>
  <c r="DP681" i="2"/>
  <c r="DU681" i="2"/>
  <c r="DZ681" i="2"/>
  <c r="EE681" i="2"/>
  <c r="EJ681" i="2"/>
  <c r="EK681" i="2"/>
  <c r="K682" i="2"/>
  <c r="EQ682" i="2" s="1"/>
  <c r="M682" i="2"/>
  <c r="X682" i="2"/>
  <c r="AI682" i="2"/>
  <c r="AT682" i="2"/>
  <c r="BA682" i="2"/>
  <c r="BL682" i="2"/>
  <c r="BW682" i="2"/>
  <c r="BZ682" i="2"/>
  <c r="CE682" i="2"/>
  <c r="EV682" i="2" s="1"/>
  <c r="CJ682" i="2"/>
  <c r="CQ682" i="2"/>
  <c r="CV682" i="2"/>
  <c r="DA682" i="2"/>
  <c r="DF682" i="2"/>
  <c r="DK682" i="2"/>
  <c r="EZ682" i="2" s="1"/>
  <c r="DP682" i="2"/>
  <c r="DU682" i="2"/>
  <c r="DZ682" i="2"/>
  <c r="EE682" i="2"/>
  <c r="EJ682" i="2"/>
  <c r="EK682" i="2"/>
  <c r="K683" i="2"/>
  <c r="EQ683" i="2" s="1"/>
  <c r="M683" i="2"/>
  <c r="X683" i="2"/>
  <c r="AI683" i="2"/>
  <c r="AT683" i="2"/>
  <c r="BA683" i="2"/>
  <c r="BL683" i="2"/>
  <c r="BW683" i="2"/>
  <c r="BZ683" i="2"/>
  <c r="CE683" i="2"/>
  <c r="EV683" i="2" s="1"/>
  <c r="CJ683" i="2"/>
  <c r="CQ683" i="2"/>
  <c r="CV683" i="2"/>
  <c r="DA683" i="2"/>
  <c r="DF683" i="2"/>
  <c r="DK683" i="2"/>
  <c r="EZ683" i="2" s="1"/>
  <c r="DP683" i="2"/>
  <c r="DU683" i="2"/>
  <c r="DZ683" i="2"/>
  <c r="EE683" i="2"/>
  <c r="EJ683" i="2"/>
  <c r="EK683" i="2"/>
  <c r="K684" i="2"/>
  <c r="EQ684" i="2" s="1"/>
  <c r="M684" i="2"/>
  <c r="X684" i="2"/>
  <c r="AI684" i="2"/>
  <c r="AT684" i="2"/>
  <c r="BA684" i="2"/>
  <c r="BL684" i="2"/>
  <c r="BW684" i="2"/>
  <c r="BZ684" i="2"/>
  <c r="CE684" i="2"/>
  <c r="EV684" i="2" s="1"/>
  <c r="CJ684" i="2"/>
  <c r="CQ684" i="2"/>
  <c r="CV684" i="2"/>
  <c r="DA684" i="2"/>
  <c r="DF684" i="2"/>
  <c r="DK684" i="2"/>
  <c r="EZ684" i="2" s="1"/>
  <c r="DP684" i="2"/>
  <c r="DU684" i="2"/>
  <c r="DZ684" i="2"/>
  <c r="EE684" i="2"/>
  <c r="EJ684" i="2"/>
  <c r="EK684" i="2"/>
  <c r="K685" i="2"/>
  <c r="EQ685" i="2" s="1"/>
  <c r="M685" i="2"/>
  <c r="X685" i="2"/>
  <c r="AI685" i="2"/>
  <c r="AT685" i="2"/>
  <c r="BA685" i="2"/>
  <c r="BL685" i="2"/>
  <c r="BW685" i="2"/>
  <c r="BZ685" i="2"/>
  <c r="CE685" i="2"/>
  <c r="EV685" i="2" s="1"/>
  <c r="CJ685" i="2"/>
  <c r="CQ685" i="2"/>
  <c r="CV685" i="2"/>
  <c r="DA685" i="2"/>
  <c r="DF685" i="2"/>
  <c r="DK685" i="2"/>
  <c r="EZ685" i="2" s="1"/>
  <c r="DP685" i="2"/>
  <c r="DU685" i="2"/>
  <c r="DZ685" i="2"/>
  <c r="EE685" i="2"/>
  <c r="EJ685" i="2"/>
  <c r="EK685" i="2"/>
  <c r="K686" i="2"/>
  <c r="EQ686" i="2" s="1"/>
  <c r="M686" i="2"/>
  <c r="X686" i="2"/>
  <c r="AI686" i="2"/>
  <c r="AT686" i="2"/>
  <c r="BA686" i="2"/>
  <c r="BL686" i="2"/>
  <c r="BW686" i="2"/>
  <c r="BZ686" i="2"/>
  <c r="CE686" i="2"/>
  <c r="EV686" i="2" s="1"/>
  <c r="CJ686" i="2"/>
  <c r="CQ686" i="2"/>
  <c r="CV686" i="2"/>
  <c r="DA686" i="2"/>
  <c r="DF686" i="2"/>
  <c r="DK686" i="2"/>
  <c r="EZ686" i="2" s="1"/>
  <c r="DP686" i="2"/>
  <c r="DU686" i="2"/>
  <c r="DZ686" i="2"/>
  <c r="EE686" i="2"/>
  <c r="EJ686" i="2"/>
  <c r="EK686" i="2"/>
  <c r="K687" i="2"/>
  <c r="EQ687" i="2" s="1"/>
  <c r="M687" i="2"/>
  <c r="X687" i="2"/>
  <c r="AI687" i="2"/>
  <c r="AT687" i="2"/>
  <c r="BA687" i="2"/>
  <c r="BL687" i="2"/>
  <c r="BW687" i="2"/>
  <c r="BZ687" i="2"/>
  <c r="CE687" i="2"/>
  <c r="EV687" i="2" s="1"/>
  <c r="CJ687" i="2"/>
  <c r="CQ687" i="2"/>
  <c r="CV687" i="2"/>
  <c r="DA687" i="2"/>
  <c r="DF687" i="2"/>
  <c r="DK687" i="2"/>
  <c r="EZ687" i="2" s="1"/>
  <c r="DP687" i="2"/>
  <c r="DU687" i="2"/>
  <c r="DZ687" i="2"/>
  <c r="EE687" i="2"/>
  <c r="EJ687" i="2"/>
  <c r="EK687" i="2"/>
  <c r="K688" i="2"/>
  <c r="EQ688" i="2" s="1"/>
  <c r="M688" i="2"/>
  <c r="X688" i="2"/>
  <c r="AI688" i="2"/>
  <c r="AT688" i="2"/>
  <c r="BA688" i="2"/>
  <c r="BL688" i="2"/>
  <c r="BW688" i="2"/>
  <c r="BZ688" i="2"/>
  <c r="CE688" i="2"/>
  <c r="EV688" i="2" s="1"/>
  <c r="CJ688" i="2"/>
  <c r="CQ688" i="2"/>
  <c r="CV688" i="2"/>
  <c r="DA688" i="2"/>
  <c r="DF688" i="2"/>
  <c r="DK688" i="2"/>
  <c r="EZ688" i="2" s="1"/>
  <c r="DP688" i="2"/>
  <c r="DU688" i="2"/>
  <c r="DZ688" i="2"/>
  <c r="EE688" i="2"/>
  <c r="EJ688" i="2"/>
  <c r="EK688" i="2"/>
  <c r="K689" i="2"/>
  <c r="EQ689" i="2" s="1"/>
  <c r="M689" i="2"/>
  <c r="X689" i="2"/>
  <c r="AI689" i="2"/>
  <c r="AT689" i="2"/>
  <c r="BA689" i="2"/>
  <c r="BL689" i="2"/>
  <c r="BW689" i="2"/>
  <c r="BZ689" i="2"/>
  <c r="CE689" i="2"/>
  <c r="EV689" i="2" s="1"/>
  <c r="CJ689" i="2"/>
  <c r="CQ689" i="2"/>
  <c r="CV689" i="2"/>
  <c r="DA689" i="2"/>
  <c r="DF689" i="2"/>
  <c r="DK689" i="2"/>
  <c r="EZ689" i="2" s="1"/>
  <c r="DP689" i="2"/>
  <c r="DU689" i="2"/>
  <c r="DZ689" i="2"/>
  <c r="EE689" i="2"/>
  <c r="EJ689" i="2"/>
  <c r="EK689" i="2"/>
  <c r="K690" i="2"/>
  <c r="EQ690" i="2" s="1"/>
  <c r="M690" i="2"/>
  <c r="X690" i="2"/>
  <c r="AI690" i="2"/>
  <c r="AT690" i="2"/>
  <c r="BA690" i="2"/>
  <c r="BL690" i="2"/>
  <c r="BW690" i="2"/>
  <c r="BZ690" i="2"/>
  <c r="CE690" i="2"/>
  <c r="EV690" i="2" s="1"/>
  <c r="CJ690" i="2"/>
  <c r="CQ690" i="2"/>
  <c r="CV690" i="2"/>
  <c r="DA690" i="2"/>
  <c r="DF690" i="2"/>
  <c r="DK690" i="2"/>
  <c r="EZ690" i="2" s="1"/>
  <c r="DP690" i="2"/>
  <c r="DU690" i="2"/>
  <c r="DZ690" i="2"/>
  <c r="EE690" i="2"/>
  <c r="EJ690" i="2"/>
  <c r="EK690" i="2"/>
  <c r="K691" i="2"/>
  <c r="EQ691" i="2" s="1"/>
  <c r="M691" i="2"/>
  <c r="X691" i="2"/>
  <c r="AI691" i="2"/>
  <c r="AT691" i="2"/>
  <c r="BA691" i="2"/>
  <c r="BL691" i="2"/>
  <c r="BW691" i="2"/>
  <c r="BZ691" i="2"/>
  <c r="CE691" i="2"/>
  <c r="EV691" i="2" s="1"/>
  <c r="CJ691" i="2"/>
  <c r="CQ691" i="2"/>
  <c r="CV691" i="2"/>
  <c r="DA691" i="2"/>
  <c r="DF691" i="2"/>
  <c r="DK691" i="2"/>
  <c r="EZ691" i="2" s="1"/>
  <c r="DP691" i="2"/>
  <c r="DU691" i="2"/>
  <c r="DZ691" i="2"/>
  <c r="EE691" i="2"/>
  <c r="EJ691" i="2"/>
  <c r="EK691" i="2"/>
  <c r="K692" i="2"/>
  <c r="EQ692" i="2" s="1"/>
  <c r="M692" i="2"/>
  <c r="X692" i="2"/>
  <c r="AI692" i="2"/>
  <c r="AT692" i="2"/>
  <c r="BA692" i="2"/>
  <c r="BL692" i="2"/>
  <c r="BW692" i="2"/>
  <c r="BZ692" i="2"/>
  <c r="CE692" i="2"/>
  <c r="EV692" i="2" s="1"/>
  <c r="CJ692" i="2"/>
  <c r="CQ692" i="2"/>
  <c r="CV692" i="2"/>
  <c r="DA692" i="2"/>
  <c r="DF692" i="2"/>
  <c r="DK692" i="2"/>
  <c r="EZ692" i="2" s="1"/>
  <c r="DP692" i="2"/>
  <c r="DU692" i="2"/>
  <c r="DZ692" i="2"/>
  <c r="EE692" i="2"/>
  <c r="EJ692" i="2"/>
  <c r="EK692" i="2"/>
  <c r="K693" i="2"/>
  <c r="EQ693" i="2" s="1"/>
  <c r="M693" i="2"/>
  <c r="X693" i="2"/>
  <c r="AI693" i="2"/>
  <c r="AT693" i="2"/>
  <c r="BA693" i="2"/>
  <c r="BL693" i="2"/>
  <c r="BW693" i="2"/>
  <c r="BZ693" i="2"/>
  <c r="CE693" i="2"/>
  <c r="EV693" i="2" s="1"/>
  <c r="CJ693" i="2"/>
  <c r="CQ693" i="2"/>
  <c r="CV693" i="2"/>
  <c r="DA693" i="2"/>
  <c r="DF693" i="2"/>
  <c r="DK693" i="2"/>
  <c r="EZ693" i="2" s="1"/>
  <c r="DP693" i="2"/>
  <c r="DU693" i="2"/>
  <c r="DZ693" i="2"/>
  <c r="EE693" i="2"/>
  <c r="EJ693" i="2"/>
  <c r="EK693" i="2"/>
  <c r="K694" i="2"/>
  <c r="EQ694" i="2" s="1"/>
  <c r="M694" i="2"/>
  <c r="X694" i="2"/>
  <c r="AI694" i="2"/>
  <c r="AT694" i="2"/>
  <c r="BA694" i="2"/>
  <c r="BL694" i="2"/>
  <c r="BW694" i="2"/>
  <c r="BZ694" i="2"/>
  <c r="CE694" i="2"/>
  <c r="EV694" i="2" s="1"/>
  <c r="CJ694" i="2"/>
  <c r="CQ694" i="2"/>
  <c r="CV694" i="2"/>
  <c r="DA694" i="2"/>
  <c r="DF694" i="2"/>
  <c r="DK694" i="2"/>
  <c r="EZ694" i="2" s="1"/>
  <c r="DP694" i="2"/>
  <c r="DU694" i="2"/>
  <c r="DZ694" i="2"/>
  <c r="EE694" i="2"/>
  <c r="EJ694" i="2"/>
  <c r="EK694" i="2"/>
  <c r="K695" i="2"/>
  <c r="EQ695" i="2" s="1"/>
  <c r="M695" i="2"/>
  <c r="X695" i="2"/>
  <c r="AI695" i="2"/>
  <c r="AT695" i="2"/>
  <c r="BA695" i="2"/>
  <c r="BL695" i="2"/>
  <c r="BW695" i="2"/>
  <c r="BZ695" i="2"/>
  <c r="CE695" i="2"/>
  <c r="EV695" i="2" s="1"/>
  <c r="CJ695" i="2"/>
  <c r="CQ695" i="2"/>
  <c r="CV695" i="2"/>
  <c r="DA695" i="2"/>
  <c r="DF695" i="2"/>
  <c r="DK695" i="2"/>
  <c r="EZ695" i="2" s="1"/>
  <c r="DP695" i="2"/>
  <c r="DU695" i="2"/>
  <c r="DZ695" i="2"/>
  <c r="EE695" i="2"/>
  <c r="EJ695" i="2"/>
  <c r="EK695" i="2"/>
  <c r="K696" i="2"/>
  <c r="EQ696" i="2" s="1"/>
  <c r="M696" i="2"/>
  <c r="X696" i="2"/>
  <c r="AI696" i="2"/>
  <c r="AT696" i="2"/>
  <c r="BA696" i="2"/>
  <c r="BL696" i="2"/>
  <c r="BW696" i="2"/>
  <c r="BZ696" i="2"/>
  <c r="CE696" i="2"/>
  <c r="EV696" i="2" s="1"/>
  <c r="CJ696" i="2"/>
  <c r="CQ696" i="2"/>
  <c r="CV696" i="2"/>
  <c r="DA696" i="2"/>
  <c r="DF696" i="2"/>
  <c r="DK696" i="2"/>
  <c r="EZ696" i="2" s="1"/>
  <c r="DP696" i="2"/>
  <c r="DU696" i="2"/>
  <c r="DZ696" i="2"/>
  <c r="EE696" i="2"/>
  <c r="EJ696" i="2"/>
  <c r="EK696" i="2"/>
  <c r="ER690" i="2" l="1"/>
  <c r="ER682" i="2"/>
  <c r="ER674" i="2"/>
  <c r="ER666" i="2"/>
  <c r="ER658" i="2"/>
  <c r="ER650" i="2"/>
  <c r="ER642" i="2"/>
  <c r="ER634" i="2"/>
  <c r="ER626" i="2"/>
  <c r="ER694" i="2"/>
  <c r="ER678" i="2"/>
  <c r="ER670" i="2"/>
  <c r="ER662" i="2"/>
  <c r="ER654" i="2"/>
  <c r="ER646" i="2"/>
  <c r="ER686" i="2"/>
  <c r="ER638" i="2"/>
  <c r="ER630" i="2"/>
  <c r="ER696" i="2"/>
  <c r="ER692" i="2"/>
  <c r="ER688" i="2"/>
  <c r="ER684" i="2"/>
  <c r="ER680" i="2"/>
  <c r="ER676" i="2"/>
  <c r="ER672" i="2"/>
  <c r="ER668" i="2"/>
  <c r="ER664" i="2"/>
  <c r="ER660" i="2"/>
  <c r="ER656" i="2"/>
  <c r="ER652" i="2"/>
  <c r="ER648" i="2"/>
  <c r="ER644" i="2"/>
  <c r="ER640" i="2"/>
  <c r="ER636" i="2"/>
  <c r="ER632" i="2"/>
  <c r="ER628" i="2"/>
  <c r="EU695" i="2"/>
  <c r="ES695" i="2"/>
  <c r="EU691" i="2"/>
  <c r="ES691" i="2"/>
  <c r="EU683" i="2"/>
  <c r="ES683" i="2"/>
  <c r="ES675" i="2"/>
  <c r="EU675" i="2"/>
  <c r="ES671" i="2"/>
  <c r="EU671" i="2"/>
  <c r="ES659" i="2"/>
  <c r="EU659" i="2"/>
  <c r="EU655" i="2"/>
  <c r="ES655" i="2"/>
  <c r="ES651" i="2"/>
  <c r="EU651" i="2"/>
  <c r="ES639" i="2"/>
  <c r="EU639" i="2"/>
  <c r="EU631" i="2"/>
  <c r="ES631" i="2"/>
  <c r="ES627" i="2"/>
  <c r="EU627" i="2"/>
  <c r="ES696" i="2"/>
  <c r="EU696" i="2"/>
  <c r="ER695" i="2"/>
  <c r="EU692" i="2"/>
  <c r="ES692" i="2"/>
  <c r="ER691" i="2"/>
  <c r="EU688" i="2"/>
  <c r="ES688" i="2"/>
  <c r="ER687" i="2"/>
  <c r="ES684" i="2"/>
  <c r="EU684" i="2"/>
  <c r="ER683" i="2"/>
  <c r="ES680" i="2"/>
  <c r="EU680" i="2"/>
  <c r="ER679" i="2"/>
  <c r="ES676" i="2"/>
  <c r="EU676" i="2"/>
  <c r="ER675" i="2"/>
  <c r="EU672" i="2"/>
  <c r="ES672" i="2"/>
  <c r="ER671" i="2"/>
  <c r="EU668" i="2"/>
  <c r="ES668" i="2"/>
  <c r="ER667" i="2"/>
  <c r="EU664" i="2"/>
  <c r="ES664" i="2"/>
  <c r="ER663" i="2"/>
  <c r="EU660" i="2"/>
  <c r="ES660" i="2"/>
  <c r="ER659" i="2"/>
  <c r="ES656" i="2"/>
  <c r="EU656" i="2"/>
  <c r="ER655" i="2"/>
  <c r="ES652" i="2"/>
  <c r="EU652" i="2"/>
  <c r="ER651" i="2"/>
  <c r="ES648" i="2"/>
  <c r="EU648" i="2"/>
  <c r="ER647" i="2"/>
  <c r="EU644" i="2"/>
  <c r="ES644" i="2"/>
  <c r="ER643" i="2"/>
  <c r="ES640" i="2"/>
  <c r="EU640" i="2"/>
  <c r="ER639" i="2"/>
  <c r="EU636" i="2"/>
  <c r="ES636" i="2"/>
  <c r="ER635" i="2"/>
  <c r="ES632" i="2"/>
  <c r="EU632" i="2"/>
  <c r="ER631" i="2"/>
  <c r="ES628" i="2"/>
  <c r="EU628" i="2"/>
  <c r="ER627" i="2"/>
  <c r="ES685" i="2"/>
  <c r="EU685" i="2"/>
  <c r="EU681" i="2"/>
  <c r="ES681" i="2"/>
  <c r="ES677" i="2"/>
  <c r="EU677" i="2"/>
  <c r="ES673" i="2"/>
  <c r="EU673" i="2"/>
  <c r="EU669" i="2"/>
  <c r="ES669" i="2"/>
  <c r="ES665" i="2"/>
  <c r="EU665" i="2"/>
  <c r="EU661" i="2"/>
  <c r="ES661" i="2"/>
  <c r="EU657" i="2"/>
  <c r="ES657" i="2"/>
  <c r="EU653" i="2"/>
  <c r="ES653" i="2"/>
  <c r="ES649" i="2"/>
  <c r="EU649" i="2"/>
  <c r="ES645" i="2"/>
  <c r="EU645" i="2"/>
  <c r="ES641" i="2"/>
  <c r="EU641" i="2"/>
  <c r="EU637" i="2"/>
  <c r="ES637" i="2"/>
  <c r="EU633" i="2"/>
  <c r="ES633" i="2"/>
  <c r="ES629" i="2"/>
  <c r="EU629" i="2"/>
  <c r="ES625" i="2"/>
  <c r="EU625" i="2"/>
  <c r="ES687" i="2"/>
  <c r="EU687" i="2"/>
  <c r="EU679" i="2"/>
  <c r="ES679" i="2"/>
  <c r="EU667" i="2"/>
  <c r="ES667" i="2"/>
  <c r="ES663" i="2"/>
  <c r="EU663" i="2"/>
  <c r="EU647" i="2"/>
  <c r="ES647" i="2"/>
  <c r="ES643" i="2"/>
  <c r="EU643" i="2"/>
  <c r="ES635" i="2"/>
  <c r="EU635" i="2"/>
  <c r="ES693" i="2"/>
  <c r="EU693" i="2"/>
  <c r="ES689" i="2"/>
  <c r="EU689" i="2"/>
  <c r="EU694" i="2"/>
  <c r="ES694" i="2"/>
  <c r="ER693" i="2"/>
  <c r="ES690" i="2"/>
  <c r="EU690" i="2"/>
  <c r="ER689" i="2"/>
  <c r="EU686" i="2"/>
  <c r="ES686" i="2"/>
  <c r="ER685" i="2"/>
  <c r="EU682" i="2"/>
  <c r="ES682" i="2"/>
  <c r="ER681" i="2"/>
  <c r="ES678" i="2"/>
  <c r="EU678" i="2"/>
  <c r="ER677" i="2"/>
  <c r="ES674" i="2"/>
  <c r="EU674" i="2"/>
  <c r="ER673" i="2"/>
  <c r="EU670" i="2"/>
  <c r="ES670" i="2"/>
  <c r="ER669" i="2"/>
  <c r="EU666" i="2"/>
  <c r="ES666" i="2"/>
  <c r="ER665" i="2"/>
  <c r="EU662" i="2"/>
  <c r="ES662" i="2"/>
  <c r="ER661" i="2"/>
  <c r="ES658" i="2"/>
  <c r="EU658" i="2"/>
  <c r="ER657" i="2"/>
  <c r="ES654" i="2"/>
  <c r="EU654" i="2"/>
  <c r="ER653" i="2"/>
  <c r="ES650" i="2"/>
  <c r="EU650" i="2"/>
  <c r="ER649" i="2"/>
  <c r="EU646" i="2"/>
  <c r="ES646" i="2"/>
  <c r="ER645" i="2"/>
  <c r="ES642" i="2"/>
  <c r="EU642" i="2"/>
  <c r="ER641" i="2"/>
  <c r="EU638" i="2"/>
  <c r="ES638" i="2"/>
  <c r="ER637" i="2"/>
  <c r="ES634" i="2"/>
  <c r="EU634" i="2"/>
  <c r="ER633" i="2"/>
  <c r="ES630" i="2"/>
  <c r="EU630" i="2"/>
  <c r="ER629" i="2"/>
  <c r="EU626" i="2"/>
  <c r="ES626" i="2"/>
  <c r="ER625" i="2"/>
  <c r="DQ587" i="2"/>
  <c r="CM611" i="2"/>
  <c r="N605" i="2" l="1"/>
  <c r="H571" i="2"/>
  <c r="EP571" i="2" s="1"/>
  <c r="I580" i="2"/>
  <c r="K580" i="2" s="1"/>
  <c r="EQ580" i="2" s="1"/>
  <c r="I611" i="2"/>
  <c r="I597" i="2"/>
  <c r="H567" i="2"/>
  <c r="EP567" i="2" s="1"/>
  <c r="H584" i="2"/>
  <c r="EP584" i="2" s="1"/>
  <c r="H590" i="2"/>
  <c r="EP590" i="2" s="1"/>
  <c r="H587" i="2"/>
  <c r="EP587" i="2" s="1"/>
  <c r="H610" i="2"/>
  <c r="EP610" i="2" s="1"/>
  <c r="H620" i="2"/>
  <c r="EP620" i="2" s="1"/>
  <c r="H616" i="2"/>
  <c r="EP616" i="2" s="1"/>
  <c r="H595" i="2"/>
  <c r="EP595" i="2" s="1"/>
  <c r="H611" i="2"/>
  <c r="EP611" i="2" s="1"/>
  <c r="H593" i="2"/>
  <c r="EP593" i="2" s="1"/>
  <c r="DH613" i="2"/>
  <c r="DK613" i="2" s="1"/>
  <c r="EZ613" i="2" s="1"/>
  <c r="O591" i="2"/>
  <c r="K592" i="2"/>
  <c r="EQ592" i="2" s="1"/>
  <c r="M592" i="2"/>
  <c r="X592" i="2"/>
  <c r="AI592" i="2"/>
  <c r="AT592" i="2"/>
  <c r="BA592" i="2"/>
  <c r="BL592" i="2"/>
  <c r="BW592" i="2"/>
  <c r="BZ592" i="2"/>
  <c r="CE592" i="2"/>
  <c r="EV592" i="2" s="1"/>
  <c r="CJ592" i="2"/>
  <c r="CQ592" i="2"/>
  <c r="CV592" i="2"/>
  <c r="DA592" i="2"/>
  <c r="DF592" i="2"/>
  <c r="DK592" i="2"/>
  <c r="EZ592" i="2" s="1"/>
  <c r="DP592" i="2"/>
  <c r="DU592" i="2"/>
  <c r="DZ592" i="2"/>
  <c r="EE592" i="2"/>
  <c r="EJ592" i="2"/>
  <c r="EK592" i="2"/>
  <c r="K563" i="2"/>
  <c r="EQ563" i="2" s="1"/>
  <c r="M563" i="2"/>
  <c r="X563" i="2"/>
  <c r="AI563" i="2"/>
  <c r="AT563" i="2"/>
  <c r="BA563" i="2"/>
  <c r="BL563" i="2"/>
  <c r="BW563" i="2"/>
  <c r="BZ563" i="2"/>
  <c r="CE563" i="2"/>
  <c r="EV563" i="2" s="1"/>
  <c r="CJ563" i="2"/>
  <c r="CQ563" i="2"/>
  <c r="CV563" i="2"/>
  <c r="DA563" i="2"/>
  <c r="DF563" i="2"/>
  <c r="DK563" i="2"/>
  <c r="EZ563" i="2" s="1"/>
  <c r="DP563" i="2"/>
  <c r="DU563" i="2"/>
  <c r="DZ563" i="2"/>
  <c r="EE563" i="2"/>
  <c r="EJ563" i="2"/>
  <c r="EK563" i="2"/>
  <c r="K564" i="2"/>
  <c r="EQ564" i="2" s="1"/>
  <c r="M564" i="2"/>
  <c r="X564" i="2"/>
  <c r="AI564" i="2"/>
  <c r="AT564" i="2"/>
  <c r="BA564" i="2"/>
  <c r="BL564" i="2"/>
  <c r="BW564" i="2"/>
  <c r="BZ564" i="2"/>
  <c r="CE564" i="2"/>
  <c r="EV564" i="2" s="1"/>
  <c r="CJ564" i="2"/>
  <c r="CQ564" i="2"/>
  <c r="CV564" i="2"/>
  <c r="DA564" i="2"/>
  <c r="DF564" i="2"/>
  <c r="DK564" i="2"/>
  <c r="EZ564" i="2" s="1"/>
  <c r="DP564" i="2"/>
  <c r="DU564" i="2"/>
  <c r="DZ564" i="2"/>
  <c r="EE564" i="2"/>
  <c r="EJ564" i="2"/>
  <c r="EK564" i="2"/>
  <c r="K565" i="2"/>
  <c r="EQ565" i="2" s="1"/>
  <c r="M565" i="2"/>
  <c r="X565" i="2"/>
  <c r="AI565" i="2"/>
  <c r="AT565" i="2"/>
  <c r="BA565" i="2"/>
  <c r="BL565" i="2"/>
  <c r="BW565" i="2"/>
  <c r="BZ565" i="2"/>
  <c r="CE565" i="2"/>
  <c r="EV565" i="2" s="1"/>
  <c r="CJ565" i="2"/>
  <c r="CQ565" i="2"/>
  <c r="CV565" i="2"/>
  <c r="DA565" i="2"/>
  <c r="DF565" i="2"/>
  <c r="DK565" i="2"/>
  <c r="EZ565" i="2" s="1"/>
  <c r="DP565" i="2"/>
  <c r="DU565" i="2"/>
  <c r="DZ565" i="2"/>
  <c r="EE565" i="2"/>
  <c r="EJ565" i="2"/>
  <c r="EK565" i="2"/>
  <c r="K566" i="2"/>
  <c r="EQ566" i="2" s="1"/>
  <c r="M566" i="2"/>
  <c r="X566" i="2"/>
  <c r="AI566" i="2"/>
  <c r="AT566" i="2"/>
  <c r="BA566" i="2"/>
  <c r="BL566" i="2"/>
  <c r="BW566" i="2"/>
  <c r="BZ566" i="2"/>
  <c r="CE566" i="2"/>
  <c r="EV566" i="2" s="1"/>
  <c r="CJ566" i="2"/>
  <c r="CQ566" i="2"/>
  <c r="CV566" i="2"/>
  <c r="DA566" i="2"/>
  <c r="DF566" i="2"/>
  <c r="DK566" i="2"/>
  <c r="EZ566" i="2" s="1"/>
  <c r="DP566" i="2"/>
  <c r="DU566" i="2"/>
  <c r="DZ566" i="2"/>
  <c r="EE566" i="2"/>
  <c r="EJ566" i="2"/>
  <c r="EK566" i="2"/>
  <c r="K567" i="2"/>
  <c r="EQ567" i="2" s="1"/>
  <c r="M567" i="2"/>
  <c r="X567" i="2"/>
  <c r="AI567" i="2"/>
  <c r="AT567" i="2"/>
  <c r="BA567" i="2"/>
  <c r="BL567" i="2"/>
  <c r="BW567" i="2"/>
  <c r="BZ567" i="2"/>
  <c r="CE567" i="2"/>
  <c r="EV567" i="2" s="1"/>
  <c r="CJ567" i="2"/>
  <c r="CQ567" i="2"/>
  <c r="CV567" i="2"/>
  <c r="DA567" i="2"/>
  <c r="DF567" i="2"/>
  <c r="DK567" i="2"/>
  <c r="EZ567" i="2" s="1"/>
  <c r="DP567" i="2"/>
  <c r="DU567" i="2"/>
  <c r="DZ567" i="2"/>
  <c r="EE567" i="2"/>
  <c r="EJ567" i="2"/>
  <c r="EK567" i="2"/>
  <c r="K568" i="2"/>
  <c r="EQ568" i="2" s="1"/>
  <c r="M568" i="2"/>
  <c r="X568" i="2"/>
  <c r="AI568" i="2"/>
  <c r="AT568" i="2"/>
  <c r="BA568" i="2"/>
  <c r="BL568" i="2"/>
  <c r="BW568" i="2"/>
  <c r="BZ568" i="2"/>
  <c r="CE568" i="2"/>
  <c r="EV568" i="2" s="1"/>
  <c r="CJ568" i="2"/>
  <c r="CQ568" i="2"/>
  <c r="CV568" i="2"/>
  <c r="DA568" i="2"/>
  <c r="DF568" i="2"/>
  <c r="DK568" i="2"/>
  <c r="EZ568" i="2" s="1"/>
  <c r="DP568" i="2"/>
  <c r="DU568" i="2"/>
  <c r="DZ568" i="2"/>
  <c r="EE568" i="2"/>
  <c r="EJ568" i="2"/>
  <c r="EK568" i="2"/>
  <c r="K569" i="2"/>
  <c r="EQ569" i="2" s="1"/>
  <c r="M569" i="2"/>
  <c r="X569" i="2"/>
  <c r="AI569" i="2"/>
  <c r="AT569" i="2"/>
  <c r="BA569" i="2"/>
  <c r="BL569" i="2"/>
  <c r="BW569" i="2"/>
  <c r="BZ569" i="2"/>
  <c r="CE569" i="2"/>
  <c r="EV569" i="2" s="1"/>
  <c r="CJ569" i="2"/>
  <c r="CQ569" i="2"/>
  <c r="CV569" i="2"/>
  <c r="DA569" i="2"/>
  <c r="DF569" i="2"/>
  <c r="DK569" i="2"/>
  <c r="EZ569" i="2" s="1"/>
  <c r="DP569" i="2"/>
  <c r="DU569" i="2"/>
  <c r="DZ569" i="2"/>
  <c r="EE569" i="2"/>
  <c r="EJ569" i="2"/>
  <c r="EK569" i="2"/>
  <c r="K570" i="2"/>
  <c r="EQ570" i="2" s="1"/>
  <c r="M570" i="2"/>
  <c r="X570" i="2"/>
  <c r="AI570" i="2"/>
  <c r="AT570" i="2"/>
  <c r="BA570" i="2"/>
  <c r="BL570" i="2"/>
  <c r="BW570" i="2"/>
  <c r="BZ570" i="2"/>
  <c r="CE570" i="2"/>
  <c r="EV570" i="2" s="1"/>
  <c r="CJ570" i="2"/>
  <c r="CQ570" i="2"/>
  <c r="CV570" i="2"/>
  <c r="DA570" i="2"/>
  <c r="DF570" i="2"/>
  <c r="DK570" i="2"/>
  <c r="EZ570" i="2" s="1"/>
  <c r="DP570" i="2"/>
  <c r="DU570" i="2"/>
  <c r="DZ570" i="2"/>
  <c r="EE570" i="2"/>
  <c r="EJ570" i="2"/>
  <c r="EK570" i="2"/>
  <c r="K571" i="2"/>
  <c r="EQ571" i="2" s="1"/>
  <c r="M571" i="2"/>
  <c r="X571" i="2"/>
  <c r="AI571" i="2"/>
  <c r="AT571" i="2"/>
  <c r="BA571" i="2"/>
  <c r="BL571" i="2"/>
  <c r="BW571" i="2"/>
  <c r="BZ571" i="2"/>
  <c r="CE571" i="2"/>
  <c r="EV571" i="2" s="1"/>
  <c r="CJ571" i="2"/>
  <c r="CQ571" i="2"/>
  <c r="CV571" i="2"/>
  <c r="DA571" i="2"/>
  <c r="DF571" i="2"/>
  <c r="DK571" i="2"/>
  <c r="EZ571" i="2" s="1"/>
  <c r="DP571" i="2"/>
  <c r="DU571" i="2"/>
  <c r="DZ571" i="2"/>
  <c r="EE571" i="2"/>
  <c r="EJ571" i="2"/>
  <c r="EK571" i="2"/>
  <c r="K572" i="2"/>
  <c r="EQ572" i="2" s="1"/>
  <c r="M572" i="2"/>
  <c r="X572" i="2"/>
  <c r="AI572" i="2"/>
  <c r="AT572" i="2"/>
  <c r="BA572" i="2"/>
  <c r="BL572" i="2"/>
  <c r="BW572" i="2"/>
  <c r="BZ572" i="2"/>
  <c r="CE572" i="2"/>
  <c r="EV572" i="2" s="1"/>
  <c r="CJ572" i="2"/>
  <c r="CQ572" i="2"/>
  <c r="CV572" i="2"/>
  <c r="DA572" i="2"/>
  <c r="DF572" i="2"/>
  <c r="DK572" i="2"/>
  <c r="EZ572" i="2" s="1"/>
  <c r="DP572" i="2"/>
  <c r="DU572" i="2"/>
  <c r="DZ572" i="2"/>
  <c r="EE572" i="2"/>
  <c r="EJ572" i="2"/>
  <c r="EK572" i="2"/>
  <c r="K573" i="2"/>
  <c r="EQ573" i="2" s="1"/>
  <c r="M573" i="2"/>
  <c r="X573" i="2"/>
  <c r="AI573" i="2"/>
  <c r="AT573" i="2"/>
  <c r="BA573" i="2"/>
  <c r="BL573" i="2"/>
  <c r="BW573" i="2"/>
  <c r="BZ573" i="2"/>
  <c r="CE573" i="2"/>
  <c r="EV573" i="2" s="1"/>
  <c r="CJ573" i="2"/>
  <c r="CQ573" i="2"/>
  <c r="CV573" i="2"/>
  <c r="DA573" i="2"/>
  <c r="DF573" i="2"/>
  <c r="DK573" i="2"/>
  <c r="EZ573" i="2" s="1"/>
  <c r="DP573" i="2"/>
  <c r="DU573" i="2"/>
  <c r="DZ573" i="2"/>
  <c r="EE573" i="2"/>
  <c r="EJ573" i="2"/>
  <c r="EK573" i="2"/>
  <c r="K574" i="2"/>
  <c r="EQ574" i="2" s="1"/>
  <c r="M574" i="2"/>
  <c r="X574" i="2"/>
  <c r="AI574" i="2"/>
  <c r="AT574" i="2"/>
  <c r="BA574" i="2"/>
  <c r="BL574" i="2"/>
  <c r="BW574" i="2"/>
  <c r="BZ574" i="2"/>
  <c r="CE574" i="2"/>
  <c r="EV574" i="2" s="1"/>
  <c r="CJ574" i="2"/>
  <c r="CQ574" i="2"/>
  <c r="CV574" i="2"/>
  <c r="DA574" i="2"/>
  <c r="DF574" i="2"/>
  <c r="DK574" i="2"/>
  <c r="EZ574" i="2" s="1"/>
  <c r="DP574" i="2"/>
  <c r="DU574" i="2"/>
  <c r="DZ574" i="2"/>
  <c r="EE574" i="2"/>
  <c r="EJ574" i="2"/>
  <c r="EK574" i="2"/>
  <c r="K575" i="2"/>
  <c r="EQ575" i="2" s="1"/>
  <c r="M575" i="2"/>
  <c r="X575" i="2"/>
  <c r="AI575" i="2"/>
  <c r="AT575" i="2"/>
  <c r="BA575" i="2"/>
  <c r="BL575" i="2"/>
  <c r="BW575" i="2"/>
  <c r="BZ575" i="2"/>
  <c r="CE575" i="2"/>
  <c r="EV575" i="2" s="1"/>
  <c r="CJ575" i="2"/>
  <c r="CQ575" i="2"/>
  <c r="CV575" i="2"/>
  <c r="DA575" i="2"/>
  <c r="DF575" i="2"/>
  <c r="DK575" i="2"/>
  <c r="EZ575" i="2" s="1"/>
  <c r="DP575" i="2"/>
  <c r="DU575" i="2"/>
  <c r="DZ575" i="2"/>
  <c r="EE575" i="2"/>
  <c r="EJ575" i="2"/>
  <c r="EK575" i="2"/>
  <c r="K576" i="2"/>
  <c r="EQ576" i="2" s="1"/>
  <c r="M576" i="2"/>
  <c r="X576" i="2"/>
  <c r="AI576" i="2"/>
  <c r="AT576" i="2"/>
  <c r="BA576" i="2"/>
  <c r="BL576" i="2"/>
  <c r="BW576" i="2"/>
  <c r="BZ576" i="2"/>
  <c r="CE576" i="2"/>
  <c r="EV576" i="2" s="1"/>
  <c r="CJ576" i="2"/>
  <c r="CQ576" i="2"/>
  <c r="CV576" i="2"/>
  <c r="DA576" i="2"/>
  <c r="DF576" i="2"/>
  <c r="DK576" i="2"/>
  <c r="EZ576" i="2" s="1"/>
  <c r="DP576" i="2"/>
  <c r="DU576" i="2"/>
  <c r="DZ576" i="2"/>
  <c r="EE576" i="2"/>
  <c r="EJ576" i="2"/>
  <c r="EK576" i="2"/>
  <c r="K577" i="2"/>
  <c r="EQ577" i="2" s="1"/>
  <c r="M577" i="2"/>
  <c r="X577" i="2"/>
  <c r="AI577" i="2"/>
  <c r="AT577" i="2"/>
  <c r="BA577" i="2"/>
  <c r="BL577" i="2"/>
  <c r="BW577" i="2"/>
  <c r="BZ577" i="2"/>
  <c r="CE577" i="2"/>
  <c r="EV577" i="2" s="1"/>
  <c r="CJ577" i="2"/>
  <c r="CQ577" i="2"/>
  <c r="CV577" i="2"/>
  <c r="DA577" i="2"/>
  <c r="DF577" i="2"/>
  <c r="DK577" i="2"/>
  <c r="EZ577" i="2" s="1"/>
  <c r="DP577" i="2"/>
  <c r="DU577" i="2"/>
  <c r="DZ577" i="2"/>
  <c r="EE577" i="2"/>
  <c r="EJ577" i="2"/>
  <c r="EK577" i="2"/>
  <c r="K578" i="2"/>
  <c r="EQ578" i="2" s="1"/>
  <c r="M578" i="2"/>
  <c r="X578" i="2"/>
  <c r="AI578" i="2"/>
  <c r="AT578" i="2"/>
  <c r="BA578" i="2"/>
  <c r="BL578" i="2"/>
  <c r="BW578" i="2"/>
  <c r="BZ578" i="2"/>
  <c r="CE578" i="2"/>
  <c r="EV578" i="2" s="1"/>
  <c r="CJ578" i="2"/>
  <c r="CQ578" i="2"/>
  <c r="CV578" i="2"/>
  <c r="DA578" i="2"/>
  <c r="DF578" i="2"/>
  <c r="DK578" i="2"/>
  <c r="EZ578" i="2" s="1"/>
  <c r="DP578" i="2"/>
  <c r="DU578" i="2"/>
  <c r="DZ578" i="2"/>
  <c r="EE578" i="2"/>
  <c r="EJ578" i="2"/>
  <c r="EK578" i="2"/>
  <c r="K579" i="2"/>
  <c r="EQ579" i="2" s="1"/>
  <c r="M579" i="2"/>
  <c r="X579" i="2"/>
  <c r="AI579" i="2"/>
  <c r="AT579" i="2"/>
  <c r="BA579" i="2"/>
  <c r="BL579" i="2"/>
  <c r="BW579" i="2"/>
  <c r="BZ579" i="2"/>
  <c r="CE579" i="2"/>
  <c r="EV579" i="2" s="1"/>
  <c r="CJ579" i="2"/>
  <c r="CQ579" i="2"/>
  <c r="CV579" i="2"/>
  <c r="DA579" i="2"/>
  <c r="DF579" i="2"/>
  <c r="DK579" i="2"/>
  <c r="EZ579" i="2" s="1"/>
  <c r="DP579" i="2"/>
  <c r="DU579" i="2"/>
  <c r="DZ579" i="2"/>
  <c r="EE579" i="2"/>
  <c r="EJ579" i="2"/>
  <c r="EK579" i="2"/>
  <c r="M580" i="2"/>
  <c r="X580" i="2"/>
  <c r="AI580" i="2"/>
  <c r="AT580" i="2"/>
  <c r="BA580" i="2"/>
  <c r="BL580" i="2"/>
  <c r="BW580" i="2"/>
  <c r="BZ580" i="2"/>
  <c r="CE580" i="2"/>
  <c r="EV580" i="2" s="1"/>
  <c r="CJ580" i="2"/>
  <c r="CQ580" i="2"/>
  <c r="CV580" i="2"/>
  <c r="DA580" i="2"/>
  <c r="DF580" i="2"/>
  <c r="DK580" i="2"/>
  <c r="EZ580" i="2" s="1"/>
  <c r="DP580" i="2"/>
  <c r="DU580" i="2"/>
  <c r="DZ580" i="2"/>
  <c r="EE580" i="2"/>
  <c r="EJ580" i="2"/>
  <c r="EK580" i="2"/>
  <c r="K581" i="2"/>
  <c r="EQ581" i="2" s="1"/>
  <c r="M581" i="2"/>
  <c r="X581" i="2"/>
  <c r="AI581" i="2"/>
  <c r="AT581" i="2"/>
  <c r="BA581" i="2"/>
  <c r="BL581" i="2"/>
  <c r="BW581" i="2"/>
  <c r="BZ581" i="2"/>
  <c r="CE581" i="2"/>
  <c r="EV581" i="2" s="1"/>
  <c r="CJ581" i="2"/>
  <c r="CQ581" i="2"/>
  <c r="CV581" i="2"/>
  <c r="DA581" i="2"/>
  <c r="DF581" i="2"/>
  <c r="DK581" i="2"/>
  <c r="EZ581" i="2" s="1"/>
  <c r="DP581" i="2"/>
  <c r="DU581" i="2"/>
  <c r="DZ581" i="2"/>
  <c r="EE581" i="2"/>
  <c r="EJ581" i="2"/>
  <c r="EK581" i="2"/>
  <c r="K582" i="2"/>
  <c r="EQ582" i="2" s="1"/>
  <c r="M582" i="2"/>
  <c r="X582" i="2"/>
  <c r="AI582" i="2"/>
  <c r="AT582" i="2"/>
  <c r="BA582" i="2"/>
  <c r="BL582" i="2"/>
  <c r="BW582" i="2"/>
  <c r="BZ582" i="2"/>
  <c r="CE582" i="2"/>
  <c r="EV582" i="2" s="1"/>
  <c r="CJ582" i="2"/>
  <c r="CQ582" i="2"/>
  <c r="CV582" i="2"/>
  <c r="DA582" i="2"/>
  <c r="DF582" i="2"/>
  <c r="DK582" i="2"/>
  <c r="EZ582" i="2" s="1"/>
  <c r="DP582" i="2"/>
  <c r="DU582" i="2"/>
  <c r="DZ582" i="2"/>
  <c r="EE582" i="2"/>
  <c r="EJ582" i="2"/>
  <c r="EK582" i="2"/>
  <c r="K583" i="2"/>
  <c r="EQ583" i="2" s="1"/>
  <c r="M583" i="2"/>
  <c r="X583" i="2"/>
  <c r="AI583" i="2"/>
  <c r="AT583" i="2"/>
  <c r="BA583" i="2"/>
  <c r="BL583" i="2"/>
  <c r="BW583" i="2"/>
  <c r="BZ583" i="2"/>
  <c r="CE583" i="2"/>
  <c r="EV583" i="2" s="1"/>
  <c r="CJ583" i="2"/>
  <c r="CQ583" i="2"/>
  <c r="CV583" i="2"/>
  <c r="DA583" i="2"/>
  <c r="DF583" i="2"/>
  <c r="DK583" i="2"/>
  <c r="EZ583" i="2" s="1"/>
  <c r="DP583" i="2"/>
  <c r="DU583" i="2"/>
  <c r="DZ583" i="2"/>
  <c r="EE583" i="2"/>
  <c r="EJ583" i="2"/>
  <c r="EK583" i="2"/>
  <c r="K584" i="2"/>
  <c r="EQ584" i="2" s="1"/>
  <c r="M584" i="2"/>
  <c r="X584" i="2"/>
  <c r="AI584" i="2"/>
  <c r="AT584" i="2"/>
  <c r="BA584" i="2"/>
  <c r="BL584" i="2"/>
  <c r="BW584" i="2"/>
  <c r="BZ584" i="2"/>
  <c r="CE584" i="2"/>
  <c r="EV584" i="2" s="1"/>
  <c r="CJ584" i="2"/>
  <c r="CQ584" i="2"/>
  <c r="CV584" i="2"/>
  <c r="DA584" i="2"/>
  <c r="DF584" i="2"/>
  <c r="DK584" i="2"/>
  <c r="EZ584" i="2" s="1"/>
  <c r="DP584" i="2"/>
  <c r="DU584" i="2"/>
  <c r="DZ584" i="2"/>
  <c r="EE584" i="2"/>
  <c r="EJ584" i="2"/>
  <c r="EK584" i="2"/>
  <c r="K585" i="2"/>
  <c r="EQ585" i="2" s="1"/>
  <c r="M585" i="2"/>
  <c r="X585" i="2"/>
  <c r="AI585" i="2"/>
  <c r="AT585" i="2"/>
  <c r="BA585" i="2"/>
  <c r="BL585" i="2"/>
  <c r="BW585" i="2"/>
  <c r="BZ585" i="2"/>
  <c r="CE585" i="2"/>
  <c r="EV585" i="2" s="1"/>
  <c r="CJ585" i="2"/>
  <c r="CQ585" i="2"/>
  <c r="CV585" i="2"/>
  <c r="DA585" i="2"/>
  <c r="DF585" i="2"/>
  <c r="DK585" i="2"/>
  <c r="EZ585" i="2" s="1"/>
  <c r="DP585" i="2"/>
  <c r="DU585" i="2"/>
  <c r="DZ585" i="2"/>
  <c r="EE585" i="2"/>
  <c r="EJ585" i="2"/>
  <c r="EK585" i="2"/>
  <c r="K586" i="2"/>
  <c r="EQ586" i="2" s="1"/>
  <c r="M586" i="2"/>
  <c r="X586" i="2"/>
  <c r="AI586" i="2"/>
  <c r="AT586" i="2"/>
  <c r="BA586" i="2"/>
  <c r="BL586" i="2"/>
  <c r="BW586" i="2"/>
  <c r="BZ586" i="2"/>
  <c r="CE586" i="2"/>
  <c r="EV586" i="2" s="1"/>
  <c r="CJ586" i="2"/>
  <c r="CQ586" i="2"/>
  <c r="CV586" i="2"/>
  <c r="DA586" i="2"/>
  <c r="DF586" i="2"/>
  <c r="DK586" i="2"/>
  <c r="EZ586" i="2" s="1"/>
  <c r="DP586" i="2"/>
  <c r="DU586" i="2"/>
  <c r="DZ586" i="2"/>
  <c r="EE586" i="2"/>
  <c r="EJ586" i="2"/>
  <c r="EK586" i="2"/>
  <c r="K587" i="2"/>
  <c r="EQ587" i="2" s="1"/>
  <c r="M587" i="2"/>
  <c r="X587" i="2"/>
  <c r="AI587" i="2"/>
  <c r="AT587" i="2"/>
  <c r="BA587" i="2"/>
  <c r="BL587" i="2"/>
  <c r="BW587" i="2"/>
  <c r="BZ587" i="2"/>
  <c r="CE587" i="2"/>
  <c r="EV587" i="2" s="1"/>
  <c r="CJ587" i="2"/>
  <c r="CQ587" i="2"/>
  <c r="CV587" i="2"/>
  <c r="DA587" i="2"/>
  <c r="DF587" i="2"/>
  <c r="DK587" i="2"/>
  <c r="EZ587" i="2" s="1"/>
  <c r="DP587" i="2"/>
  <c r="DU587" i="2"/>
  <c r="DZ587" i="2"/>
  <c r="EE587" i="2"/>
  <c r="EJ587" i="2"/>
  <c r="EK587" i="2"/>
  <c r="K588" i="2"/>
  <c r="EQ588" i="2" s="1"/>
  <c r="M588" i="2"/>
  <c r="X588" i="2"/>
  <c r="AI588" i="2"/>
  <c r="AT588" i="2"/>
  <c r="BA588" i="2"/>
  <c r="BL588" i="2"/>
  <c r="BW588" i="2"/>
  <c r="BZ588" i="2"/>
  <c r="CE588" i="2"/>
  <c r="EV588" i="2" s="1"/>
  <c r="CJ588" i="2"/>
  <c r="CQ588" i="2"/>
  <c r="CV588" i="2"/>
  <c r="DA588" i="2"/>
  <c r="DF588" i="2"/>
  <c r="DK588" i="2"/>
  <c r="EZ588" i="2" s="1"/>
  <c r="DP588" i="2"/>
  <c r="DU588" i="2"/>
  <c r="DZ588" i="2"/>
  <c r="EE588" i="2"/>
  <c r="EJ588" i="2"/>
  <c r="EK588" i="2"/>
  <c r="K589" i="2"/>
  <c r="EQ589" i="2" s="1"/>
  <c r="M589" i="2"/>
  <c r="X589" i="2"/>
  <c r="AI589" i="2"/>
  <c r="AT589" i="2"/>
  <c r="BA589" i="2"/>
  <c r="BL589" i="2"/>
  <c r="BW589" i="2"/>
  <c r="BZ589" i="2"/>
  <c r="CE589" i="2"/>
  <c r="EV589" i="2" s="1"/>
  <c r="CJ589" i="2"/>
  <c r="CQ589" i="2"/>
  <c r="CV589" i="2"/>
  <c r="DA589" i="2"/>
  <c r="DF589" i="2"/>
  <c r="DK589" i="2"/>
  <c r="EZ589" i="2" s="1"/>
  <c r="DP589" i="2"/>
  <c r="DU589" i="2"/>
  <c r="DZ589" i="2"/>
  <c r="EE589" i="2"/>
  <c r="EJ589" i="2"/>
  <c r="EK589" i="2"/>
  <c r="K590" i="2"/>
  <c r="EQ590" i="2" s="1"/>
  <c r="M590" i="2"/>
  <c r="X590" i="2"/>
  <c r="AI590" i="2"/>
  <c r="AT590" i="2"/>
  <c r="BA590" i="2"/>
  <c r="BL590" i="2"/>
  <c r="BW590" i="2"/>
  <c r="BZ590" i="2"/>
  <c r="CE590" i="2"/>
  <c r="EV590" i="2" s="1"/>
  <c r="CJ590" i="2"/>
  <c r="CQ590" i="2"/>
  <c r="CV590" i="2"/>
  <c r="DA590" i="2"/>
  <c r="DF590" i="2"/>
  <c r="DK590" i="2"/>
  <c r="EZ590" i="2" s="1"/>
  <c r="DP590" i="2"/>
  <c r="DU590" i="2"/>
  <c r="DZ590" i="2"/>
  <c r="EE590" i="2"/>
  <c r="EJ590" i="2"/>
  <c r="EK590" i="2"/>
  <c r="K591" i="2"/>
  <c r="EQ591" i="2" s="1"/>
  <c r="M591" i="2"/>
  <c r="X591" i="2"/>
  <c r="AI591" i="2"/>
  <c r="AT591" i="2"/>
  <c r="BA591" i="2"/>
  <c r="BL591" i="2"/>
  <c r="BW591" i="2"/>
  <c r="BZ591" i="2"/>
  <c r="CE591" i="2"/>
  <c r="EV591" i="2" s="1"/>
  <c r="CJ591" i="2"/>
  <c r="CQ591" i="2"/>
  <c r="CV591" i="2"/>
  <c r="DA591" i="2"/>
  <c r="DF591" i="2"/>
  <c r="DK591" i="2"/>
  <c r="EZ591" i="2" s="1"/>
  <c r="DP591" i="2"/>
  <c r="DU591" i="2"/>
  <c r="DZ591" i="2"/>
  <c r="EE591" i="2"/>
  <c r="EJ591" i="2"/>
  <c r="EK591" i="2"/>
  <c r="K593" i="2"/>
  <c r="EQ593" i="2" s="1"/>
  <c r="M593" i="2"/>
  <c r="X593" i="2"/>
  <c r="AI593" i="2"/>
  <c r="AT593" i="2"/>
  <c r="BA593" i="2"/>
  <c r="BL593" i="2"/>
  <c r="BW593" i="2"/>
  <c r="BZ593" i="2"/>
  <c r="CE593" i="2"/>
  <c r="EV593" i="2" s="1"/>
  <c r="CJ593" i="2"/>
  <c r="CQ593" i="2"/>
  <c r="CV593" i="2"/>
  <c r="DA593" i="2"/>
  <c r="DF593" i="2"/>
  <c r="DK593" i="2"/>
  <c r="EZ593" i="2" s="1"/>
  <c r="DP593" i="2"/>
  <c r="DU593" i="2"/>
  <c r="DZ593" i="2"/>
  <c r="EE593" i="2"/>
  <c r="EJ593" i="2"/>
  <c r="EK593" i="2"/>
  <c r="K594" i="2"/>
  <c r="EQ594" i="2" s="1"/>
  <c r="M594" i="2"/>
  <c r="X594" i="2"/>
  <c r="AI594" i="2"/>
  <c r="AT594" i="2"/>
  <c r="BA594" i="2"/>
  <c r="BL594" i="2"/>
  <c r="BW594" i="2"/>
  <c r="BZ594" i="2"/>
  <c r="CE594" i="2"/>
  <c r="EV594" i="2" s="1"/>
  <c r="CJ594" i="2"/>
  <c r="CQ594" i="2"/>
  <c r="CV594" i="2"/>
  <c r="DA594" i="2"/>
  <c r="DF594" i="2"/>
  <c r="DK594" i="2"/>
  <c r="EZ594" i="2" s="1"/>
  <c r="DP594" i="2"/>
  <c r="DU594" i="2"/>
  <c r="DZ594" i="2"/>
  <c r="EE594" i="2"/>
  <c r="EJ594" i="2"/>
  <c r="EK594" i="2"/>
  <c r="K595" i="2"/>
  <c r="EQ595" i="2" s="1"/>
  <c r="M595" i="2"/>
  <c r="X595" i="2"/>
  <c r="AI595" i="2"/>
  <c r="AT595" i="2"/>
  <c r="BA595" i="2"/>
  <c r="BL595" i="2"/>
  <c r="BW595" i="2"/>
  <c r="BZ595" i="2"/>
  <c r="CE595" i="2"/>
  <c r="EV595" i="2" s="1"/>
  <c r="CJ595" i="2"/>
  <c r="CQ595" i="2"/>
  <c r="CV595" i="2"/>
  <c r="DA595" i="2"/>
  <c r="DF595" i="2"/>
  <c r="DK595" i="2"/>
  <c r="EZ595" i="2" s="1"/>
  <c r="DP595" i="2"/>
  <c r="DU595" i="2"/>
  <c r="DZ595" i="2"/>
  <c r="EE595" i="2"/>
  <c r="EJ595" i="2"/>
  <c r="EK595" i="2"/>
  <c r="K596" i="2"/>
  <c r="EQ596" i="2" s="1"/>
  <c r="M596" i="2"/>
  <c r="X596" i="2"/>
  <c r="AI596" i="2"/>
  <c r="AT596" i="2"/>
  <c r="BA596" i="2"/>
  <c r="BL596" i="2"/>
  <c r="BW596" i="2"/>
  <c r="BZ596" i="2"/>
  <c r="CE596" i="2"/>
  <c r="EV596" i="2" s="1"/>
  <c r="CJ596" i="2"/>
  <c r="CQ596" i="2"/>
  <c r="CV596" i="2"/>
  <c r="DA596" i="2"/>
  <c r="DF596" i="2"/>
  <c r="DK596" i="2"/>
  <c r="EZ596" i="2" s="1"/>
  <c r="DP596" i="2"/>
  <c r="DU596" i="2"/>
  <c r="DZ596" i="2"/>
  <c r="EE596" i="2"/>
  <c r="EJ596" i="2"/>
  <c r="EK596" i="2"/>
  <c r="K597" i="2"/>
  <c r="EQ597" i="2" s="1"/>
  <c r="M597" i="2"/>
  <c r="X597" i="2"/>
  <c r="AI597" i="2"/>
  <c r="AT597" i="2"/>
  <c r="BA597" i="2"/>
  <c r="BL597" i="2"/>
  <c r="BW597" i="2"/>
  <c r="BZ597" i="2"/>
  <c r="CE597" i="2"/>
  <c r="EV597" i="2" s="1"/>
  <c r="CJ597" i="2"/>
  <c r="CQ597" i="2"/>
  <c r="CV597" i="2"/>
  <c r="DA597" i="2"/>
  <c r="DF597" i="2"/>
  <c r="DK597" i="2"/>
  <c r="EZ597" i="2" s="1"/>
  <c r="DP597" i="2"/>
  <c r="DU597" i="2"/>
  <c r="DZ597" i="2"/>
  <c r="EE597" i="2"/>
  <c r="EJ597" i="2"/>
  <c r="EK597" i="2"/>
  <c r="K598" i="2"/>
  <c r="EQ598" i="2" s="1"/>
  <c r="M598" i="2"/>
  <c r="X598" i="2"/>
  <c r="AI598" i="2"/>
  <c r="AT598" i="2"/>
  <c r="BA598" i="2"/>
  <c r="BL598" i="2"/>
  <c r="BW598" i="2"/>
  <c r="BZ598" i="2"/>
  <c r="CE598" i="2"/>
  <c r="EV598" i="2" s="1"/>
  <c r="CJ598" i="2"/>
  <c r="CQ598" i="2"/>
  <c r="CV598" i="2"/>
  <c r="DA598" i="2"/>
  <c r="DF598" i="2"/>
  <c r="DK598" i="2"/>
  <c r="EZ598" i="2" s="1"/>
  <c r="DP598" i="2"/>
  <c r="DU598" i="2"/>
  <c r="DZ598" i="2"/>
  <c r="EE598" i="2"/>
  <c r="EJ598" i="2"/>
  <c r="EK598" i="2"/>
  <c r="K599" i="2"/>
  <c r="EQ599" i="2" s="1"/>
  <c r="M599" i="2"/>
  <c r="X599" i="2"/>
  <c r="AI599" i="2"/>
  <c r="AT599" i="2"/>
  <c r="BA599" i="2"/>
  <c r="BL599" i="2"/>
  <c r="BW599" i="2"/>
  <c r="BZ599" i="2"/>
  <c r="CE599" i="2"/>
  <c r="EV599" i="2" s="1"/>
  <c r="CJ599" i="2"/>
  <c r="CQ599" i="2"/>
  <c r="CV599" i="2"/>
  <c r="DA599" i="2"/>
  <c r="DF599" i="2"/>
  <c r="DK599" i="2"/>
  <c r="EZ599" i="2" s="1"/>
  <c r="DP599" i="2"/>
  <c r="DU599" i="2"/>
  <c r="DZ599" i="2"/>
  <c r="EE599" i="2"/>
  <c r="EJ599" i="2"/>
  <c r="EK599" i="2"/>
  <c r="K600" i="2"/>
  <c r="EQ600" i="2" s="1"/>
  <c r="M600" i="2"/>
  <c r="X600" i="2"/>
  <c r="AI600" i="2"/>
  <c r="AT600" i="2"/>
  <c r="BA600" i="2"/>
  <c r="BL600" i="2"/>
  <c r="BW600" i="2"/>
  <c r="BZ600" i="2"/>
  <c r="CE600" i="2"/>
  <c r="EV600" i="2" s="1"/>
  <c r="CJ600" i="2"/>
  <c r="CQ600" i="2"/>
  <c r="CV600" i="2"/>
  <c r="DA600" i="2"/>
  <c r="DF600" i="2"/>
  <c r="DK600" i="2"/>
  <c r="EZ600" i="2" s="1"/>
  <c r="DP600" i="2"/>
  <c r="DU600" i="2"/>
  <c r="DZ600" i="2"/>
  <c r="EE600" i="2"/>
  <c r="EJ600" i="2"/>
  <c r="EK600" i="2"/>
  <c r="K601" i="2"/>
  <c r="EQ601" i="2" s="1"/>
  <c r="M601" i="2"/>
  <c r="X601" i="2"/>
  <c r="AI601" i="2"/>
  <c r="AT601" i="2"/>
  <c r="BA601" i="2"/>
  <c r="BL601" i="2"/>
  <c r="BW601" i="2"/>
  <c r="BZ601" i="2"/>
  <c r="CE601" i="2"/>
  <c r="EV601" i="2" s="1"/>
  <c r="CJ601" i="2"/>
  <c r="CQ601" i="2"/>
  <c r="CV601" i="2"/>
  <c r="DA601" i="2"/>
  <c r="DF601" i="2"/>
  <c r="DK601" i="2"/>
  <c r="EZ601" i="2" s="1"/>
  <c r="DP601" i="2"/>
  <c r="DU601" i="2"/>
  <c r="DZ601" i="2"/>
  <c r="EE601" i="2"/>
  <c r="EJ601" i="2"/>
  <c r="EK601" i="2"/>
  <c r="K602" i="2"/>
  <c r="EQ602" i="2" s="1"/>
  <c r="M602" i="2"/>
  <c r="X602" i="2"/>
  <c r="AI602" i="2"/>
  <c r="AT602" i="2"/>
  <c r="BA602" i="2"/>
  <c r="BL602" i="2"/>
  <c r="BW602" i="2"/>
  <c r="BZ602" i="2"/>
  <c r="CE602" i="2"/>
  <c r="EV602" i="2" s="1"/>
  <c r="CJ602" i="2"/>
  <c r="CQ602" i="2"/>
  <c r="CV602" i="2"/>
  <c r="DA602" i="2"/>
  <c r="DF602" i="2"/>
  <c r="DK602" i="2"/>
  <c r="EZ602" i="2" s="1"/>
  <c r="DP602" i="2"/>
  <c r="DU602" i="2"/>
  <c r="DZ602" i="2"/>
  <c r="EE602" i="2"/>
  <c r="EJ602" i="2"/>
  <c r="EK602" i="2"/>
  <c r="K603" i="2"/>
  <c r="EQ603" i="2" s="1"/>
  <c r="M603" i="2"/>
  <c r="X603" i="2"/>
  <c r="AI603" i="2"/>
  <c r="AT603" i="2"/>
  <c r="BA603" i="2"/>
  <c r="BL603" i="2"/>
  <c r="BW603" i="2"/>
  <c r="BZ603" i="2"/>
  <c r="CE603" i="2"/>
  <c r="EV603" i="2" s="1"/>
  <c r="CJ603" i="2"/>
  <c r="CQ603" i="2"/>
  <c r="CV603" i="2"/>
  <c r="DA603" i="2"/>
  <c r="DF603" i="2"/>
  <c r="DK603" i="2"/>
  <c r="EZ603" i="2" s="1"/>
  <c r="DP603" i="2"/>
  <c r="DU603" i="2"/>
  <c r="DZ603" i="2"/>
  <c r="EE603" i="2"/>
  <c r="EJ603" i="2"/>
  <c r="EK603" i="2"/>
  <c r="K604" i="2"/>
  <c r="EQ604" i="2" s="1"/>
  <c r="M604" i="2"/>
  <c r="X604" i="2"/>
  <c r="AI604" i="2"/>
  <c r="AT604" i="2"/>
  <c r="BA604" i="2"/>
  <c r="BL604" i="2"/>
  <c r="BW604" i="2"/>
  <c r="BZ604" i="2"/>
  <c r="CE604" i="2"/>
  <c r="EV604" i="2" s="1"/>
  <c r="CJ604" i="2"/>
  <c r="CQ604" i="2"/>
  <c r="CV604" i="2"/>
  <c r="DA604" i="2"/>
  <c r="DF604" i="2"/>
  <c r="DK604" i="2"/>
  <c r="EZ604" i="2" s="1"/>
  <c r="DP604" i="2"/>
  <c r="DU604" i="2"/>
  <c r="DZ604" i="2"/>
  <c r="EE604" i="2"/>
  <c r="EJ604" i="2"/>
  <c r="EK604" i="2"/>
  <c r="K605" i="2"/>
  <c r="EQ605" i="2" s="1"/>
  <c r="M605" i="2"/>
  <c r="X605" i="2"/>
  <c r="AI605" i="2"/>
  <c r="AT605" i="2"/>
  <c r="BA605" i="2"/>
  <c r="BL605" i="2"/>
  <c r="BW605" i="2"/>
  <c r="BZ605" i="2"/>
  <c r="CE605" i="2"/>
  <c r="EV605" i="2" s="1"/>
  <c r="CJ605" i="2"/>
  <c r="CQ605" i="2"/>
  <c r="CV605" i="2"/>
  <c r="DA605" i="2"/>
  <c r="DF605" i="2"/>
  <c r="DK605" i="2"/>
  <c r="EZ605" i="2" s="1"/>
  <c r="DP605" i="2"/>
  <c r="DU605" i="2"/>
  <c r="DZ605" i="2"/>
  <c r="EE605" i="2"/>
  <c r="EJ605" i="2"/>
  <c r="EK605" i="2"/>
  <c r="K606" i="2"/>
  <c r="EQ606" i="2" s="1"/>
  <c r="M606" i="2"/>
  <c r="X606" i="2"/>
  <c r="AI606" i="2"/>
  <c r="AT606" i="2"/>
  <c r="BA606" i="2"/>
  <c r="BL606" i="2"/>
  <c r="BW606" i="2"/>
  <c r="BZ606" i="2"/>
  <c r="CE606" i="2"/>
  <c r="EV606" i="2" s="1"/>
  <c r="CJ606" i="2"/>
  <c r="CQ606" i="2"/>
  <c r="CV606" i="2"/>
  <c r="DA606" i="2"/>
  <c r="DF606" i="2"/>
  <c r="DK606" i="2"/>
  <c r="EZ606" i="2" s="1"/>
  <c r="DP606" i="2"/>
  <c r="DU606" i="2"/>
  <c r="DZ606" i="2"/>
  <c r="EE606" i="2"/>
  <c r="EJ606" i="2"/>
  <c r="EK606" i="2"/>
  <c r="K607" i="2"/>
  <c r="EQ607" i="2" s="1"/>
  <c r="M607" i="2"/>
  <c r="X607" i="2"/>
  <c r="AI607" i="2"/>
  <c r="AT607" i="2"/>
  <c r="BA607" i="2"/>
  <c r="BL607" i="2"/>
  <c r="BW607" i="2"/>
  <c r="BZ607" i="2"/>
  <c r="CE607" i="2"/>
  <c r="EV607" i="2" s="1"/>
  <c r="CJ607" i="2"/>
  <c r="CQ607" i="2"/>
  <c r="CV607" i="2"/>
  <c r="DA607" i="2"/>
  <c r="DF607" i="2"/>
  <c r="DK607" i="2"/>
  <c r="EZ607" i="2" s="1"/>
  <c r="DP607" i="2"/>
  <c r="DU607" i="2"/>
  <c r="DZ607" i="2"/>
  <c r="EE607" i="2"/>
  <c r="EJ607" i="2"/>
  <c r="EK607" i="2"/>
  <c r="K608" i="2"/>
  <c r="EQ608" i="2" s="1"/>
  <c r="M608" i="2"/>
  <c r="X608" i="2"/>
  <c r="AI608" i="2"/>
  <c r="AT608" i="2"/>
  <c r="BA608" i="2"/>
  <c r="BL608" i="2"/>
  <c r="BW608" i="2"/>
  <c r="BZ608" i="2"/>
  <c r="CE608" i="2"/>
  <c r="EV608" i="2" s="1"/>
  <c r="CJ608" i="2"/>
  <c r="CQ608" i="2"/>
  <c r="CV608" i="2"/>
  <c r="DA608" i="2"/>
  <c r="DF608" i="2"/>
  <c r="DK608" i="2"/>
  <c r="EZ608" i="2" s="1"/>
  <c r="DP608" i="2"/>
  <c r="DU608" i="2"/>
  <c r="DZ608" i="2"/>
  <c r="EE608" i="2"/>
  <c r="EJ608" i="2"/>
  <c r="EK608" i="2"/>
  <c r="K609" i="2"/>
  <c r="EQ609" i="2" s="1"/>
  <c r="M609" i="2"/>
  <c r="X609" i="2"/>
  <c r="AI609" i="2"/>
  <c r="AT609" i="2"/>
  <c r="BA609" i="2"/>
  <c r="BL609" i="2"/>
  <c r="BW609" i="2"/>
  <c r="BZ609" i="2"/>
  <c r="CE609" i="2"/>
  <c r="EV609" i="2" s="1"/>
  <c r="CJ609" i="2"/>
  <c r="CQ609" i="2"/>
  <c r="CV609" i="2"/>
  <c r="DA609" i="2"/>
  <c r="DF609" i="2"/>
  <c r="DK609" i="2"/>
  <c r="EZ609" i="2" s="1"/>
  <c r="DP609" i="2"/>
  <c r="DU609" i="2"/>
  <c r="DZ609" i="2"/>
  <c r="EE609" i="2"/>
  <c r="EJ609" i="2"/>
  <c r="EK609" i="2"/>
  <c r="K610" i="2"/>
  <c r="EQ610" i="2" s="1"/>
  <c r="M610" i="2"/>
  <c r="X610" i="2"/>
  <c r="AI610" i="2"/>
  <c r="AT610" i="2"/>
  <c r="BA610" i="2"/>
  <c r="BL610" i="2"/>
  <c r="BW610" i="2"/>
  <c r="BZ610" i="2"/>
  <c r="CE610" i="2"/>
  <c r="EV610" i="2" s="1"/>
  <c r="CJ610" i="2"/>
  <c r="CQ610" i="2"/>
  <c r="CV610" i="2"/>
  <c r="DA610" i="2"/>
  <c r="DF610" i="2"/>
  <c r="DK610" i="2"/>
  <c r="EZ610" i="2" s="1"/>
  <c r="DP610" i="2"/>
  <c r="DU610" i="2"/>
  <c r="DZ610" i="2"/>
  <c r="EE610" i="2"/>
  <c r="EJ610" i="2"/>
  <c r="EK610" i="2"/>
  <c r="K611" i="2"/>
  <c r="EQ611" i="2" s="1"/>
  <c r="M611" i="2"/>
  <c r="X611" i="2"/>
  <c r="AI611" i="2"/>
  <c r="AT611" i="2"/>
  <c r="BA611" i="2"/>
  <c r="BL611" i="2"/>
  <c r="BW611" i="2"/>
  <c r="BZ611" i="2"/>
  <c r="CE611" i="2"/>
  <c r="EV611" i="2" s="1"/>
  <c r="CJ611" i="2"/>
  <c r="CQ611" i="2"/>
  <c r="CV611" i="2"/>
  <c r="DA611" i="2"/>
  <c r="DF611" i="2"/>
  <c r="DK611" i="2"/>
  <c r="EZ611" i="2" s="1"/>
  <c r="DP611" i="2"/>
  <c r="DU611" i="2"/>
  <c r="DZ611" i="2"/>
  <c r="EE611" i="2"/>
  <c r="EJ611" i="2"/>
  <c r="EK611" i="2"/>
  <c r="K612" i="2"/>
  <c r="EQ612" i="2" s="1"/>
  <c r="M612" i="2"/>
  <c r="X612" i="2"/>
  <c r="AI612" i="2"/>
  <c r="AT612" i="2"/>
  <c r="BA612" i="2"/>
  <c r="BL612" i="2"/>
  <c r="BW612" i="2"/>
  <c r="BZ612" i="2"/>
  <c r="CE612" i="2"/>
  <c r="EV612" i="2" s="1"/>
  <c r="CJ612" i="2"/>
  <c r="CQ612" i="2"/>
  <c r="CV612" i="2"/>
  <c r="DA612" i="2"/>
  <c r="DF612" i="2"/>
  <c r="DK612" i="2"/>
  <c r="EZ612" i="2" s="1"/>
  <c r="DP612" i="2"/>
  <c r="DU612" i="2"/>
  <c r="DZ612" i="2"/>
  <c r="EE612" i="2"/>
  <c r="EJ612" i="2"/>
  <c r="EK612" i="2"/>
  <c r="K613" i="2"/>
  <c r="EQ613" i="2" s="1"/>
  <c r="M613" i="2"/>
  <c r="X613" i="2"/>
  <c r="AI613" i="2"/>
  <c r="AT613" i="2"/>
  <c r="BA613" i="2"/>
  <c r="BL613" i="2"/>
  <c r="BW613" i="2"/>
  <c r="BZ613" i="2"/>
  <c r="CE613" i="2"/>
  <c r="EV613" i="2" s="1"/>
  <c r="CJ613" i="2"/>
  <c r="CQ613" i="2"/>
  <c r="CV613" i="2"/>
  <c r="DA613" i="2"/>
  <c r="DF613" i="2"/>
  <c r="DP613" i="2"/>
  <c r="DU613" i="2"/>
  <c r="DZ613" i="2"/>
  <c r="EE613" i="2"/>
  <c r="EJ613" i="2"/>
  <c r="EK613" i="2"/>
  <c r="K614" i="2"/>
  <c r="EQ614" i="2" s="1"/>
  <c r="M614" i="2"/>
  <c r="X614" i="2"/>
  <c r="AI614" i="2"/>
  <c r="AT614" i="2"/>
  <c r="BA614" i="2"/>
  <c r="BL614" i="2"/>
  <c r="BW614" i="2"/>
  <c r="BZ614" i="2"/>
  <c r="CE614" i="2"/>
  <c r="EV614" i="2" s="1"/>
  <c r="CJ614" i="2"/>
  <c r="CQ614" i="2"/>
  <c r="CV614" i="2"/>
  <c r="DA614" i="2"/>
  <c r="DF614" i="2"/>
  <c r="DK614" i="2"/>
  <c r="EZ614" i="2" s="1"/>
  <c r="DP614" i="2"/>
  <c r="DU614" i="2"/>
  <c r="DZ614" i="2"/>
  <c r="EE614" i="2"/>
  <c r="EJ614" i="2"/>
  <c r="EK614" i="2"/>
  <c r="K615" i="2"/>
  <c r="EQ615" i="2" s="1"/>
  <c r="M615" i="2"/>
  <c r="X615" i="2"/>
  <c r="AI615" i="2"/>
  <c r="AT615" i="2"/>
  <c r="BA615" i="2"/>
  <c r="BL615" i="2"/>
  <c r="BW615" i="2"/>
  <c r="BZ615" i="2"/>
  <c r="CE615" i="2"/>
  <c r="EV615" i="2" s="1"/>
  <c r="CJ615" i="2"/>
  <c r="CQ615" i="2"/>
  <c r="CV615" i="2"/>
  <c r="DA615" i="2"/>
  <c r="DF615" i="2"/>
  <c r="DK615" i="2"/>
  <c r="EZ615" i="2" s="1"/>
  <c r="DP615" i="2"/>
  <c r="DU615" i="2"/>
  <c r="DZ615" i="2"/>
  <c r="EE615" i="2"/>
  <c r="EJ615" i="2"/>
  <c r="EK615" i="2"/>
  <c r="K616" i="2"/>
  <c r="EQ616" i="2" s="1"/>
  <c r="M616" i="2"/>
  <c r="X616" i="2"/>
  <c r="AI616" i="2"/>
  <c r="AT616" i="2"/>
  <c r="BA616" i="2"/>
  <c r="BL616" i="2"/>
  <c r="BW616" i="2"/>
  <c r="BZ616" i="2"/>
  <c r="CE616" i="2"/>
  <c r="EV616" i="2" s="1"/>
  <c r="CJ616" i="2"/>
  <c r="CQ616" i="2"/>
  <c r="CV616" i="2"/>
  <c r="DA616" i="2"/>
  <c r="DF616" i="2"/>
  <c r="DK616" i="2"/>
  <c r="EZ616" i="2" s="1"/>
  <c r="DP616" i="2"/>
  <c r="DU616" i="2"/>
  <c r="DZ616" i="2"/>
  <c r="EE616" i="2"/>
  <c r="EJ616" i="2"/>
  <c r="EK616" i="2"/>
  <c r="K617" i="2"/>
  <c r="EQ617" i="2" s="1"/>
  <c r="M617" i="2"/>
  <c r="X617" i="2"/>
  <c r="AI617" i="2"/>
  <c r="AT617" i="2"/>
  <c r="BA617" i="2"/>
  <c r="BL617" i="2"/>
  <c r="BW617" i="2"/>
  <c r="BZ617" i="2"/>
  <c r="CE617" i="2"/>
  <c r="EV617" i="2" s="1"/>
  <c r="CJ617" i="2"/>
  <c r="CQ617" i="2"/>
  <c r="CV617" i="2"/>
  <c r="DA617" i="2"/>
  <c r="DF617" i="2"/>
  <c r="DK617" i="2"/>
  <c r="EZ617" i="2" s="1"/>
  <c r="DP617" i="2"/>
  <c r="DU617" i="2"/>
  <c r="DZ617" i="2"/>
  <c r="EE617" i="2"/>
  <c r="EJ617" i="2"/>
  <c r="EK617" i="2"/>
  <c r="K618" i="2"/>
  <c r="EQ618" i="2" s="1"/>
  <c r="M618" i="2"/>
  <c r="X618" i="2"/>
  <c r="AI618" i="2"/>
  <c r="AT618" i="2"/>
  <c r="BA618" i="2"/>
  <c r="BL618" i="2"/>
  <c r="BW618" i="2"/>
  <c r="BZ618" i="2"/>
  <c r="CE618" i="2"/>
  <c r="EV618" i="2" s="1"/>
  <c r="CJ618" i="2"/>
  <c r="CQ618" i="2"/>
  <c r="CV618" i="2"/>
  <c r="DA618" i="2"/>
  <c r="DF618" i="2"/>
  <c r="DK618" i="2"/>
  <c r="EZ618" i="2" s="1"/>
  <c r="DP618" i="2"/>
  <c r="DU618" i="2"/>
  <c r="DZ618" i="2"/>
  <c r="EE618" i="2"/>
  <c r="EJ618" i="2"/>
  <c r="EK618" i="2"/>
  <c r="K619" i="2"/>
  <c r="EQ619" i="2" s="1"/>
  <c r="M619" i="2"/>
  <c r="X619" i="2"/>
  <c r="AI619" i="2"/>
  <c r="AT619" i="2"/>
  <c r="BA619" i="2"/>
  <c r="BL619" i="2"/>
  <c r="BW619" i="2"/>
  <c r="BZ619" i="2"/>
  <c r="CE619" i="2"/>
  <c r="EV619" i="2" s="1"/>
  <c r="CJ619" i="2"/>
  <c r="CQ619" i="2"/>
  <c r="CV619" i="2"/>
  <c r="DA619" i="2"/>
  <c r="DF619" i="2"/>
  <c r="DK619" i="2"/>
  <c r="EZ619" i="2" s="1"/>
  <c r="DP619" i="2"/>
  <c r="DU619" i="2"/>
  <c r="DZ619" i="2"/>
  <c r="EE619" i="2"/>
  <c r="EJ619" i="2"/>
  <c r="EK619" i="2"/>
  <c r="K620" i="2"/>
  <c r="EQ620" i="2" s="1"/>
  <c r="M620" i="2"/>
  <c r="X620" i="2"/>
  <c r="AI620" i="2"/>
  <c r="AT620" i="2"/>
  <c r="BA620" i="2"/>
  <c r="BL620" i="2"/>
  <c r="BW620" i="2"/>
  <c r="BZ620" i="2"/>
  <c r="CE620" i="2"/>
  <c r="EV620" i="2" s="1"/>
  <c r="CJ620" i="2"/>
  <c r="CQ620" i="2"/>
  <c r="CV620" i="2"/>
  <c r="DA620" i="2"/>
  <c r="DF620" i="2"/>
  <c r="DK620" i="2"/>
  <c r="EZ620" i="2" s="1"/>
  <c r="DP620" i="2"/>
  <c r="DU620" i="2"/>
  <c r="DZ620" i="2"/>
  <c r="EE620" i="2"/>
  <c r="EJ620" i="2"/>
  <c r="EK620" i="2"/>
  <c r="K621" i="2"/>
  <c r="EQ621" i="2" s="1"/>
  <c r="M621" i="2"/>
  <c r="X621" i="2"/>
  <c r="AI621" i="2"/>
  <c r="AT621" i="2"/>
  <c r="BA621" i="2"/>
  <c r="BL621" i="2"/>
  <c r="BW621" i="2"/>
  <c r="BZ621" i="2"/>
  <c r="CE621" i="2"/>
  <c r="EV621" i="2" s="1"/>
  <c r="CJ621" i="2"/>
  <c r="CQ621" i="2"/>
  <c r="CV621" i="2"/>
  <c r="DA621" i="2"/>
  <c r="DF621" i="2"/>
  <c r="DK621" i="2"/>
  <c r="EZ621" i="2" s="1"/>
  <c r="DP621" i="2"/>
  <c r="DU621" i="2"/>
  <c r="DZ621" i="2"/>
  <c r="EE621" i="2"/>
  <c r="EJ621" i="2"/>
  <c r="EK621" i="2"/>
  <c r="K622" i="2"/>
  <c r="EQ622" i="2" s="1"/>
  <c r="M622" i="2"/>
  <c r="X622" i="2"/>
  <c r="AI622" i="2"/>
  <c r="AT622" i="2"/>
  <c r="BA622" i="2"/>
  <c r="BL622" i="2"/>
  <c r="BW622" i="2"/>
  <c r="BZ622" i="2"/>
  <c r="CE622" i="2"/>
  <c r="EV622" i="2" s="1"/>
  <c r="CJ622" i="2"/>
  <c r="CQ622" i="2"/>
  <c r="CV622" i="2"/>
  <c r="DA622" i="2"/>
  <c r="DF622" i="2"/>
  <c r="DK622" i="2"/>
  <c r="EZ622" i="2" s="1"/>
  <c r="DP622" i="2"/>
  <c r="DU622" i="2"/>
  <c r="DZ622" i="2"/>
  <c r="EE622" i="2"/>
  <c r="EJ622" i="2"/>
  <c r="EK622" i="2"/>
  <c r="K623" i="2"/>
  <c r="EQ623" i="2" s="1"/>
  <c r="M623" i="2"/>
  <c r="X623" i="2"/>
  <c r="AI623" i="2"/>
  <c r="AT623" i="2"/>
  <c r="BA623" i="2"/>
  <c r="BL623" i="2"/>
  <c r="BW623" i="2"/>
  <c r="BZ623" i="2"/>
  <c r="CE623" i="2"/>
  <c r="EV623" i="2" s="1"/>
  <c r="CJ623" i="2"/>
  <c r="CQ623" i="2"/>
  <c r="CV623" i="2"/>
  <c r="DA623" i="2"/>
  <c r="DF623" i="2"/>
  <c r="DK623" i="2"/>
  <c r="EZ623" i="2" s="1"/>
  <c r="DP623" i="2"/>
  <c r="DU623" i="2"/>
  <c r="DZ623" i="2"/>
  <c r="EE623" i="2"/>
  <c r="EJ623" i="2"/>
  <c r="EK623" i="2"/>
  <c r="K624" i="2"/>
  <c r="EQ624" i="2" s="1"/>
  <c r="M624" i="2"/>
  <c r="X624" i="2"/>
  <c r="AI624" i="2"/>
  <c r="AT624" i="2"/>
  <c r="BA624" i="2"/>
  <c r="BL624" i="2"/>
  <c r="BW624" i="2"/>
  <c r="BZ624" i="2"/>
  <c r="CE624" i="2"/>
  <c r="EV624" i="2" s="1"/>
  <c r="CJ624" i="2"/>
  <c r="CQ624" i="2"/>
  <c r="CV624" i="2"/>
  <c r="DA624" i="2"/>
  <c r="DF624" i="2"/>
  <c r="DK624" i="2"/>
  <c r="EZ624" i="2" s="1"/>
  <c r="DP624" i="2"/>
  <c r="DU624" i="2"/>
  <c r="DZ624" i="2"/>
  <c r="EE624" i="2"/>
  <c r="EJ624" i="2"/>
  <c r="EK624" i="2"/>
  <c r="ER567" i="2" l="1"/>
  <c r="ER563" i="2"/>
  <c r="ER617" i="2"/>
  <c r="ER609" i="2"/>
  <c r="ER601" i="2"/>
  <c r="ER593" i="2"/>
  <c r="ER584" i="2"/>
  <c r="ER577" i="2"/>
  <c r="ER569" i="2"/>
  <c r="ER621" i="2"/>
  <c r="ER613" i="2"/>
  <c r="ER605" i="2"/>
  <c r="ER597" i="2"/>
  <c r="ER588" i="2"/>
  <c r="ER580" i="2"/>
  <c r="ER573" i="2"/>
  <c r="ER565" i="2"/>
  <c r="ER623" i="2"/>
  <c r="ER619" i="2"/>
  <c r="ER615" i="2"/>
  <c r="ER611" i="2"/>
  <c r="ER607" i="2"/>
  <c r="ER603" i="2"/>
  <c r="ER599" i="2"/>
  <c r="ER595" i="2"/>
  <c r="ER590" i="2"/>
  <c r="ER586" i="2"/>
  <c r="ER582" i="2"/>
  <c r="ER579" i="2"/>
  <c r="ER575" i="2"/>
  <c r="ER571" i="2"/>
  <c r="ES564" i="2"/>
  <c r="EU564" i="2"/>
  <c r="EU576" i="2"/>
  <c r="ES576" i="2"/>
  <c r="EU572" i="2"/>
  <c r="ES572" i="2"/>
  <c r="ES568" i="2"/>
  <c r="EU568" i="2"/>
  <c r="ER624" i="2"/>
  <c r="ES621" i="2"/>
  <c r="EU621" i="2"/>
  <c r="ER620" i="2"/>
  <c r="EU617" i="2"/>
  <c r="ES617" i="2"/>
  <c r="ER616" i="2"/>
  <c r="ES613" i="2"/>
  <c r="EU613" i="2"/>
  <c r="ER612" i="2"/>
  <c r="ES609" i="2"/>
  <c r="EU609" i="2"/>
  <c r="ER608" i="2"/>
  <c r="ES605" i="2"/>
  <c r="EU605" i="2"/>
  <c r="ER604" i="2"/>
  <c r="EU601" i="2"/>
  <c r="ES601" i="2"/>
  <c r="ER600" i="2"/>
  <c r="ES597" i="2"/>
  <c r="EU597" i="2"/>
  <c r="ER596" i="2"/>
  <c r="ES593" i="2"/>
  <c r="EU593" i="2"/>
  <c r="ER591" i="2"/>
  <c r="ES588" i="2"/>
  <c r="EU588" i="2"/>
  <c r="ER587" i="2"/>
  <c r="ES584" i="2"/>
  <c r="EU584" i="2"/>
  <c r="ER583" i="2"/>
  <c r="EU580" i="2"/>
  <c r="ES580" i="2"/>
  <c r="ES577" i="2"/>
  <c r="EU577" i="2"/>
  <c r="ER576" i="2"/>
  <c r="EU573" i="2"/>
  <c r="ES573" i="2"/>
  <c r="ER572" i="2"/>
  <c r="EU569" i="2"/>
  <c r="ES569" i="2"/>
  <c r="ER568" i="2"/>
  <c r="EU565" i="2"/>
  <c r="ES565" i="2"/>
  <c r="ER564" i="2"/>
  <c r="ES620" i="2"/>
  <c r="EU620" i="2"/>
  <c r="EU608" i="2"/>
  <c r="ES608" i="2"/>
  <c r="EU596" i="2"/>
  <c r="ES596" i="2"/>
  <c r="EU587" i="2"/>
  <c r="ES587" i="2"/>
  <c r="ES618" i="2"/>
  <c r="EU618" i="2"/>
  <c r="EU606" i="2"/>
  <c r="ES606" i="2"/>
  <c r="ES602" i="2"/>
  <c r="EU602" i="2"/>
  <c r="EU585" i="2"/>
  <c r="ES585" i="2"/>
  <c r="EU581" i="2"/>
  <c r="ES581" i="2"/>
  <c r="EU578" i="2"/>
  <c r="ES578" i="2"/>
  <c r="EU624" i="2"/>
  <c r="ES624" i="2"/>
  <c r="ES616" i="2"/>
  <c r="EU616" i="2"/>
  <c r="ES612" i="2"/>
  <c r="EU612" i="2"/>
  <c r="ES604" i="2"/>
  <c r="EU604" i="2"/>
  <c r="ES600" i="2"/>
  <c r="EU600" i="2"/>
  <c r="ES591" i="2"/>
  <c r="EU591" i="2"/>
  <c r="EU583" i="2"/>
  <c r="ES583" i="2"/>
  <c r="EU622" i="2"/>
  <c r="ES622" i="2"/>
  <c r="ES614" i="2"/>
  <c r="EU614" i="2"/>
  <c r="EU610" i="2"/>
  <c r="ES610" i="2"/>
  <c r="ES598" i="2"/>
  <c r="EU598" i="2"/>
  <c r="EU594" i="2"/>
  <c r="ES594" i="2"/>
  <c r="EU589" i="2"/>
  <c r="ES589" i="2"/>
  <c r="EU574" i="2"/>
  <c r="ES574" i="2"/>
  <c r="ES570" i="2"/>
  <c r="EU570" i="2"/>
  <c r="EU566" i="2"/>
  <c r="ES566" i="2"/>
  <c r="EU592" i="2"/>
  <c r="ES592" i="2"/>
  <c r="ES623" i="2"/>
  <c r="EU623" i="2"/>
  <c r="ER622" i="2"/>
  <c r="ES619" i="2"/>
  <c r="EU619" i="2"/>
  <c r="ER618" i="2"/>
  <c r="EU615" i="2"/>
  <c r="ES615" i="2"/>
  <c r="ER614" i="2"/>
  <c r="EU611" i="2"/>
  <c r="ES611" i="2"/>
  <c r="ER610" i="2"/>
  <c r="ES607" i="2"/>
  <c r="EU607" i="2"/>
  <c r="ER606" i="2"/>
  <c r="EU603" i="2"/>
  <c r="ES603" i="2"/>
  <c r="ER602" i="2"/>
  <c r="EU599" i="2"/>
  <c r="ES599" i="2"/>
  <c r="ER598" i="2"/>
  <c r="EU595" i="2"/>
  <c r="ES595" i="2"/>
  <c r="ER594" i="2"/>
  <c r="ES590" i="2"/>
  <c r="EU590" i="2"/>
  <c r="ER589" i="2"/>
  <c r="ES586" i="2"/>
  <c r="EU586" i="2"/>
  <c r="ER585" i="2"/>
  <c r="EU582" i="2"/>
  <c r="ES582" i="2"/>
  <c r="ER581" i="2"/>
  <c r="EU579" i="2"/>
  <c r="ES579" i="2"/>
  <c r="ER578" i="2"/>
  <c r="ES575" i="2"/>
  <c r="EU575" i="2"/>
  <c r="ER574" i="2"/>
  <c r="EU571" i="2"/>
  <c r="ES571" i="2"/>
  <c r="ER570" i="2"/>
  <c r="EU567" i="2"/>
  <c r="ES567" i="2"/>
  <c r="ER566" i="2"/>
  <c r="ES563" i="2"/>
  <c r="EU563" i="2"/>
  <c r="ER592" i="2"/>
  <c r="CM457" i="2"/>
  <c r="N501" i="2"/>
  <c r="X501" i="2" s="1"/>
  <c r="I532" i="2"/>
  <c r="I548" i="2"/>
  <c r="K548" i="2" s="1"/>
  <c r="EQ548" i="2" s="1"/>
  <c r="I553" i="2"/>
  <c r="I519" i="2"/>
  <c r="K519" i="2" s="1"/>
  <c r="EQ519" i="2" s="1"/>
  <c r="I513" i="2"/>
  <c r="K513" i="2" s="1"/>
  <c r="EQ513" i="2" s="1"/>
  <c r="I512" i="2"/>
  <c r="K512" i="2" s="1"/>
  <c r="EQ512" i="2" s="1"/>
  <c r="H518" i="2"/>
  <c r="EP518" i="2" s="1"/>
  <c r="H507" i="2"/>
  <c r="EP507" i="2" s="1"/>
  <c r="H500" i="2"/>
  <c r="EP500" i="2" s="1"/>
  <c r="H523" i="2"/>
  <c r="EP523" i="2" s="1"/>
  <c r="N546" i="2"/>
  <c r="N534" i="2"/>
  <c r="X534" i="2" s="1"/>
  <c r="H548" i="2"/>
  <c r="EP548" i="2" s="1"/>
  <c r="H550" i="2"/>
  <c r="EP550" i="2" s="1"/>
  <c r="H512" i="2"/>
  <c r="EP512" i="2" s="1"/>
  <c r="K495" i="2"/>
  <c r="EQ495" i="2" s="1"/>
  <c r="M495" i="2"/>
  <c r="X495" i="2"/>
  <c r="AI495" i="2"/>
  <c r="AT495" i="2"/>
  <c r="BA495" i="2"/>
  <c r="BL495" i="2"/>
  <c r="BW495" i="2"/>
  <c r="BZ495" i="2"/>
  <c r="CE495" i="2"/>
  <c r="EV495" i="2" s="1"/>
  <c r="CJ495" i="2"/>
  <c r="CQ495" i="2"/>
  <c r="CV495" i="2"/>
  <c r="DA495" i="2"/>
  <c r="DF495" i="2"/>
  <c r="DK495" i="2"/>
  <c r="EZ495" i="2" s="1"/>
  <c r="DP495" i="2"/>
  <c r="DU495" i="2"/>
  <c r="DZ495" i="2"/>
  <c r="EE495" i="2"/>
  <c r="EJ495" i="2"/>
  <c r="EK495" i="2"/>
  <c r="K496" i="2"/>
  <c r="EQ496" i="2" s="1"/>
  <c r="M496" i="2"/>
  <c r="X496" i="2"/>
  <c r="AI496" i="2"/>
  <c r="AT496" i="2"/>
  <c r="BA496" i="2"/>
  <c r="BL496" i="2"/>
  <c r="BW496" i="2"/>
  <c r="BZ496" i="2"/>
  <c r="CE496" i="2"/>
  <c r="EV496" i="2" s="1"/>
  <c r="CJ496" i="2"/>
  <c r="CQ496" i="2"/>
  <c r="CV496" i="2"/>
  <c r="DA496" i="2"/>
  <c r="DF496" i="2"/>
  <c r="DK496" i="2"/>
  <c r="EZ496" i="2" s="1"/>
  <c r="DP496" i="2"/>
  <c r="DU496" i="2"/>
  <c r="DZ496" i="2"/>
  <c r="EE496" i="2"/>
  <c r="EJ496" i="2"/>
  <c r="EK496" i="2"/>
  <c r="K497" i="2"/>
  <c r="EQ497" i="2" s="1"/>
  <c r="M497" i="2"/>
  <c r="X497" i="2"/>
  <c r="AI497" i="2"/>
  <c r="AT497" i="2"/>
  <c r="BA497" i="2"/>
  <c r="BL497" i="2"/>
  <c r="BW497" i="2"/>
  <c r="BZ497" i="2"/>
  <c r="CE497" i="2"/>
  <c r="EV497" i="2" s="1"/>
  <c r="CJ497" i="2"/>
  <c r="CQ497" i="2"/>
  <c r="CV497" i="2"/>
  <c r="DA497" i="2"/>
  <c r="DF497" i="2"/>
  <c r="DK497" i="2"/>
  <c r="EZ497" i="2" s="1"/>
  <c r="DP497" i="2"/>
  <c r="DU497" i="2"/>
  <c r="DZ497" i="2"/>
  <c r="EE497" i="2"/>
  <c r="EJ497" i="2"/>
  <c r="EK497" i="2"/>
  <c r="K498" i="2"/>
  <c r="EQ498" i="2" s="1"/>
  <c r="M498" i="2"/>
  <c r="X498" i="2"/>
  <c r="AI498" i="2"/>
  <c r="AT498" i="2"/>
  <c r="BA498" i="2"/>
  <c r="BL498" i="2"/>
  <c r="BW498" i="2"/>
  <c r="BZ498" i="2"/>
  <c r="CE498" i="2"/>
  <c r="EV498" i="2" s="1"/>
  <c r="CJ498" i="2"/>
  <c r="CQ498" i="2"/>
  <c r="CV498" i="2"/>
  <c r="DA498" i="2"/>
  <c r="DF498" i="2"/>
  <c r="DK498" i="2"/>
  <c r="EZ498" i="2" s="1"/>
  <c r="DP498" i="2"/>
  <c r="DU498" i="2"/>
  <c r="DZ498" i="2"/>
  <c r="EE498" i="2"/>
  <c r="EJ498" i="2"/>
  <c r="EK498" i="2"/>
  <c r="K499" i="2"/>
  <c r="EQ499" i="2" s="1"/>
  <c r="M499" i="2"/>
  <c r="X499" i="2"/>
  <c r="AI499" i="2"/>
  <c r="AT499" i="2"/>
  <c r="BA499" i="2"/>
  <c r="BL499" i="2"/>
  <c r="BW499" i="2"/>
  <c r="BZ499" i="2"/>
  <c r="CE499" i="2"/>
  <c r="EV499" i="2" s="1"/>
  <c r="CJ499" i="2"/>
  <c r="CQ499" i="2"/>
  <c r="CV499" i="2"/>
  <c r="DA499" i="2"/>
  <c r="DF499" i="2"/>
  <c r="DK499" i="2"/>
  <c r="EZ499" i="2" s="1"/>
  <c r="DP499" i="2"/>
  <c r="DU499" i="2"/>
  <c r="DZ499" i="2"/>
  <c r="EE499" i="2"/>
  <c r="EJ499" i="2"/>
  <c r="EK499" i="2"/>
  <c r="K500" i="2"/>
  <c r="EQ500" i="2" s="1"/>
  <c r="M500" i="2"/>
  <c r="X500" i="2"/>
  <c r="AI500" i="2"/>
  <c r="AT500" i="2"/>
  <c r="BA500" i="2"/>
  <c r="BL500" i="2"/>
  <c r="BW500" i="2"/>
  <c r="BZ500" i="2"/>
  <c r="CE500" i="2"/>
  <c r="EV500" i="2" s="1"/>
  <c r="CJ500" i="2"/>
  <c r="CQ500" i="2"/>
  <c r="CV500" i="2"/>
  <c r="DA500" i="2"/>
  <c r="DF500" i="2"/>
  <c r="DK500" i="2"/>
  <c r="EZ500" i="2" s="1"/>
  <c r="DP500" i="2"/>
  <c r="DU500" i="2"/>
  <c r="DZ500" i="2"/>
  <c r="EE500" i="2"/>
  <c r="EJ500" i="2"/>
  <c r="EK500" i="2"/>
  <c r="K501" i="2"/>
  <c r="EQ501" i="2" s="1"/>
  <c r="M501" i="2"/>
  <c r="AI501" i="2"/>
  <c r="AT501" i="2"/>
  <c r="BA501" i="2"/>
  <c r="BL501" i="2"/>
  <c r="BW501" i="2"/>
  <c r="BZ501" i="2"/>
  <c r="CE501" i="2"/>
  <c r="EV501" i="2" s="1"/>
  <c r="CJ501" i="2"/>
  <c r="CQ501" i="2"/>
  <c r="CV501" i="2"/>
  <c r="DA501" i="2"/>
  <c r="DF501" i="2"/>
  <c r="DK501" i="2"/>
  <c r="EZ501" i="2" s="1"/>
  <c r="DP501" i="2"/>
  <c r="DU501" i="2"/>
  <c r="DZ501" i="2"/>
  <c r="EE501" i="2"/>
  <c r="EJ501" i="2"/>
  <c r="EK501" i="2"/>
  <c r="K502" i="2"/>
  <c r="EQ502" i="2" s="1"/>
  <c r="M502" i="2"/>
  <c r="X502" i="2"/>
  <c r="AI502" i="2"/>
  <c r="AT502" i="2"/>
  <c r="BA502" i="2"/>
  <c r="BL502" i="2"/>
  <c r="BW502" i="2"/>
  <c r="BZ502" i="2"/>
  <c r="CE502" i="2"/>
  <c r="EV502" i="2" s="1"/>
  <c r="CJ502" i="2"/>
  <c r="CQ502" i="2"/>
  <c r="CV502" i="2"/>
  <c r="DA502" i="2"/>
  <c r="DF502" i="2"/>
  <c r="DK502" i="2"/>
  <c r="EZ502" i="2" s="1"/>
  <c r="DP502" i="2"/>
  <c r="DU502" i="2"/>
  <c r="DZ502" i="2"/>
  <c r="EE502" i="2"/>
  <c r="EJ502" i="2"/>
  <c r="EK502" i="2"/>
  <c r="K503" i="2"/>
  <c r="EQ503" i="2" s="1"/>
  <c r="M503" i="2"/>
  <c r="X503" i="2"/>
  <c r="AI503" i="2"/>
  <c r="AT503" i="2"/>
  <c r="BA503" i="2"/>
  <c r="BL503" i="2"/>
  <c r="BW503" i="2"/>
  <c r="BZ503" i="2"/>
  <c r="CE503" i="2"/>
  <c r="EV503" i="2" s="1"/>
  <c r="CJ503" i="2"/>
  <c r="CQ503" i="2"/>
  <c r="CV503" i="2"/>
  <c r="DA503" i="2"/>
  <c r="DF503" i="2"/>
  <c r="DK503" i="2"/>
  <c r="EZ503" i="2" s="1"/>
  <c r="DP503" i="2"/>
  <c r="DU503" i="2"/>
  <c r="DZ503" i="2"/>
  <c r="EE503" i="2"/>
  <c r="EJ503" i="2"/>
  <c r="EK503" i="2"/>
  <c r="K504" i="2"/>
  <c r="EQ504" i="2" s="1"/>
  <c r="M504" i="2"/>
  <c r="X504" i="2"/>
  <c r="AI504" i="2"/>
  <c r="AT504" i="2"/>
  <c r="BA504" i="2"/>
  <c r="BL504" i="2"/>
  <c r="BW504" i="2"/>
  <c r="BZ504" i="2"/>
  <c r="CE504" i="2"/>
  <c r="EV504" i="2" s="1"/>
  <c r="CJ504" i="2"/>
  <c r="CQ504" i="2"/>
  <c r="CV504" i="2"/>
  <c r="DA504" i="2"/>
  <c r="DF504" i="2"/>
  <c r="DK504" i="2"/>
  <c r="EZ504" i="2" s="1"/>
  <c r="DP504" i="2"/>
  <c r="DU504" i="2"/>
  <c r="DZ504" i="2"/>
  <c r="EE504" i="2"/>
  <c r="EJ504" i="2"/>
  <c r="EK504" i="2"/>
  <c r="K505" i="2"/>
  <c r="EQ505" i="2" s="1"/>
  <c r="M505" i="2"/>
  <c r="X505" i="2"/>
  <c r="AI505" i="2"/>
  <c r="AT505" i="2"/>
  <c r="BA505" i="2"/>
  <c r="BL505" i="2"/>
  <c r="BW505" i="2"/>
  <c r="BZ505" i="2"/>
  <c r="CE505" i="2"/>
  <c r="EV505" i="2" s="1"/>
  <c r="CJ505" i="2"/>
  <c r="CQ505" i="2"/>
  <c r="CV505" i="2"/>
  <c r="DA505" i="2"/>
  <c r="DF505" i="2"/>
  <c r="DK505" i="2"/>
  <c r="EZ505" i="2" s="1"/>
  <c r="DP505" i="2"/>
  <c r="DU505" i="2"/>
  <c r="DZ505" i="2"/>
  <c r="EE505" i="2"/>
  <c r="EJ505" i="2"/>
  <c r="EK505" i="2"/>
  <c r="K506" i="2"/>
  <c r="EQ506" i="2" s="1"/>
  <c r="M506" i="2"/>
  <c r="X506" i="2"/>
  <c r="AI506" i="2"/>
  <c r="AT506" i="2"/>
  <c r="BA506" i="2"/>
  <c r="BL506" i="2"/>
  <c r="BW506" i="2"/>
  <c r="BZ506" i="2"/>
  <c r="CE506" i="2"/>
  <c r="EV506" i="2" s="1"/>
  <c r="CJ506" i="2"/>
  <c r="CQ506" i="2"/>
  <c r="CV506" i="2"/>
  <c r="DA506" i="2"/>
  <c r="DF506" i="2"/>
  <c r="DK506" i="2"/>
  <c r="EZ506" i="2" s="1"/>
  <c r="DP506" i="2"/>
  <c r="DU506" i="2"/>
  <c r="DZ506" i="2"/>
  <c r="EE506" i="2"/>
  <c r="EJ506" i="2"/>
  <c r="EK506" i="2"/>
  <c r="K507" i="2"/>
  <c r="EQ507" i="2" s="1"/>
  <c r="M507" i="2"/>
  <c r="X507" i="2"/>
  <c r="AI507" i="2"/>
  <c r="AT507" i="2"/>
  <c r="BA507" i="2"/>
  <c r="BL507" i="2"/>
  <c r="BW507" i="2"/>
  <c r="BZ507" i="2"/>
  <c r="CE507" i="2"/>
  <c r="EV507" i="2" s="1"/>
  <c r="CJ507" i="2"/>
  <c r="CQ507" i="2"/>
  <c r="CV507" i="2"/>
  <c r="DA507" i="2"/>
  <c r="DF507" i="2"/>
  <c r="DK507" i="2"/>
  <c r="EZ507" i="2" s="1"/>
  <c r="DP507" i="2"/>
  <c r="DU507" i="2"/>
  <c r="DZ507" i="2"/>
  <c r="EE507" i="2"/>
  <c r="EJ507" i="2"/>
  <c r="EK507" i="2"/>
  <c r="K508" i="2"/>
  <c r="EQ508" i="2" s="1"/>
  <c r="M508" i="2"/>
  <c r="X508" i="2"/>
  <c r="AI508" i="2"/>
  <c r="AT508" i="2"/>
  <c r="BA508" i="2"/>
  <c r="BL508" i="2"/>
  <c r="BW508" i="2"/>
  <c r="BZ508" i="2"/>
  <c r="CE508" i="2"/>
  <c r="EV508" i="2" s="1"/>
  <c r="CJ508" i="2"/>
  <c r="CQ508" i="2"/>
  <c r="CV508" i="2"/>
  <c r="DA508" i="2"/>
  <c r="DF508" i="2"/>
  <c r="DK508" i="2"/>
  <c r="EZ508" i="2" s="1"/>
  <c r="DP508" i="2"/>
  <c r="DU508" i="2"/>
  <c r="DZ508" i="2"/>
  <c r="EE508" i="2"/>
  <c r="EJ508" i="2"/>
  <c r="EK508" i="2"/>
  <c r="K509" i="2"/>
  <c r="EQ509" i="2" s="1"/>
  <c r="M509" i="2"/>
  <c r="X509" i="2"/>
  <c r="AI509" i="2"/>
  <c r="AT509" i="2"/>
  <c r="BA509" i="2"/>
  <c r="BL509" i="2"/>
  <c r="BW509" i="2"/>
  <c r="BZ509" i="2"/>
  <c r="CE509" i="2"/>
  <c r="EV509" i="2" s="1"/>
  <c r="CJ509" i="2"/>
  <c r="CQ509" i="2"/>
  <c r="CV509" i="2"/>
  <c r="DA509" i="2"/>
  <c r="DF509" i="2"/>
  <c r="DK509" i="2"/>
  <c r="EZ509" i="2" s="1"/>
  <c r="DP509" i="2"/>
  <c r="DU509" i="2"/>
  <c r="DZ509" i="2"/>
  <c r="EE509" i="2"/>
  <c r="EJ509" i="2"/>
  <c r="EK509" i="2"/>
  <c r="K510" i="2"/>
  <c r="EQ510" i="2" s="1"/>
  <c r="M510" i="2"/>
  <c r="X510" i="2"/>
  <c r="AI510" i="2"/>
  <c r="AT510" i="2"/>
  <c r="BA510" i="2"/>
  <c r="BL510" i="2"/>
  <c r="BW510" i="2"/>
  <c r="BZ510" i="2"/>
  <c r="CE510" i="2"/>
  <c r="EV510" i="2" s="1"/>
  <c r="CJ510" i="2"/>
  <c r="CQ510" i="2"/>
  <c r="CV510" i="2"/>
  <c r="DA510" i="2"/>
  <c r="DF510" i="2"/>
  <c r="DK510" i="2"/>
  <c r="EZ510" i="2" s="1"/>
  <c r="DP510" i="2"/>
  <c r="DU510" i="2"/>
  <c r="DZ510" i="2"/>
  <c r="EE510" i="2"/>
  <c r="EJ510" i="2"/>
  <c r="EK510" i="2"/>
  <c r="K511" i="2"/>
  <c r="EQ511" i="2" s="1"/>
  <c r="M511" i="2"/>
  <c r="X511" i="2"/>
  <c r="AI511" i="2"/>
  <c r="AT511" i="2"/>
  <c r="BA511" i="2"/>
  <c r="BL511" i="2"/>
  <c r="BW511" i="2"/>
  <c r="BZ511" i="2"/>
  <c r="CE511" i="2"/>
  <c r="EV511" i="2" s="1"/>
  <c r="CJ511" i="2"/>
  <c r="CQ511" i="2"/>
  <c r="CV511" i="2"/>
  <c r="DA511" i="2"/>
  <c r="DF511" i="2"/>
  <c r="DK511" i="2"/>
  <c r="EZ511" i="2" s="1"/>
  <c r="DP511" i="2"/>
  <c r="DU511" i="2"/>
  <c r="DZ511" i="2"/>
  <c r="EE511" i="2"/>
  <c r="EJ511" i="2"/>
  <c r="EK511" i="2"/>
  <c r="M512" i="2"/>
  <c r="X512" i="2"/>
  <c r="AI512" i="2"/>
  <c r="AT512" i="2"/>
  <c r="BA512" i="2"/>
  <c r="BL512" i="2"/>
  <c r="BW512" i="2"/>
  <c r="BZ512" i="2"/>
  <c r="CE512" i="2"/>
  <c r="EV512" i="2" s="1"/>
  <c r="CJ512" i="2"/>
  <c r="CQ512" i="2"/>
  <c r="CV512" i="2"/>
  <c r="DA512" i="2"/>
  <c r="DF512" i="2"/>
  <c r="DK512" i="2"/>
  <c r="EZ512" i="2" s="1"/>
  <c r="DP512" i="2"/>
  <c r="DU512" i="2"/>
  <c r="DZ512" i="2"/>
  <c r="EE512" i="2"/>
  <c r="EJ512" i="2"/>
  <c r="EK512" i="2"/>
  <c r="M513" i="2"/>
  <c r="X513" i="2"/>
  <c r="AI513" i="2"/>
  <c r="AT513" i="2"/>
  <c r="BA513" i="2"/>
  <c r="BL513" i="2"/>
  <c r="BW513" i="2"/>
  <c r="BZ513" i="2"/>
  <c r="CE513" i="2"/>
  <c r="EV513" i="2" s="1"/>
  <c r="CJ513" i="2"/>
  <c r="CQ513" i="2"/>
  <c r="CV513" i="2"/>
  <c r="DA513" i="2"/>
  <c r="DF513" i="2"/>
  <c r="DK513" i="2"/>
  <c r="EZ513" i="2" s="1"/>
  <c r="DP513" i="2"/>
  <c r="DU513" i="2"/>
  <c r="DZ513" i="2"/>
  <c r="EE513" i="2"/>
  <c r="EJ513" i="2"/>
  <c r="EK513" i="2"/>
  <c r="K514" i="2"/>
  <c r="EQ514" i="2" s="1"/>
  <c r="M514" i="2"/>
  <c r="X514" i="2"/>
  <c r="AI514" i="2"/>
  <c r="AT514" i="2"/>
  <c r="BA514" i="2"/>
  <c r="BL514" i="2"/>
  <c r="BW514" i="2"/>
  <c r="BZ514" i="2"/>
  <c r="CE514" i="2"/>
  <c r="EV514" i="2" s="1"/>
  <c r="CJ514" i="2"/>
  <c r="CQ514" i="2"/>
  <c r="CV514" i="2"/>
  <c r="DA514" i="2"/>
  <c r="DF514" i="2"/>
  <c r="DK514" i="2"/>
  <c r="EZ514" i="2" s="1"/>
  <c r="DP514" i="2"/>
  <c r="DU514" i="2"/>
  <c r="DZ514" i="2"/>
  <c r="EE514" i="2"/>
  <c r="EJ514" i="2"/>
  <c r="EK514" i="2"/>
  <c r="K515" i="2"/>
  <c r="EQ515" i="2" s="1"/>
  <c r="M515" i="2"/>
  <c r="X515" i="2"/>
  <c r="AI515" i="2"/>
  <c r="AT515" i="2"/>
  <c r="BA515" i="2"/>
  <c r="BL515" i="2"/>
  <c r="BW515" i="2"/>
  <c r="BZ515" i="2"/>
  <c r="CE515" i="2"/>
  <c r="EV515" i="2" s="1"/>
  <c r="CJ515" i="2"/>
  <c r="CQ515" i="2"/>
  <c r="CV515" i="2"/>
  <c r="DA515" i="2"/>
  <c r="DF515" i="2"/>
  <c r="DK515" i="2"/>
  <c r="EZ515" i="2" s="1"/>
  <c r="DP515" i="2"/>
  <c r="DU515" i="2"/>
  <c r="DZ515" i="2"/>
  <c r="EE515" i="2"/>
  <c r="EJ515" i="2"/>
  <c r="EK515" i="2"/>
  <c r="K516" i="2"/>
  <c r="EQ516" i="2" s="1"/>
  <c r="M516" i="2"/>
  <c r="X516" i="2"/>
  <c r="AI516" i="2"/>
  <c r="AT516" i="2"/>
  <c r="BA516" i="2"/>
  <c r="BL516" i="2"/>
  <c r="BW516" i="2"/>
  <c r="BZ516" i="2"/>
  <c r="CE516" i="2"/>
  <c r="EV516" i="2" s="1"/>
  <c r="CJ516" i="2"/>
  <c r="CQ516" i="2"/>
  <c r="CV516" i="2"/>
  <c r="DA516" i="2"/>
  <c r="DF516" i="2"/>
  <c r="DK516" i="2"/>
  <c r="EZ516" i="2" s="1"/>
  <c r="DP516" i="2"/>
  <c r="DU516" i="2"/>
  <c r="DZ516" i="2"/>
  <c r="EE516" i="2"/>
  <c r="EJ516" i="2"/>
  <c r="EK516" i="2"/>
  <c r="K517" i="2"/>
  <c r="EQ517" i="2" s="1"/>
  <c r="M517" i="2"/>
  <c r="X517" i="2"/>
  <c r="AI517" i="2"/>
  <c r="AT517" i="2"/>
  <c r="BA517" i="2"/>
  <c r="BL517" i="2"/>
  <c r="BW517" i="2"/>
  <c r="BZ517" i="2"/>
  <c r="CE517" i="2"/>
  <c r="EV517" i="2" s="1"/>
  <c r="CJ517" i="2"/>
  <c r="CQ517" i="2"/>
  <c r="CV517" i="2"/>
  <c r="DA517" i="2"/>
  <c r="DF517" i="2"/>
  <c r="DK517" i="2"/>
  <c r="EZ517" i="2" s="1"/>
  <c r="DP517" i="2"/>
  <c r="DU517" i="2"/>
  <c r="DZ517" i="2"/>
  <c r="EE517" i="2"/>
  <c r="EJ517" i="2"/>
  <c r="EK517" i="2"/>
  <c r="K518" i="2"/>
  <c r="EQ518" i="2" s="1"/>
  <c r="M518" i="2"/>
  <c r="X518" i="2"/>
  <c r="AI518" i="2"/>
  <c r="AT518" i="2"/>
  <c r="BA518" i="2"/>
  <c r="BL518" i="2"/>
  <c r="BW518" i="2"/>
  <c r="BZ518" i="2"/>
  <c r="CE518" i="2"/>
  <c r="EV518" i="2" s="1"/>
  <c r="CJ518" i="2"/>
  <c r="CQ518" i="2"/>
  <c r="CV518" i="2"/>
  <c r="DA518" i="2"/>
  <c r="DF518" i="2"/>
  <c r="DK518" i="2"/>
  <c r="EZ518" i="2" s="1"/>
  <c r="DP518" i="2"/>
  <c r="DU518" i="2"/>
  <c r="DZ518" i="2"/>
  <c r="EE518" i="2"/>
  <c r="EJ518" i="2"/>
  <c r="EK518" i="2"/>
  <c r="M519" i="2"/>
  <c r="X519" i="2"/>
  <c r="AI519" i="2"/>
  <c r="AT519" i="2"/>
  <c r="BA519" i="2"/>
  <c r="BL519" i="2"/>
  <c r="BW519" i="2"/>
  <c r="BZ519" i="2"/>
  <c r="CE519" i="2"/>
  <c r="EV519" i="2" s="1"/>
  <c r="CJ519" i="2"/>
  <c r="CQ519" i="2"/>
  <c r="CV519" i="2"/>
  <c r="DA519" i="2"/>
  <c r="DF519" i="2"/>
  <c r="DK519" i="2"/>
  <c r="EZ519" i="2" s="1"/>
  <c r="DP519" i="2"/>
  <c r="DU519" i="2"/>
  <c r="DZ519" i="2"/>
  <c r="EE519" i="2"/>
  <c r="EJ519" i="2"/>
  <c r="EK519" i="2"/>
  <c r="K520" i="2"/>
  <c r="EQ520" i="2" s="1"/>
  <c r="M520" i="2"/>
  <c r="X520" i="2"/>
  <c r="AI520" i="2"/>
  <c r="AT520" i="2"/>
  <c r="BA520" i="2"/>
  <c r="BL520" i="2"/>
  <c r="BW520" i="2"/>
  <c r="BZ520" i="2"/>
  <c r="CE520" i="2"/>
  <c r="EV520" i="2" s="1"/>
  <c r="CJ520" i="2"/>
  <c r="CQ520" i="2"/>
  <c r="CV520" i="2"/>
  <c r="DA520" i="2"/>
  <c r="DF520" i="2"/>
  <c r="DK520" i="2"/>
  <c r="EZ520" i="2" s="1"/>
  <c r="DP520" i="2"/>
  <c r="DU520" i="2"/>
  <c r="DZ520" i="2"/>
  <c r="EE520" i="2"/>
  <c r="EJ520" i="2"/>
  <c r="EK520" i="2"/>
  <c r="K521" i="2"/>
  <c r="EQ521" i="2" s="1"/>
  <c r="M521" i="2"/>
  <c r="X521" i="2"/>
  <c r="AI521" i="2"/>
  <c r="AT521" i="2"/>
  <c r="BA521" i="2"/>
  <c r="BL521" i="2"/>
  <c r="BW521" i="2"/>
  <c r="BZ521" i="2"/>
  <c r="CE521" i="2"/>
  <c r="EV521" i="2" s="1"/>
  <c r="CJ521" i="2"/>
  <c r="CQ521" i="2"/>
  <c r="CV521" i="2"/>
  <c r="DA521" i="2"/>
  <c r="DF521" i="2"/>
  <c r="DK521" i="2"/>
  <c r="EZ521" i="2" s="1"/>
  <c r="DP521" i="2"/>
  <c r="DU521" i="2"/>
  <c r="DZ521" i="2"/>
  <c r="EE521" i="2"/>
  <c r="EJ521" i="2"/>
  <c r="EK521" i="2"/>
  <c r="K522" i="2"/>
  <c r="EQ522" i="2" s="1"/>
  <c r="M522" i="2"/>
  <c r="X522" i="2"/>
  <c r="AI522" i="2"/>
  <c r="AT522" i="2"/>
  <c r="BA522" i="2"/>
  <c r="BL522" i="2"/>
  <c r="BW522" i="2"/>
  <c r="BZ522" i="2"/>
  <c r="CE522" i="2"/>
  <c r="EV522" i="2" s="1"/>
  <c r="CJ522" i="2"/>
  <c r="CQ522" i="2"/>
  <c r="CV522" i="2"/>
  <c r="DA522" i="2"/>
  <c r="DF522" i="2"/>
  <c r="DK522" i="2"/>
  <c r="EZ522" i="2" s="1"/>
  <c r="DP522" i="2"/>
  <c r="DU522" i="2"/>
  <c r="DZ522" i="2"/>
  <c r="EE522" i="2"/>
  <c r="EJ522" i="2"/>
  <c r="EK522" i="2"/>
  <c r="K523" i="2"/>
  <c r="EQ523" i="2" s="1"/>
  <c r="M523" i="2"/>
  <c r="X523" i="2"/>
  <c r="AI523" i="2"/>
  <c r="AT523" i="2"/>
  <c r="BA523" i="2"/>
  <c r="BL523" i="2"/>
  <c r="BW523" i="2"/>
  <c r="BZ523" i="2"/>
  <c r="CE523" i="2"/>
  <c r="EV523" i="2" s="1"/>
  <c r="CJ523" i="2"/>
  <c r="CQ523" i="2"/>
  <c r="CV523" i="2"/>
  <c r="DA523" i="2"/>
  <c r="DF523" i="2"/>
  <c r="DK523" i="2"/>
  <c r="EZ523" i="2" s="1"/>
  <c r="DP523" i="2"/>
  <c r="DU523" i="2"/>
  <c r="DZ523" i="2"/>
  <c r="EE523" i="2"/>
  <c r="EJ523" i="2"/>
  <c r="EK523" i="2"/>
  <c r="K524" i="2"/>
  <c r="EQ524" i="2" s="1"/>
  <c r="M524" i="2"/>
  <c r="X524" i="2"/>
  <c r="AI524" i="2"/>
  <c r="AT524" i="2"/>
  <c r="BA524" i="2"/>
  <c r="BL524" i="2"/>
  <c r="BW524" i="2"/>
  <c r="BZ524" i="2"/>
  <c r="CE524" i="2"/>
  <c r="EV524" i="2" s="1"/>
  <c r="CJ524" i="2"/>
  <c r="CQ524" i="2"/>
  <c r="CV524" i="2"/>
  <c r="DA524" i="2"/>
  <c r="DF524" i="2"/>
  <c r="DK524" i="2"/>
  <c r="EZ524" i="2" s="1"/>
  <c r="DP524" i="2"/>
  <c r="DU524" i="2"/>
  <c r="DZ524" i="2"/>
  <c r="EE524" i="2"/>
  <c r="EJ524" i="2"/>
  <c r="EK524" i="2"/>
  <c r="K525" i="2"/>
  <c r="EQ525" i="2" s="1"/>
  <c r="M525" i="2"/>
  <c r="X525" i="2"/>
  <c r="AI525" i="2"/>
  <c r="AT525" i="2"/>
  <c r="BA525" i="2"/>
  <c r="BL525" i="2"/>
  <c r="BW525" i="2"/>
  <c r="BZ525" i="2"/>
  <c r="CE525" i="2"/>
  <c r="EV525" i="2" s="1"/>
  <c r="CJ525" i="2"/>
  <c r="CQ525" i="2"/>
  <c r="CV525" i="2"/>
  <c r="DA525" i="2"/>
  <c r="DF525" i="2"/>
  <c r="DK525" i="2"/>
  <c r="EZ525" i="2" s="1"/>
  <c r="DP525" i="2"/>
  <c r="DU525" i="2"/>
  <c r="DZ525" i="2"/>
  <c r="EE525" i="2"/>
  <c r="EJ525" i="2"/>
  <c r="EK525" i="2"/>
  <c r="K526" i="2"/>
  <c r="EQ526" i="2" s="1"/>
  <c r="M526" i="2"/>
  <c r="X526" i="2"/>
  <c r="AI526" i="2"/>
  <c r="AT526" i="2"/>
  <c r="BA526" i="2"/>
  <c r="BL526" i="2"/>
  <c r="BW526" i="2"/>
  <c r="BZ526" i="2"/>
  <c r="CE526" i="2"/>
  <c r="EV526" i="2" s="1"/>
  <c r="CJ526" i="2"/>
  <c r="CQ526" i="2"/>
  <c r="CV526" i="2"/>
  <c r="DA526" i="2"/>
  <c r="DF526" i="2"/>
  <c r="DK526" i="2"/>
  <c r="EZ526" i="2" s="1"/>
  <c r="DP526" i="2"/>
  <c r="DU526" i="2"/>
  <c r="DZ526" i="2"/>
  <c r="EE526" i="2"/>
  <c r="EJ526" i="2"/>
  <c r="EK526" i="2"/>
  <c r="K527" i="2"/>
  <c r="EQ527" i="2" s="1"/>
  <c r="M527" i="2"/>
  <c r="X527" i="2"/>
  <c r="AI527" i="2"/>
  <c r="AT527" i="2"/>
  <c r="BA527" i="2"/>
  <c r="BL527" i="2"/>
  <c r="BW527" i="2"/>
  <c r="BZ527" i="2"/>
  <c r="CE527" i="2"/>
  <c r="EV527" i="2" s="1"/>
  <c r="CJ527" i="2"/>
  <c r="CQ527" i="2"/>
  <c r="CV527" i="2"/>
  <c r="DA527" i="2"/>
  <c r="DF527" i="2"/>
  <c r="DK527" i="2"/>
  <c r="EZ527" i="2" s="1"/>
  <c r="DP527" i="2"/>
  <c r="DU527" i="2"/>
  <c r="DZ527" i="2"/>
  <c r="EE527" i="2"/>
  <c r="EJ527" i="2"/>
  <c r="EK527" i="2"/>
  <c r="K528" i="2"/>
  <c r="EQ528" i="2" s="1"/>
  <c r="M528" i="2"/>
  <c r="X528" i="2"/>
  <c r="AI528" i="2"/>
  <c r="AT528" i="2"/>
  <c r="BA528" i="2"/>
  <c r="BL528" i="2"/>
  <c r="BW528" i="2"/>
  <c r="BZ528" i="2"/>
  <c r="CE528" i="2"/>
  <c r="EV528" i="2" s="1"/>
  <c r="CJ528" i="2"/>
  <c r="CQ528" i="2"/>
  <c r="CV528" i="2"/>
  <c r="DA528" i="2"/>
  <c r="DF528" i="2"/>
  <c r="DK528" i="2"/>
  <c r="EZ528" i="2" s="1"/>
  <c r="DP528" i="2"/>
  <c r="DU528" i="2"/>
  <c r="DZ528" i="2"/>
  <c r="EE528" i="2"/>
  <c r="EJ528" i="2"/>
  <c r="EK528" i="2"/>
  <c r="K529" i="2"/>
  <c r="EQ529" i="2" s="1"/>
  <c r="M529" i="2"/>
  <c r="X529" i="2"/>
  <c r="AI529" i="2"/>
  <c r="AT529" i="2"/>
  <c r="BA529" i="2"/>
  <c r="BL529" i="2"/>
  <c r="BW529" i="2"/>
  <c r="BZ529" i="2"/>
  <c r="CE529" i="2"/>
  <c r="EV529" i="2" s="1"/>
  <c r="CJ529" i="2"/>
  <c r="CQ529" i="2"/>
  <c r="CV529" i="2"/>
  <c r="DA529" i="2"/>
  <c r="DF529" i="2"/>
  <c r="DK529" i="2"/>
  <c r="EZ529" i="2" s="1"/>
  <c r="DP529" i="2"/>
  <c r="DU529" i="2"/>
  <c r="DZ529" i="2"/>
  <c r="EE529" i="2"/>
  <c r="EJ529" i="2"/>
  <c r="EK529" i="2"/>
  <c r="K530" i="2"/>
  <c r="EQ530" i="2" s="1"/>
  <c r="M530" i="2"/>
  <c r="X530" i="2"/>
  <c r="AI530" i="2"/>
  <c r="AT530" i="2"/>
  <c r="BA530" i="2"/>
  <c r="BL530" i="2"/>
  <c r="BW530" i="2"/>
  <c r="BZ530" i="2"/>
  <c r="CE530" i="2"/>
  <c r="EV530" i="2" s="1"/>
  <c r="CJ530" i="2"/>
  <c r="CQ530" i="2"/>
  <c r="CV530" i="2"/>
  <c r="DA530" i="2"/>
  <c r="DF530" i="2"/>
  <c r="DK530" i="2"/>
  <c r="EZ530" i="2" s="1"/>
  <c r="DP530" i="2"/>
  <c r="DU530" i="2"/>
  <c r="DZ530" i="2"/>
  <c r="EE530" i="2"/>
  <c r="EJ530" i="2"/>
  <c r="EK530" i="2"/>
  <c r="K531" i="2"/>
  <c r="EQ531" i="2" s="1"/>
  <c r="M531" i="2"/>
  <c r="X531" i="2"/>
  <c r="AI531" i="2"/>
  <c r="AT531" i="2"/>
  <c r="BA531" i="2"/>
  <c r="BL531" i="2"/>
  <c r="BW531" i="2"/>
  <c r="BZ531" i="2"/>
  <c r="CE531" i="2"/>
  <c r="EV531" i="2" s="1"/>
  <c r="CJ531" i="2"/>
  <c r="CQ531" i="2"/>
  <c r="CV531" i="2"/>
  <c r="DA531" i="2"/>
  <c r="DF531" i="2"/>
  <c r="DK531" i="2"/>
  <c r="EZ531" i="2" s="1"/>
  <c r="DP531" i="2"/>
  <c r="DU531" i="2"/>
  <c r="DZ531" i="2"/>
  <c r="EE531" i="2"/>
  <c r="EJ531" i="2"/>
  <c r="EK531" i="2"/>
  <c r="K532" i="2"/>
  <c r="EQ532" i="2" s="1"/>
  <c r="M532" i="2"/>
  <c r="X532" i="2"/>
  <c r="AI532" i="2"/>
  <c r="AT532" i="2"/>
  <c r="BA532" i="2"/>
  <c r="BL532" i="2"/>
  <c r="BW532" i="2"/>
  <c r="BZ532" i="2"/>
  <c r="CE532" i="2"/>
  <c r="EV532" i="2" s="1"/>
  <c r="CJ532" i="2"/>
  <c r="CQ532" i="2"/>
  <c r="CV532" i="2"/>
  <c r="DA532" i="2"/>
  <c r="DF532" i="2"/>
  <c r="DK532" i="2"/>
  <c r="EZ532" i="2" s="1"/>
  <c r="DP532" i="2"/>
  <c r="DU532" i="2"/>
  <c r="DZ532" i="2"/>
  <c r="EE532" i="2"/>
  <c r="EJ532" i="2"/>
  <c r="EK532" i="2"/>
  <c r="K533" i="2"/>
  <c r="EQ533" i="2" s="1"/>
  <c r="M533" i="2"/>
  <c r="X533" i="2"/>
  <c r="AI533" i="2"/>
  <c r="AT533" i="2"/>
  <c r="BA533" i="2"/>
  <c r="BL533" i="2"/>
  <c r="BW533" i="2"/>
  <c r="BZ533" i="2"/>
  <c r="CE533" i="2"/>
  <c r="EV533" i="2" s="1"/>
  <c r="CJ533" i="2"/>
  <c r="CQ533" i="2"/>
  <c r="CV533" i="2"/>
  <c r="DA533" i="2"/>
  <c r="DF533" i="2"/>
  <c r="DK533" i="2"/>
  <c r="EZ533" i="2" s="1"/>
  <c r="DP533" i="2"/>
  <c r="DU533" i="2"/>
  <c r="DZ533" i="2"/>
  <c r="EE533" i="2"/>
  <c r="EJ533" i="2"/>
  <c r="EK533" i="2"/>
  <c r="K534" i="2"/>
  <c r="EQ534" i="2" s="1"/>
  <c r="M534" i="2"/>
  <c r="AI534" i="2"/>
  <c r="AT534" i="2"/>
  <c r="BA534" i="2"/>
  <c r="BL534" i="2"/>
  <c r="BW534" i="2"/>
  <c r="BZ534" i="2"/>
  <c r="CE534" i="2"/>
  <c r="EV534" i="2" s="1"/>
  <c r="CJ534" i="2"/>
  <c r="CQ534" i="2"/>
  <c r="CV534" i="2"/>
  <c r="DA534" i="2"/>
  <c r="DF534" i="2"/>
  <c r="DK534" i="2"/>
  <c r="EZ534" i="2" s="1"/>
  <c r="DP534" i="2"/>
  <c r="DU534" i="2"/>
  <c r="DZ534" i="2"/>
  <c r="EE534" i="2"/>
  <c r="EJ534" i="2"/>
  <c r="EK534" i="2"/>
  <c r="K535" i="2"/>
  <c r="EQ535" i="2" s="1"/>
  <c r="M535" i="2"/>
  <c r="X535" i="2"/>
  <c r="AI535" i="2"/>
  <c r="AT535" i="2"/>
  <c r="BA535" i="2"/>
  <c r="BL535" i="2"/>
  <c r="BW535" i="2"/>
  <c r="BZ535" i="2"/>
  <c r="CE535" i="2"/>
  <c r="EV535" i="2" s="1"/>
  <c r="CJ535" i="2"/>
  <c r="CQ535" i="2"/>
  <c r="CV535" i="2"/>
  <c r="DA535" i="2"/>
  <c r="DF535" i="2"/>
  <c r="DK535" i="2"/>
  <c r="EZ535" i="2" s="1"/>
  <c r="DP535" i="2"/>
  <c r="DU535" i="2"/>
  <c r="DZ535" i="2"/>
  <c r="EE535" i="2"/>
  <c r="EJ535" i="2"/>
  <c r="EK535" i="2"/>
  <c r="K536" i="2"/>
  <c r="EQ536" i="2" s="1"/>
  <c r="M536" i="2"/>
  <c r="X536" i="2"/>
  <c r="AI536" i="2"/>
  <c r="AT536" i="2"/>
  <c r="BA536" i="2"/>
  <c r="BL536" i="2"/>
  <c r="BW536" i="2"/>
  <c r="BZ536" i="2"/>
  <c r="CE536" i="2"/>
  <c r="EV536" i="2" s="1"/>
  <c r="CJ536" i="2"/>
  <c r="CQ536" i="2"/>
  <c r="CV536" i="2"/>
  <c r="DA536" i="2"/>
  <c r="DF536" i="2"/>
  <c r="DK536" i="2"/>
  <c r="EZ536" i="2" s="1"/>
  <c r="DP536" i="2"/>
  <c r="DU536" i="2"/>
  <c r="DZ536" i="2"/>
  <c r="EE536" i="2"/>
  <c r="EJ536" i="2"/>
  <c r="EK536" i="2"/>
  <c r="K537" i="2"/>
  <c r="EQ537" i="2" s="1"/>
  <c r="M537" i="2"/>
  <c r="X537" i="2"/>
  <c r="AI537" i="2"/>
  <c r="AT537" i="2"/>
  <c r="BA537" i="2"/>
  <c r="BL537" i="2"/>
  <c r="BW537" i="2"/>
  <c r="BZ537" i="2"/>
  <c r="CE537" i="2"/>
  <c r="EV537" i="2" s="1"/>
  <c r="CJ537" i="2"/>
  <c r="CQ537" i="2"/>
  <c r="CV537" i="2"/>
  <c r="DA537" i="2"/>
  <c r="DF537" i="2"/>
  <c r="DK537" i="2"/>
  <c r="EZ537" i="2" s="1"/>
  <c r="DP537" i="2"/>
  <c r="DU537" i="2"/>
  <c r="DZ537" i="2"/>
  <c r="EE537" i="2"/>
  <c r="EJ537" i="2"/>
  <c r="EK537" i="2"/>
  <c r="K538" i="2"/>
  <c r="EQ538" i="2" s="1"/>
  <c r="M538" i="2"/>
  <c r="X538" i="2"/>
  <c r="AI538" i="2"/>
  <c r="AT538" i="2"/>
  <c r="BA538" i="2"/>
  <c r="BL538" i="2"/>
  <c r="BW538" i="2"/>
  <c r="BZ538" i="2"/>
  <c r="CE538" i="2"/>
  <c r="EV538" i="2" s="1"/>
  <c r="CJ538" i="2"/>
  <c r="CQ538" i="2"/>
  <c r="CV538" i="2"/>
  <c r="DA538" i="2"/>
  <c r="DF538" i="2"/>
  <c r="DK538" i="2"/>
  <c r="EZ538" i="2" s="1"/>
  <c r="DP538" i="2"/>
  <c r="DU538" i="2"/>
  <c r="DZ538" i="2"/>
  <c r="EE538" i="2"/>
  <c r="EJ538" i="2"/>
  <c r="EK538" i="2"/>
  <c r="K539" i="2"/>
  <c r="EQ539" i="2" s="1"/>
  <c r="M539" i="2"/>
  <c r="X539" i="2"/>
  <c r="AI539" i="2"/>
  <c r="AT539" i="2"/>
  <c r="BA539" i="2"/>
  <c r="BL539" i="2"/>
  <c r="BW539" i="2"/>
  <c r="BZ539" i="2"/>
  <c r="CE539" i="2"/>
  <c r="EV539" i="2" s="1"/>
  <c r="CJ539" i="2"/>
  <c r="CQ539" i="2"/>
  <c r="CV539" i="2"/>
  <c r="DA539" i="2"/>
  <c r="DF539" i="2"/>
  <c r="DK539" i="2"/>
  <c r="EZ539" i="2" s="1"/>
  <c r="DP539" i="2"/>
  <c r="DU539" i="2"/>
  <c r="DZ539" i="2"/>
  <c r="EE539" i="2"/>
  <c r="EJ539" i="2"/>
  <c r="EK539" i="2"/>
  <c r="K540" i="2"/>
  <c r="EQ540" i="2" s="1"/>
  <c r="M540" i="2"/>
  <c r="X540" i="2"/>
  <c r="AI540" i="2"/>
  <c r="AT540" i="2"/>
  <c r="BA540" i="2"/>
  <c r="BL540" i="2"/>
  <c r="BW540" i="2"/>
  <c r="BZ540" i="2"/>
  <c r="CE540" i="2"/>
  <c r="EV540" i="2" s="1"/>
  <c r="CJ540" i="2"/>
  <c r="CQ540" i="2"/>
  <c r="CV540" i="2"/>
  <c r="DA540" i="2"/>
  <c r="DF540" i="2"/>
  <c r="DK540" i="2"/>
  <c r="EZ540" i="2" s="1"/>
  <c r="DP540" i="2"/>
  <c r="DU540" i="2"/>
  <c r="DZ540" i="2"/>
  <c r="EE540" i="2"/>
  <c r="EJ540" i="2"/>
  <c r="EK540" i="2"/>
  <c r="K541" i="2"/>
  <c r="EQ541" i="2" s="1"/>
  <c r="M541" i="2"/>
  <c r="X541" i="2"/>
  <c r="AI541" i="2"/>
  <c r="AT541" i="2"/>
  <c r="BA541" i="2"/>
  <c r="BL541" i="2"/>
  <c r="BW541" i="2"/>
  <c r="BZ541" i="2"/>
  <c r="CE541" i="2"/>
  <c r="EV541" i="2" s="1"/>
  <c r="CJ541" i="2"/>
  <c r="CQ541" i="2"/>
  <c r="CV541" i="2"/>
  <c r="DA541" i="2"/>
  <c r="DF541" i="2"/>
  <c r="DK541" i="2"/>
  <c r="EZ541" i="2" s="1"/>
  <c r="DP541" i="2"/>
  <c r="DU541" i="2"/>
  <c r="DZ541" i="2"/>
  <c r="EE541" i="2"/>
  <c r="EJ541" i="2"/>
  <c r="EK541" i="2"/>
  <c r="K542" i="2"/>
  <c r="EQ542" i="2" s="1"/>
  <c r="M542" i="2"/>
  <c r="X542" i="2"/>
  <c r="AI542" i="2"/>
  <c r="AT542" i="2"/>
  <c r="BA542" i="2"/>
  <c r="BL542" i="2"/>
  <c r="BW542" i="2"/>
  <c r="BZ542" i="2"/>
  <c r="CE542" i="2"/>
  <c r="EV542" i="2" s="1"/>
  <c r="CJ542" i="2"/>
  <c r="CQ542" i="2"/>
  <c r="CV542" i="2"/>
  <c r="DA542" i="2"/>
  <c r="DF542" i="2"/>
  <c r="DK542" i="2"/>
  <c r="EZ542" i="2" s="1"/>
  <c r="DP542" i="2"/>
  <c r="DU542" i="2"/>
  <c r="DZ542" i="2"/>
  <c r="EE542" i="2"/>
  <c r="EJ542" i="2"/>
  <c r="EK542" i="2"/>
  <c r="K543" i="2"/>
  <c r="EQ543" i="2" s="1"/>
  <c r="M543" i="2"/>
  <c r="X543" i="2"/>
  <c r="AI543" i="2"/>
  <c r="AT543" i="2"/>
  <c r="BA543" i="2"/>
  <c r="BL543" i="2"/>
  <c r="BW543" i="2"/>
  <c r="BZ543" i="2"/>
  <c r="CE543" i="2"/>
  <c r="EV543" i="2" s="1"/>
  <c r="CJ543" i="2"/>
  <c r="CQ543" i="2"/>
  <c r="CV543" i="2"/>
  <c r="DA543" i="2"/>
  <c r="DF543" i="2"/>
  <c r="DK543" i="2"/>
  <c r="EZ543" i="2" s="1"/>
  <c r="DP543" i="2"/>
  <c r="DU543" i="2"/>
  <c r="DZ543" i="2"/>
  <c r="EE543" i="2"/>
  <c r="EJ543" i="2"/>
  <c r="EK543" i="2"/>
  <c r="K544" i="2"/>
  <c r="EQ544" i="2" s="1"/>
  <c r="M544" i="2"/>
  <c r="X544" i="2"/>
  <c r="AI544" i="2"/>
  <c r="AT544" i="2"/>
  <c r="BA544" i="2"/>
  <c r="BL544" i="2"/>
  <c r="BW544" i="2"/>
  <c r="BZ544" i="2"/>
  <c r="CE544" i="2"/>
  <c r="EV544" i="2" s="1"/>
  <c r="CJ544" i="2"/>
  <c r="CQ544" i="2"/>
  <c r="CV544" i="2"/>
  <c r="DA544" i="2"/>
  <c r="DF544" i="2"/>
  <c r="DK544" i="2"/>
  <c r="EZ544" i="2" s="1"/>
  <c r="DP544" i="2"/>
  <c r="DU544" i="2"/>
  <c r="DZ544" i="2"/>
  <c r="EE544" i="2"/>
  <c r="EJ544" i="2"/>
  <c r="EK544" i="2"/>
  <c r="K545" i="2"/>
  <c r="EQ545" i="2" s="1"/>
  <c r="M545" i="2"/>
  <c r="X545" i="2"/>
  <c r="AI545" i="2"/>
  <c r="AT545" i="2"/>
  <c r="BA545" i="2"/>
  <c r="BL545" i="2"/>
  <c r="BW545" i="2"/>
  <c r="BZ545" i="2"/>
  <c r="CE545" i="2"/>
  <c r="EV545" i="2" s="1"/>
  <c r="CJ545" i="2"/>
  <c r="CQ545" i="2"/>
  <c r="CV545" i="2"/>
  <c r="DA545" i="2"/>
  <c r="DF545" i="2"/>
  <c r="DK545" i="2"/>
  <c r="EZ545" i="2" s="1"/>
  <c r="DP545" i="2"/>
  <c r="DU545" i="2"/>
  <c r="DZ545" i="2"/>
  <c r="EE545" i="2"/>
  <c r="EJ545" i="2"/>
  <c r="EK545" i="2"/>
  <c r="K546" i="2"/>
  <c r="EQ546" i="2" s="1"/>
  <c r="M546" i="2"/>
  <c r="X546" i="2"/>
  <c r="AI546" i="2"/>
  <c r="AT546" i="2"/>
  <c r="BA546" i="2"/>
  <c r="BL546" i="2"/>
  <c r="BW546" i="2"/>
  <c r="BZ546" i="2"/>
  <c r="CE546" i="2"/>
  <c r="EV546" i="2" s="1"/>
  <c r="CJ546" i="2"/>
  <c r="CQ546" i="2"/>
  <c r="CV546" i="2"/>
  <c r="DA546" i="2"/>
  <c r="DF546" i="2"/>
  <c r="DK546" i="2"/>
  <c r="EZ546" i="2" s="1"/>
  <c r="DP546" i="2"/>
  <c r="DU546" i="2"/>
  <c r="DZ546" i="2"/>
  <c r="EE546" i="2"/>
  <c r="EJ546" i="2"/>
  <c r="EK546" i="2"/>
  <c r="K547" i="2"/>
  <c r="EQ547" i="2" s="1"/>
  <c r="M547" i="2"/>
  <c r="X547" i="2"/>
  <c r="AI547" i="2"/>
  <c r="AT547" i="2"/>
  <c r="BA547" i="2"/>
  <c r="BL547" i="2"/>
  <c r="BW547" i="2"/>
  <c r="BZ547" i="2"/>
  <c r="CE547" i="2"/>
  <c r="EV547" i="2" s="1"/>
  <c r="CJ547" i="2"/>
  <c r="CQ547" i="2"/>
  <c r="CV547" i="2"/>
  <c r="DA547" i="2"/>
  <c r="DF547" i="2"/>
  <c r="DK547" i="2"/>
  <c r="EZ547" i="2" s="1"/>
  <c r="DP547" i="2"/>
  <c r="DU547" i="2"/>
  <c r="DZ547" i="2"/>
  <c r="EE547" i="2"/>
  <c r="EJ547" i="2"/>
  <c r="EK547" i="2"/>
  <c r="M548" i="2"/>
  <c r="X548" i="2"/>
  <c r="AI548" i="2"/>
  <c r="AT548" i="2"/>
  <c r="BA548" i="2"/>
  <c r="BL548" i="2"/>
  <c r="BW548" i="2"/>
  <c r="BZ548" i="2"/>
  <c r="CE548" i="2"/>
  <c r="EV548" i="2" s="1"/>
  <c r="CJ548" i="2"/>
  <c r="CQ548" i="2"/>
  <c r="CV548" i="2"/>
  <c r="DA548" i="2"/>
  <c r="DF548" i="2"/>
  <c r="DK548" i="2"/>
  <c r="EZ548" i="2" s="1"/>
  <c r="DP548" i="2"/>
  <c r="DU548" i="2"/>
  <c r="DZ548" i="2"/>
  <c r="EE548" i="2"/>
  <c r="EJ548" i="2"/>
  <c r="EK548" i="2"/>
  <c r="K549" i="2"/>
  <c r="EQ549" i="2" s="1"/>
  <c r="M549" i="2"/>
  <c r="X549" i="2"/>
  <c r="AI549" i="2"/>
  <c r="AT549" i="2"/>
  <c r="BA549" i="2"/>
  <c r="BL549" i="2"/>
  <c r="BW549" i="2"/>
  <c r="BZ549" i="2"/>
  <c r="CE549" i="2"/>
  <c r="EV549" i="2" s="1"/>
  <c r="CJ549" i="2"/>
  <c r="CQ549" i="2"/>
  <c r="CV549" i="2"/>
  <c r="DA549" i="2"/>
  <c r="DF549" i="2"/>
  <c r="DK549" i="2"/>
  <c r="EZ549" i="2" s="1"/>
  <c r="DP549" i="2"/>
  <c r="DU549" i="2"/>
  <c r="DZ549" i="2"/>
  <c r="EE549" i="2"/>
  <c r="EJ549" i="2"/>
  <c r="EK549" i="2"/>
  <c r="K550" i="2"/>
  <c r="EQ550" i="2" s="1"/>
  <c r="M550" i="2"/>
  <c r="X550" i="2"/>
  <c r="AI550" i="2"/>
  <c r="AT550" i="2"/>
  <c r="BA550" i="2"/>
  <c r="BL550" i="2"/>
  <c r="BW550" i="2"/>
  <c r="BZ550" i="2"/>
  <c r="CE550" i="2"/>
  <c r="EV550" i="2" s="1"/>
  <c r="CJ550" i="2"/>
  <c r="CQ550" i="2"/>
  <c r="CV550" i="2"/>
  <c r="DA550" i="2"/>
  <c r="DF550" i="2"/>
  <c r="DK550" i="2"/>
  <c r="EZ550" i="2" s="1"/>
  <c r="DP550" i="2"/>
  <c r="DU550" i="2"/>
  <c r="DZ550" i="2"/>
  <c r="EE550" i="2"/>
  <c r="EJ550" i="2"/>
  <c r="EK550" i="2"/>
  <c r="K551" i="2"/>
  <c r="EQ551" i="2" s="1"/>
  <c r="M551" i="2"/>
  <c r="X551" i="2"/>
  <c r="AI551" i="2"/>
  <c r="AT551" i="2"/>
  <c r="BA551" i="2"/>
  <c r="BL551" i="2"/>
  <c r="BW551" i="2"/>
  <c r="BZ551" i="2"/>
  <c r="CE551" i="2"/>
  <c r="EV551" i="2" s="1"/>
  <c r="CJ551" i="2"/>
  <c r="CQ551" i="2"/>
  <c r="CV551" i="2"/>
  <c r="DA551" i="2"/>
  <c r="DF551" i="2"/>
  <c r="DK551" i="2"/>
  <c r="EZ551" i="2" s="1"/>
  <c r="DP551" i="2"/>
  <c r="DU551" i="2"/>
  <c r="DZ551" i="2"/>
  <c r="EE551" i="2"/>
  <c r="EJ551" i="2"/>
  <c r="EK551" i="2"/>
  <c r="K552" i="2"/>
  <c r="EQ552" i="2" s="1"/>
  <c r="M552" i="2"/>
  <c r="X552" i="2"/>
  <c r="AI552" i="2"/>
  <c r="AT552" i="2"/>
  <c r="BA552" i="2"/>
  <c r="BL552" i="2"/>
  <c r="BW552" i="2"/>
  <c r="BZ552" i="2"/>
  <c r="CE552" i="2"/>
  <c r="EV552" i="2" s="1"/>
  <c r="CJ552" i="2"/>
  <c r="CQ552" i="2"/>
  <c r="CV552" i="2"/>
  <c r="DA552" i="2"/>
  <c r="DF552" i="2"/>
  <c r="DK552" i="2"/>
  <c r="EZ552" i="2" s="1"/>
  <c r="DP552" i="2"/>
  <c r="DU552" i="2"/>
  <c r="DZ552" i="2"/>
  <c r="EE552" i="2"/>
  <c r="EJ552" i="2"/>
  <c r="EK552" i="2"/>
  <c r="K553" i="2"/>
  <c r="EQ553" i="2" s="1"/>
  <c r="M553" i="2"/>
  <c r="X553" i="2"/>
  <c r="AI553" i="2"/>
  <c r="AT553" i="2"/>
  <c r="BA553" i="2"/>
  <c r="BL553" i="2"/>
  <c r="BW553" i="2"/>
  <c r="BZ553" i="2"/>
  <c r="CE553" i="2"/>
  <c r="EV553" i="2" s="1"/>
  <c r="CJ553" i="2"/>
  <c r="CQ553" i="2"/>
  <c r="CV553" i="2"/>
  <c r="DA553" i="2"/>
  <c r="DF553" i="2"/>
  <c r="DK553" i="2"/>
  <c r="EZ553" i="2" s="1"/>
  <c r="DP553" i="2"/>
  <c r="DU553" i="2"/>
  <c r="DZ553" i="2"/>
  <c r="EE553" i="2"/>
  <c r="EJ553" i="2"/>
  <c r="EK553" i="2"/>
  <c r="K554" i="2"/>
  <c r="EQ554" i="2" s="1"/>
  <c r="M554" i="2"/>
  <c r="X554" i="2"/>
  <c r="AI554" i="2"/>
  <c r="AT554" i="2"/>
  <c r="BA554" i="2"/>
  <c r="BL554" i="2"/>
  <c r="BW554" i="2"/>
  <c r="BZ554" i="2"/>
  <c r="CE554" i="2"/>
  <c r="EV554" i="2" s="1"/>
  <c r="CJ554" i="2"/>
  <c r="CQ554" i="2"/>
  <c r="CV554" i="2"/>
  <c r="DA554" i="2"/>
  <c r="DF554" i="2"/>
  <c r="DK554" i="2"/>
  <c r="EZ554" i="2" s="1"/>
  <c r="DP554" i="2"/>
  <c r="DU554" i="2"/>
  <c r="DZ554" i="2"/>
  <c r="EE554" i="2"/>
  <c r="EJ554" i="2"/>
  <c r="EK554" i="2"/>
  <c r="K555" i="2"/>
  <c r="EQ555" i="2" s="1"/>
  <c r="M555" i="2"/>
  <c r="X555" i="2"/>
  <c r="AI555" i="2"/>
  <c r="AT555" i="2"/>
  <c r="BA555" i="2"/>
  <c r="BL555" i="2"/>
  <c r="BW555" i="2"/>
  <c r="BZ555" i="2"/>
  <c r="CE555" i="2"/>
  <c r="EV555" i="2" s="1"/>
  <c r="CJ555" i="2"/>
  <c r="CQ555" i="2"/>
  <c r="CV555" i="2"/>
  <c r="DA555" i="2"/>
  <c r="DF555" i="2"/>
  <c r="DK555" i="2"/>
  <c r="EZ555" i="2" s="1"/>
  <c r="DP555" i="2"/>
  <c r="DU555" i="2"/>
  <c r="DZ555" i="2"/>
  <c r="EE555" i="2"/>
  <c r="EJ555" i="2"/>
  <c r="EK555" i="2"/>
  <c r="K556" i="2"/>
  <c r="EQ556" i="2" s="1"/>
  <c r="M556" i="2"/>
  <c r="X556" i="2"/>
  <c r="AI556" i="2"/>
  <c r="AT556" i="2"/>
  <c r="BA556" i="2"/>
  <c r="BL556" i="2"/>
  <c r="BW556" i="2"/>
  <c r="BZ556" i="2"/>
  <c r="CE556" i="2"/>
  <c r="EV556" i="2" s="1"/>
  <c r="CJ556" i="2"/>
  <c r="CQ556" i="2"/>
  <c r="CV556" i="2"/>
  <c r="DA556" i="2"/>
  <c r="DF556" i="2"/>
  <c r="DK556" i="2"/>
  <c r="EZ556" i="2" s="1"/>
  <c r="DP556" i="2"/>
  <c r="DU556" i="2"/>
  <c r="DZ556" i="2"/>
  <c r="EE556" i="2"/>
  <c r="EJ556" i="2"/>
  <c r="EK556" i="2"/>
  <c r="K557" i="2"/>
  <c r="EQ557" i="2" s="1"/>
  <c r="M557" i="2"/>
  <c r="X557" i="2"/>
  <c r="AI557" i="2"/>
  <c r="AT557" i="2"/>
  <c r="BA557" i="2"/>
  <c r="BL557" i="2"/>
  <c r="BW557" i="2"/>
  <c r="BZ557" i="2"/>
  <c r="CE557" i="2"/>
  <c r="EV557" i="2" s="1"/>
  <c r="CJ557" i="2"/>
  <c r="CQ557" i="2"/>
  <c r="CV557" i="2"/>
  <c r="DA557" i="2"/>
  <c r="DF557" i="2"/>
  <c r="DK557" i="2"/>
  <c r="EZ557" i="2" s="1"/>
  <c r="DP557" i="2"/>
  <c r="DU557" i="2"/>
  <c r="DZ557" i="2"/>
  <c r="EE557" i="2"/>
  <c r="EJ557" i="2"/>
  <c r="EK557" i="2"/>
  <c r="K558" i="2"/>
  <c r="EQ558" i="2" s="1"/>
  <c r="M558" i="2"/>
  <c r="X558" i="2"/>
  <c r="AI558" i="2"/>
  <c r="AT558" i="2"/>
  <c r="BA558" i="2"/>
  <c r="BL558" i="2"/>
  <c r="BW558" i="2"/>
  <c r="BZ558" i="2"/>
  <c r="CE558" i="2"/>
  <c r="EV558" i="2" s="1"/>
  <c r="CJ558" i="2"/>
  <c r="CQ558" i="2"/>
  <c r="CV558" i="2"/>
  <c r="DA558" i="2"/>
  <c r="DF558" i="2"/>
  <c r="DK558" i="2"/>
  <c r="EZ558" i="2" s="1"/>
  <c r="DP558" i="2"/>
  <c r="DU558" i="2"/>
  <c r="DZ558" i="2"/>
  <c r="EE558" i="2"/>
  <c r="EJ558" i="2"/>
  <c r="EK558" i="2"/>
  <c r="K559" i="2"/>
  <c r="EQ559" i="2" s="1"/>
  <c r="M559" i="2"/>
  <c r="X559" i="2"/>
  <c r="AI559" i="2"/>
  <c r="AT559" i="2"/>
  <c r="BA559" i="2"/>
  <c r="BL559" i="2"/>
  <c r="BW559" i="2"/>
  <c r="BZ559" i="2"/>
  <c r="CE559" i="2"/>
  <c r="EV559" i="2" s="1"/>
  <c r="CJ559" i="2"/>
  <c r="CQ559" i="2"/>
  <c r="CV559" i="2"/>
  <c r="DA559" i="2"/>
  <c r="DF559" i="2"/>
  <c r="DK559" i="2"/>
  <c r="EZ559" i="2" s="1"/>
  <c r="DP559" i="2"/>
  <c r="DU559" i="2"/>
  <c r="DZ559" i="2"/>
  <c r="EE559" i="2"/>
  <c r="EJ559" i="2"/>
  <c r="EK559" i="2"/>
  <c r="K560" i="2"/>
  <c r="EQ560" i="2" s="1"/>
  <c r="M560" i="2"/>
  <c r="X560" i="2"/>
  <c r="AI560" i="2"/>
  <c r="AT560" i="2"/>
  <c r="BA560" i="2"/>
  <c r="BL560" i="2"/>
  <c r="BW560" i="2"/>
  <c r="BZ560" i="2"/>
  <c r="CE560" i="2"/>
  <c r="EV560" i="2" s="1"/>
  <c r="CJ560" i="2"/>
  <c r="CQ560" i="2"/>
  <c r="CV560" i="2"/>
  <c r="DA560" i="2"/>
  <c r="DF560" i="2"/>
  <c r="DK560" i="2"/>
  <c r="EZ560" i="2" s="1"/>
  <c r="DP560" i="2"/>
  <c r="DU560" i="2"/>
  <c r="DZ560" i="2"/>
  <c r="EE560" i="2"/>
  <c r="EJ560" i="2"/>
  <c r="EK560" i="2"/>
  <c r="K561" i="2"/>
  <c r="EQ561" i="2" s="1"/>
  <c r="M561" i="2"/>
  <c r="X561" i="2"/>
  <c r="AI561" i="2"/>
  <c r="AT561" i="2"/>
  <c r="BA561" i="2"/>
  <c r="BL561" i="2"/>
  <c r="BW561" i="2"/>
  <c r="BZ561" i="2"/>
  <c r="CE561" i="2"/>
  <c r="EV561" i="2" s="1"/>
  <c r="CJ561" i="2"/>
  <c r="CQ561" i="2"/>
  <c r="CV561" i="2"/>
  <c r="DA561" i="2"/>
  <c r="DF561" i="2"/>
  <c r="DK561" i="2"/>
  <c r="EZ561" i="2" s="1"/>
  <c r="DP561" i="2"/>
  <c r="DU561" i="2"/>
  <c r="DZ561" i="2"/>
  <c r="EE561" i="2"/>
  <c r="EJ561" i="2"/>
  <c r="EK561" i="2"/>
  <c r="K562" i="2"/>
  <c r="EQ562" i="2" s="1"/>
  <c r="M562" i="2"/>
  <c r="X562" i="2"/>
  <c r="AI562" i="2"/>
  <c r="AT562" i="2"/>
  <c r="BA562" i="2"/>
  <c r="BL562" i="2"/>
  <c r="BW562" i="2"/>
  <c r="BZ562" i="2"/>
  <c r="CE562" i="2"/>
  <c r="EV562" i="2" s="1"/>
  <c r="CJ562" i="2"/>
  <c r="CQ562" i="2"/>
  <c r="CV562" i="2"/>
  <c r="DA562" i="2"/>
  <c r="DF562" i="2"/>
  <c r="DK562" i="2"/>
  <c r="EZ562" i="2" s="1"/>
  <c r="DP562" i="2"/>
  <c r="DU562" i="2"/>
  <c r="DZ562" i="2"/>
  <c r="EE562" i="2"/>
  <c r="EJ562" i="2"/>
  <c r="EK562" i="2"/>
  <c r="A17" i="4"/>
  <c r="A18" i="4"/>
  <c r="A19" i="4"/>
  <c r="A20" i="4"/>
  <c r="A21" i="4"/>
  <c r="A22" i="4"/>
  <c r="A23" i="4"/>
  <c r="I470" i="2"/>
  <c r="K470" i="2" s="1"/>
  <c r="EQ470" i="2" s="1"/>
  <c r="I484" i="2"/>
  <c r="K484" i="2" s="1"/>
  <c r="EQ484" i="2" s="1"/>
  <c r="I481" i="2"/>
  <c r="K481" i="2" s="1"/>
  <c r="EQ481" i="2" s="1"/>
  <c r="I488" i="2"/>
  <c r="O457" i="2"/>
  <c r="X457" i="2" s="1"/>
  <c r="H486" i="2"/>
  <c r="EP486" i="2" s="1"/>
  <c r="H475" i="2"/>
  <c r="EP475" i="2" s="1"/>
  <c r="H484" i="2"/>
  <c r="EP484" i="2" s="1"/>
  <c r="H467" i="2"/>
  <c r="EP467" i="2" s="1"/>
  <c r="H464" i="2"/>
  <c r="EP464" i="2" s="1"/>
  <c r="H481" i="2"/>
  <c r="EP481" i="2" s="1"/>
  <c r="H433" i="2"/>
  <c r="EP433" i="2" s="1"/>
  <c r="H456" i="2"/>
  <c r="EP456" i="2" s="1"/>
  <c r="H439" i="2"/>
  <c r="EP439" i="2" s="1"/>
  <c r="H446" i="2"/>
  <c r="EP446" i="2" s="1"/>
  <c r="H438" i="2"/>
  <c r="EP438" i="2" s="1"/>
  <c r="H440" i="2"/>
  <c r="EP440" i="2" s="1"/>
  <c r="K432" i="2"/>
  <c r="EQ432" i="2" s="1"/>
  <c r="M432" i="2"/>
  <c r="X432" i="2"/>
  <c r="AI432" i="2"/>
  <c r="AT432" i="2"/>
  <c r="BA432" i="2"/>
  <c r="BL432" i="2"/>
  <c r="BW432" i="2"/>
  <c r="BZ432" i="2"/>
  <c r="CE432" i="2"/>
  <c r="EV432" i="2" s="1"/>
  <c r="CJ432" i="2"/>
  <c r="CQ432" i="2"/>
  <c r="CV432" i="2"/>
  <c r="DA432" i="2"/>
  <c r="DF432" i="2"/>
  <c r="DK432" i="2"/>
  <c r="EZ432" i="2" s="1"/>
  <c r="DP432" i="2"/>
  <c r="DU432" i="2"/>
  <c r="DZ432" i="2"/>
  <c r="EE432" i="2"/>
  <c r="EJ432" i="2"/>
  <c r="EK432" i="2"/>
  <c r="K433" i="2"/>
  <c r="EQ433" i="2" s="1"/>
  <c r="M433" i="2"/>
  <c r="X433" i="2"/>
  <c r="AI433" i="2"/>
  <c r="AT433" i="2"/>
  <c r="BA433" i="2"/>
  <c r="BL433" i="2"/>
  <c r="BW433" i="2"/>
  <c r="BZ433" i="2"/>
  <c r="CE433" i="2"/>
  <c r="EV433" i="2" s="1"/>
  <c r="CJ433" i="2"/>
  <c r="CQ433" i="2"/>
  <c r="CV433" i="2"/>
  <c r="DA433" i="2"/>
  <c r="DF433" i="2"/>
  <c r="DK433" i="2"/>
  <c r="EZ433" i="2" s="1"/>
  <c r="DP433" i="2"/>
  <c r="DU433" i="2"/>
  <c r="DZ433" i="2"/>
  <c r="EE433" i="2"/>
  <c r="EJ433" i="2"/>
  <c r="EK433" i="2"/>
  <c r="K434" i="2"/>
  <c r="EQ434" i="2" s="1"/>
  <c r="M434" i="2"/>
  <c r="X434" i="2"/>
  <c r="AI434" i="2"/>
  <c r="AT434" i="2"/>
  <c r="BA434" i="2"/>
  <c r="BL434" i="2"/>
  <c r="BW434" i="2"/>
  <c r="BZ434" i="2"/>
  <c r="CE434" i="2"/>
  <c r="EV434" i="2" s="1"/>
  <c r="CJ434" i="2"/>
  <c r="CQ434" i="2"/>
  <c r="CV434" i="2"/>
  <c r="DA434" i="2"/>
  <c r="DF434" i="2"/>
  <c r="DK434" i="2"/>
  <c r="EZ434" i="2" s="1"/>
  <c r="DP434" i="2"/>
  <c r="DU434" i="2"/>
  <c r="DZ434" i="2"/>
  <c r="EE434" i="2"/>
  <c r="EJ434" i="2"/>
  <c r="EK434" i="2"/>
  <c r="K435" i="2"/>
  <c r="EQ435" i="2" s="1"/>
  <c r="M435" i="2"/>
  <c r="X435" i="2"/>
  <c r="AI435" i="2"/>
  <c r="AT435" i="2"/>
  <c r="BA435" i="2"/>
  <c r="BL435" i="2"/>
  <c r="BW435" i="2"/>
  <c r="BZ435" i="2"/>
  <c r="CE435" i="2"/>
  <c r="EV435" i="2" s="1"/>
  <c r="CJ435" i="2"/>
  <c r="CQ435" i="2"/>
  <c r="CV435" i="2"/>
  <c r="DA435" i="2"/>
  <c r="DF435" i="2"/>
  <c r="DK435" i="2"/>
  <c r="EZ435" i="2" s="1"/>
  <c r="DP435" i="2"/>
  <c r="DU435" i="2"/>
  <c r="DZ435" i="2"/>
  <c r="EE435" i="2"/>
  <c r="EJ435" i="2"/>
  <c r="EK435" i="2"/>
  <c r="K436" i="2"/>
  <c r="EQ436" i="2" s="1"/>
  <c r="M436" i="2"/>
  <c r="X436" i="2"/>
  <c r="AI436" i="2"/>
  <c r="AT436" i="2"/>
  <c r="BA436" i="2"/>
  <c r="BL436" i="2"/>
  <c r="BW436" i="2"/>
  <c r="BZ436" i="2"/>
  <c r="CE436" i="2"/>
  <c r="EV436" i="2" s="1"/>
  <c r="CJ436" i="2"/>
  <c r="CQ436" i="2"/>
  <c r="CV436" i="2"/>
  <c r="DA436" i="2"/>
  <c r="DF436" i="2"/>
  <c r="DK436" i="2"/>
  <c r="EZ436" i="2" s="1"/>
  <c r="DP436" i="2"/>
  <c r="DU436" i="2"/>
  <c r="DZ436" i="2"/>
  <c r="EE436" i="2"/>
  <c r="EJ436" i="2"/>
  <c r="EK436" i="2"/>
  <c r="K437" i="2"/>
  <c r="EQ437" i="2" s="1"/>
  <c r="M437" i="2"/>
  <c r="X437" i="2"/>
  <c r="AI437" i="2"/>
  <c r="AT437" i="2"/>
  <c r="BA437" i="2"/>
  <c r="BL437" i="2"/>
  <c r="BW437" i="2"/>
  <c r="BZ437" i="2"/>
  <c r="CE437" i="2"/>
  <c r="EV437" i="2" s="1"/>
  <c r="CJ437" i="2"/>
  <c r="CQ437" i="2"/>
  <c r="CV437" i="2"/>
  <c r="DA437" i="2"/>
  <c r="DF437" i="2"/>
  <c r="DK437" i="2"/>
  <c r="EZ437" i="2" s="1"/>
  <c r="DP437" i="2"/>
  <c r="DU437" i="2"/>
  <c r="DZ437" i="2"/>
  <c r="EE437" i="2"/>
  <c r="EJ437" i="2"/>
  <c r="EK437" i="2"/>
  <c r="K438" i="2"/>
  <c r="EQ438" i="2" s="1"/>
  <c r="M438" i="2"/>
  <c r="X438" i="2"/>
  <c r="AI438" i="2"/>
  <c r="AT438" i="2"/>
  <c r="BA438" i="2"/>
  <c r="BL438" i="2"/>
  <c r="BW438" i="2"/>
  <c r="BZ438" i="2"/>
  <c r="CE438" i="2"/>
  <c r="EV438" i="2" s="1"/>
  <c r="CJ438" i="2"/>
  <c r="CQ438" i="2"/>
  <c r="CV438" i="2"/>
  <c r="DA438" i="2"/>
  <c r="DF438" i="2"/>
  <c r="DK438" i="2"/>
  <c r="EZ438" i="2" s="1"/>
  <c r="DP438" i="2"/>
  <c r="DU438" i="2"/>
  <c r="DZ438" i="2"/>
  <c r="EE438" i="2"/>
  <c r="EJ438" i="2"/>
  <c r="EK438" i="2"/>
  <c r="K439" i="2"/>
  <c r="EQ439" i="2" s="1"/>
  <c r="M439" i="2"/>
  <c r="X439" i="2"/>
  <c r="AI439" i="2"/>
  <c r="AT439" i="2"/>
  <c r="BA439" i="2"/>
  <c r="BL439" i="2"/>
  <c r="BW439" i="2"/>
  <c r="BZ439" i="2"/>
  <c r="CE439" i="2"/>
  <c r="EV439" i="2" s="1"/>
  <c r="CJ439" i="2"/>
  <c r="CQ439" i="2"/>
  <c r="CV439" i="2"/>
  <c r="DA439" i="2"/>
  <c r="DF439" i="2"/>
  <c r="DK439" i="2"/>
  <c r="EZ439" i="2" s="1"/>
  <c r="DP439" i="2"/>
  <c r="DU439" i="2"/>
  <c r="DZ439" i="2"/>
  <c r="EE439" i="2"/>
  <c r="EJ439" i="2"/>
  <c r="EK439" i="2"/>
  <c r="K440" i="2"/>
  <c r="EQ440" i="2" s="1"/>
  <c r="M440" i="2"/>
  <c r="X440" i="2"/>
  <c r="AI440" i="2"/>
  <c r="AT440" i="2"/>
  <c r="BA440" i="2"/>
  <c r="BL440" i="2"/>
  <c r="BW440" i="2"/>
  <c r="BZ440" i="2"/>
  <c r="CE440" i="2"/>
  <c r="EV440" i="2" s="1"/>
  <c r="CJ440" i="2"/>
  <c r="CQ440" i="2"/>
  <c r="CV440" i="2"/>
  <c r="DA440" i="2"/>
  <c r="DF440" i="2"/>
  <c r="DK440" i="2"/>
  <c r="EZ440" i="2" s="1"/>
  <c r="DP440" i="2"/>
  <c r="DU440" i="2"/>
  <c r="DZ440" i="2"/>
  <c r="EE440" i="2"/>
  <c r="EJ440" i="2"/>
  <c r="EK440" i="2"/>
  <c r="K441" i="2"/>
  <c r="EQ441" i="2" s="1"/>
  <c r="M441" i="2"/>
  <c r="X441" i="2"/>
  <c r="AI441" i="2"/>
  <c r="AT441" i="2"/>
  <c r="BA441" i="2"/>
  <c r="BL441" i="2"/>
  <c r="BW441" i="2"/>
  <c r="BZ441" i="2"/>
  <c r="CE441" i="2"/>
  <c r="EV441" i="2" s="1"/>
  <c r="CJ441" i="2"/>
  <c r="CQ441" i="2"/>
  <c r="CV441" i="2"/>
  <c r="DA441" i="2"/>
  <c r="DF441" i="2"/>
  <c r="DK441" i="2"/>
  <c r="EZ441" i="2" s="1"/>
  <c r="DP441" i="2"/>
  <c r="DU441" i="2"/>
  <c r="DZ441" i="2"/>
  <c r="EE441" i="2"/>
  <c r="EJ441" i="2"/>
  <c r="EK441" i="2"/>
  <c r="K442" i="2"/>
  <c r="EQ442" i="2" s="1"/>
  <c r="M442" i="2"/>
  <c r="X442" i="2"/>
  <c r="AI442" i="2"/>
  <c r="AT442" i="2"/>
  <c r="BA442" i="2"/>
  <c r="BL442" i="2"/>
  <c r="BW442" i="2"/>
  <c r="BZ442" i="2"/>
  <c r="CE442" i="2"/>
  <c r="EV442" i="2" s="1"/>
  <c r="CJ442" i="2"/>
  <c r="CQ442" i="2"/>
  <c r="CV442" i="2"/>
  <c r="DA442" i="2"/>
  <c r="DF442" i="2"/>
  <c r="DK442" i="2"/>
  <c r="EZ442" i="2" s="1"/>
  <c r="DP442" i="2"/>
  <c r="DU442" i="2"/>
  <c r="DZ442" i="2"/>
  <c r="EE442" i="2"/>
  <c r="EJ442" i="2"/>
  <c r="EK442" i="2"/>
  <c r="K443" i="2"/>
  <c r="EQ443" i="2" s="1"/>
  <c r="M443" i="2"/>
  <c r="X443" i="2"/>
  <c r="AI443" i="2"/>
  <c r="AT443" i="2"/>
  <c r="BA443" i="2"/>
  <c r="BL443" i="2"/>
  <c r="BW443" i="2"/>
  <c r="BZ443" i="2"/>
  <c r="CE443" i="2"/>
  <c r="EV443" i="2" s="1"/>
  <c r="CJ443" i="2"/>
  <c r="CQ443" i="2"/>
  <c r="CV443" i="2"/>
  <c r="DA443" i="2"/>
  <c r="DF443" i="2"/>
  <c r="DK443" i="2"/>
  <c r="EZ443" i="2" s="1"/>
  <c r="DP443" i="2"/>
  <c r="DU443" i="2"/>
  <c r="DZ443" i="2"/>
  <c r="EE443" i="2"/>
  <c r="EJ443" i="2"/>
  <c r="EK443" i="2"/>
  <c r="K444" i="2"/>
  <c r="EQ444" i="2" s="1"/>
  <c r="M444" i="2"/>
  <c r="X444" i="2"/>
  <c r="AI444" i="2"/>
  <c r="AT444" i="2"/>
  <c r="BA444" i="2"/>
  <c r="BL444" i="2"/>
  <c r="BW444" i="2"/>
  <c r="BZ444" i="2"/>
  <c r="CE444" i="2"/>
  <c r="EV444" i="2" s="1"/>
  <c r="CJ444" i="2"/>
  <c r="CQ444" i="2"/>
  <c r="CV444" i="2"/>
  <c r="DA444" i="2"/>
  <c r="DF444" i="2"/>
  <c r="DK444" i="2"/>
  <c r="EZ444" i="2" s="1"/>
  <c r="DP444" i="2"/>
  <c r="DU444" i="2"/>
  <c r="DZ444" i="2"/>
  <c r="EE444" i="2"/>
  <c r="EJ444" i="2"/>
  <c r="EK444" i="2"/>
  <c r="K445" i="2"/>
  <c r="EQ445" i="2" s="1"/>
  <c r="M445" i="2"/>
  <c r="X445" i="2"/>
  <c r="AI445" i="2"/>
  <c r="AT445" i="2"/>
  <c r="BA445" i="2"/>
  <c r="BL445" i="2"/>
  <c r="BW445" i="2"/>
  <c r="BZ445" i="2"/>
  <c r="CE445" i="2"/>
  <c r="EV445" i="2" s="1"/>
  <c r="CJ445" i="2"/>
  <c r="CQ445" i="2"/>
  <c r="CV445" i="2"/>
  <c r="DA445" i="2"/>
  <c r="DF445" i="2"/>
  <c r="DK445" i="2"/>
  <c r="EZ445" i="2" s="1"/>
  <c r="DP445" i="2"/>
  <c r="DU445" i="2"/>
  <c r="DZ445" i="2"/>
  <c r="EE445" i="2"/>
  <c r="EJ445" i="2"/>
  <c r="EK445" i="2"/>
  <c r="K446" i="2"/>
  <c r="EQ446" i="2" s="1"/>
  <c r="M446" i="2"/>
  <c r="X446" i="2"/>
  <c r="AI446" i="2"/>
  <c r="AT446" i="2"/>
  <c r="BA446" i="2"/>
  <c r="BL446" i="2"/>
  <c r="BW446" i="2"/>
  <c r="BZ446" i="2"/>
  <c r="CE446" i="2"/>
  <c r="EV446" i="2" s="1"/>
  <c r="CJ446" i="2"/>
  <c r="CQ446" i="2"/>
  <c r="CV446" i="2"/>
  <c r="DA446" i="2"/>
  <c r="DF446" i="2"/>
  <c r="DK446" i="2"/>
  <c r="EZ446" i="2" s="1"/>
  <c r="DP446" i="2"/>
  <c r="DU446" i="2"/>
  <c r="DZ446" i="2"/>
  <c r="EE446" i="2"/>
  <c r="EJ446" i="2"/>
  <c r="EK446" i="2"/>
  <c r="K447" i="2"/>
  <c r="EQ447" i="2" s="1"/>
  <c r="M447" i="2"/>
  <c r="X447" i="2"/>
  <c r="AI447" i="2"/>
  <c r="AT447" i="2"/>
  <c r="BA447" i="2"/>
  <c r="BL447" i="2"/>
  <c r="BW447" i="2"/>
  <c r="BZ447" i="2"/>
  <c r="CE447" i="2"/>
  <c r="EV447" i="2" s="1"/>
  <c r="CJ447" i="2"/>
  <c r="CQ447" i="2"/>
  <c r="CV447" i="2"/>
  <c r="DA447" i="2"/>
  <c r="DF447" i="2"/>
  <c r="DK447" i="2"/>
  <c r="EZ447" i="2" s="1"/>
  <c r="DP447" i="2"/>
  <c r="DU447" i="2"/>
  <c r="DZ447" i="2"/>
  <c r="EE447" i="2"/>
  <c r="EJ447" i="2"/>
  <c r="EK447" i="2"/>
  <c r="K448" i="2"/>
  <c r="EQ448" i="2" s="1"/>
  <c r="M448" i="2"/>
  <c r="X448" i="2"/>
  <c r="AI448" i="2"/>
  <c r="AT448" i="2"/>
  <c r="BA448" i="2"/>
  <c r="BL448" i="2"/>
  <c r="BW448" i="2"/>
  <c r="BZ448" i="2"/>
  <c r="CE448" i="2"/>
  <c r="EV448" i="2" s="1"/>
  <c r="CJ448" i="2"/>
  <c r="CQ448" i="2"/>
  <c r="CV448" i="2"/>
  <c r="DA448" i="2"/>
  <c r="DF448" i="2"/>
  <c r="DK448" i="2"/>
  <c r="EZ448" i="2" s="1"/>
  <c r="DP448" i="2"/>
  <c r="DU448" i="2"/>
  <c r="DZ448" i="2"/>
  <c r="EE448" i="2"/>
  <c r="EJ448" i="2"/>
  <c r="EK448" i="2"/>
  <c r="K449" i="2"/>
  <c r="EQ449" i="2" s="1"/>
  <c r="M449" i="2"/>
  <c r="X449" i="2"/>
  <c r="AI449" i="2"/>
  <c r="AT449" i="2"/>
  <c r="BA449" i="2"/>
  <c r="BL449" i="2"/>
  <c r="BW449" i="2"/>
  <c r="BZ449" i="2"/>
  <c r="CE449" i="2"/>
  <c r="EV449" i="2" s="1"/>
  <c r="CJ449" i="2"/>
  <c r="CQ449" i="2"/>
  <c r="CV449" i="2"/>
  <c r="DA449" i="2"/>
  <c r="DF449" i="2"/>
  <c r="DK449" i="2"/>
  <c r="EZ449" i="2" s="1"/>
  <c r="DP449" i="2"/>
  <c r="DU449" i="2"/>
  <c r="DZ449" i="2"/>
  <c r="EE449" i="2"/>
  <c r="EJ449" i="2"/>
  <c r="EK449" i="2"/>
  <c r="K450" i="2"/>
  <c r="EQ450" i="2" s="1"/>
  <c r="M450" i="2"/>
  <c r="X450" i="2"/>
  <c r="AI450" i="2"/>
  <c r="AT450" i="2"/>
  <c r="BA450" i="2"/>
  <c r="BL450" i="2"/>
  <c r="BW450" i="2"/>
  <c r="BZ450" i="2"/>
  <c r="CE450" i="2"/>
  <c r="EV450" i="2" s="1"/>
  <c r="CJ450" i="2"/>
  <c r="CQ450" i="2"/>
  <c r="CV450" i="2"/>
  <c r="DA450" i="2"/>
  <c r="DF450" i="2"/>
  <c r="DK450" i="2"/>
  <c r="EZ450" i="2" s="1"/>
  <c r="DP450" i="2"/>
  <c r="DU450" i="2"/>
  <c r="DZ450" i="2"/>
  <c r="EE450" i="2"/>
  <c r="EJ450" i="2"/>
  <c r="EK450" i="2"/>
  <c r="K451" i="2"/>
  <c r="EQ451" i="2" s="1"/>
  <c r="M451" i="2"/>
  <c r="X451" i="2"/>
  <c r="AI451" i="2"/>
  <c r="AT451" i="2"/>
  <c r="BA451" i="2"/>
  <c r="BL451" i="2"/>
  <c r="BW451" i="2"/>
  <c r="BZ451" i="2"/>
  <c r="CE451" i="2"/>
  <c r="EV451" i="2" s="1"/>
  <c r="CJ451" i="2"/>
  <c r="CQ451" i="2"/>
  <c r="CV451" i="2"/>
  <c r="DA451" i="2"/>
  <c r="DF451" i="2"/>
  <c r="DK451" i="2"/>
  <c r="EZ451" i="2" s="1"/>
  <c r="DP451" i="2"/>
  <c r="DU451" i="2"/>
  <c r="DZ451" i="2"/>
  <c r="EE451" i="2"/>
  <c r="EJ451" i="2"/>
  <c r="EK451" i="2"/>
  <c r="K452" i="2"/>
  <c r="EQ452" i="2" s="1"/>
  <c r="M452" i="2"/>
  <c r="X452" i="2"/>
  <c r="AI452" i="2"/>
  <c r="AT452" i="2"/>
  <c r="BA452" i="2"/>
  <c r="BL452" i="2"/>
  <c r="BW452" i="2"/>
  <c r="BZ452" i="2"/>
  <c r="CE452" i="2"/>
  <c r="EV452" i="2" s="1"/>
  <c r="CJ452" i="2"/>
  <c r="CQ452" i="2"/>
  <c r="CV452" i="2"/>
  <c r="DA452" i="2"/>
  <c r="DF452" i="2"/>
  <c r="DK452" i="2"/>
  <c r="EZ452" i="2" s="1"/>
  <c r="DP452" i="2"/>
  <c r="DU452" i="2"/>
  <c r="DZ452" i="2"/>
  <c r="EE452" i="2"/>
  <c r="EJ452" i="2"/>
  <c r="EK452" i="2"/>
  <c r="K453" i="2"/>
  <c r="EQ453" i="2" s="1"/>
  <c r="M453" i="2"/>
  <c r="X453" i="2"/>
  <c r="AI453" i="2"/>
  <c r="AT453" i="2"/>
  <c r="BA453" i="2"/>
  <c r="BL453" i="2"/>
  <c r="BW453" i="2"/>
  <c r="BZ453" i="2"/>
  <c r="CE453" i="2"/>
  <c r="EV453" i="2" s="1"/>
  <c r="CJ453" i="2"/>
  <c r="CQ453" i="2"/>
  <c r="CV453" i="2"/>
  <c r="DA453" i="2"/>
  <c r="DF453" i="2"/>
  <c r="DK453" i="2"/>
  <c r="EZ453" i="2" s="1"/>
  <c r="DP453" i="2"/>
  <c r="DU453" i="2"/>
  <c r="DZ453" i="2"/>
  <c r="EE453" i="2"/>
  <c r="EJ453" i="2"/>
  <c r="EK453" i="2"/>
  <c r="K454" i="2"/>
  <c r="EQ454" i="2" s="1"/>
  <c r="M454" i="2"/>
  <c r="X454" i="2"/>
  <c r="AI454" i="2"/>
  <c r="AT454" i="2"/>
  <c r="BA454" i="2"/>
  <c r="BL454" i="2"/>
  <c r="BW454" i="2"/>
  <c r="BZ454" i="2"/>
  <c r="CE454" i="2"/>
  <c r="EV454" i="2" s="1"/>
  <c r="CJ454" i="2"/>
  <c r="CQ454" i="2"/>
  <c r="CV454" i="2"/>
  <c r="DA454" i="2"/>
  <c r="DF454" i="2"/>
  <c r="DK454" i="2"/>
  <c r="EZ454" i="2" s="1"/>
  <c r="DP454" i="2"/>
  <c r="DU454" i="2"/>
  <c r="DZ454" i="2"/>
  <c r="EE454" i="2"/>
  <c r="EJ454" i="2"/>
  <c r="EK454" i="2"/>
  <c r="K455" i="2"/>
  <c r="EQ455" i="2" s="1"/>
  <c r="M455" i="2"/>
  <c r="X455" i="2"/>
  <c r="AI455" i="2"/>
  <c r="AT455" i="2"/>
  <c r="BA455" i="2"/>
  <c r="BL455" i="2"/>
  <c r="BW455" i="2"/>
  <c r="BZ455" i="2"/>
  <c r="CE455" i="2"/>
  <c r="EV455" i="2" s="1"/>
  <c r="CJ455" i="2"/>
  <c r="CQ455" i="2"/>
  <c r="CV455" i="2"/>
  <c r="DA455" i="2"/>
  <c r="DF455" i="2"/>
  <c r="DK455" i="2"/>
  <c r="EZ455" i="2" s="1"/>
  <c r="DP455" i="2"/>
  <c r="DU455" i="2"/>
  <c r="DZ455" i="2"/>
  <c r="EE455" i="2"/>
  <c r="EJ455" i="2"/>
  <c r="EK455" i="2"/>
  <c r="K456" i="2"/>
  <c r="EQ456" i="2" s="1"/>
  <c r="M456" i="2"/>
  <c r="X456" i="2"/>
  <c r="AI456" i="2"/>
  <c r="AT456" i="2"/>
  <c r="BA456" i="2"/>
  <c r="BL456" i="2"/>
  <c r="BW456" i="2"/>
  <c r="BZ456" i="2"/>
  <c r="CE456" i="2"/>
  <c r="EV456" i="2" s="1"/>
  <c r="CJ456" i="2"/>
  <c r="CQ456" i="2"/>
  <c r="CV456" i="2"/>
  <c r="DA456" i="2"/>
  <c r="DF456" i="2"/>
  <c r="DK456" i="2"/>
  <c r="EZ456" i="2" s="1"/>
  <c r="DP456" i="2"/>
  <c r="DU456" i="2"/>
  <c r="DZ456" i="2"/>
  <c r="EE456" i="2"/>
  <c r="EJ456" i="2"/>
  <c r="EK456" i="2"/>
  <c r="K457" i="2"/>
  <c r="EQ457" i="2" s="1"/>
  <c r="M457" i="2"/>
  <c r="AI457" i="2"/>
  <c r="AT457" i="2"/>
  <c r="BA457" i="2"/>
  <c r="BL457" i="2"/>
  <c r="BW457" i="2"/>
  <c r="BZ457" i="2"/>
  <c r="CE457" i="2"/>
  <c r="EV457" i="2" s="1"/>
  <c r="CJ457" i="2"/>
  <c r="CQ457" i="2"/>
  <c r="CV457" i="2"/>
  <c r="DA457" i="2"/>
  <c r="DF457" i="2"/>
  <c r="DK457" i="2"/>
  <c r="EZ457" i="2" s="1"/>
  <c r="DP457" i="2"/>
  <c r="DU457" i="2"/>
  <c r="DZ457" i="2"/>
  <c r="EE457" i="2"/>
  <c r="EJ457" i="2"/>
  <c r="EK457" i="2"/>
  <c r="K458" i="2"/>
  <c r="EQ458" i="2" s="1"/>
  <c r="M458" i="2"/>
  <c r="X458" i="2"/>
  <c r="AI458" i="2"/>
  <c r="AT458" i="2"/>
  <c r="BA458" i="2"/>
  <c r="BL458" i="2"/>
  <c r="BW458" i="2"/>
  <c r="BZ458" i="2"/>
  <c r="CE458" i="2"/>
  <c r="EV458" i="2" s="1"/>
  <c r="CJ458" i="2"/>
  <c r="CQ458" i="2"/>
  <c r="CV458" i="2"/>
  <c r="DA458" i="2"/>
  <c r="DF458" i="2"/>
  <c r="DK458" i="2"/>
  <c r="EZ458" i="2" s="1"/>
  <c r="DP458" i="2"/>
  <c r="DU458" i="2"/>
  <c r="DZ458" i="2"/>
  <c r="EE458" i="2"/>
  <c r="EJ458" i="2"/>
  <c r="EK458" i="2"/>
  <c r="K459" i="2"/>
  <c r="EQ459" i="2" s="1"/>
  <c r="M459" i="2"/>
  <c r="X459" i="2"/>
  <c r="AI459" i="2"/>
  <c r="AT459" i="2"/>
  <c r="BA459" i="2"/>
  <c r="BL459" i="2"/>
  <c r="BW459" i="2"/>
  <c r="BZ459" i="2"/>
  <c r="CE459" i="2"/>
  <c r="EV459" i="2" s="1"/>
  <c r="CJ459" i="2"/>
  <c r="CQ459" i="2"/>
  <c r="CV459" i="2"/>
  <c r="DA459" i="2"/>
  <c r="DF459" i="2"/>
  <c r="DK459" i="2"/>
  <c r="EZ459" i="2" s="1"/>
  <c r="DP459" i="2"/>
  <c r="DU459" i="2"/>
  <c r="DZ459" i="2"/>
  <c r="EE459" i="2"/>
  <c r="EJ459" i="2"/>
  <c r="EK459" i="2"/>
  <c r="K460" i="2"/>
  <c r="EQ460" i="2" s="1"/>
  <c r="M460" i="2"/>
  <c r="X460" i="2"/>
  <c r="AI460" i="2"/>
  <c r="AT460" i="2"/>
  <c r="BA460" i="2"/>
  <c r="BL460" i="2"/>
  <c r="BW460" i="2"/>
  <c r="BZ460" i="2"/>
  <c r="CE460" i="2"/>
  <c r="EV460" i="2" s="1"/>
  <c r="CJ460" i="2"/>
  <c r="CQ460" i="2"/>
  <c r="CV460" i="2"/>
  <c r="DA460" i="2"/>
  <c r="DF460" i="2"/>
  <c r="DK460" i="2"/>
  <c r="EZ460" i="2" s="1"/>
  <c r="DP460" i="2"/>
  <c r="DU460" i="2"/>
  <c r="DZ460" i="2"/>
  <c r="EE460" i="2"/>
  <c r="EJ460" i="2"/>
  <c r="EK460" i="2"/>
  <c r="K461" i="2"/>
  <c r="EQ461" i="2" s="1"/>
  <c r="M461" i="2"/>
  <c r="X461" i="2"/>
  <c r="AI461" i="2"/>
  <c r="AT461" i="2"/>
  <c r="BA461" i="2"/>
  <c r="BL461" i="2"/>
  <c r="BW461" i="2"/>
  <c r="BZ461" i="2"/>
  <c r="CE461" i="2"/>
  <c r="EV461" i="2" s="1"/>
  <c r="CJ461" i="2"/>
  <c r="CQ461" i="2"/>
  <c r="CV461" i="2"/>
  <c r="DA461" i="2"/>
  <c r="DF461" i="2"/>
  <c r="DK461" i="2"/>
  <c r="EZ461" i="2" s="1"/>
  <c r="DP461" i="2"/>
  <c r="DU461" i="2"/>
  <c r="DZ461" i="2"/>
  <c r="EE461" i="2"/>
  <c r="EJ461" i="2"/>
  <c r="EK461" i="2"/>
  <c r="K462" i="2"/>
  <c r="EQ462" i="2" s="1"/>
  <c r="M462" i="2"/>
  <c r="X462" i="2"/>
  <c r="AI462" i="2"/>
  <c r="AT462" i="2"/>
  <c r="BA462" i="2"/>
  <c r="BL462" i="2"/>
  <c r="BW462" i="2"/>
  <c r="BZ462" i="2"/>
  <c r="CE462" i="2"/>
  <c r="EV462" i="2" s="1"/>
  <c r="CJ462" i="2"/>
  <c r="CQ462" i="2"/>
  <c r="CV462" i="2"/>
  <c r="DA462" i="2"/>
  <c r="DF462" i="2"/>
  <c r="DK462" i="2"/>
  <c r="EZ462" i="2" s="1"/>
  <c r="DP462" i="2"/>
  <c r="DU462" i="2"/>
  <c r="DZ462" i="2"/>
  <c r="EE462" i="2"/>
  <c r="EJ462" i="2"/>
  <c r="EK462" i="2"/>
  <c r="K463" i="2"/>
  <c r="EQ463" i="2" s="1"/>
  <c r="M463" i="2"/>
  <c r="X463" i="2"/>
  <c r="AI463" i="2"/>
  <c r="AT463" i="2"/>
  <c r="BA463" i="2"/>
  <c r="BL463" i="2"/>
  <c r="BW463" i="2"/>
  <c r="BZ463" i="2"/>
  <c r="CE463" i="2"/>
  <c r="EV463" i="2" s="1"/>
  <c r="CJ463" i="2"/>
  <c r="CQ463" i="2"/>
  <c r="CV463" i="2"/>
  <c r="DA463" i="2"/>
  <c r="DF463" i="2"/>
  <c r="DK463" i="2"/>
  <c r="EZ463" i="2" s="1"/>
  <c r="DP463" i="2"/>
  <c r="DU463" i="2"/>
  <c r="DZ463" i="2"/>
  <c r="EE463" i="2"/>
  <c r="EJ463" i="2"/>
  <c r="EK463" i="2"/>
  <c r="K464" i="2"/>
  <c r="EQ464" i="2" s="1"/>
  <c r="M464" i="2"/>
  <c r="X464" i="2"/>
  <c r="AI464" i="2"/>
  <c r="AT464" i="2"/>
  <c r="BA464" i="2"/>
  <c r="BL464" i="2"/>
  <c r="BW464" i="2"/>
  <c r="BZ464" i="2"/>
  <c r="CE464" i="2"/>
  <c r="EV464" i="2" s="1"/>
  <c r="CJ464" i="2"/>
  <c r="CQ464" i="2"/>
  <c r="CV464" i="2"/>
  <c r="DA464" i="2"/>
  <c r="DF464" i="2"/>
  <c r="DK464" i="2"/>
  <c r="EZ464" i="2" s="1"/>
  <c r="DP464" i="2"/>
  <c r="DU464" i="2"/>
  <c r="DZ464" i="2"/>
  <c r="EE464" i="2"/>
  <c r="EJ464" i="2"/>
  <c r="EK464" i="2"/>
  <c r="K465" i="2"/>
  <c r="EQ465" i="2" s="1"/>
  <c r="M465" i="2"/>
  <c r="X465" i="2"/>
  <c r="AI465" i="2"/>
  <c r="AT465" i="2"/>
  <c r="BA465" i="2"/>
  <c r="BL465" i="2"/>
  <c r="BW465" i="2"/>
  <c r="BZ465" i="2"/>
  <c r="CE465" i="2"/>
  <c r="EV465" i="2" s="1"/>
  <c r="CJ465" i="2"/>
  <c r="CQ465" i="2"/>
  <c r="CV465" i="2"/>
  <c r="DA465" i="2"/>
  <c r="DF465" i="2"/>
  <c r="DK465" i="2"/>
  <c r="EZ465" i="2" s="1"/>
  <c r="DP465" i="2"/>
  <c r="DU465" i="2"/>
  <c r="DZ465" i="2"/>
  <c r="EE465" i="2"/>
  <c r="EJ465" i="2"/>
  <c r="EK465" i="2"/>
  <c r="K466" i="2"/>
  <c r="EQ466" i="2" s="1"/>
  <c r="M466" i="2"/>
  <c r="X466" i="2"/>
  <c r="AI466" i="2"/>
  <c r="AT466" i="2"/>
  <c r="BA466" i="2"/>
  <c r="BL466" i="2"/>
  <c r="BW466" i="2"/>
  <c r="BZ466" i="2"/>
  <c r="CE466" i="2"/>
  <c r="EV466" i="2" s="1"/>
  <c r="CJ466" i="2"/>
  <c r="CQ466" i="2"/>
  <c r="CV466" i="2"/>
  <c r="DA466" i="2"/>
  <c r="DF466" i="2"/>
  <c r="DK466" i="2"/>
  <c r="EZ466" i="2" s="1"/>
  <c r="DP466" i="2"/>
  <c r="DU466" i="2"/>
  <c r="DZ466" i="2"/>
  <c r="EE466" i="2"/>
  <c r="EJ466" i="2"/>
  <c r="EK466" i="2"/>
  <c r="K467" i="2"/>
  <c r="EQ467" i="2" s="1"/>
  <c r="M467" i="2"/>
  <c r="X467" i="2"/>
  <c r="AI467" i="2"/>
  <c r="AT467" i="2"/>
  <c r="BA467" i="2"/>
  <c r="BL467" i="2"/>
  <c r="BW467" i="2"/>
  <c r="BZ467" i="2"/>
  <c r="CE467" i="2"/>
  <c r="EV467" i="2" s="1"/>
  <c r="CJ467" i="2"/>
  <c r="CQ467" i="2"/>
  <c r="CV467" i="2"/>
  <c r="DA467" i="2"/>
  <c r="DF467" i="2"/>
  <c r="DK467" i="2"/>
  <c r="EZ467" i="2" s="1"/>
  <c r="DP467" i="2"/>
  <c r="DU467" i="2"/>
  <c r="DZ467" i="2"/>
  <c r="EE467" i="2"/>
  <c r="EJ467" i="2"/>
  <c r="EK467" i="2"/>
  <c r="K468" i="2"/>
  <c r="EQ468" i="2" s="1"/>
  <c r="M468" i="2"/>
  <c r="X468" i="2"/>
  <c r="AI468" i="2"/>
  <c r="AT468" i="2"/>
  <c r="BA468" i="2"/>
  <c r="BL468" i="2"/>
  <c r="BW468" i="2"/>
  <c r="BZ468" i="2"/>
  <c r="CE468" i="2"/>
  <c r="EV468" i="2" s="1"/>
  <c r="CJ468" i="2"/>
  <c r="CQ468" i="2"/>
  <c r="CV468" i="2"/>
  <c r="DA468" i="2"/>
  <c r="DF468" i="2"/>
  <c r="DK468" i="2"/>
  <c r="EZ468" i="2" s="1"/>
  <c r="DP468" i="2"/>
  <c r="DU468" i="2"/>
  <c r="DZ468" i="2"/>
  <c r="EE468" i="2"/>
  <c r="EJ468" i="2"/>
  <c r="EK468" i="2"/>
  <c r="K469" i="2"/>
  <c r="EQ469" i="2" s="1"/>
  <c r="M469" i="2"/>
  <c r="X469" i="2"/>
  <c r="AI469" i="2"/>
  <c r="AT469" i="2"/>
  <c r="BA469" i="2"/>
  <c r="BL469" i="2"/>
  <c r="BW469" i="2"/>
  <c r="BZ469" i="2"/>
  <c r="CE469" i="2"/>
  <c r="EV469" i="2" s="1"/>
  <c r="CJ469" i="2"/>
  <c r="CQ469" i="2"/>
  <c r="CV469" i="2"/>
  <c r="DA469" i="2"/>
  <c r="DF469" i="2"/>
  <c r="DK469" i="2"/>
  <c r="EZ469" i="2" s="1"/>
  <c r="DP469" i="2"/>
  <c r="DU469" i="2"/>
  <c r="DZ469" i="2"/>
  <c r="EE469" i="2"/>
  <c r="EJ469" i="2"/>
  <c r="EK469" i="2"/>
  <c r="M470" i="2"/>
  <c r="X470" i="2"/>
  <c r="AI470" i="2"/>
  <c r="AT470" i="2"/>
  <c r="BA470" i="2"/>
  <c r="BL470" i="2"/>
  <c r="BW470" i="2"/>
  <c r="BZ470" i="2"/>
  <c r="CE470" i="2"/>
  <c r="EV470" i="2" s="1"/>
  <c r="CJ470" i="2"/>
  <c r="CQ470" i="2"/>
  <c r="CV470" i="2"/>
  <c r="DA470" i="2"/>
  <c r="DF470" i="2"/>
  <c r="DK470" i="2"/>
  <c r="EZ470" i="2" s="1"/>
  <c r="DP470" i="2"/>
  <c r="DU470" i="2"/>
  <c r="DZ470" i="2"/>
  <c r="EE470" i="2"/>
  <c r="EJ470" i="2"/>
  <c r="EK470" i="2"/>
  <c r="K471" i="2"/>
  <c r="EQ471" i="2" s="1"/>
  <c r="M471" i="2"/>
  <c r="X471" i="2"/>
  <c r="AI471" i="2"/>
  <c r="AT471" i="2"/>
  <c r="BA471" i="2"/>
  <c r="BL471" i="2"/>
  <c r="BW471" i="2"/>
  <c r="BZ471" i="2"/>
  <c r="CE471" i="2"/>
  <c r="EV471" i="2" s="1"/>
  <c r="CJ471" i="2"/>
  <c r="CQ471" i="2"/>
  <c r="CV471" i="2"/>
  <c r="DA471" i="2"/>
  <c r="DF471" i="2"/>
  <c r="DK471" i="2"/>
  <c r="EZ471" i="2" s="1"/>
  <c r="DP471" i="2"/>
  <c r="DU471" i="2"/>
  <c r="DZ471" i="2"/>
  <c r="EE471" i="2"/>
  <c r="EJ471" i="2"/>
  <c r="EK471" i="2"/>
  <c r="K472" i="2"/>
  <c r="EQ472" i="2" s="1"/>
  <c r="M472" i="2"/>
  <c r="X472" i="2"/>
  <c r="AI472" i="2"/>
  <c r="AT472" i="2"/>
  <c r="BA472" i="2"/>
  <c r="BL472" i="2"/>
  <c r="BW472" i="2"/>
  <c r="BZ472" i="2"/>
  <c r="CE472" i="2"/>
  <c r="EV472" i="2" s="1"/>
  <c r="CJ472" i="2"/>
  <c r="CQ472" i="2"/>
  <c r="CV472" i="2"/>
  <c r="DA472" i="2"/>
  <c r="DF472" i="2"/>
  <c r="DK472" i="2"/>
  <c r="EZ472" i="2" s="1"/>
  <c r="DP472" i="2"/>
  <c r="DU472" i="2"/>
  <c r="DZ472" i="2"/>
  <c r="EE472" i="2"/>
  <c r="EJ472" i="2"/>
  <c r="EK472" i="2"/>
  <c r="K473" i="2"/>
  <c r="EQ473" i="2" s="1"/>
  <c r="M473" i="2"/>
  <c r="X473" i="2"/>
  <c r="AI473" i="2"/>
  <c r="AT473" i="2"/>
  <c r="BA473" i="2"/>
  <c r="BL473" i="2"/>
  <c r="BW473" i="2"/>
  <c r="BZ473" i="2"/>
  <c r="CE473" i="2"/>
  <c r="EV473" i="2" s="1"/>
  <c r="CJ473" i="2"/>
  <c r="CQ473" i="2"/>
  <c r="CV473" i="2"/>
  <c r="DA473" i="2"/>
  <c r="DF473" i="2"/>
  <c r="DK473" i="2"/>
  <c r="EZ473" i="2" s="1"/>
  <c r="DP473" i="2"/>
  <c r="DU473" i="2"/>
  <c r="DZ473" i="2"/>
  <c r="EE473" i="2"/>
  <c r="EJ473" i="2"/>
  <c r="EK473" i="2"/>
  <c r="K474" i="2"/>
  <c r="EQ474" i="2" s="1"/>
  <c r="M474" i="2"/>
  <c r="X474" i="2"/>
  <c r="AI474" i="2"/>
  <c r="AT474" i="2"/>
  <c r="BA474" i="2"/>
  <c r="BL474" i="2"/>
  <c r="BW474" i="2"/>
  <c r="BZ474" i="2"/>
  <c r="CE474" i="2"/>
  <c r="EV474" i="2" s="1"/>
  <c r="CJ474" i="2"/>
  <c r="CQ474" i="2"/>
  <c r="CV474" i="2"/>
  <c r="DA474" i="2"/>
  <c r="DF474" i="2"/>
  <c r="DK474" i="2"/>
  <c r="EZ474" i="2" s="1"/>
  <c r="DP474" i="2"/>
  <c r="DU474" i="2"/>
  <c r="DZ474" i="2"/>
  <c r="EE474" i="2"/>
  <c r="EJ474" i="2"/>
  <c r="EK474" i="2"/>
  <c r="K475" i="2"/>
  <c r="EQ475" i="2" s="1"/>
  <c r="M475" i="2"/>
  <c r="X475" i="2"/>
  <c r="AI475" i="2"/>
  <c r="AT475" i="2"/>
  <c r="BA475" i="2"/>
  <c r="BL475" i="2"/>
  <c r="BW475" i="2"/>
  <c r="BZ475" i="2"/>
  <c r="CE475" i="2"/>
  <c r="EV475" i="2" s="1"/>
  <c r="CJ475" i="2"/>
  <c r="CQ475" i="2"/>
  <c r="CV475" i="2"/>
  <c r="DA475" i="2"/>
  <c r="DF475" i="2"/>
  <c r="DK475" i="2"/>
  <c r="EZ475" i="2" s="1"/>
  <c r="DP475" i="2"/>
  <c r="DU475" i="2"/>
  <c r="DZ475" i="2"/>
  <c r="EE475" i="2"/>
  <c r="EJ475" i="2"/>
  <c r="EK475" i="2"/>
  <c r="K476" i="2"/>
  <c r="EQ476" i="2" s="1"/>
  <c r="M476" i="2"/>
  <c r="X476" i="2"/>
  <c r="AI476" i="2"/>
  <c r="AT476" i="2"/>
  <c r="BA476" i="2"/>
  <c r="BL476" i="2"/>
  <c r="BW476" i="2"/>
  <c r="BZ476" i="2"/>
  <c r="CE476" i="2"/>
  <c r="EV476" i="2" s="1"/>
  <c r="CJ476" i="2"/>
  <c r="CQ476" i="2"/>
  <c r="CV476" i="2"/>
  <c r="DA476" i="2"/>
  <c r="DF476" i="2"/>
  <c r="DK476" i="2"/>
  <c r="EZ476" i="2" s="1"/>
  <c r="DP476" i="2"/>
  <c r="DU476" i="2"/>
  <c r="DZ476" i="2"/>
  <c r="EE476" i="2"/>
  <c r="EJ476" i="2"/>
  <c r="EK476" i="2"/>
  <c r="K477" i="2"/>
  <c r="EQ477" i="2" s="1"/>
  <c r="M477" i="2"/>
  <c r="X477" i="2"/>
  <c r="AI477" i="2"/>
  <c r="AT477" i="2"/>
  <c r="BA477" i="2"/>
  <c r="BL477" i="2"/>
  <c r="BW477" i="2"/>
  <c r="BZ477" i="2"/>
  <c r="CE477" i="2"/>
  <c r="EV477" i="2" s="1"/>
  <c r="CJ477" i="2"/>
  <c r="CQ477" i="2"/>
  <c r="CV477" i="2"/>
  <c r="DA477" i="2"/>
  <c r="DF477" i="2"/>
  <c r="DK477" i="2"/>
  <c r="EZ477" i="2" s="1"/>
  <c r="DP477" i="2"/>
  <c r="DU477" i="2"/>
  <c r="DZ477" i="2"/>
  <c r="EE477" i="2"/>
  <c r="EJ477" i="2"/>
  <c r="EK477" i="2"/>
  <c r="K478" i="2"/>
  <c r="EQ478" i="2" s="1"/>
  <c r="M478" i="2"/>
  <c r="X478" i="2"/>
  <c r="AI478" i="2"/>
  <c r="AT478" i="2"/>
  <c r="BA478" i="2"/>
  <c r="BL478" i="2"/>
  <c r="BW478" i="2"/>
  <c r="BZ478" i="2"/>
  <c r="CE478" i="2"/>
  <c r="EV478" i="2" s="1"/>
  <c r="CJ478" i="2"/>
  <c r="CQ478" i="2"/>
  <c r="CV478" i="2"/>
  <c r="DA478" i="2"/>
  <c r="DF478" i="2"/>
  <c r="DK478" i="2"/>
  <c r="EZ478" i="2" s="1"/>
  <c r="DP478" i="2"/>
  <c r="DU478" i="2"/>
  <c r="DZ478" i="2"/>
  <c r="EE478" i="2"/>
  <c r="EJ478" i="2"/>
  <c r="EK478" i="2"/>
  <c r="K479" i="2"/>
  <c r="EQ479" i="2" s="1"/>
  <c r="M479" i="2"/>
  <c r="X479" i="2"/>
  <c r="AI479" i="2"/>
  <c r="AT479" i="2"/>
  <c r="BA479" i="2"/>
  <c r="BL479" i="2"/>
  <c r="BW479" i="2"/>
  <c r="BZ479" i="2"/>
  <c r="CE479" i="2"/>
  <c r="EV479" i="2" s="1"/>
  <c r="CJ479" i="2"/>
  <c r="CQ479" i="2"/>
  <c r="CV479" i="2"/>
  <c r="DA479" i="2"/>
  <c r="DF479" i="2"/>
  <c r="DK479" i="2"/>
  <c r="EZ479" i="2" s="1"/>
  <c r="DP479" i="2"/>
  <c r="DU479" i="2"/>
  <c r="DZ479" i="2"/>
  <c r="EE479" i="2"/>
  <c r="EJ479" i="2"/>
  <c r="EK479" i="2"/>
  <c r="K480" i="2"/>
  <c r="EQ480" i="2" s="1"/>
  <c r="M480" i="2"/>
  <c r="X480" i="2"/>
  <c r="AI480" i="2"/>
  <c r="AT480" i="2"/>
  <c r="BA480" i="2"/>
  <c r="BL480" i="2"/>
  <c r="BW480" i="2"/>
  <c r="BZ480" i="2"/>
  <c r="CE480" i="2"/>
  <c r="EV480" i="2" s="1"/>
  <c r="CJ480" i="2"/>
  <c r="CQ480" i="2"/>
  <c r="CV480" i="2"/>
  <c r="DA480" i="2"/>
  <c r="DF480" i="2"/>
  <c r="DK480" i="2"/>
  <c r="EZ480" i="2" s="1"/>
  <c r="DP480" i="2"/>
  <c r="DU480" i="2"/>
  <c r="DZ480" i="2"/>
  <c r="EE480" i="2"/>
  <c r="EJ480" i="2"/>
  <c r="EK480" i="2"/>
  <c r="M481" i="2"/>
  <c r="X481" i="2"/>
  <c r="AI481" i="2"/>
  <c r="AT481" i="2"/>
  <c r="BA481" i="2"/>
  <c r="BL481" i="2"/>
  <c r="BW481" i="2"/>
  <c r="BZ481" i="2"/>
  <c r="CE481" i="2"/>
  <c r="EV481" i="2" s="1"/>
  <c r="CJ481" i="2"/>
  <c r="CQ481" i="2"/>
  <c r="CV481" i="2"/>
  <c r="DA481" i="2"/>
  <c r="DF481" i="2"/>
  <c r="DK481" i="2"/>
  <c r="EZ481" i="2" s="1"/>
  <c r="DP481" i="2"/>
  <c r="DU481" i="2"/>
  <c r="DZ481" i="2"/>
  <c r="EE481" i="2"/>
  <c r="EJ481" i="2"/>
  <c r="EK481" i="2"/>
  <c r="K482" i="2"/>
  <c r="EQ482" i="2" s="1"/>
  <c r="M482" i="2"/>
  <c r="X482" i="2"/>
  <c r="AI482" i="2"/>
  <c r="AT482" i="2"/>
  <c r="BA482" i="2"/>
  <c r="BL482" i="2"/>
  <c r="BW482" i="2"/>
  <c r="BZ482" i="2"/>
  <c r="CE482" i="2"/>
  <c r="EV482" i="2" s="1"/>
  <c r="CJ482" i="2"/>
  <c r="CQ482" i="2"/>
  <c r="CV482" i="2"/>
  <c r="DA482" i="2"/>
  <c r="DF482" i="2"/>
  <c r="DK482" i="2"/>
  <c r="EZ482" i="2" s="1"/>
  <c r="DP482" i="2"/>
  <c r="DU482" i="2"/>
  <c r="DZ482" i="2"/>
  <c r="EE482" i="2"/>
  <c r="EJ482" i="2"/>
  <c r="EK482" i="2"/>
  <c r="K483" i="2"/>
  <c r="EQ483" i="2" s="1"/>
  <c r="M483" i="2"/>
  <c r="X483" i="2"/>
  <c r="AI483" i="2"/>
  <c r="AT483" i="2"/>
  <c r="BA483" i="2"/>
  <c r="BL483" i="2"/>
  <c r="BW483" i="2"/>
  <c r="BZ483" i="2"/>
  <c r="CE483" i="2"/>
  <c r="EV483" i="2" s="1"/>
  <c r="CJ483" i="2"/>
  <c r="CQ483" i="2"/>
  <c r="CV483" i="2"/>
  <c r="DA483" i="2"/>
  <c r="DF483" i="2"/>
  <c r="DK483" i="2"/>
  <c r="EZ483" i="2" s="1"/>
  <c r="DP483" i="2"/>
  <c r="DU483" i="2"/>
  <c r="DZ483" i="2"/>
  <c r="EE483" i="2"/>
  <c r="EJ483" i="2"/>
  <c r="EK483" i="2"/>
  <c r="M484" i="2"/>
  <c r="X484" i="2"/>
  <c r="AI484" i="2"/>
  <c r="AT484" i="2"/>
  <c r="BA484" i="2"/>
  <c r="BL484" i="2"/>
  <c r="BW484" i="2"/>
  <c r="BZ484" i="2"/>
  <c r="CE484" i="2"/>
  <c r="EV484" i="2" s="1"/>
  <c r="CJ484" i="2"/>
  <c r="CQ484" i="2"/>
  <c r="CV484" i="2"/>
  <c r="DA484" i="2"/>
  <c r="DF484" i="2"/>
  <c r="DK484" i="2"/>
  <c r="EZ484" i="2" s="1"/>
  <c r="DP484" i="2"/>
  <c r="DU484" i="2"/>
  <c r="DZ484" i="2"/>
  <c r="EE484" i="2"/>
  <c r="EJ484" i="2"/>
  <c r="EK484" i="2"/>
  <c r="K485" i="2"/>
  <c r="EQ485" i="2" s="1"/>
  <c r="M485" i="2"/>
  <c r="X485" i="2"/>
  <c r="AI485" i="2"/>
  <c r="AT485" i="2"/>
  <c r="BA485" i="2"/>
  <c r="BL485" i="2"/>
  <c r="BW485" i="2"/>
  <c r="BZ485" i="2"/>
  <c r="CE485" i="2"/>
  <c r="EV485" i="2" s="1"/>
  <c r="CJ485" i="2"/>
  <c r="CQ485" i="2"/>
  <c r="CV485" i="2"/>
  <c r="DA485" i="2"/>
  <c r="DF485" i="2"/>
  <c r="DK485" i="2"/>
  <c r="EZ485" i="2" s="1"/>
  <c r="DP485" i="2"/>
  <c r="DU485" i="2"/>
  <c r="DZ485" i="2"/>
  <c r="EE485" i="2"/>
  <c r="EJ485" i="2"/>
  <c r="EK485" i="2"/>
  <c r="K486" i="2"/>
  <c r="EQ486" i="2" s="1"/>
  <c r="M486" i="2"/>
  <c r="X486" i="2"/>
  <c r="AI486" i="2"/>
  <c r="AT486" i="2"/>
  <c r="BA486" i="2"/>
  <c r="BL486" i="2"/>
  <c r="BW486" i="2"/>
  <c r="BZ486" i="2"/>
  <c r="CE486" i="2"/>
  <c r="EV486" i="2" s="1"/>
  <c r="CJ486" i="2"/>
  <c r="CQ486" i="2"/>
  <c r="CV486" i="2"/>
  <c r="DA486" i="2"/>
  <c r="DF486" i="2"/>
  <c r="DK486" i="2"/>
  <c r="EZ486" i="2" s="1"/>
  <c r="DP486" i="2"/>
  <c r="DU486" i="2"/>
  <c r="DZ486" i="2"/>
  <c r="EE486" i="2"/>
  <c r="EJ486" i="2"/>
  <c r="EK486" i="2"/>
  <c r="K487" i="2"/>
  <c r="EQ487" i="2" s="1"/>
  <c r="M487" i="2"/>
  <c r="X487" i="2"/>
  <c r="AI487" i="2"/>
  <c r="AT487" i="2"/>
  <c r="BA487" i="2"/>
  <c r="BL487" i="2"/>
  <c r="BW487" i="2"/>
  <c r="BZ487" i="2"/>
  <c r="CE487" i="2"/>
  <c r="EV487" i="2" s="1"/>
  <c r="CJ487" i="2"/>
  <c r="CQ487" i="2"/>
  <c r="CV487" i="2"/>
  <c r="DA487" i="2"/>
  <c r="DF487" i="2"/>
  <c r="DK487" i="2"/>
  <c r="EZ487" i="2" s="1"/>
  <c r="DP487" i="2"/>
  <c r="DU487" i="2"/>
  <c r="DZ487" i="2"/>
  <c r="EE487" i="2"/>
  <c r="EJ487" i="2"/>
  <c r="EK487" i="2"/>
  <c r="K488" i="2"/>
  <c r="EQ488" i="2" s="1"/>
  <c r="M488" i="2"/>
  <c r="X488" i="2"/>
  <c r="AI488" i="2"/>
  <c r="AT488" i="2"/>
  <c r="BA488" i="2"/>
  <c r="BL488" i="2"/>
  <c r="BW488" i="2"/>
  <c r="BZ488" i="2"/>
  <c r="CE488" i="2"/>
  <c r="EV488" i="2" s="1"/>
  <c r="CJ488" i="2"/>
  <c r="CQ488" i="2"/>
  <c r="CV488" i="2"/>
  <c r="DA488" i="2"/>
  <c r="DF488" i="2"/>
  <c r="DK488" i="2"/>
  <c r="EZ488" i="2" s="1"/>
  <c r="DP488" i="2"/>
  <c r="DU488" i="2"/>
  <c r="DZ488" i="2"/>
  <c r="EE488" i="2"/>
  <c r="EJ488" i="2"/>
  <c r="EK488" i="2"/>
  <c r="K489" i="2"/>
  <c r="EQ489" i="2" s="1"/>
  <c r="M489" i="2"/>
  <c r="X489" i="2"/>
  <c r="AI489" i="2"/>
  <c r="AT489" i="2"/>
  <c r="BA489" i="2"/>
  <c r="BL489" i="2"/>
  <c r="BW489" i="2"/>
  <c r="BZ489" i="2"/>
  <c r="CE489" i="2"/>
  <c r="EV489" i="2" s="1"/>
  <c r="CJ489" i="2"/>
  <c r="CQ489" i="2"/>
  <c r="CV489" i="2"/>
  <c r="DA489" i="2"/>
  <c r="DF489" i="2"/>
  <c r="DK489" i="2"/>
  <c r="EZ489" i="2" s="1"/>
  <c r="DP489" i="2"/>
  <c r="DU489" i="2"/>
  <c r="DZ489" i="2"/>
  <c r="EE489" i="2"/>
  <c r="EJ489" i="2"/>
  <c r="EK489" i="2"/>
  <c r="K490" i="2"/>
  <c r="EQ490" i="2" s="1"/>
  <c r="M490" i="2"/>
  <c r="X490" i="2"/>
  <c r="AI490" i="2"/>
  <c r="AT490" i="2"/>
  <c r="BA490" i="2"/>
  <c r="BL490" i="2"/>
  <c r="BW490" i="2"/>
  <c r="BZ490" i="2"/>
  <c r="CE490" i="2"/>
  <c r="EV490" i="2" s="1"/>
  <c r="CJ490" i="2"/>
  <c r="CQ490" i="2"/>
  <c r="CV490" i="2"/>
  <c r="DA490" i="2"/>
  <c r="DF490" i="2"/>
  <c r="DK490" i="2"/>
  <c r="EZ490" i="2" s="1"/>
  <c r="DP490" i="2"/>
  <c r="DU490" i="2"/>
  <c r="DZ490" i="2"/>
  <c r="EE490" i="2"/>
  <c r="EJ490" i="2"/>
  <c r="EK490" i="2"/>
  <c r="K491" i="2"/>
  <c r="EQ491" i="2" s="1"/>
  <c r="M491" i="2"/>
  <c r="X491" i="2"/>
  <c r="AI491" i="2"/>
  <c r="AT491" i="2"/>
  <c r="BA491" i="2"/>
  <c r="BL491" i="2"/>
  <c r="BW491" i="2"/>
  <c r="BZ491" i="2"/>
  <c r="CE491" i="2"/>
  <c r="EV491" i="2" s="1"/>
  <c r="CJ491" i="2"/>
  <c r="CQ491" i="2"/>
  <c r="CV491" i="2"/>
  <c r="DA491" i="2"/>
  <c r="DF491" i="2"/>
  <c r="DK491" i="2"/>
  <c r="EZ491" i="2" s="1"/>
  <c r="DP491" i="2"/>
  <c r="DU491" i="2"/>
  <c r="DZ491" i="2"/>
  <c r="EE491" i="2"/>
  <c r="EJ491" i="2"/>
  <c r="EK491" i="2"/>
  <c r="K492" i="2"/>
  <c r="EQ492" i="2" s="1"/>
  <c r="M492" i="2"/>
  <c r="X492" i="2"/>
  <c r="AI492" i="2"/>
  <c r="AT492" i="2"/>
  <c r="BA492" i="2"/>
  <c r="BL492" i="2"/>
  <c r="BW492" i="2"/>
  <c r="BZ492" i="2"/>
  <c r="CE492" i="2"/>
  <c r="EV492" i="2" s="1"/>
  <c r="CJ492" i="2"/>
  <c r="CQ492" i="2"/>
  <c r="CV492" i="2"/>
  <c r="DA492" i="2"/>
  <c r="DF492" i="2"/>
  <c r="DK492" i="2"/>
  <c r="EZ492" i="2" s="1"/>
  <c r="DP492" i="2"/>
  <c r="DU492" i="2"/>
  <c r="DZ492" i="2"/>
  <c r="EE492" i="2"/>
  <c r="EJ492" i="2"/>
  <c r="EK492" i="2"/>
  <c r="K493" i="2"/>
  <c r="EQ493" i="2" s="1"/>
  <c r="M493" i="2"/>
  <c r="X493" i="2"/>
  <c r="AI493" i="2"/>
  <c r="AT493" i="2"/>
  <c r="BA493" i="2"/>
  <c r="BL493" i="2"/>
  <c r="BW493" i="2"/>
  <c r="BZ493" i="2"/>
  <c r="CE493" i="2"/>
  <c r="EV493" i="2" s="1"/>
  <c r="CJ493" i="2"/>
  <c r="CQ493" i="2"/>
  <c r="CV493" i="2"/>
  <c r="DA493" i="2"/>
  <c r="DF493" i="2"/>
  <c r="DK493" i="2"/>
  <c r="EZ493" i="2" s="1"/>
  <c r="DP493" i="2"/>
  <c r="DU493" i="2"/>
  <c r="DZ493" i="2"/>
  <c r="EE493" i="2"/>
  <c r="EJ493" i="2"/>
  <c r="EK493" i="2"/>
  <c r="K494" i="2"/>
  <c r="EQ494" i="2" s="1"/>
  <c r="M494" i="2"/>
  <c r="X494" i="2"/>
  <c r="AI494" i="2"/>
  <c r="AT494" i="2"/>
  <c r="BA494" i="2"/>
  <c r="BL494" i="2"/>
  <c r="BW494" i="2"/>
  <c r="BZ494" i="2"/>
  <c r="CE494" i="2"/>
  <c r="EV494" i="2" s="1"/>
  <c r="CJ494" i="2"/>
  <c r="CQ494" i="2"/>
  <c r="CV494" i="2"/>
  <c r="DA494" i="2"/>
  <c r="DF494" i="2"/>
  <c r="DK494" i="2"/>
  <c r="EZ494" i="2" s="1"/>
  <c r="DP494" i="2"/>
  <c r="DU494" i="2"/>
  <c r="DZ494" i="2"/>
  <c r="EE494" i="2"/>
  <c r="EJ494" i="2"/>
  <c r="EK494" i="2"/>
  <c r="ER507" i="2" l="1"/>
  <c r="ER499" i="2"/>
  <c r="ER492" i="2"/>
  <c r="ER477" i="2"/>
  <c r="ER462" i="2"/>
  <c r="ER535" i="2"/>
  <c r="ER547" i="2"/>
  <c r="ER539" i="2"/>
  <c r="ER531" i="2"/>
  <c r="ER523" i="2"/>
  <c r="ER515" i="2"/>
  <c r="ER454" i="2"/>
  <c r="ER446" i="2"/>
  <c r="ER438" i="2"/>
  <c r="ER555" i="2"/>
  <c r="ER495" i="2"/>
  <c r="ER488" i="2"/>
  <c r="ER481" i="2"/>
  <c r="ER473" i="2"/>
  <c r="ER466" i="2"/>
  <c r="ER458" i="2"/>
  <c r="ER450" i="2"/>
  <c r="ER442" i="2"/>
  <c r="ER434" i="2"/>
  <c r="ER559" i="2"/>
  <c r="ER551" i="2"/>
  <c r="ER543" i="2"/>
  <c r="ER527" i="2"/>
  <c r="ER519" i="2"/>
  <c r="ER511" i="2"/>
  <c r="ER503" i="2"/>
  <c r="ER494" i="2"/>
  <c r="ER490" i="2"/>
  <c r="ER486" i="2"/>
  <c r="ER483" i="2"/>
  <c r="ER479" i="2"/>
  <c r="ER475" i="2"/>
  <c r="ER471" i="2"/>
  <c r="ER468" i="2"/>
  <c r="ER484" i="2"/>
  <c r="ER493" i="2"/>
  <c r="ER489" i="2"/>
  <c r="ER485" i="2"/>
  <c r="ER482" i="2"/>
  <c r="ER478" i="2"/>
  <c r="ER474" i="2"/>
  <c r="ER467" i="2"/>
  <c r="ER463" i="2"/>
  <c r="ER459" i="2"/>
  <c r="ER455" i="2"/>
  <c r="ER451" i="2"/>
  <c r="ER447" i="2"/>
  <c r="ER443" i="2"/>
  <c r="ER439" i="2"/>
  <c r="ER435" i="2"/>
  <c r="ER560" i="2"/>
  <c r="ER556" i="2"/>
  <c r="ER552" i="2"/>
  <c r="ER548" i="2"/>
  <c r="ER544" i="2"/>
  <c r="ER540" i="2"/>
  <c r="ER536" i="2"/>
  <c r="ER532" i="2"/>
  <c r="ER528" i="2"/>
  <c r="ER524" i="2"/>
  <c r="ER520" i="2"/>
  <c r="ER516" i="2"/>
  <c r="ER512" i="2"/>
  <c r="ER508" i="2"/>
  <c r="ER504" i="2"/>
  <c r="ER500" i="2"/>
  <c r="ER496" i="2"/>
  <c r="EU493" i="2"/>
  <c r="ES493" i="2"/>
  <c r="ES485" i="2"/>
  <c r="EU485" i="2"/>
  <c r="EU459" i="2"/>
  <c r="ES459" i="2"/>
  <c r="EU455" i="2"/>
  <c r="ES455" i="2"/>
  <c r="ES435" i="2"/>
  <c r="EU435" i="2"/>
  <c r="EU560" i="2"/>
  <c r="ES560" i="2"/>
  <c r="ES540" i="2"/>
  <c r="EU540" i="2"/>
  <c r="EU468" i="2"/>
  <c r="ES468" i="2"/>
  <c r="EU464" i="2"/>
  <c r="ES464" i="2"/>
  <c r="EU460" i="2"/>
  <c r="ES460" i="2"/>
  <c r="ES456" i="2"/>
  <c r="EU456" i="2"/>
  <c r="ES452" i="2"/>
  <c r="EU452" i="2"/>
  <c r="EU448" i="2"/>
  <c r="ES448" i="2"/>
  <c r="EU444" i="2"/>
  <c r="ES444" i="2"/>
  <c r="ES440" i="2"/>
  <c r="EU440" i="2"/>
  <c r="ES436" i="2"/>
  <c r="EU436" i="2"/>
  <c r="EU432" i="2"/>
  <c r="ES432" i="2"/>
  <c r="ES561" i="2"/>
  <c r="EU561" i="2"/>
  <c r="EU557" i="2"/>
  <c r="ES557" i="2"/>
  <c r="EU553" i="2"/>
  <c r="ES553" i="2"/>
  <c r="ES549" i="2"/>
  <c r="EU549" i="2"/>
  <c r="ES545" i="2"/>
  <c r="EU545" i="2"/>
  <c r="ES541" i="2"/>
  <c r="EU541" i="2"/>
  <c r="EU537" i="2"/>
  <c r="ES537" i="2"/>
  <c r="EU533" i="2"/>
  <c r="ES533" i="2"/>
  <c r="ES529" i="2"/>
  <c r="EU529" i="2"/>
  <c r="ES525" i="2"/>
  <c r="EU525" i="2"/>
  <c r="EU521" i="2"/>
  <c r="ES521" i="2"/>
  <c r="EU517" i="2"/>
  <c r="ES517" i="2"/>
  <c r="ES513" i="2"/>
  <c r="EU513" i="2"/>
  <c r="EU509" i="2"/>
  <c r="ES509" i="2"/>
  <c r="EU505" i="2"/>
  <c r="ES505" i="2"/>
  <c r="ES501" i="2"/>
  <c r="EU501" i="2"/>
  <c r="ES497" i="2"/>
  <c r="EU497" i="2"/>
  <c r="EU489" i="2"/>
  <c r="ES489" i="2"/>
  <c r="EU482" i="2"/>
  <c r="ES482" i="2"/>
  <c r="EU467" i="2"/>
  <c r="ES467" i="2"/>
  <c r="ES447" i="2"/>
  <c r="EU447" i="2"/>
  <c r="EU556" i="2"/>
  <c r="ES556" i="2"/>
  <c r="EU528" i="2"/>
  <c r="ES528" i="2"/>
  <c r="ES520" i="2"/>
  <c r="EU520" i="2"/>
  <c r="ES516" i="2"/>
  <c r="EU516" i="2"/>
  <c r="EU512" i="2"/>
  <c r="ES512" i="2"/>
  <c r="EU496" i="2"/>
  <c r="ES496" i="2"/>
  <c r="EU494" i="2"/>
  <c r="ES494" i="2"/>
  <c r="ES490" i="2"/>
  <c r="EU490" i="2"/>
  <c r="ES483" i="2"/>
  <c r="EU483" i="2"/>
  <c r="ES479" i="2"/>
  <c r="EU479" i="2"/>
  <c r="EU475" i="2"/>
  <c r="ES475" i="2"/>
  <c r="EU471" i="2"/>
  <c r="ES471" i="2"/>
  <c r="ES491" i="2"/>
  <c r="EU491" i="2"/>
  <c r="EU487" i="2"/>
  <c r="ES487" i="2"/>
  <c r="EU480" i="2"/>
  <c r="ES480" i="2"/>
  <c r="ES476" i="2"/>
  <c r="EU476" i="2"/>
  <c r="ES472" i="2"/>
  <c r="EU472" i="2"/>
  <c r="ES469" i="2"/>
  <c r="EU469" i="2"/>
  <c r="ES465" i="2"/>
  <c r="EU465" i="2"/>
  <c r="ER464" i="2"/>
  <c r="ES461" i="2"/>
  <c r="EU461" i="2"/>
  <c r="ER460" i="2"/>
  <c r="EU457" i="2"/>
  <c r="ES457" i="2"/>
  <c r="ER456" i="2"/>
  <c r="EU453" i="2"/>
  <c r="ES453" i="2"/>
  <c r="ER452" i="2"/>
  <c r="ES449" i="2"/>
  <c r="EU449" i="2"/>
  <c r="ER448" i="2"/>
  <c r="EU445" i="2"/>
  <c r="ES445" i="2"/>
  <c r="ER444" i="2"/>
  <c r="EU441" i="2"/>
  <c r="ES441" i="2"/>
  <c r="ER440" i="2"/>
  <c r="ES437" i="2"/>
  <c r="EU437" i="2"/>
  <c r="ER436" i="2"/>
  <c r="ES433" i="2"/>
  <c r="EU433" i="2"/>
  <c r="ER432" i="2"/>
  <c r="EU562" i="2"/>
  <c r="ES562" i="2"/>
  <c r="ER561" i="2"/>
  <c r="EU558" i="2"/>
  <c r="ES558" i="2"/>
  <c r="ER557" i="2"/>
  <c r="ES554" i="2"/>
  <c r="EU554" i="2"/>
  <c r="ER553" i="2"/>
  <c r="ES550" i="2"/>
  <c r="EU550" i="2"/>
  <c r="ER549" i="2"/>
  <c r="EU546" i="2"/>
  <c r="ES546" i="2"/>
  <c r="ER545" i="2"/>
  <c r="ES542" i="2"/>
  <c r="EU542" i="2"/>
  <c r="ER541" i="2"/>
  <c r="ES538" i="2"/>
  <c r="EU538" i="2"/>
  <c r="ER537" i="2"/>
  <c r="EU534" i="2"/>
  <c r="ES534" i="2"/>
  <c r="ER533" i="2"/>
  <c r="EU530" i="2"/>
  <c r="ES530" i="2"/>
  <c r="ER529" i="2"/>
  <c r="ES526" i="2"/>
  <c r="EU526" i="2"/>
  <c r="ER525" i="2"/>
  <c r="ES522" i="2"/>
  <c r="EU522" i="2"/>
  <c r="ER521" i="2"/>
  <c r="EU518" i="2"/>
  <c r="ES518" i="2"/>
  <c r="ER517" i="2"/>
  <c r="EU514" i="2"/>
  <c r="ES514" i="2"/>
  <c r="ER513" i="2"/>
  <c r="ES510" i="2"/>
  <c r="EU510" i="2"/>
  <c r="ER509" i="2"/>
  <c r="ES506" i="2"/>
  <c r="EU506" i="2"/>
  <c r="ER505" i="2"/>
  <c r="ES502" i="2"/>
  <c r="EU502" i="2"/>
  <c r="ER501" i="2"/>
  <c r="EU498" i="2"/>
  <c r="ES498" i="2"/>
  <c r="ER497" i="2"/>
  <c r="EU478" i="2"/>
  <c r="ES478" i="2"/>
  <c r="ES474" i="2"/>
  <c r="EU474" i="2"/>
  <c r="EU470" i="2"/>
  <c r="ES470" i="2"/>
  <c r="ES463" i="2"/>
  <c r="EU463" i="2"/>
  <c r="ES451" i="2"/>
  <c r="EU451" i="2"/>
  <c r="ES443" i="2"/>
  <c r="EU443" i="2"/>
  <c r="EU439" i="2"/>
  <c r="ES439" i="2"/>
  <c r="ES552" i="2"/>
  <c r="EU552" i="2"/>
  <c r="EU548" i="2"/>
  <c r="ES548" i="2"/>
  <c r="EU544" i="2"/>
  <c r="ES544" i="2"/>
  <c r="ES536" i="2"/>
  <c r="EU536" i="2"/>
  <c r="EU532" i="2"/>
  <c r="ES532" i="2"/>
  <c r="ES524" i="2"/>
  <c r="EU524" i="2"/>
  <c r="EU508" i="2"/>
  <c r="ES508" i="2"/>
  <c r="ES504" i="2"/>
  <c r="EU504" i="2"/>
  <c r="ES500" i="2"/>
  <c r="EU500" i="2"/>
  <c r="ES486" i="2"/>
  <c r="EU486" i="2"/>
  <c r="ER470" i="2"/>
  <c r="EU492" i="2"/>
  <c r="ES492" i="2"/>
  <c r="ER491" i="2"/>
  <c r="ES488" i="2"/>
  <c r="EU488" i="2"/>
  <c r="ER487" i="2"/>
  <c r="EU484" i="2"/>
  <c r="ES484" i="2"/>
  <c r="ES481" i="2"/>
  <c r="EU481" i="2"/>
  <c r="ER480" i="2"/>
  <c r="ES477" i="2"/>
  <c r="EU477" i="2"/>
  <c r="ER476" i="2"/>
  <c r="EU473" i="2"/>
  <c r="ES473" i="2"/>
  <c r="ER472" i="2"/>
  <c r="ER469" i="2"/>
  <c r="EU466" i="2"/>
  <c r="ES466" i="2"/>
  <c r="ER465" i="2"/>
  <c r="ES462" i="2"/>
  <c r="EU462" i="2"/>
  <c r="ER461" i="2"/>
  <c r="ES458" i="2"/>
  <c r="EU458" i="2"/>
  <c r="ER457" i="2"/>
  <c r="EU454" i="2"/>
  <c r="ES454" i="2"/>
  <c r="ER453" i="2"/>
  <c r="EU450" i="2"/>
  <c r="ES450" i="2"/>
  <c r="ER449" i="2"/>
  <c r="ES446" i="2"/>
  <c r="EU446" i="2"/>
  <c r="ER445" i="2"/>
  <c r="ES442" i="2"/>
  <c r="EU442" i="2"/>
  <c r="ER441" i="2"/>
  <c r="ES438" i="2"/>
  <c r="EU438" i="2"/>
  <c r="ER437" i="2"/>
  <c r="EU434" i="2"/>
  <c r="ES434" i="2"/>
  <c r="ER433" i="2"/>
  <c r="ER562" i="2"/>
  <c r="ES559" i="2"/>
  <c r="EU559" i="2"/>
  <c r="ER558" i="2"/>
  <c r="ES555" i="2"/>
  <c r="EU555" i="2"/>
  <c r="ER554" i="2"/>
  <c r="EU551" i="2"/>
  <c r="ES551" i="2"/>
  <c r="ER550" i="2"/>
  <c r="EU547" i="2"/>
  <c r="ES547" i="2"/>
  <c r="ER546" i="2"/>
  <c r="ES543" i="2"/>
  <c r="EU543" i="2"/>
  <c r="ER542" i="2"/>
  <c r="ES539" i="2"/>
  <c r="EU539" i="2"/>
  <c r="ER538" i="2"/>
  <c r="EU535" i="2"/>
  <c r="ES535" i="2"/>
  <c r="ER534" i="2"/>
  <c r="EU531" i="2"/>
  <c r="ES531" i="2"/>
  <c r="ER530" i="2"/>
  <c r="ES527" i="2"/>
  <c r="EU527" i="2"/>
  <c r="ER526" i="2"/>
  <c r="EU523" i="2"/>
  <c r="ES523" i="2"/>
  <c r="ER522" i="2"/>
  <c r="EU519" i="2"/>
  <c r="ES519" i="2"/>
  <c r="ER518" i="2"/>
  <c r="ES515" i="2"/>
  <c r="EU515" i="2"/>
  <c r="ER514" i="2"/>
  <c r="ES511" i="2"/>
  <c r="EU511" i="2"/>
  <c r="ER510" i="2"/>
  <c r="ES507" i="2"/>
  <c r="EU507" i="2"/>
  <c r="ER506" i="2"/>
  <c r="EU503" i="2"/>
  <c r="ES503" i="2"/>
  <c r="ER502" i="2"/>
  <c r="ES499" i="2"/>
  <c r="EU499" i="2"/>
  <c r="ER498" i="2"/>
  <c r="ES495" i="2"/>
  <c r="EU495" i="2"/>
  <c r="I406" i="2" l="1"/>
  <c r="I408" i="2"/>
  <c r="DQ366" i="2"/>
  <c r="DU366" i="2" s="1"/>
  <c r="DG402" i="2"/>
  <c r="DK402" i="2" s="1"/>
  <c r="EZ402" i="2" s="1"/>
  <c r="CM393" i="2"/>
  <c r="O393" i="2"/>
  <c r="P383" i="2"/>
  <c r="H374" i="2"/>
  <c r="EP374" i="2" s="1"/>
  <c r="H383" i="2"/>
  <c r="EP383" i="2" s="1"/>
  <c r="H391" i="2"/>
  <c r="EP391" i="2" s="1"/>
  <c r="H396" i="2"/>
  <c r="EP396" i="2" s="1"/>
  <c r="H394" i="2"/>
  <c r="EP394" i="2" s="1"/>
  <c r="H392" i="2"/>
  <c r="EP392" i="2" s="1"/>
  <c r="H421" i="2"/>
  <c r="EP421" i="2" s="1"/>
  <c r="H418" i="2"/>
  <c r="EP418" i="2" s="1"/>
  <c r="H401" i="2"/>
  <c r="EP401" i="2" s="1"/>
  <c r="H416" i="2"/>
  <c r="EP416" i="2" s="1"/>
  <c r="H423" i="2"/>
  <c r="EP423" i="2" s="1"/>
  <c r="H404" i="2"/>
  <c r="EP404" i="2" s="1"/>
  <c r="N411" i="2"/>
  <c r="X411" i="2" s="1"/>
  <c r="K366" i="2"/>
  <c r="EQ366" i="2" s="1"/>
  <c r="M366" i="2"/>
  <c r="X366" i="2"/>
  <c r="AI366" i="2"/>
  <c r="AT366" i="2"/>
  <c r="BA366" i="2"/>
  <c r="BL366" i="2"/>
  <c r="BW366" i="2"/>
  <c r="BZ366" i="2"/>
  <c r="CE366" i="2"/>
  <c r="EV366" i="2" s="1"/>
  <c r="CJ366" i="2"/>
  <c r="CQ366" i="2"/>
  <c r="CV366" i="2"/>
  <c r="DA366" i="2"/>
  <c r="DF366" i="2"/>
  <c r="DK366" i="2"/>
  <c r="EZ366" i="2" s="1"/>
  <c r="DP366" i="2"/>
  <c r="DZ366" i="2"/>
  <c r="EE366" i="2"/>
  <c r="EJ366" i="2"/>
  <c r="EK366" i="2"/>
  <c r="K367" i="2"/>
  <c r="EQ367" i="2" s="1"/>
  <c r="M367" i="2"/>
  <c r="X367" i="2"/>
  <c r="AI367" i="2"/>
  <c r="AT367" i="2"/>
  <c r="BA367" i="2"/>
  <c r="BL367" i="2"/>
  <c r="BW367" i="2"/>
  <c r="BZ367" i="2"/>
  <c r="CE367" i="2"/>
  <c r="EV367" i="2" s="1"/>
  <c r="CJ367" i="2"/>
  <c r="CQ367" i="2"/>
  <c r="CV367" i="2"/>
  <c r="DA367" i="2"/>
  <c r="DF367" i="2"/>
  <c r="DK367" i="2"/>
  <c r="EZ367" i="2" s="1"/>
  <c r="DP367" i="2"/>
  <c r="DU367" i="2"/>
  <c r="DZ367" i="2"/>
  <c r="EE367" i="2"/>
  <c r="EJ367" i="2"/>
  <c r="EK367" i="2"/>
  <c r="K368" i="2"/>
  <c r="EQ368" i="2" s="1"/>
  <c r="M368" i="2"/>
  <c r="X368" i="2"/>
  <c r="AI368" i="2"/>
  <c r="AT368" i="2"/>
  <c r="BA368" i="2"/>
  <c r="BL368" i="2"/>
  <c r="BW368" i="2"/>
  <c r="BZ368" i="2"/>
  <c r="CE368" i="2"/>
  <c r="EV368" i="2" s="1"/>
  <c r="CJ368" i="2"/>
  <c r="CQ368" i="2"/>
  <c r="CV368" i="2"/>
  <c r="DA368" i="2"/>
  <c r="DF368" i="2"/>
  <c r="DK368" i="2"/>
  <c r="EZ368" i="2" s="1"/>
  <c r="DP368" i="2"/>
  <c r="DU368" i="2"/>
  <c r="DZ368" i="2"/>
  <c r="EE368" i="2"/>
  <c r="EJ368" i="2"/>
  <c r="EK368" i="2"/>
  <c r="K369" i="2"/>
  <c r="EQ369" i="2" s="1"/>
  <c r="M369" i="2"/>
  <c r="X369" i="2"/>
  <c r="AI369" i="2"/>
  <c r="AT369" i="2"/>
  <c r="BA369" i="2"/>
  <c r="BL369" i="2"/>
  <c r="BW369" i="2"/>
  <c r="BZ369" i="2"/>
  <c r="CE369" i="2"/>
  <c r="EV369" i="2" s="1"/>
  <c r="CJ369" i="2"/>
  <c r="CQ369" i="2"/>
  <c r="CV369" i="2"/>
  <c r="DA369" i="2"/>
  <c r="DF369" i="2"/>
  <c r="DK369" i="2"/>
  <c r="EZ369" i="2" s="1"/>
  <c r="DP369" i="2"/>
  <c r="DU369" i="2"/>
  <c r="DZ369" i="2"/>
  <c r="EE369" i="2"/>
  <c r="EJ369" i="2"/>
  <c r="EK369" i="2"/>
  <c r="K370" i="2"/>
  <c r="EQ370" i="2" s="1"/>
  <c r="M370" i="2"/>
  <c r="X370" i="2"/>
  <c r="AI370" i="2"/>
  <c r="AT370" i="2"/>
  <c r="BA370" i="2"/>
  <c r="BL370" i="2"/>
  <c r="BW370" i="2"/>
  <c r="BZ370" i="2"/>
  <c r="CE370" i="2"/>
  <c r="EV370" i="2" s="1"/>
  <c r="CJ370" i="2"/>
  <c r="CQ370" i="2"/>
  <c r="CV370" i="2"/>
  <c r="DA370" i="2"/>
  <c r="DF370" i="2"/>
  <c r="DK370" i="2"/>
  <c r="EZ370" i="2" s="1"/>
  <c r="DP370" i="2"/>
  <c r="DU370" i="2"/>
  <c r="DZ370" i="2"/>
  <c r="EE370" i="2"/>
  <c r="EJ370" i="2"/>
  <c r="EK370" i="2"/>
  <c r="K371" i="2"/>
  <c r="EQ371" i="2" s="1"/>
  <c r="M371" i="2"/>
  <c r="X371" i="2"/>
  <c r="AI371" i="2"/>
  <c r="AT371" i="2"/>
  <c r="BA371" i="2"/>
  <c r="BL371" i="2"/>
  <c r="BW371" i="2"/>
  <c r="BZ371" i="2"/>
  <c r="CE371" i="2"/>
  <c r="EV371" i="2" s="1"/>
  <c r="CJ371" i="2"/>
  <c r="CQ371" i="2"/>
  <c r="CV371" i="2"/>
  <c r="DA371" i="2"/>
  <c r="DF371" i="2"/>
  <c r="DK371" i="2"/>
  <c r="EZ371" i="2" s="1"/>
  <c r="DP371" i="2"/>
  <c r="DU371" i="2"/>
  <c r="DZ371" i="2"/>
  <c r="EE371" i="2"/>
  <c r="EJ371" i="2"/>
  <c r="EK371" i="2"/>
  <c r="K372" i="2"/>
  <c r="EQ372" i="2" s="1"/>
  <c r="M372" i="2"/>
  <c r="X372" i="2"/>
  <c r="AI372" i="2"/>
  <c r="AT372" i="2"/>
  <c r="BA372" i="2"/>
  <c r="BL372" i="2"/>
  <c r="BW372" i="2"/>
  <c r="BZ372" i="2"/>
  <c r="CE372" i="2"/>
  <c r="EV372" i="2" s="1"/>
  <c r="CJ372" i="2"/>
  <c r="CQ372" i="2"/>
  <c r="CV372" i="2"/>
  <c r="DA372" i="2"/>
  <c r="DF372" i="2"/>
  <c r="DK372" i="2"/>
  <c r="EZ372" i="2" s="1"/>
  <c r="DP372" i="2"/>
  <c r="DU372" i="2"/>
  <c r="DZ372" i="2"/>
  <c r="EE372" i="2"/>
  <c r="EJ372" i="2"/>
  <c r="EK372" i="2"/>
  <c r="K373" i="2"/>
  <c r="EQ373" i="2" s="1"/>
  <c r="M373" i="2"/>
  <c r="X373" i="2"/>
  <c r="AI373" i="2"/>
  <c r="AT373" i="2"/>
  <c r="BA373" i="2"/>
  <c r="BL373" i="2"/>
  <c r="BW373" i="2"/>
  <c r="BZ373" i="2"/>
  <c r="CE373" i="2"/>
  <c r="EV373" i="2" s="1"/>
  <c r="CJ373" i="2"/>
  <c r="CQ373" i="2"/>
  <c r="CV373" i="2"/>
  <c r="DA373" i="2"/>
  <c r="DF373" i="2"/>
  <c r="DK373" i="2"/>
  <c r="EZ373" i="2" s="1"/>
  <c r="DP373" i="2"/>
  <c r="DU373" i="2"/>
  <c r="DZ373" i="2"/>
  <c r="EE373" i="2"/>
  <c r="EJ373" i="2"/>
  <c r="EK373" i="2"/>
  <c r="K374" i="2"/>
  <c r="EQ374" i="2" s="1"/>
  <c r="M374" i="2"/>
  <c r="X374" i="2"/>
  <c r="AI374" i="2"/>
  <c r="AT374" i="2"/>
  <c r="BA374" i="2"/>
  <c r="BL374" i="2"/>
  <c r="BW374" i="2"/>
  <c r="BZ374" i="2"/>
  <c r="CE374" i="2"/>
  <c r="EV374" i="2" s="1"/>
  <c r="CJ374" i="2"/>
  <c r="CQ374" i="2"/>
  <c r="CV374" i="2"/>
  <c r="DA374" i="2"/>
  <c r="DF374" i="2"/>
  <c r="DK374" i="2"/>
  <c r="EZ374" i="2" s="1"/>
  <c r="DP374" i="2"/>
  <c r="DU374" i="2"/>
  <c r="DZ374" i="2"/>
  <c r="EE374" i="2"/>
  <c r="EJ374" i="2"/>
  <c r="EK374" i="2"/>
  <c r="K375" i="2"/>
  <c r="EQ375" i="2" s="1"/>
  <c r="M375" i="2"/>
  <c r="X375" i="2"/>
  <c r="AI375" i="2"/>
  <c r="AT375" i="2"/>
  <c r="BA375" i="2"/>
  <c r="BL375" i="2"/>
  <c r="BW375" i="2"/>
  <c r="BZ375" i="2"/>
  <c r="CE375" i="2"/>
  <c r="EV375" i="2" s="1"/>
  <c r="CJ375" i="2"/>
  <c r="CQ375" i="2"/>
  <c r="CV375" i="2"/>
  <c r="DA375" i="2"/>
  <c r="DF375" i="2"/>
  <c r="DK375" i="2"/>
  <c r="EZ375" i="2" s="1"/>
  <c r="DP375" i="2"/>
  <c r="DU375" i="2"/>
  <c r="DZ375" i="2"/>
  <c r="EE375" i="2"/>
  <c r="EJ375" i="2"/>
  <c r="EK375" i="2"/>
  <c r="K376" i="2"/>
  <c r="EQ376" i="2" s="1"/>
  <c r="M376" i="2"/>
  <c r="X376" i="2"/>
  <c r="AI376" i="2"/>
  <c r="AT376" i="2"/>
  <c r="BA376" i="2"/>
  <c r="BL376" i="2"/>
  <c r="BW376" i="2"/>
  <c r="BZ376" i="2"/>
  <c r="CE376" i="2"/>
  <c r="EV376" i="2" s="1"/>
  <c r="CJ376" i="2"/>
  <c r="CQ376" i="2"/>
  <c r="CV376" i="2"/>
  <c r="DA376" i="2"/>
  <c r="DF376" i="2"/>
  <c r="DK376" i="2"/>
  <c r="EZ376" i="2" s="1"/>
  <c r="DP376" i="2"/>
  <c r="DU376" i="2"/>
  <c r="DZ376" i="2"/>
  <c r="EE376" i="2"/>
  <c r="EJ376" i="2"/>
  <c r="EK376" i="2"/>
  <c r="K377" i="2"/>
  <c r="EQ377" i="2" s="1"/>
  <c r="M377" i="2"/>
  <c r="X377" i="2"/>
  <c r="AI377" i="2"/>
  <c r="AT377" i="2"/>
  <c r="BA377" i="2"/>
  <c r="BL377" i="2"/>
  <c r="BW377" i="2"/>
  <c r="BZ377" i="2"/>
  <c r="CE377" i="2"/>
  <c r="EV377" i="2" s="1"/>
  <c r="CJ377" i="2"/>
  <c r="CQ377" i="2"/>
  <c r="CV377" i="2"/>
  <c r="DA377" i="2"/>
  <c r="DF377" i="2"/>
  <c r="DK377" i="2"/>
  <c r="EZ377" i="2" s="1"/>
  <c r="DP377" i="2"/>
  <c r="DU377" i="2"/>
  <c r="DZ377" i="2"/>
  <c r="EE377" i="2"/>
  <c r="EJ377" i="2"/>
  <c r="EK377" i="2"/>
  <c r="K378" i="2"/>
  <c r="EQ378" i="2" s="1"/>
  <c r="M378" i="2"/>
  <c r="X378" i="2"/>
  <c r="AI378" i="2"/>
  <c r="AT378" i="2"/>
  <c r="BA378" i="2"/>
  <c r="BL378" i="2"/>
  <c r="BW378" i="2"/>
  <c r="BZ378" i="2"/>
  <c r="CE378" i="2"/>
  <c r="EV378" i="2" s="1"/>
  <c r="CJ378" i="2"/>
  <c r="CQ378" i="2"/>
  <c r="CV378" i="2"/>
  <c r="DA378" i="2"/>
  <c r="DF378" i="2"/>
  <c r="DK378" i="2"/>
  <c r="EZ378" i="2" s="1"/>
  <c r="DP378" i="2"/>
  <c r="DU378" i="2"/>
  <c r="DZ378" i="2"/>
  <c r="EE378" i="2"/>
  <c r="EJ378" i="2"/>
  <c r="EK378" i="2"/>
  <c r="K379" i="2"/>
  <c r="EQ379" i="2" s="1"/>
  <c r="M379" i="2"/>
  <c r="X379" i="2"/>
  <c r="AI379" i="2"/>
  <c r="AT379" i="2"/>
  <c r="BA379" i="2"/>
  <c r="BL379" i="2"/>
  <c r="BW379" i="2"/>
  <c r="BZ379" i="2"/>
  <c r="CE379" i="2"/>
  <c r="EV379" i="2" s="1"/>
  <c r="CJ379" i="2"/>
  <c r="CQ379" i="2"/>
  <c r="CV379" i="2"/>
  <c r="DA379" i="2"/>
  <c r="DF379" i="2"/>
  <c r="DK379" i="2"/>
  <c r="EZ379" i="2" s="1"/>
  <c r="DP379" i="2"/>
  <c r="DU379" i="2"/>
  <c r="DZ379" i="2"/>
  <c r="EE379" i="2"/>
  <c r="EJ379" i="2"/>
  <c r="EK379" i="2"/>
  <c r="K380" i="2"/>
  <c r="EQ380" i="2" s="1"/>
  <c r="M380" i="2"/>
  <c r="X380" i="2"/>
  <c r="AI380" i="2"/>
  <c r="AT380" i="2"/>
  <c r="BA380" i="2"/>
  <c r="BL380" i="2"/>
  <c r="BW380" i="2"/>
  <c r="BZ380" i="2"/>
  <c r="CE380" i="2"/>
  <c r="EV380" i="2" s="1"/>
  <c r="CJ380" i="2"/>
  <c r="CQ380" i="2"/>
  <c r="CV380" i="2"/>
  <c r="DA380" i="2"/>
  <c r="DF380" i="2"/>
  <c r="DK380" i="2"/>
  <c r="EZ380" i="2" s="1"/>
  <c r="DP380" i="2"/>
  <c r="DU380" i="2"/>
  <c r="DZ380" i="2"/>
  <c r="EE380" i="2"/>
  <c r="EJ380" i="2"/>
  <c r="EK380" i="2"/>
  <c r="K381" i="2"/>
  <c r="EQ381" i="2" s="1"/>
  <c r="M381" i="2"/>
  <c r="X381" i="2"/>
  <c r="AI381" i="2"/>
  <c r="AT381" i="2"/>
  <c r="BA381" i="2"/>
  <c r="BL381" i="2"/>
  <c r="BW381" i="2"/>
  <c r="BZ381" i="2"/>
  <c r="CE381" i="2"/>
  <c r="EV381" i="2" s="1"/>
  <c r="CJ381" i="2"/>
  <c r="CQ381" i="2"/>
  <c r="CV381" i="2"/>
  <c r="DA381" i="2"/>
  <c r="DF381" i="2"/>
  <c r="DK381" i="2"/>
  <c r="EZ381" i="2" s="1"/>
  <c r="DP381" i="2"/>
  <c r="DU381" i="2"/>
  <c r="DZ381" i="2"/>
  <c r="EE381" i="2"/>
  <c r="EJ381" i="2"/>
  <c r="EK381" i="2"/>
  <c r="K382" i="2"/>
  <c r="EQ382" i="2" s="1"/>
  <c r="M382" i="2"/>
  <c r="X382" i="2"/>
  <c r="AI382" i="2"/>
  <c r="AT382" i="2"/>
  <c r="BA382" i="2"/>
  <c r="BL382" i="2"/>
  <c r="BW382" i="2"/>
  <c r="BZ382" i="2"/>
  <c r="CE382" i="2"/>
  <c r="EV382" i="2" s="1"/>
  <c r="CJ382" i="2"/>
  <c r="CQ382" i="2"/>
  <c r="CV382" i="2"/>
  <c r="DA382" i="2"/>
  <c r="DF382" i="2"/>
  <c r="DK382" i="2"/>
  <c r="EZ382" i="2" s="1"/>
  <c r="DP382" i="2"/>
  <c r="DU382" i="2"/>
  <c r="DZ382" i="2"/>
  <c r="EE382" i="2"/>
  <c r="EJ382" i="2"/>
  <c r="EK382" i="2"/>
  <c r="K383" i="2"/>
  <c r="EQ383" i="2" s="1"/>
  <c r="M383" i="2"/>
  <c r="X383" i="2"/>
  <c r="AI383" i="2"/>
  <c r="AT383" i="2"/>
  <c r="BA383" i="2"/>
  <c r="BL383" i="2"/>
  <c r="BW383" i="2"/>
  <c r="BZ383" i="2"/>
  <c r="CE383" i="2"/>
  <c r="EV383" i="2" s="1"/>
  <c r="CJ383" i="2"/>
  <c r="CQ383" i="2"/>
  <c r="CV383" i="2"/>
  <c r="DA383" i="2"/>
  <c r="DF383" i="2"/>
  <c r="DK383" i="2"/>
  <c r="EZ383" i="2" s="1"/>
  <c r="DP383" i="2"/>
  <c r="DU383" i="2"/>
  <c r="DZ383" i="2"/>
  <c r="EE383" i="2"/>
  <c r="EJ383" i="2"/>
  <c r="EK383" i="2"/>
  <c r="K384" i="2"/>
  <c r="EQ384" i="2" s="1"/>
  <c r="M384" i="2"/>
  <c r="X384" i="2"/>
  <c r="AI384" i="2"/>
  <c r="AT384" i="2"/>
  <c r="BA384" i="2"/>
  <c r="BL384" i="2"/>
  <c r="BW384" i="2"/>
  <c r="BZ384" i="2"/>
  <c r="CE384" i="2"/>
  <c r="EV384" i="2" s="1"/>
  <c r="CJ384" i="2"/>
  <c r="CQ384" i="2"/>
  <c r="CV384" i="2"/>
  <c r="DA384" i="2"/>
  <c r="DF384" i="2"/>
  <c r="DK384" i="2"/>
  <c r="EZ384" i="2" s="1"/>
  <c r="DP384" i="2"/>
  <c r="DU384" i="2"/>
  <c r="DZ384" i="2"/>
  <c r="EE384" i="2"/>
  <c r="EJ384" i="2"/>
  <c r="EK384" i="2"/>
  <c r="K385" i="2"/>
  <c r="EQ385" i="2" s="1"/>
  <c r="M385" i="2"/>
  <c r="X385" i="2"/>
  <c r="AI385" i="2"/>
  <c r="AT385" i="2"/>
  <c r="BA385" i="2"/>
  <c r="BL385" i="2"/>
  <c r="BW385" i="2"/>
  <c r="BZ385" i="2"/>
  <c r="CE385" i="2"/>
  <c r="EV385" i="2" s="1"/>
  <c r="CJ385" i="2"/>
  <c r="CQ385" i="2"/>
  <c r="CV385" i="2"/>
  <c r="DA385" i="2"/>
  <c r="DF385" i="2"/>
  <c r="DK385" i="2"/>
  <c r="EZ385" i="2" s="1"/>
  <c r="DP385" i="2"/>
  <c r="DU385" i="2"/>
  <c r="DZ385" i="2"/>
  <c r="EE385" i="2"/>
  <c r="EJ385" i="2"/>
  <c r="EK385" i="2"/>
  <c r="K386" i="2"/>
  <c r="EQ386" i="2" s="1"/>
  <c r="M386" i="2"/>
  <c r="X386" i="2"/>
  <c r="AI386" i="2"/>
  <c r="AT386" i="2"/>
  <c r="BA386" i="2"/>
  <c r="BL386" i="2"/>
  <c r="BW386" i="2"/>
  <c r="BZ386" i="2"/>
  <c r="CE386" i="2"/>
  <c r="EV386" i="2" s="1"/>
  <c r="CJ386" i="2"/>
  <c r="CQ386" i="2"/>
  <c r="CV386" i="2"/>
  <c r="DA386" i="2"/>
  <c r="DF386" i="2"/>
  <c r="DK386" i="2"/>
  <c r="EZ386" i="2" s="1"/>
  <c r="DP386" i="2"/>
  <c r="DU386" i="2"/>
  <c r="DZ386" i="2"/>
  <c r="EE386" i="2"/>
  <c r="EJ386" i="2"/>
  <c r="EK386" i="2"/>
  <c r="K387" i="2"/>
  <c r="EQ387" i="2" s="1"/>
  <c r="M387" i="2"/>
  <c r="X387" i="2"/>
  <c r="AI387" i="2"/>
  <c r="AT387" i="2"/>
  <c r="BA387" i="2"/>
  <c r="BL387" i="2"/>
  <c r="BW387" i="2"/>
  <c r="BZ387" i="2"/>
  <c r="CE387" i="2"/>
  <c r="EV387" i="2" s="1"/>
  <c r="CJ387" i="2"/>
  <c r="CQ387" i="2"/>
  <c r="CV387" i="2"/>
  <c r="DA387" i="2"/>
  <c r="DF387" i="2"/>
  <c r="DK387" i="2"/>
  <c r="EZ387" i="2" s="1"/>
  <c r="DP387" i="2"/>
  <c r="DU387" i="2"/>
  <c r="DZ387" i="2"/>
  <c r="EE387" i="2"/>
  <c r="EJ387" i="2"/>
  <c r="EK387" i="2"/>
  <c r="K388" i="2"/>
  <c r="EQ388" i="2" s="1"/>
  <c r="M388" i="2"/>
  <c r="X388" i="2"/>
  <c r="AI388" i="2"/>
  <c r="AT388" i="2"/>
  <c r="BA388" i="2"/>
  <c r="BL388" i="2"/>
  <c r="BW388" i="2"/>
  <c r="BZ388" i="2"/>
  <c r="CE388" i="2"/>
  <c r="EV388" i="2" s="1"/>
  <c r="CJ388" i="2"/>
  <c r="CQ388" i="2"/>
  <c r="CV388" i="2"/>
  <c r="DA388" i="2"/>
  <c r="DF388" i="2"/>
  <c r="DK388" i="2"/>
  <c r="EZ388" i="2" s="1"/>
  <c r="DP388" i="2"/>
  <c r="DU388" i="2"/>
  <c r="DZ388" i="2"/>
  <c r="EE388" i="2"/>
  <c r="EJ388" i="2"/>
  <c r="EK388" i="2"/>
  <c r="K389" i="2"/>
  <c r="EQ389" i="2" s="1"/>
  <c r="M389" i="2"/>
  <c r="X389" i="2"/>
  <c r="AI389" i="2"/>
  <c r="AT389" i="2"/>
  <c r="BA389" i="2"/>
  <c r="BL389" i="2"/>
  <c r="BW389" i="2"/>
  <c r="BZ389" i="2"/>
  <c r="CE389" i="2"/>
  <c r="EV389" i="2" s="1"/>
  <c r="CJ389" i="2"/>
  <c r="CQ389" i="2"/>
  <c r="CV389" i="2"/>
  <c r="DA389" i="2"/>
  <c r="DF389" i="2"/>
  <c r="DK389" i="2"/>
  <c r="EZ389" i="2" s="1"/>
  <c r="DP389" i="2"/>
  <c r="DU389" i="2"/>
  <c r="DZ389" i="2"/>
  <c r="EE389" i="2"/>
  <c r="EJ389" i="2"/>
  <c r="EK389" i="2"/>
  <c r="K390" i="2"/>
  <c r="EQ390" i="2" s="1"/>
  <c r="M390" i="2"/>
  <c r="X390" i="2"/>
  <c r="AI390" i="2"/>
  <c r="AT390" i="2"/>
  <c r="BA390" i="2"/>
  <c r="BL390" i="2"/>
  <c r="BW390" i="2"/>
  <c r="BZ390" i="2"/>
  <c r="CE390" i="2"/>
  <c r="EV390" i="2" s="1"/>
  <c r="CJ390" i="2"/>
  <c r="CQ390" i="2"/>
  <c r="CV390" i="2"/>
  <c r="DA390" i="2"/>
  <c r="DF390" i="2"/>
  <c r="DK390" i="2"/>
  <c r="EZ390" i="2" s="1"/>
  <c r="DP390" i="2"/>
  <c r="DU390" i="2"/>
  <c r="DZ390" i="2"/>
  <c r="EE390" i="2"/>
  <c r="EJ390" i="2"/>
  <c r="EK390" i="2"/>
  <c r="K391" i="2"/>
  <c r="EQ391" i="2" s="1"/>
  <c r="M391" i="2"/>
  <c r="X391" i="2"/>
  <c r="AI391" i="2"/>
  <c r="AT391" i="2"/>
  <c r="BA391" i="2"/>
  <c r="BL391" i="2"/>
  <c r="BW391" i="2"/>
  <c r="BZ391" i="2"/>
  <c r="CE391" i="2"/>
  <c r="EV391" i="2" s="1"/>
  <c r="CJ391" i="2"/>
  <c r="CQ391" i="2"/>
  <c r="CV391" i="2"/>
  <c r="DA391" i="2"/>
  <c r="DF391" i="2"/>
  <c r="DK391" i="2"/>
  <c r="EZ391" i="2" s="1"/>
  <c r="DP391" i="2"/>
  <c r="DU391" i="2"/>
  <c r="DZ391" i="2"/>
  <c r="EE391" i="2"/>
  <c r="EJ391" i="2"/>
  <c r="EK391" i="2"/>
  <c r="K392" i="2"/>
  <c r="EQ392" i="2" s="1"/>
  <c r="M392" i="2"/>
  <c r="X392" i="2"/>
  <c r="AI392" i="2"/>
  <c r="AT392" i="2"/>
  <c r="BA392" i="2"/>
  <c r="BL392" i="2"/>
  <c r="BW392" i="2"/>
  <c r="BZ392" i="2"/>
  <c r="CE392" i="2"/>
  <c r="EV392" i="2" s="1"/>
  <c r="CJ392" i="2"/>
  <c r="CQ392" i="2"/>
  <c r="CV392" i="2"/>
  <c r="DA392" i="2"/>
  <c r="DF392" i="2"/>
  <c r="DK392" i="2"/>
  <c r="EZ392" i="2" s="1"/>
  <c r="DP392" i="2"/>
  <c r="DU392" i="2"/>
  <c r="DZ392" i="2"/>
  <c r="EE392" i="2"/>
  <c r="EJ392" i="2"/>
  <c r="EK392" i="2"/>
  <c r="K393" i="2"/>
  <c r="EQ393" i="2" s="1"/>
  <c r="M393" i="2"/>
  <c r="X393" i="2"/>
  <c r="AI393" i="2"/>
  <c r="AT393" i="2"/>
  <c r="BA393" i="2"/>
  <c r="BL393" i="2"/>
  <c r="BW393" i="2"/>
  <c r="BZ393" i="2"/>
  <c r="CE393" i="2"/>
  <c r="EV393" i="2" s="1"/>
  <c r="CJ393" i="2"/>
  <c r="CQ393" i="2"/>
  <c r="CV393" i="2"/>
  <c r="DA393" i="2"/>
  <c r="DF393" i="2"/>
  <c r="DK393" i="2"/>
  <c r="EZ393" i="2" s="1"/>
  <c r="DP393" i="2"/>
  <c r="DU393" i="2"/>
  <c r="DZ393" i="2"/>
  <c r="EE393" i="2"/>
  <c r="EJ393" i="2"/>
  <c r="EK393" i="2"/>
  <c r="K394" i="2"/>
  <c r="EQ394" i="2" s="1"/>
  <c r="M394" i="2"/>
  <c r="X394" i="2"/>
  <c r="AI394" i="2"/>
  <c r="AT394" i="2"/>
  <c r="BA394" i="2"/>
  <c r="BL394" i="2"/>
  <c r="BW394" i="2"/>
  <c r="BZ394" i="2"/>
  <c r="CE394" i="2"/>
  <c r="EV394" i="2" s="1"/>
  <c r="CJ394" i="2"/>
  <c r="CQ394" i="2"/>
  <c r="CV394" i="2"/>
  <c r="DA394" i="2"/>
  <c r="DF394" i="2"/>
  <c r="DK394" i="2"/>
  <c r="EZ394" i="2" s="1"/>
  <c r="DP394" i="2"/>
  <c r="DU394" i="2"/>
  <c r="DZ394" i="2"/>
  <c r="EE394" i="2"/>
  <c r="EJ394" i="2"/>
  <c r="EK394" i="2"/>
  <c r="K395" i="2"/>
  <c r="EQ395" i="2" s="1"/>
  <c r="M395" i="2"/>
  <c r="X395" i="2"/>
  <c r="AI395" i="2"/>
  <c r="AT395" i="2"/>
  <c r="BA395" i="2"/>
  <c r="BL395" i="2"/>
  <c r="BW395" i="2"/>
  <c r="BZ395" i="2"/>
  <c r="CE395" i="2"/>
  <c r="EV395" i="2" s="1"/>
  <c r="CJ395" i="2"/>
  <c r="CQ395" i="2"/>
  <c r="CV395" i="2"/>
  <c r="DA395" i="2"/>
  <c r="DF395" i="2"/>
  <c r="DK395" i="2"/>
  <c r="EZ395" i="2" s="1"/>
  <c r="DP395" i="2"/>
  <c r="DU395" i="2"/>
  <c r="DZ395" i="2"/>
  <c r="EE395" i="2"/>
  <c r="EJ395" i="2"/>
  <c r="EK395" i="2"/>
  <c r="K396" i="2"/>
  <c r="EQ396" i="2" s="1"/>
  <c r="M396" i="2"/>
  <c r="X396" i="2"/>
  <c r="AI396" i="2"/>
  <c r="AT396" i="2"/>
  <c r="BA396" i="2"/>
  <c r="BL396" i="2"/>
  <c r="BW396" i="2"/>
  <c r="BZ396" i="2"/>
  <c r="CE396" i="2"/>
  <c r="EV396" i="2" s="1"/>
  <c r="CJ396" i="2"/>
  <c r="CQ396" i="2"/>
  <c r="CV396" i="2"/>
  <c r="DA396" i="2"/>
  <c r="DF396" i="2"/>
  <c r="DK396" i="2"/>
  <c r="EZ396" i="2" s="1"/>
  <c r="DP396" i="2"/>
  <c r="DU396" i="2"/>
  <c r="DZ396" i="2"/>
  <c r="EE396" i="2"/>
  <c r="EJ396" i="2"/>
  <c r="EK396" i="2"/>
  <c r="K397" i="2"/>
  <c r="EQ397" i="2" s="1"/>
  <c r="M397" i="2"/>
  <c r="X397" i="2"/>
  <c r="AI397" i="2"/>
  <c r="AT397" i="2"/>
  <c r="BA397" i="2"/>
  <c r="BL397" i="2"/>
  <c r="BW397" i="2"/>
  <c r="BZ397" i="2"/>
  <c r="CE397" i="2"/>
  <c r="EV397" i="2" s="1"/>
  <c r="CJ397" i="2"/>
  <c r="CQ397" i="2"/>
  <c r="CV397" i="2"/>
  <c r="DA397" i="2"/>
  <c r="DF397" i="2"/>
  <c r="DK397" i="2"/>
  <c r="EZ397" i="2" s="1"/>
  <c r="DP397" i="2"/>
  <c r="DU397" i="2"/>
  <c r="DZ397" i="2"/>
  <c r="EE397" i="2"/>
  <c r="EJ397" i="2"/>
  <c r="EK397" i="2"/>
  <c r="K398" i="2"/>
  <c r="EQ398" i="2" s="1"/>
  <c r="M398" i="2"/>
  <c r="X398" i="2"/>
  <c r="AI398" i="2"/>
  <c r="AT398" i="2"/>
  <c r="BA398" i="2"/>
  <c r="BL398" i="2"/>
  <c r="BW398" i="2"/>
  <c r="BZ398" i="2"/>
  <c r="CE398" i="2"/>
  <c r="EV398" i="2" s="1"/>
  <c r="CJ398" i="2"/>
  <c r="CQ398" i="2"/>
  <c r="CV398" i="2"/>
  <c r="DA398" i="2"/>
  <c r="DF398" i="2"/>
  <c r="DK398" i="2"/>
  <c r="EZ398" i="2" s="1"/>
  <c r="DP398" i="2"/>
  <c r="DU398" i="2"/>
  <c r="DZ398" i="2"/>
  <c r="EE398" i="2"/>
  <c r="EJ398" i="2"/>
  <c r="EK398" i="2"/>
  <c r="K399" i="2"/>
  <c r="EQ399" i="2" s="1"/>
  <c r="M399" i="2"/>
  <c r="X399" i="2"/>
  <c r="AI399" i="2"/>
  <c r="AT399" i="2"/>
  <c r="BA399" i="2"/>
  <c r="BL399" i="2"/>
  <c r="BW399" i="2"/>
  <c r="BZ399" i="2"/>
  <c r="CE399" i="2"/>
  <c r="EV399" i="2" s="1"/>
  <c r="CJ399" i="2"/>
  <c r="CQ399" i="2"/>
  <c r="CV399" i="2"/>
  <c r="DA399" i="2"/>
  <c r="DF399" i="2"/>
  <c r="DK399" i="2"/>
  <c r="EZ399" i="2" s="1"/>
  <c r="DP399" i="2"/>
  <c r="DU399" i="2"/>
  <c r="DZ399" i="2"/>
  <c r="EE399" i="2"/>
  <c r="EJ399" i="2"/>
  <c r="EK399" i="2"/>
  <c r="K400" i="2"/>
  <c r="EQ400" i="2" s="1"/>
  <c r="M400" i="2"/>
  <c r="X400" i="2"/>
  <c r="AI400" i="2"/>
  <c r="AT400" i="2"/>
  <c r="BA400" i="2"/>
  <c r="BL400" i="2"/>
  <c r="BW400" i="2"/>
  <c r="BZ400" i="2"/>
  <c r="CE400" i="2"/>
  <c r="EV400" i="2" s="1"/>
  <c r="CJ400" i="2"/>
  <c r="CQ400" i="2"/>
  <c r="CV400" i="2"/>
  <c r="DA400" i="2"/>
  <c r="DF400" i="2"/>
  <c r="DK400" i="2"/>
  <c r="EZ400" i="2" s="1"/>
  <c r="DP400" i="2"/>
  <c r="DU400" i="2"/>
  <c r="DZ400" i="2"/>
  <c r="EE400" i="2"/>
  <c r="EJ400" i="2"/>
  <c r="EK400" i="2"/>
  <c r="K401" i="2"/>
  <c r="EQ401" i="2" s="1"/>
  <c r="M401" i="2"/>
  <c r="X401" i="2"/>
  <c r="AI401" i="2"/>
  <c r="AT401" i="2"/>
  <c r="BA401" i="2"/>
  <c r="BL401" i="2"/>
  <c r="BW401" i="2"/>
  <c r="BZ401" i="2"/>
  <c r="CE401" i="2"/>
  <c r="EV401" i="2" s="1"/>
  <c r="CJ401" i="2"/>
  <c r="CQ401" i="2"/>
  <c r="CV401" i="2"/>
  <c r="DA401" i="2"/>
  <c r="DF401" i="2"/>
  <c r="DK401" i="2"/>
  <c r="EZ401" i="2" s="1"/>
  <c r="DP401" i="2"/>
  <c r="DU401" i="2"/>
  <c r="DZ401" i="2"/>
  <c r="EE401" i="2"/>
  <c r="EJ401" i="2"/>
  <c r="EK401" i="2"/>
  <c r="K402" i="2"/>
  <c r="EQ402" i="2" s="1"/>
  <c r="M402" i="2"/>
  <c r="X402" i="2"/>
  <c r="AI402" i="2"/>
  <c r="AT402" i="2"/>
  <c r="BA402" i="2"/>
  <c r="BL402" i="2"/>
  <c r="BW402" i="2"/>
  <c r="BZ402" i="2"/>
  <c r="CE402" i="2"/>
  <c r="EV402" i="2" s="1"/>
  <c r="CJ402" i="2"/>
  <c r="CQ402" i="2"/>
  <c r="CV402" i="2"/>
  <c r="DA402" i="2"/>
  <c r="DF402" i="2"/>
  <c r="DP402" i="2"/>
  <c r="DU402" i="2"/>
  <c r="DZ402" i="2"/>
  <c r="EE402" i="2"/>
  <c r="EJ402" i="2"/>
  <c r="EK402" i="2"/>
  <c r="K403" i="2"/>
  <c r="EQ403" i="2" s="1"/>
  <c r="M403" i="2"/>
  <c r="X403" i="2"/>
  <c r="AI403" i="2"/>
  <c r="AT403" i="2"/>
  <c r="BA403" i="2"/>
  <c r="BL403" i="2"/>
  <c r="BW403" i="2"/>
  <c r="BZ403" i="2"/>
  <c r="CE403" i="2"/>
  <c r="EV403" i="2" s="1"/>
  <c r="CJ403" i="2"/>
  <c r="CQ403" i="2"/>
  <c r="CV403" i="2"/>
  <c r="DA403" i="2"/>
  <c r="DF403" i="2"/>
  <c r="DK403" i="2"/>
  <c r="EZ403" i="2" s="1"/>
  <c r="DP403" i="2"/>
  <c r="DU403" i="2"/>
  <c r="DZ403" i="2"/>
  <c r="EE403" i="2"/>
  <c r="EJ403" i="2"/>
  <c r="EK403" i="2"/>
  <c r="K404" i="2"/>
  <c r="EQ404" i="2" s="1"/>
  <c r="M404" i="2"/>
  <c r="X404" i="2"/>
  <c r="AI404" i="2"/>
  <c r="AT404" i="2"/>
  <c r="BA404" i="2"/>
  <c r="BL404" i="2"/>
  <c r="BW404" i="2"/>
  <c r="BZ404" i="2"/>
  <c r="CE404" i="2"/>
  <c r="EV404" i="2" s="1"/>
  <c r="CJ404" i="2"/>
  <c r="CQ404" i="2"/>
  <c r="CV404" i="2"/>
  <c r="DA404" i="2"/>
  <c r="DF404" i="2"/>
  <c r="DK404" i="2"/>
  <c r="EZ404" i="2" s="1"/>
  <c r="DP404" i="2"/>
  <c r="DU404" i="2"/>
  <c r="DZ404" i="2"/>
  <c r="EE404" i="2"/>
  <c r="EJ404" i="2"/>
  <c r="EK404" i="2"/>
  <c r="K405" i="2"/>
  <c r="EQ405" i="2" s="1"/>
  <c r="M405" i="2"/>
  <c r="X405" i="2"/>
  <c r="AI405" i="2"/>
  <c r="AT405" i="2"/>
  <c r="BA405" i="2"/>
  <c r="BL405" i="2"/>
  <c r="BW405" i="2"/>
  <c r="BZ405" i="2"/>
  <c r="CE405" i="2"/>
  <c r="EV405" i="2" s="1"/>
  <c r="CJ405" i="2"/>
  <c r="CQ405" i="2"/>
  <c r="CV405" i="2"/>
  <c r="DA405" i="2"/>
  <c r="DF405" i="2"/>
  <c r="DK405" i="2"/>
  <c r="EZ405" i="2" s="1"/>
  <c r="DP405" i="2"/>
  <c r="DU405" i="2"/>
  <c r="DZ405" i="2"/>
  <c r="EE405" i="2"/>
  <c r="EJ405" i="2"/>
  <c r="EK405" i="2"/>
  <c r="K406" i="2"/>
  <c r="EQ406" i="2" s="1"/>
  <c r="M406" i="2"/>
  <c r="X406" i="2"/>
  <c r="AI406" i="2"/>
  <c r="AT406" i="2"/>
  <c r="BA406" i="2"/>
  <c r="BL406" i="2"/>
  <c r="BW406" i="2"/>
  <c r="BZ406" i="2"/>
  <c r="CE406" i="2"/>
  <c r="EV406" i="2" s="1"/>
  <c r="CJ406" i="2"/>
  <c r="CQ406" i="2"/>
  <c r="CV406" i="2"/>
  <c r="DA406" i="2"/>
  <c r="DF406" i="2"/>
  <c r="DK406" i="2"/>
  <c r="EZ406" i="2" s="1"/>
  <c r="DP406" i="2"/>
  <c r="DU406" i="2"/>
  <c r="DZ406" i="2"/>
  <c r="EE406" i="2"/>
  <c r="EJ406" i="2"/>
  <c r="EK406" i="2"/>
  <c r="K407" i="2"/>
  <c r="EQ407" i="2" s="1"/>
  <c r="M407" i="2"/>
  <c r="X407" i="2"/>
  <c r="AI407" i="2"/>
  <c r="AT407" i="2"/>
  <c r="BA407" i="2"/>
  <c r="BL407" i="2"/>
  <c r="BW407" i="2"/>
  <c r="BZ407" i="2"/>
  <c r="CE407" i="2"/>
  <c r="EV407" i="2" s="1"/>
  <c r="CJ407" i="2"/>
  <c r="CQ407" i="2"/>
  <c r="CV407" i="2"/>
  <c r="DA407" i="2"/>
  <c r="DF407" i="2"/>
  <c r="DK407" i="2"/>
  <c r="EZ407" i="2" s="1"/>
  <c r="DP407" i="2"/>
  <c r="DU407" i="2"/>
  <c r="DZ407" i="2"/>
  <c r="EE407" i="2"/>
  <c r="EJ407" i="2"/>
  <c r="EK407" i="2"/>
  <c r="K408" i="2"/>
  <c r="EQ408" i="2" s="1"/>
  <c r="M408" i="2"/>
  <c r="X408" i="2"/>
  <c r="AI408" i="2"/>
  <c r="AT408" i="2"/>
  <c r="BA408" i="2"/>
  <c r="BL408" i="2"/>
  <c r="BW408" i="2"/>
  <c r="BZ408" i="2"/>
  <c r="CE408" i="2"/>
  <c r="EV408" i="2" s="1"/>
  <c r="CJ408" i="2"/>
  <c r="CQ408" i="2"/>
  <c r="CV408" i="2"/>
  <c r="DA408" i="2"/>
  <c r="DF408" i="2"/>
  <c r="DK408" i="2"/>
  <c r="EZ408" i="2" s="1"/>
  <c r="DP408" i="2"/>
  <c r="DU408" i="2"/>
  <c r="DZ408" i="2"/>
  <c r="EE408" i="2"/>
  <c r="EJ408" i="2"/>
  <c r="EK408" i="2"/>
  <c r="K409" i="2"/>
  <c r="EQ409" i="2" s="1"/>
  <c r="M409" i="2"/>
  <c r="X409" i="2"/>
  <c r="AI409" i="2"/>
  <c r="AT409" i="2"/>
  <c r="BA409" i="2"/>
  <c r="BL409" i="2"/>
  <c r="BW409" i="2"/>
  <c r="BZ409" i="2"/>
  <c r="CE409" i="2"/>
  <c r="EV409" i="2" s="1"/>
  <c r="CJ409" i="2"/>
  <c r="CQ409" i="2"/>
  <c r="CV409" i="2"/>
  <c r="DA409" i="2"/>
  <c r="DF409" i="2"/>
  <c r="DK409" i="2"/>
  <c r="EZ409" i="2" s="1"/>
  <c r="DP409" i="2"/>
  <c r="DU409" i="2"/>
  <c r="DZ409" i="2"/>
  <c r="EE409" i="2"/>
  <c r="EJ409" i="2"/>
  <c r="EK409" i="2"/>
  <c r="K410" i="2"/>
  <c r="EQ410" i="2" s="1"/>
  <c r="M410" i="2"/>
  <c r="X410" i="2"/>
  <c r="AI410" i="2"/>
  <c r="AT410" i="2"/>
  <c r="BA410" i="2"/>
  <c r="BL410" i="2"/>
  <c r="BW410" i="2"/>
  <c r="BZ410" i="2"/>
  <c r="CE410" i="2"/>
  <c r="EV410" i="2" s="1"/>
  <c r="CJ410" i="2"/>
  <c r="CQ410" i="2"/>
  <c r="CV410" i="2"/>
  <c r="DA410" i="2"/>
  <c r="DF410" i="2"/>
  <c r="DK410" i="2"/>
  <c r="EZ410" i="2" s="1"/>
  <c r="DP410" i="2"/>
  <c r="DU410" i="2"/>
  <c r="DZ410" i="2"/>
  <c r="EE410" i="2"/>
  <c r="EJ410" i="2"/>
  <c r="EK410" i="2"/>
  <c r="K411" i="2"/>
  <c r="EQ411" i="2" s="1"/>
  <c r="M411" i="2"/>
  <c r="AI411" i="2"/>
  <c r="AT411" i="2"/>
  <c r="BA411" i="2"/>
  <c r="BL411" i="2"/>
  <c r="BW411" i="2"/>
  <c r="BZ411" i="2"/>
  <c r="CE411" i="2"/>
  <c r="EV411" i="2" s="1"/>
  <c r="CJ411" i="2"/>
  <c r="CQ411" i="2"/>
  <c r="CV411" i="2"/>
  <c r="DA411" i="2"/>
  <c r="DF411" i="2"/>
  <c r="DK411" i="2"/>
  <c r="EZ411" i="2" s="1"/>
  <c r="DP411" i="2"/>
  <c r="DU411" i="2"/>
  <c r="DZ411" i="2"/>
  <c r="EE411" i="2"/>
  <c r="EJ411" i="2"/>
  <c r="EK411" i="2"/>
  <c r="K412" i="2"/>
  <c r="EQ412" i="2" s="1"/>
  <c r="M412" i="2"/>
  <c r="X412" i="2"/>
  <c r="AI412" i="2"/>
  <c r="AT412" i="2"/>
  <c r="BA412" i="2"/>
  <c r="BL412" i="2"/>
  <c r="BW412" i="2"/>
  <c r="BZ412" i="2"/>
  <c r="CE412" i="2"/>
  <c r="EV412" i="2" s="1"/>
  <c r="CJ412" i="2"/>
  <c r="CQ412" i="2"/>
  <c r="CV412" i="2"/>
  <c r="DA412" i="2"/>
  <c r="DF412" i="2"/>
  <c r="DK412" i="2"/>
  <c r="EZ412" i="2" s="1"/>
  <c r="DP412" i="2"/>
  <c r="DU412" i="2"/>
  <c r="DZ412" i="2"/>
  <c r="EE412" i="2"/>
  <c r="EJ412" i="2"/>
  <c r="EK412" i="2"/>
  <c r="K413" i="2"/>
  <c r="EQ413" i="2" s="1"/>
  <c r="M413" i="2"/>
  <c r="X413" i="2"/>
  <c r="AI413" i="2"/>
  <c r="AT413" i="2"/>
  <c r="BA413" i="2"/>
  <c r="BL413" i="2"/>
  <c r="BW413" i="2"/>
  <c r="BZ413" i="2"/>
  <c r="CE413" i="2"/>
  <c r="EV413" i="2" s="1"/>
  <c r="CJ413" i="2"/>
  <c r="CQ413" i="2"/>
  <c r="CV413" i="2"/>
  <c r="DA413" i="2"/>
  <c r="DF413" i="2"/>
  <c r="DK413" i="2"/>
  <c r="EZ413" i="2" s="1"/>
  <c r="DP413" i="2"/>
  <c r="DU413" i="2"/>
  <c r="DZ413" i="2"/>
  <c r="EE413" i="2"/>
  <c r="EJ413" i="2"/>
  <c r="EK413" i="2"/>
  <c r="K414" i="2"/>
  <c r="EQ414" i="2" s="1"/>
  <c r="M414" i="2"/>
  <c r="X414" i="2"/>
  <c r="AI414" i="2"/>
  <c r="AT414" i="2"/>
  <c r="BA414" i="2"/>
  <c r="BL414" i="2"/>
  <c r="BW414" i="2"/>
  <c r="BZ414" i="2"/>
  <c r="CE414" i="2"/>
  <c r="EV414" i="2" s="1"/>
  <c r="CJ414" i="2"/>
  <c r="CQ414" i="2"/>
  <c r="CV414" i="2"/>
  <c r="DA414" i="2"/>
  <c r="DF414" i="2"/>
  <c r="DK414" i="2"/>
  <c r="EZ414" i="2" s="1"/>
  <c r="DP414" i="2"/>
  <c r="DU414" i="2"/>
  <c r="DZ414" i="2"/>
  <c r="EE414" i="2"/>
  <c r="EJ414" i="2"/>
  <c r="EK414" i="2"/>
  <c r="K415" i="2"/>
  <c r="EQ415" i="2" s="1"/>
  <c r="M415" i="2"/>
  <c r="X415" i="2"/>
  <c r="AI415" i="2"/>
  <c r="AT415" i="2"/>
  <c r="BA415" i="2"/>
  <c r="BL415" i="2"/>
  <c r="BW415" i="2"/>
  <c r="BZ415" i="2"/>
  <c r="CE415" i="2"/>
  <c r="EV415" i="2" s="1"/>
  <c r="CJ415" i="2"/>
  <c r="CQ415" i="2"/>
  <c r="CV415" i="2"/>
  <c r="DA415" i="2"/>
  <c r="DF415" i="2"/>
  <c r="DK415" i="2"/>
  <c r="EZ415" i="2" s="1"/>
  <c r="DP415" i="2"/>
  <c r="DU415" i="2"/>
  <c r="DZ415" i="2"/>
  <c r="EE415" i="2"/>
  <c r="EJ415" i="2"/>
  <c r="EK415" i="2"/>
  <c r="K416" i="2"/>
  <c r="EQ416" i="2" s="1"/>
  <c r="M416" i="2"/>
  <c r="X416" i="2"/>
  <c r="AI416" i="2"/>
  <c r="AT416" i="2"/>
  <c r="BA416" i="2"/>
  <c r="BL416" i="2"/>
  <c r="BW416" i="2"/>
  <c r="BZ416" i="2"/>
  <c r="CE416" i="2"/>
  <c r="EV416" i="2" s="1"/>
  <c r="CJ416" i="2"/>
  <c r="CQ416" i="2"/>
  <c r="CV416" i="2"/>
  <c r="DA416" i="2"/>
  <c r="DF416" i="2"/>
  <c r="DK416" i="2"/>
  <c r="EZ416" i="2" s="1"/>
  <c r="DP416" i="2"/>
  <c r="DU416" i="2"/>
  <c r="DZ416" i="2"/>
  <c r="EE416" i="2"/>
  <c r="EJ416" i="2"/>
  <c r="EK416" i="2"/>
  <c r="K417" i="2"/>
  <c r="EQ417" i="2" s="1"/>
  <c r="M417" i="2"/>
  <c r="X417" i="2"/>
  <c r="AI417" i="2"/>
  <c r="AT417" i="2"/>
  <c r="BA417" i="2"/>
  <c r="BL417" i="2"/>
  <c r="BW417" i="2"/>
  <c r="BZ417" i="2"/>
  <c r="CE417" i="2"/>
  <c r="EV417" i="2" s="1"/>
  <c r="CJ417" i="2"/>
  <c r="CQ417" i="2"/>
  <c r="CV417" i="2"/>
  <c r="DA417" i="2"/>
  <c r="DF417" i="2"/>
  <c r="DK417" i="2"/>
  <c r="EZ417" i="2" s="1"/>
  <c r="DP417" i="2"/>
  <c r="DU417" i="2"/>
  <c r="DZ417" i="2"/>
  <c r="EE417" i="2"/>
  <c r="EJ417" i="2"/>
  <c r="EK417" i="2"/>
  <c r="K418" i="2"/>
  <c r="EQ418" i="2" s="1"/>
  <c r="M418" i="2"/>
  <c r="X418" i="2"/>
  <c r="AI418" i="2"/>
  <c r="AT418" i="2"/>
  <c r="BA418" i="2"/>
  <c r="BL418" i="2"/>
  <c r="BW418" i="2"/>
  <c r="BZ418" i="2"/>
  <c r="CE418" i="2"/>
  <c r="EV418" i="2" s="1"/>
  <c r="CJ418" i="2"/>
  <c r="CQ418" i="2"/>
  <c r="CV418" i="2"/>
  <c r="DA418" i="2"/>
  <c r="DF418" i="2"/>
  <c r="DK418" i="2"/>
  <c r="EZ418" i="2" s="1"/>
  <c r="DP418" i="2"/>
  <c r="DU418" i="2"/>
  <c r="DZ418" i="2"/>
  <c r="EE418" i="2"/>
  <c r="EJ418" i="2"/>
  <c r="EK418" i="2"/>
  <c r="K419" i="2"/>
  <c r="EQ419" i="2" s="1"/>
  <c r="M419" i="2"/>
  <c r="X419" i="2"/>
  <c r="AI419" i="2"/>
  <c r="AT419" i="2"/>
  <c r="BA419" i="2"/>
  <c r="BL419" i="2"/>
  <c r="BW419" i="2"/>
  <c r="BZ419" i="2"/>
  <c r="CE419" i="2"/>
  <c r="EV419" i="2" s="1"/>
  <c r="CJ419" i="2"/>
  <c r="CQ419" i="2"/>
  <c r="CV419" i="2"/>
  <c r="DA419" i="2"/>
  <c r="DF419" i="2"/>
  <c r="DK419" i="2"/>
  <c r="EZ419" i="2" s="1"/>
  <c r="DP419" i="2"/>
  <c r="DU419" i="2"/>
  <c r="DZ419" i="2"/>
  <c r="EE419" i="2"/>
  <c r="EJ419" i="2"/>
  <c r="EK419" i="2"/>
  <c r="K420" i="2"/>
  <c r="EQ420" i="2" s="1"/>
  <c r="M420" i="2"/>
  <c r="X420" i="2"/>
  <c r="AI420" i="2"/>
  <c r="AT420" i="2"/>
  <c r="BA420" i="2"/>
  <c r="BL420" i="2"/>
  <c r="BW420" i="2"/>
  <c r="BZ420" i="2"/>
  <c r="CE420" i="2"/>
  <c r="EV420" i="2" s="1"/>
  <c r="CJ420" i="2"/>
  <c r="CQ420" i="2"/>
  <c r="CV420" i="2"/>
  <c r="DA420" i="2"/>
  <c r="DF420" i="2"/>
  <c r="DK420" i="2"/>
  <c r="EZ420" i="2" s="1"/>
  <c r="DP420" i="2"/>
  <c r="DU420" i="2"/>
  <c r="DZ420" i="2"/>
  <c r="EE420" i="2"/>
  <c r="EJ420" i="2"/>
  <c r="EK420" i="2"/>
  <c r="K421" i="2"/>
  <c r="EQ421" i="2" s="1"/>
  <c r="M421" i="2"/>
  <c r="X421" i="2"/>
  <c r="AI421" i="2"/>
  <c r="AT421" i="2"/>
  <c r="BA421" i="2"/>
  <c r="BL421" i="2"/>
  <c r="BW421" i="2"/>
  <c r="BZ421" i="2"/>
  <c r="CE421" i="2"/>
  <c r="EV421" i="2" s="1"/>
  <c r="CJ421" i="2"/>
  <c r="CQ421" i="2"/>
  <c r="CV421" i="2"/>
  <c r="DA421" i="2"/>
  <c r="DF421" i="2"/>
  <c r="DK421" i="2"/>
  <c r="EZ421" i="2" s="1"/>
  <c r="DP421" i="2"/>
  <c r="DU421" i="2"/>
  <c r="DZ421" i="2"/>
  <c r="EE421" i="2"/>
  <c r="EJ421" i="2"/>
  <c r="EK421" i="2"/>
  <c r="K422" i="2"/>
  <c r="EQ422" i="2" s="1"/>
  <c r="M422" i="2"/>
  <c r="X422" i="2"/>
  <c r="AI422" i="2"/>
  <c r="AT422" i="2"/>
  <c r="BA422" i="2"/>
  <c r="BL422" i="2"/>
  <c r="BW422" i="2"/>
  <c r="BZ422" i="2"/>
  <c r="CE422" i="2"/>
  <c r="EV422" i="2" s="1"/>
  <c r="CJ422" i="2"/>
  <c r="CQ422" i="2"/>
  <c r="CV422" i="2"/>
  <c r="DA422" i="2"/>
  <c r="DF422" i="2"/>
  <c r="DK422" i="2"/>
  <c r="EZ422" i="2" s="1"/>
  <c r="DP422" i="2"/>
  <c r="DU422" i="2"/>
  <c r="DZ422" i="2"/>
  <c r="EE422" i="2"/>
  <c r="EJ422" i="2"/>
  <c r="EK422" i="2"/>
  <c r="K423" i="2"/>
  <c r="EQ423" i="2" s="1"/>
  <c r="M423" i="2"/>
  <c r="X423" i="2"/>
  <c r="AI423" i="2"/>
  <c r="AT423" i="2"/>
  <c r="BA423" i="2"/>
  <c r="BL423" i="2"/>
  <c r="BW423" i="2"/>
  <c r="BZ423" i="2"/>
  <c r="CE423" i="2"/>
  <c r="EV423" i="2" s="1"/>
  <c r="CJ423" i="2"/>
  <c r="CQ423" i="2"/>
  <c r="CV423" i="2"/>
  <c r="DA423" i="2"/>
  <c r="DF423" i="2"/>
  <c r="DK423" i="2"/>
  <c r="EZ423" i="2" s="1"/>
  <c r="DP423" i="2"/>
  <c r="DU423" i="2"/>
  <c r="DZ423" i="2"/>
  <c r="EE423" i="2"/>
  <c r="EJ423" i="2"/>
  <c r="EK423" i="2"/>
  <c r="K424" i="2"/>
  <c r="EQ424" i="2" s="1"/>
  <c r="M424" i="2"/>
  <c r="X424" i="2"/>
  <c r="AI424" i="2"/>
  <c r="AT424" i="2"/>
  <c r="BA424" i="2"/>
  <c r="BL424" i="2"/>
  <c r="BW424" i="2"/>
  <c r="BZ424" i="2"/>
  <c r="CE424" i="2"/>
  <c r="EV424" i="2" s="1"/>
  <c r="CJ424" i="2"/>
  <c r="CQ424" i="2"/>
  <c r="CV424" i="2"/>
  <c r="DA424" i="2"/>
  <c r="DF424" i="2"/>
  <c r="DK424" i="2"/>
  <c r="EZ424" i="2" s="1"/>
  <c r="DP424" i="2"/>
  <c r="DU424" i="2"/>
  <c r="DZ424" i="2"/>
  <c r="EE424" i="2"/>
  <c r="EJ424" i="2"/>
  <c r="EK424" i="2"/>
  <c r="K425" i="2"/>
  <c r="EQ425" i="2" s="1"/>
  <c r="M425" i="2"/>
  <c r="X425" i="2"/>
  <c r="AI425" i="2"/>
  <c r="AT425" i="2"/>
  <c r="BA425" i="2"/>
  <c r="BL425" i="2"/>
  <c r="BW425" i="2"/>
  <c r="BZ425" i="2"/>
  <c r="CE425" i="2"/>
  <c r="EV425" i="2" s="1"/>
  <c r="CJ425" i="2"/>
  <c r="CQ425" i="2"/>
  <c r="CV425" i="2"/>
  <c r="DA425" i="2"/>
  <c r="DF425" i="2"/>
  <c r="DK425" i="2"/>
  <c r="EZ425" i="2" s="1"/>
  <c r="DP425" i="2"/>
  <c r="DU425" i="2"/>
  <c r="DZ425" i="2"/>
  <c r="EE425" i="2"/>
  <c r="EJ425" i="2"/>
  <c r="EK425" i="2"/>
  <c r="K426" i="2"/>
  <c r="EQ426" i="2" s="1"/>
  <c r="M426" i="2"/>
  <c r="X426" i="2"/>
  <c r="AI426" i="2"/>
  <c r="AT426" i="2"/>
  <c r="BA426" i="2"/>
  <c r="BL426" i="2"/>
  <c r="BW426" i="2"/>
  <c r="BZ426" i="2"/>
  <c r="CE426" i="2"/>
  <c r="EV426" i="2" s="1"/>
  <c r="CJ426" i="2"/>
  <c r="CQ426" i="2"/>
  <c r="CV426" i="2"/>
  <c r="DA426" i="2"/>
  <c r="DF426" i="2"/>
  <c r="DK426" i="2"/>
  <c r="EZ426" i="2" s="1"/>
  <c r="DP426" i="2"/>
  <c r="DU426" i="2"/>
  <c r="DZ426" i="2"/>
  <c r="EE426" i="2"/>
  <c r="EJ426" i="2"/>
  <c r="EK426" i="2"/>
  <c r="K427" i="2"/>
  <c r="EQ427" i="2" s="1"/>
  <c r="M427" i="2"/>
  <c r="X427" i="2"/>
  <c r="AI427" i="2"/>
  <c r="AT427" i="2"/>
  <c r="BA427" i="2"/>
  <c r="BL427" i="2"/>
  <c r="BW427" i="2"/>
  <c r="BZ427" i="2"/>
  <c r="CE427" i="2"/>
  <c r="EV427" i="2" s="1"/>
  <c r="CJ427" i="2"/>
  <c r="CQ427" i="2"/>
  <c r="CV427" i="2"/>
  <c r="DA427" i="2"/>
  <c r="DF427" i="2"/>
  <c r="DK427" i="2"/>
  <c r="EZ427" i="2" s="1"/>
  <c r="DP427" i="2"/>
  <c r="DU427" i="2"/>
  <c r="DZ427" i="2"/>
  <c r="EE427" i="2"/>
  <c r="EJ427" i="2"/>
  <c r="EK427" i="2"/>
  <c r="K428" i="2"/>
  <c r="EQ428" i="2" s="1"/>
  <c r="M428" i="2"/>
  <c r="X428" i="2"/>
  <c r="AI428" i="2"/>
  <c r="AT428" i="2"/>
  <c r="BA428" i="2"/>
  <c r="BL428" i="2"/>
  <c r="BW428" i="2"/>
  <c r="BZ428" i="2"/>
  <c r="CE428" i="2"/>
  <c r="EV428" i="2" s="1"/>
  <c r="CJ428" i="2"/>
  <c r="CQ428" i="2"/>
  <c r="CV428" i="2"/>
  <c r="DA428" i="2"/>
  <c r="DF428" i="2"/>
  <c r="DK428" i="2"/>
  <c r="EZ428" i="2" s="1"/>
  <c r="DP428" i="2"/>
  <c r="DU428" i="2"/>
  <c r="DZ428" i="2"/>
  <c r="EE428" i="2"/>
  <c r="EJ428" i="2"/>
  <c r="EK428" i="2"/>
  <c r="K429" i="2"/>
  <c r="EQ429" i="2" s="1"/>
  <c r="M429" i="2"/>
  <c r="X429" i="2"/>
  <c r="AI429" i="2"/>
  <c r="AT429" i="2"/>
  <c r="BA429" i="2"/>
  <c r="BL429" i="2"/>
  <c r="BW429" i="2"/>
  <c r="BZ429" i="2"/>
  <c r="CE429" i="2"/>
  <c r="EV429" i="2" s="1"/>
  <c r="CJ429" i="2"/>
  <c r="CQ429" i="2"/>
  <c r="CV429" i="2"/>
  <c r="DA429" i="2"/>
  <c r="DF429" i="2"/>
  <c r="DK429" i="2"/>
  <c r="EZ429" i="2" s="1"/>
  <c r="DP429" i="2"/>
  <c r="DU429" i="2"/>
  <c r="DZ429" i="2"/>
  <c r="EE429" i="2"/>
  <c r="EJ429" i="2"/>
  <c r="EK429" i="2"/>
  <c r="K430" i="2"/>
  <c r="EQ430" i="2" s="1"/>
  <c r="M430" i="2"/>
  <c r="X430" i="2"/>
  <c r="AI430" i="2"/>
  <c r="AT430" i="2"/>
  <c r="BA430" i="2"/>
  <c r="BL430" i="2"/>
  <c r="BW430" i="2"/>
  <c r="BZ430" i="2"/>
  <c r="CE430" i="2"/>
  <c r="EV430" i="2" s="1"/>
  <c r="CJ430" i="2"/>
  <c r="CQ430" i="2"/>
  <c r="CV430" i="2"/>
  <c r="DA430" i="2"/>
  <c r="DF430" i="2"/>
  <c r="DK430" i="2"/>
  <c r="EZ430" i="2" s="1"/>
  <c r="DP430" i="2"/>
  <c r="DU430" i="2"/>
  <c r="DZ430" i="2"/>
  <c r="EE430" i="2"/>
  <c r="EJ430" i="2"/>
  <c r="EK430" i="2"/>
  <c r="K431" i="2"/>
  <c r="EQ431" i="2" s="1"/>
  <c r="M431" i="2"/>
  <c r="X431" i="2"/>
  <c r="AI431" i="2"/>
  <c r="AT431" i="2"/>
  <c r="BA431" i="2"/>
  <c r="BL431" i="2"/>
  <c r="BW431" i="2"/>
  <c r="BZ431" i="2"/>
  <c r="CE431" i="2"/>
  <c r="EV431" i="2" s="1"/>
  <c r="CJ431" i="2"/>
  <c r="CQ431" i="2"/>
  <c r="CV431" i="2"/>
  <c r="DA431" i="2"/>
  <c r="DF431" i="2"/>
  <c r="DK431" i="2"/>
  <c r="EZ431" i="2" s="1"/>
  <c r="DP431" i="2"/>
  <c r="DU431" i="2"/>
  <c r="DZ431" i="2"/>
  <c r="EE431" i="2"/>
  <c r="EJ431" i="2"/>
  <c r="EK431" i="2"/>
  <c r="ER405" i="2" l="1"/>
  <c r="ER425" i="2"/>
  <c r="ER417" i="2"/>
  <c r="ER400" i="2"/>
  <c r="ER392" i="2"/>
  <c r="ER397" i="2"/>
  <c r="ER389" i="2"/>
  <c r="ER381" i="2"/>
  <c r="ER373" i="2"/>
  <c r="ER429" i="2"/>
  <c r="ER421" i="2"/>
  <c r="ER413" i="2"/>
  <c r="ER408" i="2"/>
  <c r="ER401" i="2"/>
  <c r="ER393" i="2"/>
  <c r="ER385" i="2"/>
  <c r="ER377" i="2"/>
  <c r="ER369" i="2"/>
  <c r="ER424" i="2"/>
  <c r="ER416" i="2"/>
  <c r="ER409" i="2"/>
  <c r="ER384" i="2"/>
  <c r="ER376" i="2"/>
  <c r="ER368" i="2"/>
  <c r="ER428" i="2"/>
  <c r="ER420" i="2"/>
  <c r="ER412" i="2"/>
  <c r="ER404" i="2"/>
  <c r="ER396" i="2"/>
  <c r="ER388" i="2"/>
  <c r="ER380" i="2"/>
  <c r="ER372" i="2"/>
  <c r="ER430" i="2"/>
  <c r="ER426" i="2"/>
  <c r="ER422" i="2"/>
  <c r="ER418" i="2"/>
  <c r="ER414" i="2"/>
  <c r="ER410" i="2"/>
  <c r="ER406" i="2"/>
  <c r="ER402" i="2"/>
  <c r="ER398" i="2"/>
  <c r="ER394" i="2"/>
  <c r="ER390" i="2"/>
  <c r="ER386" i="2"/>
  <c r="ER382" i="2"/>
  <c r="ER378" i="2"/>
  <c r="ER374" i="2"/>
  <c r="ER370" i="2"/>
  <c r="ER366" i="2"/>
  <c r="EU429" i="2"/>
  <c r="ES429" i="2"/>
  <c r="EU413" i="2"/>
  <c r="ES413" i="2"/>
  <c r="EU381" i="2"/>
  <c r="ES381" i="2"/>
  <c r="EU377" i="2"/>
  <c r="ES377" i="2"/>
  <c r="EU373" i="2"/>
  <c r="ES373" i="2"/>
  <c r="ES369" i="2"/>
  <c r="EU369" i="2"/>
  <c r="EU414" i="2"/>
  <c r="ES414" i="2"/>
  <c r="ES410" i="2"/>
  <c r="EU410" i="2"/>
  <c r="ES406" i="2"/>
  <c r="EU406" i="2"/>
  <c r="EU402" i="2"/>
  <c r="ES402" i="2"/>
  <c r="ES398" i="2"/>
  <c r="EU398" i="2"/>
  <c r="ES394" i="2"/>
  <c r="EU394" i="2"/>
  <c r="EU390" i="2"/>
  <c r="ES390" i="2"/>
  <c r="EU386" i="2"/>
  <c r="ES386" i="2"/>
  <c r="ES382" i="2"/>
  <c r="EU382" i="2"/>
  <c r="ES378" i="2"/>
  <c r="EU378" i="2"/>
  <c r="EU374" i="2"/>
  <c r="ES374" i="2"/>
  <c r="EU370" i="2"/>
  <c r="ES370" i="2"/>
  <c r="EU366" i="2"/>
  <c r="ES366" i="2"/>
  <c r="EU417" i="2"/>
  <c r="ES417" i="2"/>
  <c r="EU409" i="2"/>
  <c r="ES409" i="2"/>
  <c r="EU405" i="2"/>
  <c r="ES405" i="2"/>
  <c r="ES385" i="2"/>
  <c r="EU385" i="2"/>
  <c r="ES426" i="2"/>
  <c r="EU426" i="2"/>
  <c r="EU423" i="2"/>
  <c r="ES423" i="2"/>
  <c r="ES419" i="2"/>
  <c r="EU419" i="2"/>
  <c r="ES415" i="2"/>
  <c r="EU415" i="2"/>
  <c r="ES411" i="2"/>
  <c r="EU411" i="2"/>
  <c r="EU407" i="2"/>
  <c r="ES407" i="2"/>
  <c r="ES403" i="2"/>
  <c r="EU403" i="2"/>
  <c r="ES399" i="2"/>
  <c r="EU399" i="2"/>
  <c r="EU395" i="2"/>
  <c r="ES395" i="2"/>
  <c r="EU391" i="2"/>
  <c r="ES391" i="2"/>
  <c r="ES387" i="2"/>
  <c r="EU387" i="2"/>
  <c r="EU383" i="2"/>
  <c r="ES383" i="2"/>
  <c r="EU379" i="2"/>
  <c r="ES379" i="2"/>
  <c r="EU375" i="2"/>
  <c r="ES375" i="2"/>
  <c r="ES371" i="2"/>
  <c r="EU371" i="2"/>
  <c r="EU367" i="2"/>
  <c r="ES367" i="2"/>
  <c r="EU425" i="2"/>
  <c r="ES425" i="2"/>
  <c r="ES421" i="2"/>
  <c r="EU421" i="2"/>
  <c r="ES401" i="2"/>
  <c r="EU401" i="2"/>
  <c r="ES397" i="2"/>
  <c r="EU397" i="2"/>
  <c r="EU393" i="2"/>
  <c r="ES393" i="2"/>
  <c r="EU389" i="2"/>
  <c r="ES389" i="2"/>
  <c r="EU430" i="2"/>
  <c r="ES430" i="2"/>
  <c r="ES422" i="2"/>
  <c r="EU422" i="2"/>
  <c r="EU418" i="2"/>
  <c r="ES418" i="2"/>
  <c r="ES431" i="2"/>
  <c r="EU431" i="2"/>
  <c r="ES427" i="2"/>
  <c r="EU427" i="2"/>
  <c r="ER431" i="2"/>
  <c r="EU428" i="2"/>
  <c r="ES428" i="2"/>
  <c r="ER427" i="2"/>
  <c r="ES424" i="2"/>
  <c r="EU424" i="2"/>
  <c r="ER423" i="2"/>
  <c r="EU420" i="2"/>
  <c r="ES420" i="2"/>
  <c r="ER419" i="2"/>
  <c r="EU416" i="2"/>
  <c r="ES416" i="2"/>
  <c r="ER415" i="2"/>
  <c r="EU412" i="2"/>
  <c r="ES412" i="2"/>
  <c r="ER411" i="2"/>
  <c r="ES408" i="2"/>
  <c r="EU408" i="2"/>
  <c r="ER407" i="2"/>
  <c r="EU404" i="2"/>
  <c r="ES404" i="2"/>
  <c r="ER403" i="2"/>
  <c r="ES400" i="2"/>
  <c r="EU400" i="2"/>
  <c r="ER399" i="2"/>
  <c r="ES396" i="2"/>
  <c r="EU396" i="2"/>
  <c r="ER395" i="2"/>
  <c r="ES392" i="2"/>
  <c r="EU392" i="2"/>
  <c r="ER391" i="2"/>
  <c r="EU388" i="2"/>
  <c r="ES388" i="2"/>
  <c r="ER387" i="2"/>
  <c r="ES384" i="2"/>
  <c r="EU384" i="2"/>
  <c r="ER383" i="2"/>
  <c r="ES380" i="2"/>
  <c r="EU380" i="2"/>
  <c r="ER379" i="2"/>
  <c r="EU376" i="2"/>
  <c r="ES376" i="2"/>
  <c r="ER375" i="2"/>
  <c r="EU372" i="2"/>
  <c r="ES372" i="2"/>
  <c r="ER371" i="2"/>
  <c r="EU368" i="2"/>
  <c r="ES368" i="2"/>
  <c r="ER367" i="2"/>
  <c r="L326" i="2" l="1"/>
  <c r="K363" i="2"/>
  <c r="EQ363" i="2" s="1"/>
  <c r="M363" i="2"/>
  <c r="X363" i="2"/>
  <c r="AI363" i="2"/>
  <c r="AT363" i="2"/>
  <c r="BA363" i="2"/>
  <c r="EU363" i="2" s="1"/>
  <c r="BL363" i="2"/>
  <c r="BW363" i="2"/>
  <c r="BZ363" i="2"/>
  <c r="CE363" i="2"/>
  <c r="EV363" i="2" s="1"/>
  <c r="CJ363" i="2"/>
  <c r="CQ363" i="2"/>
  <c r="CV363" i="2"/>
  <c r="DA363" i="2"/>
  <c r="DF363" i="2"/>
  <c r="DK363" i="2"/>
  <c r="EZ363" i="2" s="1"/>
  <c r="DP363" i="2"/>
  <c r="DU363" i="2"/>
  <c r="DZ363" i="2"/>
  <c r="EE363" i="2"/>
  <c r="EJ363" i="2"/>
  <c r="EK363" i="2"/>
  <c r="K364" i="2"/>
  <c r="EQ364" i="2" s="1"/>
  <c r="M364" i="2"/>
  <c r="X364" i="2"/>
  <c r="AI364" i="2"/>
  <c r="AT364" i="2"/>
  <c r="BA364" i="2"/>
  <c r="EU364" i="2" s="1"/>
  <c r="BL364" i="2"/>
  <c r="BW364" i="2"/>
  <c r="BZ364" i="2"/>
  <c r="CE364" i="2"/>
  <c r="EV364" i="2" s="1"/>
  <c r="CJ364" i="2"/>
  <c r="CQ364" i="2"/>
  <c r="CV364" i="2"/>
  <c r="DA364" i="2"/>
  <c r="DF364" i="2"/>
  <c r="DK364" i="2"/>
  <c r="EZ364" i="2" s="1"/>
  <c r="DP364" i="2"/>
  <c r="DU364" i="2"/>
  <c r="DZ364" i="2"/>
  <c r="EE364" i="2"/>
  <c r="EJ364" i="2"/>
  <c r="EK364" i="2"/>
  <c r="K365" i="2"/>
  <c r="EQ365" i="2" s="1"/>
  <c r="M365" i="2"/>
  <c r="X365" i="2"/>
  <c r="AI365" i="2"/>
  <c r="AT365" i="2"/>
  <c r="BA365" i="2"/>
  <c r="EU365" i="2" s="1"/>
  <c r="BL365" i="2"/>
  <c r="BW365" i="2"/>
  <c r="BZ365" i="2"/>
  <c r="CE365" i="2"/>
  <c r="EV365" i="2" s="1"/>
  <c r="CJ365" i="2"/>
  <c r="CQ365" i="2"/>
  <c r="CV365" i="2"/>
  <c r="DA365" i="2"/>
  <c r="DF365" i="2"/>
  <c r="DK365" i="2"/>
  <c r="EZ365" i="2" s="1"/>
  <c r="DP365" i="2"/>
  <c r="DU365" i="2"/>
  <c r="DZ365" i="2"/>
  <c r="EE365" i="2"/>
  <c r="EJ365" i="2"/>
  <c r="EK365" i="2"/>
  <c r="H349" i="2"/>
  <c r="EP349" i="2" s="1"/>
  <c r="H312" i="2"/>
  <c r="EP312" i="2" s="1"/>
  <c r="H321" i="2"/>
  <c r="EP321" i="2" s="1"/>
  <c r="H336" i="2"/>
  <c r="EP336" i="2" s="1"/>
  <c r="H352" i="2"/>
  <c r="EP352" i="2" s="1"/>
  <c r="H365" i="2"/>
  <c r="EP365" i="2" s="1"/>
  <c r="K336" i="2"/>
  <c r="EQ336" i="2" s="1"/>
  <c r="M336" i="2"/>
  <c r="X336" i="2"/>
  <c r="AI336" i="2"/>
  <c r="AT336" i="2"/>
  <c r="BA336" i="2"/>
  <c r="EU336" i="2" s="1"/>
  <c r="BL336" i="2"/>
  <c r="BW336" i="2"/>
  <c r="BZ336" i="2"/>
  <c r="CE336" i="2"/>
  <c r="EV336" i="2" s="1"/>
  <c r="CJ336" i="2"/>
  <c r="CQ336" i="2"/>
  <c r="CV336" i="2"/>
  <c r="DA336" i="2"/>
  <c r="DF336" i="2"/>
  <c r="DK336" i="2"/>
  <c r="EZ336" i="2" s="1"/>
  <c r="DP336" i="2"/>
  <c r="DU336" i="2"/>
  <c r="DZ336" i="2"/>
  <c r="EE336" i="2"/>
  <c r="EJ336" i="2"/>
  <c r="EK336" i="2"/>
  <c r="K335" i="2"/>
  <c r="EQ335" i="2" s="1"/>
  <c r="M335" i="2"/>
  <c r="X335" i="2"/>
  <c r="AI335" i="2"/>
  <c r="AT335" i="2"/>
  <c r="BA335" i="2"/>
  <c r="EU335" i="2" s="1"/>
  <c r="BL335" i="2"/>
  <c r="BW335" i="2"/>
  <c r="BZ335" i="2"/>
  <c r="CE335" i="2"/>
  <c r="EV335" i="2" s="1"/>
  <c r="CJ335" i="2"/>
  <c r="CQ335" i="2"/>
  <c r="CV335" i="2"/>
  <c r="DA335" i="2"/>
  <c r="DF335" i="2"/>
  <c r="DK335" i="2"/>
  <c r="EZ335" i="2" s="1"/>
  <c r="DP335" i="2"/>
  <c r="DU335" i="2"/>
  <c r="DZ335" i="2"/>
  <c r="EE335" i="2"/>
  <c r="EJ335" i="2"/>
  <c r="EK335" i="2"/>
  <c r="K305" i="2"/>
  <c r="EQ305" i="2" s="1"/>
  <c r="M305" i="2"/>
  <c r="X305" i="2"/>
  <c r="AI305" i="2"/>
  <c r="AT305" i="2"/>
  <c r="BA305" i="2"/>
  <c r="EU305" i="2" s="1"/>
  <c r="BL305" i="2"/>
  <c r="BW305" i="2"/>
  <c r="BZ305" i="2"/>
  <c r="CE305" i="2"/>
  <c r="EV305" i="2" s="1"/>
  <c r="CJ305" i="2"/>
  <c r="CQ305" i="2"/>
  <c r="CV305" i="2"/>
  <c r="DA305" i="2"/>
  <c r="DF305" i="2"/>
  <c r="DK305" i="2"/>
  <c r="EZ305" i="2" s="1"/>
  <c r="DP305" i="2"/>
  <c r="DU305" i="2"/>
  <c r="DZ305" i="2"/>
  <c r="EE305" i="2"/>
  <c r="EJ305" i="2"/>
  <c r="EK305" i="2"/>
  <c r="K306" i="2"/>
  <c r="EQ306" i="2" s="1"/>
  <c r="M306" i="2"/>
  <c r="X306" i="2"/>
  <c r="AI306" i="2"/>
  <c r="AT306" i="2"/>
  <c r="BA306" i="2"/>
  <c r="EU306" i="2" s="1"/>
  <c r="BL306" i="2"/>
  <c r="BW306" i="2"/>
  <c r="BZ306" i="2"/>
  <c r="CE306" i="2"/>
  <c r="EV306" i="2" s="1"/>
  <c r="CJ306" i="2"/>
  <c r="CQ306" i="2"/>
  <c r="CV306" i="2"/>
  <c r="DA306" i="2"/>
  <c r="DF306" i="2"/>
  <c r="DK306" i="2"/>
  <c r="EZ306" i="2" s="1"/>
  <c r="DP306" i="2"/>
  <c r="DU306" i="2"/>
  <c r="DZ306" i="2"/>
  <c r="EE306" i="2"/>
  <c r="EJ306" i="2"/>
  <c r="EK306" i="2"/>
  <c r="K307" i="2"/>
  <c r="EQ307" i="2" s="1"/>
  <c r="M307" i="2"/>
  <c r="X307" i="2"/>
  <c r="AI307" i="2"/>
  <c r="AT307" i="2"/>
  <c r="BA307" i="2"/>
  <c r="EU307" i="2" s="1"/>
  <c r="BL307" i="2"/>
  <c r="BW307" i="2"/>
  <c r="BZ307" i="2"/>
  <c r="CE307" i="2"/>
  <c r="EV307" i="2" s="1"/>
  <c r="CJ307" i="2"/>
  <c r="CQ307" i="2"/>
  <c r="CV307" i="2"/>
  <c r="DA307" i="2"/>
  <c r="DF307" i="2"/>
  <c r="DK307" i="2"/>
  <c r="EZ307" i="2" s="1"/>
  <c r="DP307" i="2"/>
  <c r="DU307" i="2"/>
  <c r="DZ307" i="2"/>
  <c r="EE307" i="2"/>
  <c r="EJ307" i="2"/>
  <c r="EK307" i="2"/>
  <c r="K308" i="2"/>
  <c r="EQ308" i="2" s="1"/>
  <c r="M308" i="2"/>
  <c r="X308" i="2"/>
  <c r="AI308" i="2"/>
  <c r="AT308" i="2"/>
  <c r="BA308" i="2"/>
  <c r="EU308" i="2" s="1"/>
  <c r="BL308" i="2"/>
  <c r="BW308" i="2"/>
  <c r="BZ308" i="2"/>
  <c r="CE308" i="2"/>
  <c r="EV308" i="2" s="1"/>
  <c r="CJ308" i="2"/>
  <c r="CQ308" i="2"/>
  <c r="CV308" i="2"/>
  <c r="DA308" i="2"/>
  <c r="DF308" i="2"/>
  <c r="DK308" i="2"/>
  <c r="EZ308" i="2" s="1"/>
  <c r="DP308" i="2"/>
  <c r="DU308" i="2"/>
  <c r="DZ308" i="2"/>
  <c r="EE308" i="2"/>
  <c r="EJ308" i="2"/>
  <c r="EK308" i="2"/>
  <c r="K309" i="2"/>
  <c r="EQ309" i="2" s="1"/>
  <c r="M309" i="2"/>
  <c r="X309" i="2"/>
  <c r="AI309" i="2"/>
  <c r="AT309" i="2"/>
  <c r="BA309" i="2"/>
  <c r="EU309" i="2" s="1"/>
  <c r="BL309" i="2"/>
  <c r="BW309" i="2"/>
  <c r="BZ309" i="2"/>
  <c r="CE309" i="2"/>
  <c r="EV309" i="2" s="1"/>
  <c r="CJ309" i="2"/>
  <c r="CQ309" i="2"/>
  <c r="CV309" i="2"/>
  <c r="DA309" i="2"/>
  <c r="DF309" i="2"/>
  <c r="DK309" i="2"/>
  <c r="EZ309" i="2" s="1"/>
  <c r="DP309" i="2"/>
  <c r="DU309" i="2"/>
  <c r="DZ309" i="2"/>
  <c r="EE309" i="2"/>
  <c r="EJ309" i="2"/>
  <c r="EK309" i="2"/>
  <c r="K310" i="2"/>
  <c r="EQ310" i="2" s="1"/>
  <c r="M310" i="2"/>
  <c r="X310" i="2"/>
  <c r="AI310" i="2"/>
  <c r="AT310" i="2"/>
  <c r="BA310" i="2"/>
  <c r="EU310" i="2" s="1"/>
  <c r="BL310" i="2"/>
  <c r="BW310" i="2"/>
  <c r="BZ310" i="2"/>
  <c r="CE310" i="2"/>
  <c r="EV310" i="2" s="1"/>
  <c r="CJ310" i="2"/>
  <c r="CQ310" i="2"/>
  <c r="CV310" i="2"/>
  <c r="DA310" i="2"/>
  <c r="DF310" i="2"/>
  <c r="DK310" i="2"/>
  <c r="EZ310" i="2" s="1"/>
  <c r="DP310" i="2"/>
  <c r="DU310" i="2"/>
  <c r="DZ310" i="2"/>
  <c r="EE310" i="2"/>
  <c r="EJ310" i="2"/>
  <c r="EK310" i="2"/>
  <c r="K311" i="2"/>
  <c r="EQ311" i="2" s="1"/>
  <c r="M311" i="2"/>
  <c r="X311" i="2"/>
  <c r="AI311" i="2"/>
  <c r="AT311" i="2"/>
  <c r="BA311" i="2"/>
  <c r="EU311" i="2" s="1"/>
  <c r="BL311" i="2"/>
  <c r="BW311" i="2"/>
  <c r="BZ311" i="2"/>
  <c r="CE311" i="2"/>
  <c r="EV311" i="2" s="1"/>
  <c r="CJ311" i="2"/>
  <c r="CQ311" i="2"/>
  <c r="CV311" i="2"/>
  <c r="DA311" i="2"/>
  <c r="DF311" i="2"/>
  <c r="DK311" i="2"/>
  <c r="EZ311" i="2" s="1"/>
  <c r="DP311" i="2"/>
  <c r="DU311" i="2"/>
  <c r="DZ311" i="2"/>
  <c r="EE311" i="2"/>
  <c r="EJ311" i="2"/>
  <c r="EK311" i="2"/>
  <c r="K312" i="2"/>
  <c r="EQ312" i="2" s="1"/>
  <c r="M312" i="2"/>
  <c r="X312" i="2"/>
  <c r="AI312" i="2"/>
  <c r="AT312" i="2"/>
  <c r="BA312" i="2"/>
  <c r="EU312" i="2" s="1"/>
  <c r="BL312" i="2"/>
  <c r="BW312" i="2"/>
  <c r="BZ312" i="2"/>
  <c r="CE312" i="2"/>
  <c r="EV312" i="2" s="1"/>
  <c r="CJ312" i="2"/>
  <c r="CQ312" i="2"/>
  <c r="CV312" i="2"/>
  <c r="DA312" i="2"/>
  <c r="DF312" i="2"/>
  <c r="DK312" i="2"/>
  <c r="EZ312" i="2" s="1"/>
  <c r="DP312" i="2"/>
  <c r="DU312" i="2"/>
  <c r="DZ312" i="2"/>
  <c r="EE312" i="2"/>
  <c r="EJ312" i="2"/>
  <c r="EK312" i="2"/>
  <c r="K313" i="2"/>
  <c r="EQ313" i="2" s="1"/>
  <c r="M313" i="2"/>
  <c r="X313" i="2"/>
  <c r="AI313" i="2"/>
  <c r="AT313" i="2"/>
  <c r="BA313" i="2"/>
  <c r="EU313" i="2" s="1"/>
  <c r="BL313" i="2"/>
  <c r="BW313" i="2"/>
  <c r="BZ313" i="2"/>
  <c r="CE313" i="2"/>
  <c r="EV313" i="2" s="1"/>
  <c r="CJ313" i="2"/>
  <c r="CQ313" i="2"/>
  <c r="CV313" i="2"/>
  <c r="DA313" i="2"/>
  <c r="DF313" i="2"/>
  <c r="DK313" i="2"/>
  <c r="EZ313" i="2" s="1"/>
  <c r="DP313" i="2"/>
  <c r="DU313" i="2"/>
  <c r="DZ313" i="2"/>
  <c r="EE313" i="2"/>
  <c r="EJ313" i="2"/>
  <c r="EK313" i="2"/>
  <c r="K314" i="2"/>
  <c r="EQ314" i="2" s="1"/>
  <c r="M314" i="2"/>
  <c r="X314" i="2"/>
  <c r="AI314" i="2"/>
  <c r="AT314" i="2"/>
  <c r="BA314" i="2"/>
  <c r="EU314" i="2" s="1"/>
  <c r="BL314" i="2"/>
  <c r="BW314" i="2"/>
  <c r="BZ314" i="2"/>
  <c r="CE314" i="2"/>
  <c r="EV314" i="2" s="1"/>
  <c r="CJ314" i="2"/>
  <c r="CQ314" i="2"/>
  <c r="CV314" i="2"/>
  <c r="DA314" i="2"/>
  <c r="DF314" i="2"/>
  <c r="DK314" i="2"/>
  <c r="EZ314" i="2" s="1"/>
  <c r="DP314" i="2"/>
  <c r="DU314" i="2"/>
  <c r="DZ314" i="2"/>
  <c r="EE314" i="2"/>
  <c r="EJ314" i="2"/>
  <c r="EK314" i="2"/>
  <c r="K315" i="2"/>
  <c r="EQ315" i="2" s="1"/>
  <c r="M315" i="2"/>
  <c r="X315" i="2"/>
  <c r="AI315" i="2"/>
  <c r="AT315" i="2"/>
  <c r="BA315" i="2"/>
  <c r="EU315" i="2" s="1"/>
  <c r="BL315" i="2"/>
  <c r="BW315" i="2"/>
  <c r="BZ315" i="2"/>
  <c r="CE315" i="2"/>
  <c r="EV315" i="2" s="1"/>
  <c r="CJ315" i="2"/>
  <c r="CQ315" i="2"/>
  <c r="CV315" i="2"/>
  <c r="DA315" i="2"/>
  <c r="DF315" i="2"/>
  <c r="DK315" i="2"/>
  <c r="EZ315" i="2" s="1"/>
  <c r="DP315" i="2"/>
  <c r="DU315" i="2"/>
  <c r="DZ315" i="2"/>
  <c r="EE315" i="2"/>
  <c r="EJ315" i="2"/>
  <c r="EK315" i="2"/>
  <c r="K316" i="2"/>
  <c r="EQ316" i="2" s="1"/>
  <c r="M316" i="2"/>
  <c r="X316" i="2"/>
  <c r="AI316" i="2"/>
  <c r="AT316" i="2"/>
  <c r="BA316" i="2"/>
  <c r="EU316" i="2" s="1"/>
  <c r="BL316" i="2"/>
  <c r="BW316" i="2"/>
  <c r="BZ316" i="2"/>
  <c r="CE316" i="2"/>
  <c r="EV316" i="2" s="1"/>
  <c r="CJ316" i="2"/>
  <c r="CQ316" i="2"/>
  <c r="CV316" i="2"/>
  <c r="DA316" i="2"/>
  <c r="DF316" i="2"/>
  <c r="DK316" i="2"/>
  <c r="EZ316" i="2" s="1"/>
  <c r="DP316" i="2"/>
  <c r="DU316" i="2"/>
  <c r="DZ316" i="2"/>
  <c r="EE316" i="2"/>
  <c r="EJ316" i="2"/>
  <c r="EK316" i="2"/>
  <c r="K317" i="2"/>
  <c r="EQ317" i="2" s="1"/>
  <c r="M317" i="2"/>
  <c r="X317" i="2"/>
  <c r="AI317" i="2"/>
  <c r="AT317" i="2"/>
  <c r="BA317" i="2"/>
  <c r="EU317" i="2" s="1"/>
  <c r="BL317" i="2"/>
  <c r="BW317" i="2"/>
  <c r="BZ317" i="2"/>
  <c r="CE317" i="2"/>
  <c r="EV317" i="2" s="1"/>
  <c r="CJ317" i="2"/>
  <c r="CQ317" i="2"/>
  <c r="CV317" i="2"/>
  <c r="DA317" i="2"/>
  <c r="DF317" i="2"/>
  <c r="DK317" i="2"/>
  <c r="EZ317" i="2" s="1"/>
  <c r="DP317" i="2"/>
  <c r="DU317" i="2"/>
  <c r="DZ317" i="2"/>
  <c r="EE317" i="2"/>
  <c r="EJ317" i="2"/>
  <c r="EK317" i="2"/>
  <c r="K318" i="2"/>
  <c r="EQ318" i="2" s="1"/>
  <c r="M318" i="2"/>
  <c r="X318" i="2"/>
  <c r="AI318" i="2"/>
  <c r="AT318" i="2"/>
  <c r="BA318" i="2"/>
  <c r="EU318" i="2" s="1"/>
  <c r="BL318" i="2"/>
  <c r="BW318" i="2"/>
  <c r="BZ318" i="2"/>
  <c r="CE318" i="2"/>
  <c r="EV318" i="2" s="1"/>
  <c r="CJ318" i="2"/>
  <c r="CQ318" i="2"/>
  <c r="CV318" i="2"/>
  <c r="DA318" i="2"/>
  <c r="DF318" i="2"/>
  <c r="DK318" i="2"/>
  <c r="EZ318" i="2" s="1"/>
  <c r="DP318" i="2"/>
  <c r="DU318" i="2"/>
  <c r="DZ318" i="2"/>
  <c r="EE318" i="2"/>
  <c r="EJ318" i="2"/>
  <c r="EK318" i="2"/>
  <c r="K319" i="2"/>
  <c r="EQ319" i="2" s="1"/>
  <c r="M319" i="2"/>
  <c r="X319" i="2"/>
  <c r="AI319" i="2"/>
  <c r="AT319" i="2"/>
  <c r="BA319" i="2"/>
  <c r="EU319" i="2" s="1"/>
  <c r="BL319" i="2"/>
  <c r="BW319" i="2"/>
  <c r="BZ319" i="2"/>
  <c r="CE319" i="2"/>
  <c r="EV319" i="2" s="1"/>
  <c r="CJ319" i="2"/>
  <c r="CQ319" i="2"/>
  <c r="CV319" i="2"/>
  <c r="DA319" i="2"/>
  <c r="DF319" i="2"/>
  <c r="DK319" i="2"/>
  <c r="EZ319" i="2" s="1"/>
  <c r="DP319" i="2"/>
  <c r="DU319" i="2"/>
  <c r="DZ319" i="2"/>
  <c r="EE319" i="2"/>
  <c r="EJ319" i="2"/>
  <c r="EK319" i="2"/>
  <c r="K320" i="2"/>
  <c r="EQ320" i="2" s="1"/>
  <c r="M320" i="2"/>
  <c r="X320" i="2"/>
  <c r="AI320" i="2"/>
  <c r="AT320" i="2"/>
  <c r="BA320" i="2"/>
  <c r="EU320" i="2" s="1"/>
  <c r="BL320" i="2"/>
  <c r="BW320" i="2"/>
  <c r="BZ320" i="2"/>
  <c r="CE320" i="2"/>
  <c r="EV320" i="2" s="1"/>
  <c r="CJ320" i="2"/>
  <c r="CQ320" i="2"/>
  <c r="CV320" i="2"/>
  <c r="DA320" i="2"/>
  <c r="DF320" i="2"/>
  <c r="DK320" i="2"/>
  <c r="EZ320" i="2" s="1"/>
  <c r="DP320" i="2"/>
  <c r="DU320" i="2"/>
  <c r="DZ320" i="2"/>
  <c r="EE320" i="2"/>
  <c r="EJ320" i="2"/>
  <c r="EK320" i="2"/>
  <c r="K321" i="2"/>
  <c r="EQ321" i="2" s="1"/>
  <c r="M321" i="2"/>
  <c r="X321" i="2"/>
  <c r="AI321" i="2"/>
  <c r="AT321" i="2"/>
  <c r="BA321" i="2"/>
  <c r="EU321" i="2" s="1"/>
  <c r="BL321" i="2"/>
  <c r="BW321" i="2"/>
  <c r="BZ321" i="2"/>
  <c r="CE321" i="2"/>
  <c r="EV321" i="2" s="1"/>
  <c r="CJ321" i="2"/>
  <c r="CQ321" i="2"/>
  <c r="CV321" i="2"/>
  <c r="DA321" i="2"/>
  <c r="DF321" i="2"/>
  <c r="DK321" i="2"/>
  <c r="EZ321" i="2" s="1"/>
  <c r="DP321" i="2"/>
  <c r="DU321" i="2"/>
  <c r="DZ321" i="2"/>
  <c r="EE321" i="2"/>
  <c r="EJ321" i="2"/>
  <c r="EK321" i="2"/>
  <c r="K322" i="2"/>
  <c r="EQ322" i="2" s="1"/>
  <c r="M322" i="2"/>
  <c r="X322" i="2"/>
  <c r="AI322" i="2"/>
  <c r="AT322" i="2"/>
  <c r="BA322" i="2"/>
  <c r="EU322" i="2" s="1"/>
  <c r="BL322" i="2"/>
  <c r="BW322" i="2"/>
  <c r="BZ322" i="2"/>
  <c r="CE322" i="2"/>
  <c r="EV322" i="2" s="1"/>
  <c r="CJ322" i="2"/>
  <c r="CQ322" i="2"/>
  <c r="CV322" i="2"/>
  <c r="DA322" i="2"/>
  <c r="DF322" i="2"/>
  <c r="DK322" i="2"/>
  <c r="EZ322" i="2" s="1"/>
  <c r="DP322" i="2"/>
  <c r="DU322" i="2"/>
  <c r="DZ322" i="2"/>
  <c r="EE322" i="2"/>
  <c r="EJ322" i="2"/>
  <c r="EK322" i="2"/>
  <c r="K323" i="2"/>
  <c r="EQ323" i="2" s="1"/>
  <c r="M323" i="2"/>
  <c r="X323" i="2"/>
  <c r="AI323" i="2"/>
  <c r="AT323" i="2"/>
  <c r="BA323" i="2"/>
  <c r="EU323" i="2" s="1"/>
  <c r="BL323" i="2"/>
  <c r="BW323" i="2"/>
  <c r="BZ323" i="2"/>
  <c r="CE323" i="2"/>
  <c r="EV323" i="2" s="1"/>
  <c r="CJ323" i="2"/>
  <c r="CQ323" i="2"/>
  <c r="CV323" i="2"/>
  <c r="DA323" i="2"/>
  <c r="DF323" i="2"/>
  <c r="DK323" i="2"/>
  <c r="EZ323" i="2" s="1"/>
  <c r="DP323" i="2"/>
  <c r="DU323" i="2"/>
  <c r="DZ323" i="2"/>
  <c r="EE323" i="2"/>
  <c r="EJ323" i="2"/>
  <c r="EK323" i="2"/>
  <c r="K324" i="2"/>
  <c r="EQ324" i="2" s="1"/>
  <c r="M324" i="2"/>
  <c r="X324" i="2"/>
  <c r="AI324" i="2"/>
  <c r="AT324" i="2"/>
  <c r="BA324" i="2"/>
  <c r="EU324" i="2" s="1"/>
  <c r="BL324" i="2"/>
  <c r="BW324" i="2"/>
  <c r="BZ324" i="2"/>
  <c r="CE324" i="2"/>
  <c r="EV324" i="2" s="1"/>
  <c r="CJ324" i="2"/>
  <c r="CQ324" i="2"/>
  <c r="CV324" i="2"/>
  <c r="DA324" i="2"/>
  <c r="DF324" i="2"/>
  <c r="DK324" i="2"/>
  <c r="EZ324" i="2" s="1"/>
  <c r="DP324" i="2"/>
  <c r="DU324" i="2"/>
  <c r="DZ324" i="2"/>
  <c r="EE324" i="2"/>
  <c r="EJ324" i="2"/>
  <c r="EK324" i="2"/>
  <c r="K325" i="2"/>
  <c r="EQ325" i="2" s="1"/>
  <c r="M325" i="2"/>
  <c r="X325" i="2"/>
  <c r="AI325" i="2"/>
  <c r="AT325" i="2"/>
  <c r="BA325" i="2"/>
  <c r="EU325" i="2" s="1"/>
  <c r="BL325" i="2"/>
  <c r="BW325" i="2"/>
  <c r="BZ325" i="2"/>
  <c r="CE325" i="2"/>
  <c r="EV325" i="2" s="1"/>
  <c r="CJ325" i="2"/>
  <c r="CQ325" i="2"/>
  <c r="CV325" i="2"/>
  <c r="DA325" i="2"/>
  <c r="DF325" i="2"/>
  <c r="DK325" i="2"/>
  <c r="EZ325" i="2" s="1"/>
  <c r="DP325" i="2"/>
  <c r="DU325" i="2"/>
  <c r="DZ325" i="2"/>
  <c r="EE325" i="2"/>
  <c r="EJ325" i="2"/>
  <c r="EK325" i="2"/>
  <c r="K326" i="2"/>
  <c r="EQ326" i="2" s="1"/>
  <c r="M326" i="2"/>
  <c r="X326" i="2"/>
  <c r="AI326" i="2"/>
  <c r="AT326" i="2"/>
  <c r="BA326" i="2"/>
  <c r="EU326" i="2" s="1"/>
  <c r="BL326" i="2"/>
  <c r="BW326" i="2"/>
  <c r="BZ326" i="2"/>
  <c r="CE326" i="2"/>
  <c r="EV326" i="2" s="1"/>
  <c r="CJ326" i="2"/>
  <c r="CQ326" i="2"/>
  <c r="CV326" i="2"/>
  <c r="DA326" i="2"/>
  <c r="DF326" i="2"/>
  <c r="DK326" i="2"/>
  <c r="EZ326" i="2" s="1"/>
  <c r="DP326" i="2"/>
  <c r="DU326" i="2"/>
  <c r="DZ326" i="2"/>
  <c r="EE326" i="2"/>
  <c r="EJ326" i="2"/>
  <c r="EK326" i="2"/>
  <c r="K327" i="2"/>
  <c r="EQ327" i="2" s="1"/>
  <c r="M327" i="2"/>
  <c r="X327" i="2"/>
  <c r="AI327" i="2"/>
  <c r="AT327" i="2"/>
  <c r="BA327" i="2"/>
  <c r="EU327" i="2" s="1"/>
  <c r="BL327" i="2"/>
  <c r="BW327" i="2"/>
  <c r="BZ327" i="2"/>
  <c r="CE327" i="2"/>
  <c r="EV327" i="2" s="1"/>
  <c r="CJ327" i="2"/>
  <c r="CQ327" i="2"/>
  <c r="CV327" i="2"/>
  <c r="DA327" i="2"/>
  <c r="DF327" i="2"/>
  <c r="DK327" i="2"/>
  <c r="EZ327" i="2" s="1"/>
  <c r="DP327" i="2"/>
  <c r="DU327" i="2"/>
  <c r="DZ327" i="2"/>
  <c r="EE327" i="2"/>
  <c r="EJ327" i="2"/>
  <c r="EK327" i="2"/>
  <c r="K328" i="2"/>
  <c r="EQ328" i="2" s="1"/>
  <c r="M328" i="2"/>
  <c r="X328" i="2"/>
  <c r="AI328" i="2"/>
  <c r="AT328" i="2"/>
  <c r="BA328" i="2"/>
  <c r="EU328" i="2" s="1"/>
  <c r="BL328" i="2"/>
  <c r="BW328" i="2"/>
  <c r="BZ328" i="2"/>
  <c r="CE328" i="2"/>
  <c r="EV328" i="2" s="1"/>
  <c r="CJ328" i="2"/>
  <c r="CQ328" i="2"/>
  <c r="CV328" i="2"/>
  <c r="DA328" i="2"/>
  <c r="DF328" i="2"/>
  <c r="DK328" i="2"/>
  <c r="EZ328" i="2" s="1"/>
  <c r="DP328" i="2"/>
  <c r="DU328" i="2"/>
  <c r="DZ328" i="2"/>
  <c r="EE328" i="2"/>
  <c r="EJ328" i="2"/>
  <c r="EK328" i="2"/>
  <c r="K329" i="2"/>
  <c r="EQ329" i="2" s="1"/>
  <c r="M329" i="2"/>
  <c r="X329" i="2"/>
  <c r="AI329" i="2"/>
  <c r="AT329" i="2"/>
  <c r="BA329" i="2"/>
  <c r="EU329" i="2" s="1"/>
  <c r="BL329" i="2"/>
  <c r="BW329" i="2"/>
  <c r="BZ329" i="2"/>
  <c r="CE329" i="2"/>
  <c r="EV329" i="2" s="1"/>
  <c r="CJ329" i="2"/>
  <c r="CQ329" i="2"/>
  <c r="CV329" i="2"/>
  <c r="DA329" i="2"/>
  <c r="DF329" i="2"/>
  <c r="DK329" i="2"/>
  <c r="EZ329" i="2" s="1"/>
  <c r="DP329" i="2"/>
  <c r="DU329" i="2"/>
  <c r="DZ329" i="2"/>
  <c r="EE329" i="2"/>
  <c r="EJ329" i="2"/>
  <c r="EK329" i="2"/>
  <c r="K330" i="2"/>
  <c r="EQ330" i="2" s="1"/>
  <c r="M330" i="2"/>
  <c r="X330" i="2"/>
  <c r="AI330" i="2"/>
  <c r="AT330" i="2"/>
  <c r="BA330" i="2"/>
  <c r="EU330" i="2" s="1"/>
  <c r="BL330" i="2"/>
  <c r="BW330" i="2"/>
  <c r="BZ330" i="2"/>
  <c r="CE330" i="2"/>
  <c r="EV330" i="2" s="1"/>
  <c r="CJ330" i="2"/>
  <c r="CQ330" i="2"/>
  <c r="CV330" i="2"/>
  <c r="DA330" i="2"/>
  <c r="DF330" i="2"/>
  <c r="DK330" i="2"/>
  <c r="EZ330" i="2" s="1"/>
  <c r="DP330" i="2"/>
  <c r="DU330" i="2"/>
  <c r="DZ330" i="2"/>
  <c r="EE330" i="2"/>
  <c r="EJ330" i="2"/>
  <c r="EK330" i="2"/>
  <c r="K331" i="2"/>
  <c r="EQ331" i="2" s="1"/>
  <c r="M331" i="2"/>
  <c r="X331" i="2"/>
  <c r="AI331" i="2"/>
  <c r="AT331" i="2"/>
  <c r="BA331" i="2"/>
  <c r="EU331" i="2" s="1"/>
  <c r="BL331" i="2"/>
  <c r="BW331" i="2"/>
  <c r="BZ331" i="2"/>
  <c r="CE331" i="2"/>
  <c r="EV331" i="2" s="1"/>
  <c r="CJ331" i="2"/>
  <c r="CQ331" i="2"/>
  <c r="CV331" i="2"/>
  <c r="DA331" i="2"/>
  <c r="DF331" i="2"/>
  <c r="DK331" i="2"/>
  <c r="EZ331" i="2" s="1"/>
  <c r="DP331" i="2"/>
  <c r="DU331" i="2"/>
  <c r="DZ331" i="2"/>
  <c r="EE331" i="2"/>
  <c r="EJ331" i="2"/>
  <c r="EK331" i="2"/>
  <c r="K332" i="2"/>
  <c r="EQ332" i="2" s="1"/>
  <c r="M332" i="2"/>
  <c r="X332" i="2"/>
  <c r="AI332" i="2"/>
  <c r="AT332" i="2"/>
  <c r="BA332" i="2"/>
  <c r="EU332" i="2" s="1"/>
  <c r="BL332" i="2"/>
  <c r="BW332" i="2"/>
  <c r="BZ332" i="2"/>
  <c r="CE332" i="2"/>
  <c r="EV332" i="2" s="1"/>
  <c r="CJ332" i="2"/>
  <c r="CQ332" i="2"/>
  <c r="CV332" i="2"/>
  <c r="DA332" i="2"/>
  <c r="DF332" i="2"/>
  <c r="DK332" i="2"/>
  <c r="EZ332" i="2" s="1"/>
  <c r="DP332" i="2"/>
  <c r="DU332" i="2"/>
  <c r="DZ332" i="2"/>
  <c r="EE332" i="2"/>
  <c r="EJ332" i="2"/>
  <c r="EK332" i="2"/>
  <c r="K333" i="2"/>
  <c r="EQ333" i="2" s="1"/>
  <c r="M333" i="2"/>
  <c r="X333" i="2"/>
  <c r="AI333" i="2"/>
  <c r="AT333" i="2"/>
  <c r="BA333" i="2"/>
  <c r="EU333" i="2" s="1"/>
  <c r="BL333" i="2"/>
  <c r="BW333" i="2"/>
  <c r="BZ333" i="2"/>
  <c r="CE333" i="2"/>
  <c r="EV333" i="2" s="1"/>
  <c r="CJ333" i="2"/>
  <c r="CQ333" i="2"/>
  <c r="CV333" i="2"/>
  <c r="DA333" i="2"/>
  <c r="DF333" i="2"/>
  <c r="DK333" i="2"/>
  <c r="EZ333" i="2" s="1"/>
  <c r="DP333" i="2"/>
  <c r="DU333" i="2"/>
  <c r="DZ333" i="2"/>
  <c r="EE333" i="2"/>
  <c r="EJ333" i="2"/>
  <c r="EK333" i="2"/>
  <c r="K334" i="2"/>
  <c r="EQ334" i="2" s="1"/>
  <c r="M334" i="2"/>
  <c r="X334" i="2"/>
  <c r="AI334" i="2"/>
  <c r="AT334" i="2"/>
  <c r="BA334" i="2"/>
  <c r="EU334" i="2" s="1"/>
  <c r="BL334" i="2"/>
  <c r="BW334" i="2"/>
  <c r="BZ334" i="2"/>
  <c r="CE334" i="2"/>
  <c r="EV334" i="2" s="1"/>
  <c r="CJ334" i="2"/>
  <c r="CQ334" i="2"/>
  <c r="CV334" i="2"/>
  <c r="DA334" i="2"/>
  <c r="DF334" i="2"/>
  <c r="DK334" i="2"/>
  <c r="EZ334" i="2" s="1"/>
  <c r="DP334" i="2"/>
  <c r="DU334" i="2"/>
  <c r="DZ334" i="2"/>
  <c r="EE334" i="2"/>
  <c r="EJ334" i="2"/>
  <c r="EK334" i="2"/>
  <c r="K337" i="2"/>
  <c r="EQ337" i="2" s="1"/>
  <c r="M337" i="2"/>
  <c r="X337" i="2"/>
  <c r="AI337" i="2"/>
  <c r="AT337" i="2"/>
  <c r="BA337" i="2"/>
  <c r="EU337" i="2" s="1"/>
  <c r="BL337" i="2"/>
  <c r="BW337" i="2"/>
  <c r="BZ337" i="2"/>
  <c r="CE337" i="2"/>
  <c r="EV337" i="2" s="1"/>
  <c r="CJ337" i="2"/>
  <c r="CQ337" i="2"/>
  <c r="CV337" i="2"/>
  <c r="DA337" i="2"/>
  <c r="DF337" i="2"/>
  <c r="DK337" i="2"/>
  <c r="EZ337" i="2" s="1"/>
  <c r="DP337" i="2"/>
  <c r="DU337" i="2"/>
  <c r="DZ337" i="2"/>
  <c r="EE337" i="2"/>
  <c r="EJ337" i="2"/>
  <c r="EK337" i="2"/>
  <c r="K338" i="2"/>
  <c r="EQ338" i="2" s="1"/>
  <c r="M338" i="2"/>
  <c r="X338" i="2"/>
  <c r="AI338" i="2"/>
  <c r="AT338" i="2"/>
  <c r="BA338" i="2"/>
  <c r="EU338" i="2" s="1"/>
  <c r="BL338" i="2"/>
  <c r="BW338" i="2"/>
  <c r="BZ338" i="2"/>
  <c r="CE338" i="2"/>
  <c r="EV338" i="2" s="1"/>
  <c r="CJ338" i="2"/>
  <c r="CQ338" i="2"/>
  <c r="CV338" i="2"/>
  <c r="DA338" i="2"/>
  <c r="DF338" i="2"/>
  <c r="DK338" i="2"/>
  <c r="EZ338" i="2" s="1"/>
  <c r="DP338" i="2"/>
  <c r="DU338" i="2"/>
  <c r="DZ338" i="2"/>
  <c r="EE338" i="2"/>
  <c r="EJ338" i="2"/>
  <c r="EK338" i="2"/>
  <c r="K339" i="2"/>
  <c r="EQ339" i="2" s="1"/>
  <c r="M339" i="2"/>
  <c r="X339" i="2"/>
  <c r="AI339" i="2"/>
  <c r="AT339" i="2"/>
  <c r="BA339" i="2"/>
  <c r="EU339" i="2" s="1"/>
  <c r="BL339" i="2"/>
  <c r="BW339" i="2"/>
  <c r="BZ339" i="2"/>
  <c r="CE339" i="2"/>
  <c r="EV339" i="2" s="1"/>
  <c r="CJ339" i="2"/>
  <c r="CQ339" i="2"/>
  <c r="CV339" i="2"/>
  <c r="DA339" i="2"/>
  <c r="DF339" i="2"/>
  <c r="DK339" i="2"/>
  <c r="EZ339" i="2" s="1"/>
  <c r="DP339" i="2"/>
  <c r="DU339" i="2"/>
  <c r="DZ339" i="2"/>
  <c r="EE339" i="2"/>
  <c r="EJ339" i="2"/>
  <c r="EK339" i="2"/>
  <c r="K340" i="2"/>
  <c r="EQ340" i="2" s="1"/>
  <c r="M340" i="2"/>
  <c r="X340" i="2"/>
  <c r="AI340" i="2"/>
  <c r="AT340" i="2"/>
  <c r="BA340" i="2"/>
  <c r="EU340" i="2" s="1"/>
  <c r="BL340" i="2"/>
  <c r="BW340" i="2"/>
  <c r="BZ340" i="2"/>
  <c r="CE340" i="2"/>
  <c r="EV340" i="2" s="1"/>
  <c r="CJ340" i="2"/>
  <c r="CQ340" i="2"/>
  <c r="CV340" i="2"/>
  <c r="DA340" i="2"/>
  <c r="DF340" i="2"/>
  <c r="DK340" i="2"/>
  <c r="EZ340" i="2" s="1"/>
  <c r="DP340" i="2"/>
  <c r="DU340" i="2"/>
  <c r="DZ340" i="2"/>
  <c r="EE340" i="2"/>
  <c r="EJ340" i="2"/>
  <c r="EK340" i="2"/>
  <c r="K341" i="2"/>
  <c r="EQ341" i="2" s="1"/>
  <c r="M341" i="2"/>
  <c r="X341" i="2"/>
  <c r="AI341" i="2"/>
  <c r="AT341" i="2"/>
  <c r="BA341" i="2"/>
  <c r="EU341" i="2" s="1"/>
  <c r="BL341" i="2"/>
  <c r="BW341" i="2"/>
  <c r="BZ341" i="2"/>
  <c r="CE341" i="2"/>
  <c r="EV341" i="2" s="1"/>
  <c r="CJ341" i="2"/>
  <c r="CQ341" i="2"/>
  <c r="CV341" i="2"/>
  <c r="DA341" i="2"/>
  <c r="DF341" i="2"/>
  <c r="DK341" i="2"/>
  <c r="EZ341" i="2" s="1"/>
  <c r="DP341" i="2"/>
  <c r="DU341" i="2"/>
  <c r="DZ341" i="2"/>
  <c r="EE341" i="2"/>
  <c r="EJ341" i="2"/>
  <c r="EK341" i="2"/>
  <c r="K342" i="2"/>
  <c r="EQ342" i="2" s="1"/>
  <c r="M342" i="2"/>
  <c r="X342" i="2"/>
  <c r="AI342" i="2"/>
  <c r="AT342" i="2"/>
  <c r="BA342" i="2"/>
  <c r="EU342" i="2" s="1"/>
  <c r="BL342" i="2"/>
  <c r="BW342" i="2"/>
  <c r="BZ342" i="2"/>
  <c r="CE342" i="2"/>
  <c r="EV342" i="2" s="1"/>
  <c r="CJ342" i="2"/>
  <c r="CQ342" i="2"/>
  <c r="CV342" i="2"/>
  <c r="DA342" i="2"/>
  <c r="DF342" i="2"/>
  <c r="DK342" i="2"/>
  <c r="EZ342" i="2" s="1"/>
  <c r="DP342" i="2"/>
  <c r="DU342" i="2"/>
  <c r="DZ342" i="2"/>
  <c r="EE342" i="2"/>
  <c r="EJ342" i="2"/>
  <c r="EK342" i="2"/>
  <c r="K343" i="2"/>
  <c r="EQ343" i="2" s="1"/>
  <c r="M343" i="2"/>
  <c r="X343" i="2"/>
  <c r="AI343" i="2"/>
  <c r="AT343" i="2"/>
  <c r="BA343" i="2"/>
  <c r="EU343" i="2" s="1"/>
  <c r="BL343" i="2"/>
  <c r="BW343" i="2"/>
  <c r="BZ343" i="2"/>
  <c r="CE343" i="2"/>
  <c r="EV343" i="2" s="1"/>
  <c r="CJ343" i="2"/>
  <c r="CQ343" i="2"/>
  <c r="CV343" i="2"/>
  <c r="DA343" i="2"/>
  <c r="DF343" i="2"/>
  <c r="DK343" i="2"/>
  <c r="EZ343" i="2" s="1"/>
  <c r="DP343" i="2"/>
  <c r="DU343" i="2"/>
  <c r="DZ343" i="2"/>
  <c r="EE343" i="2"/>
  <c r="EJ343" i="2"/>
  <c r="EK343" i="2"/>
  <c r="K344" i="2"/>
  <c r="EQ344" i="2" s="1"/>
  <c r="M344" i="2"/>
  <c r="X344" i="2"/>
  <c r="AI344" i="2"/>
  <c r="AT344" i="2"/>
  <c r="BA344" i="2"/>
  <c r="EU344" i="2" s="1"/>
  <c r="BL344" i="2"/>
  <c r="BW344" i="2"/>
  <c r="BZ344" i="2"/>
  <c r="CE344" i="2"/>
  <c r="EV344" i="2" s="1"/>
  <c r="CJ344" i="2"/>
  <c r="CQ344" i="2"/>
  <c r="CV344" i="2"/>
  <c r="DA344" i="2"/>
  <c r="DF344" i="2"/>
  <c r="DK344" i="2"/>
  <c r="EZ344" i="2" s="1"/>
  <c r="DP344" i="2"/>
  <c r="DU344" i="2"/>
  <c r="DZ344" i="2"/>
  <c r="EE344" i="2"/>
  <c r="EJ344" i="2"/>
  <c r="EK344" i="2"/>
  <c r="K345" i="2"/>
  <c r="EQ345" i="2" s="1"/>
  <c r="M345" i="2"/>
  <c r="X345" i="2"/>
  <c r="AI345" i="2"/>
  <c r="AT345" i="2"/>
  <c r="BA345" i="2"/>
  <c r="EU345" i="2" s="1"/>
  <c r="BL345" i="2"/>
  <c r="BW345" i="2"/>
  <c r="BZ345" i="2"/>
  <c r="CE345" i="2"/>
  <c r="EV345" i="2" s="1"/>
  <c r="CJ345" i="2"/>
  <c r="CQ345" i="2"/>
  <c r="CV345" i="2"/>
  <c r="DA345" i="2"/>
  <c r="DF345" i="2"/>
  <c r="DK345" i="2"/>
  <c r="EZ345" i="2" s="1"/>
  <c r="DP345" i="2"/>
  <c r="DU345" i="2"/>
  <c r="DZ345" i="2"/>
  <c r="EE345" i="2"/>
  <c r="EJ345" i="2"/>
  <c r="EK345" i="2"/>
  <c r="K346" i="2"/>
  <c r="EQ346" i="2" s="1"/>
  <c r="M346" i="2"/>
  <c r="X346" i="2"/>
  <c r="AI346" i="2"/>
  <c r="AT346" i="2"/>
  <c r="BA346" i="2"/>
  <c r="EU346" i="2" s="1"/>
  <c r="BL346" i="2"/>
  <c r="BW346" i="2"/>
  <c r="BZ346" i="2"/>
  <c r="CE346" i="2"/>
  <c r="EV346" i="2" s="1"/>
  <c r="CJ346" i="2"/>
  <c r="CQ346" i="2"/>
  <c r="CV346" i="2"/>
  <c r="DA346" i="2"/>
  <c r="DF346" i="2"/>
  <c r="DK346" i="2"/>
  <c r="EZ346" i="2" s="1"/>
  <c r="DP346" i="2"/>
  <c r="DU346" i="2"/>
  <c r="DZ346" i="2"/>
  <c r="EE346" i="2"/>
  <c r="EJ346" i="2"/>
  <c r="EK346" i="2"/>
  <c r="K347" i="2"/>
  <c r="EQ347" i="2" s="1"/>
  <c r="M347" i="2"/>
  <c r="X347" i="2"/>
  <c r="AI347" i="2"/>
  <c r="AT347" i="2"/>
  <c r="BA347" i="2"/>
  <c r="EU347" i="2" s="1"/>
  <c r="BL347" i="2"/>
  <c r="BW347" i="2"/>
  <c r="BZ347" i="2"/>
  <c r="CE347" i="2"/>
  <c r="EV347" i="2" s="1"/>
  <c r="CJ347" i="2"/>
  <c r="CQ347" i="2"/>
  <c r="CV347" i="2"/>
  <c r="DA347" i="2"/>
  <c r="DF347" i="2"/>
  <c r="DK347" i="2"/>
  <c r="EZ347" i="2" s="1"/>
  <c r="DP347" i="2"/>
  <c r="DU347" i="2"/>
  <c r="DZ347" i="2"/>
  <c r="EE347" i="2"/>
  <c r="EJ347" i="2"/>
  <c r="EK347" i="2"/>
  <c r="K348" i="2"/>
  <c r="EQ348" i="2" s="1"/>
  <c r="M348" i="2"/>
  <c r="X348" i="2"/>
  <c r="AI348" i="2"/>
  <c r="AT348" i="2"/>
  <c r="BA348" i="2"/>
  <c r="EU348" i="2" s="1"/>
  <c r="BL348" i="2"/>
  <c r="BW348" i="2"/>
  <c r="BZ348" i="2"/>
  <c r="CE348" i="2"/>
  <c r="EV348" i="2" s="1"/>
  <c r="CJ348" i="2"/>
  <c r="CQ348" i="2"/>
  <c r="CV348" i="2"/>
  <c r="DA348" i="2"/>
  <c r="DF348" i="2"/>
  <c r="DK348" i="2"/>
  <c r="EZ348" i="2" s="1"/>
  <c r="DP348" i="2"/>
  <c r="DU348" i="2"/>
  <c r="DZ348" i="2"/>
  <c r="EE348" i="2"/>
  <c r="EJ348" i="2"/>
  <c r="EK348" i="2"/>
  <c r="K349" i="2"/>
  <c r="EQ349" i="2" s="1"/>
  <c r="M349" i="2"/>
  <c r="X349" i="2"/>
  <c r="AI349" i="2"/>
  <c r="AT349" i="2"/>
  <c r="BA349" i="2"/>
  <c r="EU349" i="2" s="1"/>
  <c r="BL349" i="2"/>
  <c r="BW349" i="2"/>
  <c r="BZ349" i="2"/>
  <c r="CE349" i="2"/>
  <c r="EV349" i="2" s="1"/>
  <c r="CJ349" i="2"/>
  <c r="CQ349" i="2"/>
  <c r="CV349" i="2"/>
  <c r="DA349" i="2"/>
  <c r="DF349" i="2"/>
  <c r="DK349" i="2"/>
  <c r="EZ349" i="2" s="1"/>
  <c r="DP349" i="2"/>
  <c r="DU349" i="2"/>
  <c r="DZ349" i="2"/>
  <c r="EE349" i="2"/>
  <c r="EJ349" i="2"/>
  <c r="EK349" i="2"/>
  <c r="K350" i="2"/>
  <c r="EQ350" i="2" s="1"/>
  <c r="M350" i="2"/>
  <c r="X350" i="2"/>
  <c r="AI350" i="2"/>
  <c r="AT350" i="2"/>
  <c r="BA350" i="2"/>
  <c r="EU350" i="2" s="1"/>
  <c r="BL350" i="2"/>
  <c r="BW350" i="2"/>
  <c r="BZ350" i="2"/>
  <c r="CE350" i="2"/>
  <c r="EV350" i="2" s="1"/>
  <c r="CJ350" i="2"/>
  <c r="CQ350" i="2"/>
  <c r="CV350" i="2"/>
  <c r="DA350" i="2"/>
  <c r="DF350" i="2"/>
  <c r="DK350" i="2"/>
  <c r="EZ350" i="2" s="1"/>
  <c r="DP350" i="2"/>
  <c r="DU350" i="2"/>
  <c r="DZ350" i="2"/>
  <c r="EE350" i="2"/>
  <c r="EJ350" i="2"/>
  <c r="EK350" i="2"/>
  <c r="K351" i="2"/>
  <c r="EQ351" i="2" s="1"/>
  <c r="M351" i="2"/>
  <c r="X351" i="2"/>
  <c r="AI351" i="2"/>
  <c r="AT351" i="2"/>
  <c r="BA351" i="2"/>
  <c r="EU351" i="2" s="1"/>
  <c r="BL351" i="2"/>
  <c r="BW351" i="2"/>
  <c r="BZ351" i="2"/>
  <c r="CE351" i="2"/>
  <c r="EV351" i="2" s="1"/>
  <c r="CJ351" i="2"/>
  <c r="CQ351" i="2"/>
  <c r="CV351" i="2"/>
  <c r="DA351" i="2"/>
  <c r="DF351" i="2"/>
  <c r="DK351" i="2"/>
  <c r="EZ351" i="2" s="1"/>
  <c r="DP351" i="2"/>
  <c r="DU351" i="2"/>
  <c r="DZ351" i="2"/>
  <c r="EE351" i="2"/>
  <c r="EJ351" i="2"/>
  <c r="EK351" i="2"/>
  <c r="K352" i="2"/>
  <c r="EQ352" i="2" s="1"/>
  <c r="M352" i="2"/>
  <c r="X352" i="2"/>
  <c r="AI352" i="2"/>
  <c r="AT352" i="2"/>
  <c r="BA352" i="2"/>
  <c r="EU352" i="2" s="1"/>
  <c r="BL352" i="2"/>
  <c r="BW352" i="2"/>
  <c r="BZ352" i="2"/>
  <c r="CE352" i="2"/>
  <c r="EV352" i="2" s="1"/>
  <c r="CJ352" i="2"/>
  <c r="CQ352" i="2"/>
  <c r="CV352" i="2"/>
  <c r="DA352" i="2"/>
  <c r="DF352" i="2"/>
  <c r="DK352" i="2"/>
  <c r="EZ352" i="2" s="1"/>
  <c r="DP352" i="2"/>
  <c r="DU352" i="2"/>
  <c r="DZ352" i="2"/>
  <c r="EE352" i="2"/>
  <c r="EJ352" i="2"/>
  <c r="EK352" i="2"/>
  <c r="K353" i="2"/>
  <c r="EQ353" i="2" s="1"/>
  <c r="M353" i="2"/>
  <c r="X353" i="2"/>
  <c r="AI353" i="2"/>
  <c r="AT353" i="2"/>
  <c r="BA353" i="2"/>
  <c r="EU353" i="2" s="1"/>
  <c r="BL353" i="2"/>
  <c r="BW353" i="2"/>
  <c r="BZ353" i="2"/>
  <c r="CE353" i="2"/>
  <c r="EV353" i="2" s="1"/>
  <c r="CJ353" i="2"/>
  <c r="CQ353" i="2"/>
  <c r="CV353" i="2"/>
  <c r="DA353" i="2"/>
  <c r="DF353" i="2"/>
  <c r="DK353" i="2"/>
  <c r="EZ353" i="2" s="1"/>
  <c r="DP353" i="2"/>
  <c r="DU353" i="2"/>
  <c r="DZ353" i="2"/>
  <c r="EE353" i="2"/>
  <c r="EJ353" i="2"/>
  <c r="EK353" i="2"/>
  <c r="K354" i="2"/>
  <c r="EQ354" i="2" s="1"/>
  <c r="M354" i="2"/>
  <c r="X354" i="2"/>
  <c r="AI354" i="2"/>
  <c r="AT354" i="2"/>
  <c r="BA354" i="2"/>
  <c r="EU354" i="2" s="1"/>
  <c r="BL354" i="2"/>
  <c r="BW354" i="2"/>
  <c r="BZ354" i="2"/>
  <c r="CE354" i="2"/>
  <c r="EV354" i="2" s="1"/>
  <c r="CJ354" i="2"/>
  <c r="CQ354" i="2"/>
  <c r="CV354" i="2"/>
  <c r="DA354" i="2"/>
  <c r="DF354" i="2"/>
  <c r="DK354" i="2"/>
  <c r="EZ354" i="2" s="1"/>
  <c r="DP354" i="2"/>
  <c r="DU354" i="2"/>
  <c r="DZ354" i="2"/>
  <c r="EE354" i="2"/>
  <c r="EJ354" i="2"/>
  <c r="EK354" i="2"/>
  <c r="K355" i="2"/>
  <c r="EQ355" i="2" s="1"/>
  <c r="M355" i="2"/>
  <c r="X355" i="2"/>
  <c r="AI355" i="2"/>
  <c r="AT355" i="2"/>
  <c r="BA355" i="2"/>
  <c r="EU355" i="2" s="1"/>
  <c r="BL355" i="2"/>
  <c r="BW355" i="2"/>
  <c r="BZ355" i="2"/>
  <c r="CE355" i="2"/>
  <c r="EV355" i="2" s="1"/>
  <c r="CJ355" i="2"/>
  <c r="CQ355" i="2"/>
  <c r="CV355" i="2"/>
  <c r="DA355" i="2"/>
  <c r="DF355" i="2"/>
  <c r="DK355" i="2"/>
  <c r="EZ355" i="2" s="1"/>
  <c r="DP355" i="2"/>
  <c r="DU355" i="2"/>
  <c r="DZ355" i="2"/>
  <c r="EE355" i="2"/>
  <c r="EJ355" i="2"/>
  <c r="EK355" i="2"/>
  <c r="K356" i="2"/>
  <c r="EQ356" i="2" s="1"/>
  <c r="M356" i="2"/>
  <c r="X356" i="2"/>
  <c r="AI356" i="2"/>
  <c r="AT356" i="2"/>
  <c r="BA356" i="2"/>
  <c r="EU356" i="2" s="1"/>
  <c r="BL356" i="2"/>
  <c r="BW356" i="2"/>
  <c r="BZ356" i="2"/>
  <c r="CE356" i="2"/>
  <c r="EV356" i="2" s="1"/>
  <c r="CJ356" i="2"/>
  <c r="CQ356" i="2"/>
  <c r="CV356" i="2"/>
  <c r="DA356" i="2"/>
  <c r="DF356" i="2"/>
  <c r="DK356" i="2"/>
  <c r="EZ356" i="2" s="1"/>
  <c r="DP356" i="2"/>
  <c r="DU356" i="2"/>
  <c r="DZ356" i="2"/>
  <c r="EE356" i="2"/>
  <c r="EJ356" i="2"/>
  <c r="EK356" i="2"/>
  <c r="K357" i="2"/>
  <c r="EQ357" i="2" s="1"/>
  <c r="M357" i="2"/>
  <c r="X357" i="2"/>
  <c r="AI357" i="2"/>
  <c r="AT357" i="2"/>
  <c r="BA357" i="2"/>
  <c r="EU357" i="2" s="1"/>
  <c r="BL357" i="2"/>
  <c r="BW357" i="2"/>
  <c r="BZ357" i="2"/>
  <c r="CE357" i="2"/>
  <c r="EV357" i="2" s="1"/>
  <c r="CJ357" i="2"/>
  <c r="CQ357" i="2"/>
  <c r="CV357" i="2"/>
  <c r="DA357" i="2"/>
  <c r="DF357" i="2"/>
  <c r="DK357" i="2"/>
  <c r="EZ357" i="2" s="1"/>
  <c r="DP357" i="2"/>
  <c r="DU357" i="2"/>
  <c r="DZ357" i="2"/>
  <c r="EE357" i="2"/>
  <c r="EJ357" i="2"/>
  <c r="EK357" i="2"/>
  <c r="K358" i="2"/>
  <c r="EQ358" i="2" s="1"/>
  <c r="M358" i="2"/>
  <c r="X358" i="2"/>
  <c r="AI358" i="2"/>
  <c r="AT358" i="2"/>
  <c r="BA358" i="2"/>
  <c r="EU358" i="2" s="1"/>
  <c r="BL358" i="2"/>
  <c r="BW358" i="2"/>
  <c r="BZ358" i="2"/>
  <c r="CE358" i="2"/>
  <c r="EV358" i="2" s="1"/>
  <c r="CJ358" i="2"/>
  <c r="CQ358" i="2"/>
  <c r="CV358" i="2"/>
  <c r="DA358" i="2"/>
  <c r="DF358" i="2"/>
  <c r="DK358" i="2"/>
  <c r="EZ358" i="2" s="1"/>
  <c r="DP358" i="2"/>
  <c r="DU358" i="2"/>
  <c r="DZ358" i="2"/>
  <c r="EE358" i="2"/>
  <c r="EJ358" i="2"/>
  <c r="EK358" i="2"/>
  <c r="K359" i="2"/>
  <c r="EQ359" i="2" s="1"/>
  <c r="M359" i="2"/>
  <c r="X359" i="2"/>
  <c r="AI359" i="2"/>
  <c r="AT359" i="2"/>
  <c r="BA359" i="2"/>
  <c r="EU359" i="2" s="1"/>
  <c r="BL359" i="2"/>
  <c r="BW359" i="2"/>
  <c r="BZ359" i="2"/>
  <c r="CE359" i="2"/>
  <c r="EV359" i="2" s="1"/>
  <c r="CJ359" i="2"/>
  <c r="CQ359" i="2"/>
  <c r="CV359" i="2"/>
  <c r="DA359" i="2"/>
  <c r="DF359" i="2"/>
  <c r="DK359" i="2"/>
  <c r="EZ359" i="2" s="1"/>
  <c r="DP359" i="2"/>
  <c r="DU359" i="2"/>
  <c r="DZ359" i="2"/>
  <c r="EE359" i="2"/>
  <c r="EJ359" i="2"/>
  <c r="EK359" i="2"/>
  <c r="K360" i="2"/>
  <c r="EQ360" i="2" s="1"/>
  <c r="M360" i="2"/>
  <c r="X360" i="2"/>
  <c r="AI360" i="2"/>
  <c r="AT360" i="2"/>
  <c r="BA360" i="2"/>
  <c r="EU360" i="2" s="1"/>
  <c r="BL360" i="2"/>
  <c r="BW360" i="2"/>
  <c r="BZ360" i="2"/>
  <c r="CE360" i="2"/>
  <c r="EV360" i="2" s="1"/>
  <c r="CJ360" i="2"/>
  <c r="CQ360" i="2"/>
  <c r="CV360" i="2"/>
  <c r="DA360" i="2"/>
  <c r="DF360" i="2"/>
  <c r="DK360" i="2"/>
  <c r="EZ360" i="2" s="1"/>
  <c r="DP360" i="2"/>
  <c r="DU360" i="2"/>
  <c r="DZ360" i="2"/>
  <c r="EE360" i="2"/>
  <c r="EJ360" i="2"/>
  <c r="EK360" i="2"/>
  <c r="K361" i="2"/>
  <c r="EQ361" i="2" s="1"/>
  <c r="M361" i="2"/>
  <c r="X361" i="2"/>
  <c r="AI361" i="2"/>
  <c r="AT361" i="2"/>
  <c r="BA361" i="2"/>
  <c r="EU361" i="2" s="1"/>
  <c r="BL361" i="2"/>
  <c r="BW361" i="2"/>
  <c r="BZ361" i="2"/>
  <c r="CE361" i="2"/>
  <c r="EV361" i="2" s="1"/>
  <c r="CJ361" i="2"/>
  <c r="CQ361" i="2"/>
  <c r="CV361" i="2"/>
  <c r="DA361" i="2"/>
  <c r="DF361" i="2"/>
  <c r="DK361" i="2"/>
  <c r="EZ361" i="2" s="1"/>
  <c r="DP361" i="2"/>
  <c r="DU361" i="2"/>
  <c r="DZ361" i="2"/>
  <c r="EE361" i="2"/>
  <c r="EJ361" i="2"/>
  <c r="EK361" i="2"/>
  <c r="K362" i="2"/>
  <c r="EQ362" i="2" s="1"/>
  <c r="M362" i="2"/>
  <c r="X362" i="2"/>
  <c r="AI362" i="2"/>
  <c r="AT362" i="2"/>
  <c r="BA362" i="2"/>
  <c r="EU362" i="2" s="1"/>
  <c r="BL362" i="2"/>
  <c r="BW362" i="2"/>
  <c r="BZ362" i="2"/>
  <c r="CE362" i="2"/>
  <c r="EV362" i="2" s="1"/>
  <c r="CJ362" i="2"/>
  <c r="CQ362" i="2"/>
  <c r="CV362" i="2"/>
  <c r="DA362" i="2"/>
  <c r="DF362" i="2"/>
  <c r="DK362" i="2"/>
  <c r="EZ362" i="2" s="1"/>
  <c r="DP362" i="2"/>
  <c r="DU362" i="2"/>
  <c r="DZ362" i="2"/>
  <c r="EE362" i="2"/>
  <c r="EJ362" i="2"/>
  <c r="EK362" i="2"/>
  <c r="ES334" i="2" l="1"/>
  <c r="ES318" i="2"/>
  <c r="ES350" i="2"/>
  <c r="ES352" i="2"/>
  <c r="ES324" i="2"/>
  <c r="ES320" i="2"/>
  <c r="ES361" i="2"/>
  <c r="ES359" i="2"/>
  <c r="ES357" i="2"/>
  <c r="ES355" i="2"/>
  <c r="ES345" i="2"/>
  <c r="ES343" i="2"/>
  <c r="ES341" i="2"/>
  <c r="ES339" i="2"/>
  <c r="ES337" i="2"/>
  <c r="ES333" i="2"/>
  <c r="ES331" i="2"/>
  <c r="ES327" i="2"/>
  <c r="ES321" i="2"/>
  <c r="ES319" i="2"/>
  <c r="ES305" i="2"/>
  <c r="ES336" i="2"/>
  <c r="ES363" i="2"/>
  <c r="ES353" i="2"/>
  <c r="ES351" i="2"/>
  <c r="ES349" i="2"/>
  <c r="ES347" i="2"/>
  <c r="ES329" i="2"/>
  <c r="ES325" i="2"/>
  <c r="ES323" i="2"/>
  <c r="ES317" i="2"/>
  <c r="ES315" i="2"/>
  <c r="ES313" i="2"/>
  <c r="ES311" i="2"/>
  <c r="ES309" i="2"/>
  <c r="ES307" i="2"/>
  <c r="ES365" i="2"/>
  <c r="ES362" i="2"/>
  <c r="ES360" i="2"/>
  <c r="ES358" i="2"/>
  <c r="ES356" i="2"/>
  <c r="ES354" i="2"/>
  <c r="ES348" i="2"/>
  <c r="ES346" i="2"/>
  <c r="ES344" i="2"/>
  <c r="ES342" i="2"/>
  <c r="ES340" i="2"/>
  <c r="ES338" i="2"/>
  <c r="ES332" i="2"/>
  <c r="ES330" i="2"/>
  <c r="ES328" i="2"/>
  <c r="ES326" i="2"/>
  <c r="ES322" i="2"/>
  <c r="ES316" i="2"/>
  <c r="ES314" i="2"/>
  <c r="ES312" i="2"/>
  <c r="ES310" i="2"/>
  <c r="ES308" i="2"/>
  <c r="ES306" i="2"/>
  <c r="ES335" i="2"/>
  <c r="ES364" i="2"/>
  <c r="ER361" i="2"/>
  <c r="ER359" i="2"/>
  <c r="ER357" i="2"/>
  <c r="ER355" i="2"/>
  <c r="ER353" i="2"/>
  <c r="ER351" i="2"/>
  <c r="ER349" i="2"/>
  <c r="ER347" i="2"/>
  <c r="ER345" i="2"/>
  <c r="ER343" i="2"/>
  <c r="ER341" i="2"/>
  <c r="ER339" i="2"/>
  <c r="ER337" i="2"/>
  <c r="ER333" i="2"/>
  <c r="ER331" i="2"/>
  <c r="ER329" i="2"/>
  <c r="ER327" i="2"/>
  <c r="ER325" i="2"/>
  <c r="ER323" i="2"/>
  <c r="ER321" i="2"/>
  <c r="ER319" i="2"/>
  <c r="ER317" i="2"/>
  <c r="ER315" i="2"/>
  <c r="ER313" i="2"/>
  <c r="ER311" i="2"/>
  <c r="ER309" i="2"/>
  <c r="ER307" i="2"/>
  <c r="ER305" i="2"/>
  <c r="ER336" i="2"/>
  <c r="ER365" i="2"/>
  <c r="ER363" i="2"/>
  <c r="ER362" i="2"/>
  <c r="ER360" i="2"/>
  <c r="ER358" i="2"/>
  <c r="ER356" i="2"/>
  <c r="ER354" i="2"/>
  <c r="ER352" i="2"/>
  <c r="ER350" i="2"/>
  <c r="ER348" i="2"/>
  <c r="ER346" i="2"/>
  <c r="ER344" i="2"/>
  <c r="ER342" i="2"/>
  <c r="ER340" i="2"/>
  <c r="ER338" i="2"/>
  <c r="ER334" i="2"/>
  <c r="ER332" i="2"/>
  <c r="ER330" i="2"/>
  <c r="ER328" i="2"/>
  <c r="ER326" i="2"/>
  <c r="ER324" i="2"/>
  <c r="ER322" i="2"/>
  <c r="ER320" i="2"/>
  <c r="ER318" i="2"/>
  <c r="ER316" i="2"/>
  <c r="ER314" i="2"/>
  <c r="ER312" i="2"/>
  <c r="ER310" i="2"/>
  <c r="ER308" i="2"/>
  <c r="ER306" i="2"/>
  <c r="ER335" i="2"/>
  <c r="ER364" i="2"/>
  <c r="H263" i="2"/>
  <c r="EP263" i="2" s="1"/>
  <c r="H260" i="2"/>
  <c r="EP260" i="2" s="1"/>
  <c r="H252" i="2"/>
  <c r="EP252" i="2" s="1"/>
  <c r="H290" i="2"/>
  <c r="EP290" i="2" s="1"/>
  <c r="H295" i="2"/>
  <c r="EP295" i="2" s="1"/>
  <c r="H287" i="2"/>
  <c r="EP287" i="2" s="1"/>
  <c r="EP257" i="2"/>
  <c r="EP266" i="2"/>
  <c r="H275" i="2"/>
  <c r="EP275" i="2" s="1"/>
  <c r="K251" i="2"/>
  <c r="EQ251" i="2" s="1"/>
  <c r="M251" i="2"/>
  <c r="X251" i="2"/>
  <c r="AI251" i="2"/>
  <c r="AT251" i="2"/>
  <c r="BA251" i="2"/>
  <c r="EU251" i="2" s="1"/>
  <c r="BL251" i="2"/>
  <c r="BW251" i="2"/>
  <c r="BZ251" i="2"/>
  <c r="CE251" i="2"/>
  <c r="EV251" i="2" s="1"/>
  <c r="CJ251" i="2"/>
  <c r="CQ251" i="2"/>
  <c r="CV251" i="2"/>
  <c r="DA251" i="2"/>
  <c r="DF251" i="2"/>
  <c r="DK251" i="2"/>
  <c r="EZ251" i="2" s="1"/>
  <c r="DP251" i="2"/>
  <c r="DU251" i="2"/>
  <c r="DZ251" i="2"/>
  <c r="EE251" i="2"/>
  <c r="EJ251" i="2"/>
  <c r="EK251" i="2"/>
  <c r="K252" i="2"/>
  <c r="EQ252" i="2" s="1"/>
  <c r="M252" i="2"/>
  <c r="X252" i="2"/>
  <c r="AI252" i="2"/>
  <c r="AT252" i="2"/>
  <c r="BA252" i="2"/>
  <c r="EU252" i="2" s="1"/>
  <c r="BL252" i="2"/>
  <c r="BW252" i="2"/>
  <c r="BZ252" i="2"/>
  <c r="CE252" i="2"/>
  <c r="EV252" i="2" s="1"/>
  <c r="CJ252" i="2"/>
  <c r="CQ252" i="2"/>
  <c r="CV252" i="2"/>
  <c r="DA252" i="2"/>
  <c r="DF252" i="2"/>
  <c r="DK252" i="2"/>
  <c r="EZ252" i="2" s="1"/>
  <c r="DP252" i="2"/>
  <c r="DU252" i="2"/>
  <c r="DZ252" i="2"/>
  <c r="EE252" i="2"/>
  <c r="EJ252" i="2"/>
  <c r="EK252" i="2"/>
  <c r="K253" i="2"/>
  <c r="EQ253" i="2" s="1"/>
  <c r="M253" i="2"/>
  <c r="X253" i="2"/>
  <c r="AI253" i="2"/>
  <c r="AT253" i="2"/>
  <c r="BA253" i="2"/>
  <c r="EU253" i="2" s="1"/>
  <c r="BL253" i="2"/>
  <c r="BW253" i="2"/>
  <c r="BZ253" i="2"/>
  <c r="CE253" i="2"/>
  <c r="EV253" i="2" s="1"/>
  <c r="CJ253" i="2"/>
  <c r="CQ253" i="2"/>
  <c r="CV253" i="2"/>
  <c r="DA253" i="2"/>
  <c r="DF253" i="2"/>
  <c r="DK253" i="2"/>
  <c r="EZ253" i="2" s="1"/>
  <c r="DP253" i="2"/>
  <c r="DU253" i="2"/>
  <c r="DZ253" i="2"/>
  <c r="EE253" i="2"/>
  <c r="EJ253" i="2"/>
  <c r="EK253" i="2"/>
  <c r="K254" i="2"/>
  <c r="EQ254" i="2" s="1"/>
  <c r="M254" i="2"/>
  <c r="X254" i="2"/>
  <c r="AI254" i="2"/>
  <c r="AT254" i="2"/>
  <c r="BA254" i="2"/>
  <c r="EU254" i="2" s="1"/>
  <c r="BL254" i="2"/>
  <c r="BW254" i="2"/>
  <c r="BZ254" i="2"/>
  <c r="CE254" i="2"/>
  <c r="EV254" i="2" s="1"/>
  <c r="CJ254" i="2"/>
  <c r="CQ254" i="2"/>
  <c r="CV254" i="2"/>
  <c r="DA254" i="2"/>
  <c r="DF254" i="2"/>
  <c r="DK254" i="2"/>
  <c r="EZ254" i="2" s="1"/>
  <c r="DP254" i="2"/>
  <c r="DU254" i="2"/>
  <c r="DZ254" i="2"/>
  <c r="EE254" i="2"/>
  <c r="EJ254" i="2"/>
  <c r="EK254" i="2"/>
  <c r="K255" i="2"/>
  <c r="EQ255" i="2" s="1"/>
  <c r="M255" i="2"/>
  <c r="X255" i="2"/>
  <c r="AI255" i="2"/>
  <c r="AT255" i="2"/>
  <c r="BA255" i="2"/>
  <c r="EU255" i="2" s="1"/>
  <c r="BL255" i="2"/>
  <c r="BW255" i="2"/>
  <c r="BZ255" i="2"/>
  <c r="CE255" i="2"/>
  <c r="EV255" i="2" s="1"/>
  <c r="CJ255" i="2"/>
  <c r="CQ255" i="2"/>
  <c r="CV255" i="2"/>
  <c r="DA255" i="2"/>
  <c r="DF255" i="2"/>
  <c r="DK255" i="2"/>
  <c r="EZ255" i="2" s="1"/>
  <c r="DP255" i="2"/>
  <c r="DU255" i="2"/>
  <c r="DZ255" i="2"/>
  <c r="EE255" i="2"/>
  <c r="EJ255" i="2"/>
  <c r="EK255" i="2"/>
  <c r="K256" i="2"/>
  <c r="EQ256" i="2" s="1"/>
  <c r="M256" i="2"/>
  <c r="X256" i="2"/>
  <c r="AI256" i="2"/>
  <c r="AT256" i="2"/>
  <c r="BA256" i="2"/>
  <c r="EU256" i="2" s="1"/>
  <c r="BL256" i="2"/>
  <c r="BW256" i="2"/>
  <c r="BZ256" i="2"/>
  <c r="CE256" i="2"/>
  <c r="EV256" i="2" s="1"/>
  <c r="CJ256" i="2"/>
  <c r="CQ256" i="2"/>
  <c r="CV256" i="2"/>
  <c r="DA256" i="2"/>
  <c r="DF256" i="2"/>
  <c r="DK256" i="2"/>
  <c r="EZ256" i="2" s="1"/>
  <c r="DP256" i="2"/>
  <c r="DU256" i="2"/>
  <c r="DZ256" i="2"/>
  <c r="EE256" i="2"/>
  <c r="EJ256" i="2"/>
  <c r="EK256" i="2"/>
  <c r="K257" i="2"/>
  <c r="EQ257" i="2" s="1"/>
  <c r="M257" i="2"/>
  <c r="X257" i="2"/>
  <c r="AI257" i="2"/>
  <c r="AT257" i="2"/>
  <c r="BA257" i="2"/>
  <c r="EU257" i="2" s="1"/>
  <c r="BL257" i="2"/>
  <c r="BW257" i="2"/>
  <c r="BZ257" i="2"/>
  <c r="CE257" i="2"/>
  <c r="EV257" i="2" s="1"/>
  <c r="CJ257" i="2"/>
  <c r="CQ257" i="2"/>
  <c r="CV257" i="2"/>
  <c r="DA257" i="2"/>
  <c r="DF257" i="2"/>
  <c r="DK257" i="2"/>
  <c r="EZ257" i="2" s="1"/>
  <c r="DP257" i="2"/>
  <c r="DU257" i="2"/>
  <c r="DZ257" i="2"/>
  <c r="EE257" i="2"/>
  <c r="EJ257" i="2"/>
  <c r="EK257" i="2"/>
  <c r="K258" i="2"/>
  <c r="EQ258" i="2" s="1"/>
  <c r="M258" i="2"/>
  <c r="X258" i="2"/>
  <c r="AI258" i="2"/>
  <c r="AT258" i="2"/>
  <c r="BA258" i="2"/>
  <c r="EU258" i="2" s="1"/>
  <c r="BL258" i="2"/>
  <c r="BW258" i="2"/>
  <c r="BZ258" i="2"/>
  <c r="CE258" i="2"/>
  <c r="EV258" i="2" s="1"/>
  <c r="CJ258" i="2"/>
  <c r="CQ258" i="2"/>
  <c r="CV258" i="2"/>
  <c r="DA258" i="2"/>
  <c r="DF258" i="2"/>
  <c r="DK258" i="2"/>
  <c r="EZ258" i="2" s="1"/>
  <c r="DP258" i="2"/>
  <c r="DU258" i="2"/>
  <c r="DZ258" i="2"/>
  <c r="EE258" i="2"/>
  <c r="EJ258" i="2"/>
  <c r="EK258" i="2"/>
  <c r="K259" i="2"/>
  <c r="EQ259" i="2" s="1"/>
  <c r="M259" i="2"/>
  <c r="X259" i="2"/>
  <c r="AI259" i="2"/>
  <c r="AT259" i="2"/>
  <c r="BA259" i="2"/>
  <c r="EU259" i="2" s="1"/>
  <c r="BL259" i="2"/>
  <c r="BW259" i="2"/>
  <c r="BZ259" i="2"/>
  <c r="CE259" i="2"/>
  <c r="EV259" i="2" s="1"/>
  <c r="CJ259" i="2"/>
  <c r="CQ259" i="2"/>
  <c r="CV259" i="2"/>
  <c r="DA259" i="2"/>
  <c r="DF259" i="2"/>
  <c r="DK259" i="2"/>
  <c r="EZ259" i="2" s="1"/>
  <c r="DP259" i="2"/>
  <c r="DU259" i="2"/>
  <c r="DZ259" i="2"/>
  <c r="EE259" i="2"/>
  <c r="EJ259" i="2"/>
  <c r="EK259" i="2"/>
  <c r="K260" i="2"/>
  <c r="EQ260" i="2" s="1"/>
  <c r="M260" i="2"/>
  <c r="X260" i="2"/>
  <c r="AI260" i="2"/>
  <c r="AT260" i="2"/>
  <c r="BA260" i="2"/>
  <c r="EU260" i="2" s="1"/>
  <c r="BL260" i="2"/>
  <c r="BW260" i="2"/>
  <c r="BZ260" i="2"/>
  <c r="CE260" i="2"/>
  <c r="EV260" i="2" s="1"/>
  <c r="CJ260" i="2"/>
  <c r="CQ260" i="2"/>
  <c r="CV260" i="2"/>
  <c r="DA260" i="2"/>
  <c r="DF260" i="2"/>
  <c r="DK260" i="2"/>
  <c r="EZ260" i="2" s="1"/>
  <c r="DP260" i="2"/>
  <c r="DU260" i="2"/>
  <c r="DZ260" i="2"/>
  <c r="EE260" i="2"/>
  <c r="EJ260" i="2"/>
  <c r="EK260" i="2"/>
  <c r="K261" i="2"/>
  <c r="EQ261" i="2" s="1"/>
  <c r="M261" i="2"/>
  <c r="X261" i="2"/>
  <c r="AI261" i="2"/>
  <c r="AT261" i="2"/>
  <c r="BA261" i="2"/>
  <c r="EU261" i="2" s="1"/>
  <c r="BL261" i="2"/>
  <c r="BW261" i="2"/>
  <c r="BZ261" i="2"/>
  <c r="CE261" i="2"/>
  <c r="EV261" i="2" s="1"/>
  <c r="CJ261" i="2"/>
  <c r="CQ261" i="2"/>
  <c r="CV261" i="2"/>
  <c r="DA261" i="2"/>
  <c r="DF261" i="2"/>
  <c r="DK261" i="2"/>
  <c r="EZ261" i="2" s="1"/>
  <c r="DP261" i="2"/>
  <c r="DU261" i="2"/>
  <c r="DZ261" i="2"/>
  <c r="EE261" i="2"/>
  <c r="EJ261" i="2"/>
  <c r="EK261" i="2"/>
  <c r="K262" i="2"/>
  <c r="EQ262" i="2" s="1"/>
  <c r="M262" i="2"/>
  <c r="X262" i="2"/>
  <c r="AI262" i="2"/>
  <c r="AT262" i="2"/>
  <c r="BA262" i="2"/>
  <c r="EU262" i="2" s="1"/>
  <c r="BL262" i="2"/>
  <c r="BW262" i="2"/>
  <c r="BZ262" i="2"/>
  <c r="CE262" i="2"/>
  <c r="EV262" i="2" s="1"/>
  <c r="CJ262" i="2"/>
  <c r="CQ262" i="2"/>
  <c r="CV262" i="2"/>
  <c r="DA262" i="2"/>
  <c r="DF262" i="2"/>
  <c r="DK262" i="2"/>
  <c r="EZ262" i="2" s="1"/>
  <c r="DP262" i="2"/>
  <c r="DU262" i="2"/>
  <c r="DZ262" i="2"/>
  <c r="EE262" i="2"/>
  <c r="EJ262" i="2"/>
  <c r="EK262" i="2"/>
  <c r="K263" i="2"/>
  <c r="EQ263" i="2" s="1"/>
  <c r="M263" i="2"/>
  <c r="X263" i="2"/>
  <c r="AI263" i="2"/>
  <c r="AT263" i="2"/>
  <c r="BA263" i="2"/>
  <c r="EU263" i="2" s="1"/>
  <c r="BL263" i="2"/>
  <c r="BW263" i="2"/>
  <c r="BZ263" i="2"/>
  <c r="CE263" i="2"/>
  <c r="EV263" i="2" s="1"/>
  <c r="CJ263" i="2"/>
  <c r="CQ263" i="2"/>
  <c r="CV263" i="2"/>
  <c r="DA263" i="2"/>
  <c r="DF263" i="2"/>
  <c r="DK263" i="2"/>
  <c r="EZ263" i="2" s="1"/>
  <c r="DP263" i="2"/>
  <c r="DU263" i="2"/>
  <c r="DZ263" i="2"/>
  <c r="EE263" i="2"/>
  <c r="EJ263" i="2"/>
  <c r="EK263" i="2"/>
  <c r="K264" i="2"/>
  <c r="EQ264" i="2" s="1"/>
  <c r="M264" i="2"/>
  <c r="X264" i="2"/>
  <c r="AI264" i="2"/>
  <c r="AT264" i="2"/>
  <c r="BA264" i="2"/>
  <c r="EU264" i="2" s="1"/>
  <c r="BL264" i="2"/>
  <c r="BW264" i="2"/>
  <c r="BZ264" i="2"/>
  <c r="CE264" i="2"/>
  <c r="EV264" i="2" s="1"/>
  <c r="CJ264" i="2"/>
  <c r="CQ264" i="2"/>
  <c r="CV264" i="2"/>
  <c r="DA264" i="2"/>
  <c r="DF264" i="2"/>
  <c r="DK264" i="2"/>
  <c r="EZ264" i="2" s="1"/>
  <c r="DP264" i="2"/>
  <c r="DU264" i="2"/>
  <c r="DZ264" i="2"/>
  <c r="EE264" i="2"/>
  <c r="EJ264" i="2"/>
  <c r="EK264" i="2"/>
  <c r="K265" i="2"/>
  <c r="EQ265" i="2" s="1"/>
  <c r="M265" i="2"/>
  <c r="X265" i="2"/>
  <c r="AI265" i="2"/>
  <c r="AT265" i="2"/>
  <c r="BA265" i="2"/>
  <c r="EU265" i="2" s="1"/>
  <c r="BL265" i="2"/>
  <c r="BW265" i="2"/>
  <c r="BZ265" i="2"/>
  <c r="CE265" i="2"/>
  <c r="EV265" i="2" s="1"/>
  <c r="CJ265" i="2"/>
  <c r="CQ265" i="2"/>
  <c r="CV265" i="2"/>
  <c r="DA265" i="2"/>
  <c r="DF265" i="2"/>
  <c r="DK265" i="2"/>
  <c r="EZ265" i="2" s="1"/>
  <c r="DP265" i="2"/>
  <c r="DU265" i="2"/>
  <c r="DZ265" i="2"/>
  <c r="EE265" i="2"/>
  <c r="EJ265" i="2"/>
  <c r="EK265" i="2"/>
  <c r="K266" i="2"/>
  <c r="EQ266" i="2" s="1"/>
  <c r="M266" i="2"/>
  <c r="X266" i="2"/>
  <c r="AI266" i="2"/>
  <c r="AT266" i="2"/>
  <c r="BA266" i="2"/>
  <c r="EU266" i="2" s="1"/>
  <c r="BL266" i="2"/>
  <c r="BW266" i="2"/>
  <c r="BZ266" i="2"/>
  <c r="CE266" i="2"/>
  <c r="EV266" i="2" s="1"/>
  <c r="CJ266" i="2"/>
  <c r="CQ266" i="2"/>
  <c r="CV266" i="2"/>
  <c r="DA266" i="2"/>
  <c r="DF266" i="2"/>
  <c r="DK266" i="2"/>
  <c r="EZ266" i="2" s="1"/>
  <c r="DP266" i="2"/>
  <c r="DU266" i="2"/>
  <c r="DZ266" i="2"/>
  <c r="EE266" i="2"/>
  <c r="EJ266" i="2"/>
  <c r="EK266" i="2"/>
  <c r="K267" i="2"/>
  <c r="EQ267" i="2" s="1"/>
  <c r="M267" i="2"/>
  <c r="X267" i="2"/>
  <c r="AI267" i="2"/>
  <c r="AT267" i="2"/>
  <c r="BA267" i="2"/>
  <c r="EU267" i="2" s="1"/>
  <c r="BL267" i="2"/>
  <c r="BW267" i="2"/>
  <c r="BZ267" i="2"/>
  <c r="CE267" i="2"/>
  <c r="EV267" i="2" s="1"/>
  <c r="CJ267" i="2"/>
  <c r="CQ267" i="2"/>
  <c r="CV267" i="2"/>
  <c r="DA267" i="2"/>
  <c r="DF267" i="2"/>
  <c r="DK267" i="2"/>
  <c r="EZ267" i="2" s="1"/>
  <c r="DP267" i="2"/>
  <c r="DU267" i="2"/>
  <c r="DZ267" i="2"/>
  <c r="EE267" i="2"/>
  <c r="EJ267" i="2"/>
  <c r="EK267" i="2"/>
  <c r="K268" i="2"/>
  <c r="EQ268" i="2" s="1"/>
  <c r="M268" i="2"/>
  <c r="X268" i="2"/>
  <c r="AI268" i="2"/>
  <c r="AT268" i="2"/>
  <c r="BA268" i="2"/>
  <c r="EU268" i="2" s="1"/>
  <c r="BL268" i="2"/>
  <c r="BW268" i="2"/>
  <c r="BZ268" i="2"/>
  <c r="CE268" i="2"/>
  <c r="EV268" i="2" s="1"/>
  <c r="CJ268" i="2"/>
  <c r="CQ268" i="2"/>
  <c r="CV268" i="2"/>
  <c r="DA268" i="2"/>
  <c r="DF268" i="2"/>
  <c r="DK268" i="2"/>
  <c r="EZ268" i="2" s="1"/>
  <c r="DP268" i="2"/>
  <c r="DU268" i="2"/>
  <c r="DZ268" i="2"/>
  <c r="EE268" i="2"/>
  <c r="EJ268" i="2"/>
  <c r="EK268" i="2"/>
  <c r="K269" i="2"/>
  <c r="EQ269" i="2" s="1"/>
  <c r="M269" i="2"/>
  <c r="X269" i="2"/>
  <c r="AI269" i="2"/>
  <c r="AT269" i="2"/>
  <c r="BA269" i="2"/>
  <c r="EU269" i="2" s="1"/>
  <c r="BL269" i="2"/>
  <c r="BW269" i="2"/>
  <c r="BZ269" i="2"/>
  <c r="CE269" i="2"/>
  <c r="EV269" i="2" s="1"/>
  <c r="CJ269" i="2"/>
  <c r="CQ269" i="2"/>
  <c r="CV269" i="2"/>
  <c r="DA269" i="2"/>
  <c r="DF269" i="2"/>
  <c r="DK269" i="2"/>
  <c r="EZ269" i="2" s="1"/>
  <c r="DP269" i="2"/>
  <c r="DU269" i="2"/>
  <c r="DZ269" i="2"/>
  <c r="EE269" i="2"/>
  <c r="EJ269" i="2"/>
  <c r="EK269" i="2"/>
  <c r="K270" i="2"/>
  <c r="EQ270" i="2" s="1"/>
  <c r="M270" i="2"/>
  <c r="X270" i="2"/>
  <c r="AI270" i="2"/>
  <c r="AT270" i="2"/>
  <c r="BA270" i="2"/>
  <c r="EU270" i="2" s="1"/>
  <c r="BL270" i="2"/>
  <c r="BW270" i="2"/>
  <c r="BZ270" i="2"/>
  <c r="CE270" i="2"/>
  <c r="EV270" i="2" s="1"/>
  <c r="CJ270" i="2"/>
  <c r="CQ270" i="2"/>
  <c r="CV270" i="2"/>
  <c r="DA270" i="2"/>
  <c r="DF270" i="2"/>
  <c r="DK270" i="2"/>
  <c r="EZ270" i="2" s="1"/>
  <c r="DP270" i="2"/>
  <c r="DU270" i="2"/>
  <c r="DZ270" i="2"/>
  <c r="EE270" i="2"/>
  <c r="EJ270" i="2"/>
  <c r="EK270" i="2"/>
  <c r="K271" i="2"/>
  <c r="EQ271" i="2" s="1"/>
  <c r="M271" i="2"/>
  <c r="X271" i="2"/>
  <c r="AI271" i="2"/>
  <c r="AT271" i="2"/>
  <c r="BA271" i="2"/>
  <c r="EU271" i="2" s="1"/>
  <c r="BL271" i="2"/>
  <c r="BW271" i="2"/>
  <c r="BZ271" i="2"/>
  <c r="CE271" i="2"/>
  <c r="EV271" i="2" s="1"/>
  <c r="CJ271" i="2"/>
  <c r="CQ271" i="2"/>
  <c r="CV271" i="2"/>
  <c r="DA271" i="2"/>
  <c r="DF271" i="2"/>
  <c r="DK271" i="2"/>
  <c r="EZ271" i="2" s="1"/>
  <c r="DP271" i="2"/>
  <c r="DU271" i="2"/>
  <c r="DZ271" i="2"/>
  <c r="EE271" i="2"/>
  <c r="EJ271" i="2"/>
  <c r="EK271" i="2"/>
  <c r="K272" i="2"/>
  <c r="EQ272" i="2" s="1"/>
  <c r="M272" i="2"/>
  <c r="X272" i="2"/>
  <c r="AI272" i="2"/>
  <c r="AT272" i="2"/>
  <c r="BA272" i="2"/>
  <c r="EU272" i="2" s="1"/>
  <c r="BL272" i="2"/>
  <c r="BW272" i="2"/>
  <c r="BZ272" i="2"/>
  <c r="CE272" i="2"/>
  <c r="EV272" i="2" s="1"/>
  <c r="CJ272" i="2"/>
  <c r="CQ272" i="2"/>
  <c r="CV272" i="2"/>
  <c r="DA272" i="2"/>
  <c r="DF272" i="2"/>
  <c r="DK272" i="2"/>
  <c r="EZ272" i="2" s="1"/>
  <c r="DP272" i="2"/>
  <c r="DU272" i="2"/>
  <c r="DZ272" i="2"/>
  <c r="EE272" i="2"/>
  <c r="EJ272" i="2"/>
  <c r="EK272" i="2"/>
  <c r="K273" i="2"/>
  <c r="EQ273" i="2" s="1"/>
  <c r="M273" i="2"/>
  <c r="X273" i="2"/>
  <c r="AI273" i="2"/>
  <c r="AT273" i="2"/>
  <c r="BA273" i="2"/>
  <c r="EU273" i="2" s="1"/>
  <c r="BL273" i="2"/>
  <c r="BW273" i="2"/>
  <c r="BZ273" i="2"/>
  <c r="CE273" i="2"/>
  <c r="EV273" i="2" s="1"/>
  <c r="CJ273" i="2"/>
  <c r="CQ273" i="2"/>
  <c r="CV273" i="2"/>
  <c r="DA273" i="2"/>
  <c r="DF273" i="2"/>
  <c r="DK273" i="2"/>
  <c r="EZ273" i="2" s="1"/>
  <c r="DP273" i="2"/>
  <c r="DU273" i="2"/>
  <c r="DZ273" i="2"/>
  <c r="EE273" i="2"/>
  <c r="EJ273" i="2"/>
  <c r="EK273" i="2"/>
  <c r="K274" i="2"/>
  <c r="EQ274" i="2" s="1"/>
  <c r="M274" i="2"/>
  <c r="X274" i="2"/>
  <c r="AI274" i="2"/>
  <c r="AT274" i="2"/>
  <c r="BA274" i="2"/>
  <c r="EU274" i="2" s="1"/>
  <c r="BL274" i="2"/>
  <c r="BW274" i="2"/>
  <c r="BZ274" i="2"/>
  <c r="CE274" i="2"/>
  <c r="EV274" i="2" s="1"/>
  <c r="CJ274" i="2"/>
  <c r="CQ274" i="2"/>
  <c r="CV274" i="2"/>
  <c r="DA274" i="2"/>
  <c r="DF274" i="2"/>
  <c r="DK274" i="2"/>
  <c r="EZ274" i="2" s="1"/>
  <c r="DP274" i="2"/>
  <c r="DU274" i="2"/>
  <c r="DZ274" i="2"/>
  <c r="EE274" i="2"/>
  <c r="EJ274" i="2"/>
  <c r="EK274" i="2"/>
  <c r="K275" i="2"/>
  <c r="EQ275" i="2" s="1"/>
  <c r="M275" i="2"/>
  <c r="X275" i="2"/>
  <c r="AI275" i="2"/>
  <c r="AT275" i="2"/>
  <c r="BA275" i="2"/>
  <c r="EU275" i="2" s="1"/>
  <c r="BL275" i="2"/>
  <c r="BW275" i="2"/>
  <c r="BZ275" i="2"/>
  <c r="CE275" i="2"/>
  <c r="EV275" i="2" s="1"/>
  <c r="CJ275" i="2"/>
  <c r="CQ275" i="2"/>
  <c r="CV275" i="2"/>
  <c r="DA275" i="2"/>
  <c r="DF275" i="2"/>
  <c r="DK275" i="2"/>
  <c r="EZ275" i="2" s="1"/>
  <c r="DP275" i="2"/>
  <c r="DU275" i="2"/>
  <c r="DZ275" i="2"/>
  <c r="EE275" i="2"/>
  <c r="EJ275" i="2"/>
  <c r="EK275" i="2"/>
  <c r="K276" i="2"/>
  <c r="EQ276" i="2" s="1"/>
  <c r="M276" i="2"/>
  <c r="X276" i="2"/>
  <c r="AI276" i="2"/>
  <c r="AT276" i="2"/>
  <c r="BA276" i="2"/>
  <c r="EU276" i="2" s="1"/>
  <c r="BL276" i="2"/>
  <c r="BW276" i="2"/>
  <c r="BZ276" i="2"/>
  <c r="CE276" i="2"/>
  <c r="EV276" i="2" s="1"/>
  <c r="CJ276" i="2"/>
  <c r="CQ276" i="2"/>
  <c r="CV276" i="2"/>
  <c r="DA276" i="2"/>
  <c r="DF276" i="2"/>
  <c r="DK276" i="2"/>
  <c r="EZ276" i="2" s="1"/>
  <c r="DP276" i="2"/>
  <c r="DU276" i="2"/>
  <c r="DZ276" i="2"/>
  <c r="EE276" i="2"/>
  <c r="EJ276" i="2"/>
  <c r="EK276" i="2"/>
  <c r="K277" i="2"/>
  <c r="EQ277" i="2" s="1"/>
  <c r="M277" i="2"/>
  <c r="X277" i="2"/>
  <c r="AI277" i="2"/>
  <c r="AT277" i="2"/>
  <c r="BA277" i="2"/>
  <c r="EU277" i="2" s="1"/>
  <c r="BL277" i="2"/>
  <c r="BW277" i="2"/>
  <c r="BZ277" i="2"/>
  <c r="CE277" i="2"/>
  <c r="EV277" i="2" s="1"/>
  <c r="CJ277" i="2"/>
  <c r="CQ277" i="2"/>
  <c r="CV277" i="2"/>
  <c r="DA277" i="2"/>
  <c r="DF277" i="2"/>
  <c r="DK277" i="2"/>
  <c r="EZ277" i="2" s="1"/>
  <c r="DP277" i="2"/>
  <c r="DU277" i="2"/>
  <c r="DZ277" i="2"/>
  <c r="EE277" i="2"/>
  <c r="EJ277" i="2"/>
  <c r="EK277" i="2"/>
  <c r="K278" i="2"/>
  <c r="EQ278" i="2" s="1"/>
  <c r="M278" i="2"/>
  <c r="X278" i="2"/>
  <c r="AI278" i="2"/>
  <c r="AT278" i="2"/>
  <c r="BA278" i="2"/>
  <c r="EU278" i="2" s="1"/>
  <c r="BL278" i="2"/>
  <c r="BW278" i="2"/>
  <c r="BZ278" i="2"/>
  <c r="CE278" i="2"/>
  <c r="EV278" i="2" s="1"/>
  <c r="CJ278" i="2"/>
  <c r="CQ278" i="2"/>
  <c r="CV278" i="2"/>
  <c r="DA278" i="2"/>
  <c r="DF278" i="2"/>
  <c r="DK278" i="2"/>
  <c r="EZ278" i="2" s="1"/>
  <c r="DP278" i="2"/>
  <c r="DU278" i="2"/>
  <c r="DZ278" i="2"/>
  <c r="EE278" i="2"/>
  <c r="EJ278" i="2"/>
  <c r="EK278" i="2"/>
  <c r="K279" i="2"/>
  <c r="EQ279" i="2" s="1"/>
  <c r="M279" i="2"/>
  <c r="X279" i="2"/>
  <c r="AI279" i="2"/>
  <c r="AT279" i="2"/>
  <c r="BA279" i="2"/>
  <c r="EU279" i="2" s="1"/>
  <c r="BL279" i="2"/>
  <c r="BW279" i="2"/>
  <c r="BZ279" i="2"/>
  <c r="CE279" i="2"/>
  <c r="EV279" i="2" s="1"/>
  <c r="CJ279" i="2"/>
  <c r="CQ279" i="2"/>
  <c r="CV279" i="2"/>
  <c r="DA279" i="2"/>
  <c r="DF279" i="2"/>
  <c r="DK279" i="2"/>
  <c r="EZ279" i="2" s="1"/>
  <c r="DP279" i="2"/>
  <c r="DU279" i="2"/>
  <c r="DZ279" i="2"/>
  <c r="EE279" i="2"/>
  <c r="EJ279" i="2"/>
  <c r="EK279" i="2"/>
  <c r="K280" i="2"/>
  <c r="EQ280" i="2" s="1"/>
  <c r="M280" i="2"/>
  <c r="X280" i="2"/>
  <c r="AI280" i="2"/>
  <c r="AT280" i="2"/>
  <c r="BA280" i="2"/>
  <c r="EU280" i="2" s="1"/>
  <c r="BL280" i="2"/>
  <c r="BW280" i="2"/>
  <c r="BZ280" i="2"/>
  <c r="CE280" i="2"/>
  <c r="EV280" i="2" s="1"/>
  <c r="CJ280" i="2"/>
  <c r="CQ280" i="2"/>
  <c r="CV280" i="2"/>
  <c r="DA280" i="2"/>
  <c r="DF280" i="2"/>
  <c r="DK280" i="2"/>
  <c r="EZ280" i="2" s="1"/>
  <c r="DP280" i="2"/>
  <c r="DU280" i="2"/>
  <c r="DZ280" i="2"/>
  <c r="EE280" i="2"/>
  <c r="EJ280" i="2"/>
  <c r="EK280" i="2"/>
  <c r="K281" i="2"/>
  <c r="EQ281" i="2" s="1"/>
  <c r="M281" i="2"/>
  <c r="X281" i="2"/>
  <c r="AI281" i="2"/>
  <c r="AT281" i="2"/>
  <c r="BA281" i="2"/>
  <c r="EU281" i="2" s="1"/>
  <c r="BL281" i="2"/>
  <c r="BW281" i="2"/>
  <c r="BZ281" i="2"/>
  <c r="CE281" i="2"/>
  <c r="EV281" i="2" s="1"/>
  <c r="CJ281" i="2"/>
  <c r="CQ281" i="2"/>
  <c r="CV281" i="2"/>
  <c r="DA281" i="2"/>
  <c r="DF281" i="2"/>
  <c r="DK281" i="2"/>
  <c r="EZ281" i="2" s="1"/>
  <c r="DP281" i="2"/>
  <c r="DU281" i="2"/>
  <c r="DZ281" i="2"/>
  <c r="EE281" i="2"/>
  <c r="EJ281" i="2"/>
  <c r="EK281" i="2"/>
  <c r="K282" i="2"/>
  <c r="EQ282" i="2" s="1"/>
  <c r="M282" i="2"/>
  <c r="X282" i="2"/>
  <c r="AI282" i="2"/>
  <c r="AT282" i="2"/>
  <c r="BA282" i="2"/>
  <c r="EU282" i="2" s="1"/>
  <c r="BL282" i="2"/>
  <c r="BW282" i="2"/>
  <c r="BZ282" i="2"/>
  <c r="CE282" i="2"/>
  <c r="EV282" i="2" s="1"/>
  <c r="CJ282" i="2"/>
  <c r="CQ282" i="2"/>
  <c r="CV282" i="2"/>
  <c r="DA282" i="2"/>
  <c r="DF282" i="2"/>
  <c r="DK282" i="2"/>
  <c r="EZ282" i="2" s="1"/>
  <c r="DP282" i="2"/>
  <c r="DU282" i="2"/>
  <c r="DZ282" i="2"/>
  <c r="EE282" i="2"/>
  <c r="EJ282" i="2"/>
  <c r="EK282" i="2"/>
  <c r="K283" i="2"/>
  <c r="EQ283" i="2" s="1"/>
  <c r="M283" i="2"/>
  <c r="X283" i="2"/>
  <c r="AI283" i="2"/>
  <c r="AT283" i="2"/>
  <c r="BA283" i="2"/>
  <c r="EU283" i="2" s="1"/>
  <c r="BL283" i="2"/>
  <c r="BW283" i="2"/>
  <c r="BZ283" i="2"/>
  <c r="CE283" i="2"/>
  <c r="EV283" i="2" s="1"/>
  <c r="CJ283" i="2"/>
  <c r="CQ283" i="2"/>
  <c r="CV283" i="2"/>
  <c r="DA283" i="2"/>
  <c r="DF283" i="2"/>
  <c r="DK283" i="2"/>
  <c r="EZ283" i="2" s="1"/>
  <c r="DP283" i="2"/>
  <c r="DU283" i="2"/>
  <c r="DZ283" i="2"/>
  <c r="EE283" i="2"/>
  <c r="EJ283" i="2"/>
  <c r="EK283" i="2"/>
  <c r="K284" i="2"/>
  <c r="EQ284" i="2" s="1"/>
  <c r="M284" i="2"/>
  <c r="X284" i="2"/>
  <c r="AI284" i="2"/>
  <c r="AT284" i="2"/>
  <c r="BA284" i="2"/>
  <c r="EU284" i="2" s="1"/>
  <c r="BL284" i="2"/>
  <c r="BW284" i="2"/>
  <c r="BZ284" i="2"/>
  <c r="CE284" i="2"/>
  <c r="EV284" i="2" s="1"/>
  <c r="CJ284" i="2"/>
  <c r="CQ284" i="2"/>
  <c r="CV284" i="2"/>
  <c r="DA284" i="2"/>
  <c r="DF284" i="2"/>
  <c r="DK284" i="2"/>
  <c r="EZ284" i="2" s="1"/>
  <c r="DP284" i="2"/>
  <c r="DU284" i="2"/>
  <c r="DZ284" i="2"/>
  <c r="EE284" i="2"/>
  <c r="EJ284" i="2"/>
  <c r="EK284" i="2"/>
  <c r="K285" i="2"/>
  <c r="EQ285" i="2" s="1"/>
  <c r="M285" i="2"/>
  <c r="X285" i="2"/>
  <c r="AI285" i="2"/>
  <c r="AT285" i="2"/>
  <c r="BA285" i="2"/>
  <c r="EU285" i="2" s="1"/>
  <c r="BL285" i="2"/>
  <c r="BW285" i="2"/>
  <c r="BZ285" i="2"/>
  <c r="CE285" i="2"/>
  <c r="EV285" i="2" s="1"/>
  <c r="CJ285" i="2"/>
  <c r="CQ285" i="2"/>
  <c r="CV285" i="2"/>
  <c r="DA285" i="2"/>
  <c r="DF285" i="2"/>
  <c r="DK285" i="2"/>
  <c r="EZ285" i="2" s="1"/>
  <c r="DP285" i="2"/>
  <c r="DU285" i="2"/>
  <c r="DZ285" i="2"/>
  <c r="EE285" i="2"/>
  <c r="EJ285" i="2"/>
  <c r="EK285" i="2"/>
  <c r="K286" i="2"/>
  <c r="EQ286" i="2" s="1"/>
  <c r="M286" i="2"/>
  <c r="X286" i="2"/>
  <c r="AI286" i="2"/>
  <c r="AT286" i="2"/>
  <c r="BA286" i="2"/>
  <c r="EU286" i="2" s="1"/>
  <c r="BL286" i="2"/>
  <c r="BW286" i="2"/>
  <c r="BZ286" i="2"/>
  <c r="CE286" i="2"/>
  <c r="EV286" i="2" s="1"/>
  <c r="CJ286" i="2"/>
  <c r="CQ286" i="2"/>
  <c r="CV286" i="2"/>
  <c r="DA286" i="2"/>
  <c r="DF286" i="2"/>
  <c r="DK286" i="2"/>
  <c r="EZ286" i="2" s="1"/>
  <c r="DP286" i="2"/>
  <c r="DU286" i="2"/>
  <c r="DZ286" i="2"/>
  <c r="EE286" i="2"/>
  <c r="EJ286" i="2"/>
  <c r="EK286" i="2"/>
  <c r="K287" i="2"/>
  <c r="EQ287" i="2" s="1"/>
  <c r="M287" i="2"/>
  <c r="X287" i="2"/>
  <c r="AI287" i="2"/>
  <c r="AT287" i="2"/>
  <c r="BA287" i="2"/>
  <c r="EU287" i="2" s="1"/>
  <c r="BL287" i="2"/>
  <c r="BW287" i="2"/>
  <c r="BZ287" i="2"/>
  <c r="CE287" i="2"/>
  <c r="EV287" i="2" s="1"/>
  <c r="CJ287" i="2"/>
  <c r="CQ287" i="2"/>
  <c r="CV287" i="2"/>
  <c r="DA287" i="2"/>
  <c r="DF287" i="2"/>
  <c r="DK287" i="2"/>
  <c r="EZ287" i="2" s="1"/>
  <c r="DP287" i="2"/>
  <c r="DU287" i="2"/>
  <c r="DZ287" i="2"/>
  <c r="EE287" i="2"/>
  <c r="EJ287" i="2"/>
  <c r="EK287" i="2"/>
  <c r="K288" i="2"/>
  <c r="EQ288" i="2" s="1"/>
  <c r="M288" i="2"/>
  <c r="X288" i="2"/>
  <c r="AI288" i="2"/>
  <c r="AT288" i="2"/>
  <c r="BA288" i="2"/>
  <c r="EU288" i="2" s="1"/>
  <c r="BL288" i="2"/>
  <c r="BW288" i="2"/>
  <c r="BZ288" i="2"/>
  <c r="CE288" i="2"/>
  <c r="EV288" i="2" s="1"/>
  <c r="CJ288" i="2"/>
  <c r="CQ288" i="2"/>
  <c r="CV288" i="2"/>
  <c r="DA288" i="2"/>
  <c r="DF288" i="2"/>
  <c r="DK288" i="2"/>
  <c r="EZ288" i="2" s="1"/>
  <c r="DP288" i="2"/>
  <c r="DU288" i="2"/>
  <c r="DZ288" i="2"/>
  <c r="EE288" i="2"/>
  <c r="EJ288" i="2"/>
  <c r="EK288" i="2"/>
  <c r="K289" i="2"/>
  <c r="EQ289" i="2" s="1"/>
  <c r="M289" i="2"/>
  <c r="X289" i="2"/>
  <c r="AI289" i="2"/>
  <c r="AT289" i="2"/>
  <c r="BA289" i="2"/>
  <c r="EU289" i="2" s="1"/>
  <c r="BL289" i="2"/>
  <c r="BW289" i="2"/>
  <c r="BZ289" i="2"/>
  <c r="CE289" i="2"/>
  <c r="EV289" i="2" s="1"/>
  <c r="CJ289" i="2"/>
  <c r="CQ289" i="2"/>
  <c r="CV289" i="2"/>
  <c r="DA289" i="2"/>
  <c r="DF289" i="2"/>
  <c r="DK289" i="2"/>
  <c r="EZ289" i="2" s="1"/>
  <c r="DP289" i="2"/>
  <c r="DU289" i="2"/>
  <c r="DZ289" i="2"/>
  <c r="EE289" i="2"/>
  <c r="EJ289" i="2"/>
  <c r="EK289" i="2"/>
  <c r="K290" i="2"/>
  <c r="EQ290" i="2" s="1"/>
  <c r="M290" i="2"/>
  <c r="X290" i="2"/>
  <c r="AI290" i="2"/>
  <c r="AT290" i="2"/>
  <c r="BA290" i="2"/>
  <c r="EU290" i="2" s="1"/>
  <c r="BL290" i="2"/>
  <c r="BW290" i="2"/>
  <c r="BZ290" i="2"/>
  <c r="CE290" i="2"/>
  <c r="EV290" i="2" s="1"/>
  <c r="CJ290" i="2"/>
  <c r="CQ290" i="2"/>
  <c r="CV290" i="2"/>
  <c r="DA290" i="2"/>
  <c r="DF290" i="2"/>
  <c r="DK290" i="2"/>
  <c r="EZ290" i="2" s="1"/>
  <c r="DP290" i="2"/>
  <c r="DU290" i="2"/>
  <c r="DZ290" i="2"/>
  <c r="EE290" i="2"/>
  <c r="EJ290" i="2"/>
  <c r="EK290" i="2"/>
  <c r="K291" i="2"/>
  <c r="EQ291" i="2" s="1"/>
  <c r="M291" i="2"/>
  <c r="X291" i="2"/>
  <c r="AI291" i="2"/>
  <c r="AT291" i="2"/>
  <c r="BA291" i="2"/>
  <c r="EU291" i="2" s="1"/>
  <c r="BL291" i="2"/>
  <c r="BW291" i="2"/>
  <c r="BZ291" i="2"/>
  <c r="CE291" i="2"/>
  <c r="EV291" i="2" s="1"/>
  <c r="CJ291" i="2"/>
  <c r="CQ291" i="2"/>
  <c r="CV291" i="2"/>
  <c r="DA291" i="2"/>
  <c r="DF291" i="2"/>
  <c r="DK291" i="2"/>
  <c r="EZ291" i="2" s="1"/>
  <c r="DP291" i="2"/>
  <c r="DU291" i="2"/>
  <c r="DZ291" i="2"/>
  <c r="EE291" i="2"/>
  <c r="EJ291" i="2"/>
  <c r="EK291" i="2"/>
  <c r="K292" i="2"/>
  <c r="EQ292" i="2" s="1"/>
  <c r="M292" i="2"/>
  <c r="X292" i="2"/>
  <c r="AI292" i="2"/>
  <c r="AT292" i="2"/>
  <c r="BA292" i="2"/>
  <c r="EU292" i="2" s="1"/>
  <c r="BL292" i="2"/>
  <c r="BW292" i="2"/>
  <c r="BZ292" i="2"/>
  <c r="CE292" i="2"/>
  <c r="EV292" i="2" s="1"/>
  <c r="CJ292" i="2"/>
  <c r="CQ292" i="2"/>
  <c r="CV292" i="2"/>
  <c r="DA292" i="2"/>
  <c r="DF292" i="2"/>
  <c r="DK292" i="2"/>
  <c r="EZ292" i="2" s="1"/>
  <c r="DP292" i="2"/>
  <c r="DU292" i="2"/>
  <c r="DZ292" i="2"/>
  <c r="EE292" i="2"/>
  <c r="EJ292" i="2"/>
  <c r="EK292" i="2"/>
  <c r="K293" i="2"/>
  <c r="EQ293" i="2" s="1"/>
  <c r="M293" i="2"/>
  <c r="X293" i="2"/>
  <c r="AI293" i="2"/>
  <c r="AT293" i="2"/>
  <c r="BA293" i="2"/>
  <c r="EU293" i="2" s="1"/>
  <c r="BL293" i="2"/>
  <c r="BW293" i="2"/>
  <c r="BZ293" i="2"/>
  <c r="CE293" i="2"/>
  <c r="EV293" i="2" s="1"/>
  <c r="CJ293" i="2"/>
  <c r="CQ293" i="2"/>
  <c r="CV293" i="2"/>
  <c r="DA293" i="2"/>
  <c r="DF293" i="2"/>
  <c r="DK293" i="2"/>
  <c r="EZ293" i="2" s="1"/>
  <c r="DP293" i="2"/>
  <c r="DU293" i="2"/>
  <c r="DZ293" i="2"/>
  <c r="EE293" i="2"/>
  <c r="EJ293" i="2"/>
  <c r="EK293" i="2"/>
  <c r="K294" i="2"/>
  <c r="EQ294" i="2" s="1"/>
  <c r="M294" i="2"/>
  <c r="X294" i="2"/>
  <c r="AI294" i="2"/>
  <c r="AT294" i="2"/>
  <c r="BA294" i="2"/>
  <c r="EU294" i="2" s="1"/>
  <c r="BL294" i="2"/>
  <c r="BW294" i="2"/>
  <c r="BZ294" i="2"/>
  <c r="CE294" i="2"/>
  <c r="EV294" i="2" s="1"/>
  <c r="CJ294" i="2"/>
  <c r="CQ294" i="2"/>
  <c r="CV294" i="2"/>
  <c r="DA294" i="2"/>
  <c r="DF294" i="2"/>
  <c r="DK294" i="2"/>
  <c r="EZ294" i="2" s="1"/>
  <c r="DP294" i="2"/>
  <c r="DU294" i="2"/>
  <c r="DZ294" i="2"/>
  <c r="EE294" i="2"/>
  <c r="EJ294" i="2"/>
  <c r="EK294" i="2"/>
  <c r="K295" i="2"/>
  <c r="EQ295" i="2" s="1"/>
  <c r="M295" i="2"/>
  <c r="X295" i="2"/>
  <c r="AI295" i="2"/>
  <c r="AT295" i="2"/>
  <c r="BA295" i="2"/>
  <c r="EU295" i="2" s="1"/>
  <c r="BL295" i="2"/>
  <c r="BW295" i="2"/>
  <c r="BZ295" i="2"/>
  <c r="CE295" i="2"/>
  <c r="EV295" i="2" s="1"/>
  <c r="CJ295" i="2"/>
  <c r="CQ295" i="2"/>
  <c r="CV295" i="2"/>
  <c r="DA295" i="2"/>
  <c r="DF295" i="2"/>
  <c r="DK295" i="2"/>
  <c r="EZ295" i="2" s="1"/>
  <c r="DP295" i="2"/>
  <c r="DU295" i="2"/>
  <c r="DZ295" i="2"/>
  <c r="EE295" i="2"/>
  <c r="EJ295" i="2"/>
  <c r="EK295" i="2"/>
  <c r="K296" i="2"/>
  <c r="EQ296" i="2" s="1"/>
  <c r="M296" i="2"/>
  <c r="X296" i="2"/>
  <c r="AI296" i="2"/>
  <c r="AT296" i="2"/>
  <c r="BA296" i="2"/>
  <c r="EU296" i="2" s="1"/>
  <c r="BL296" i="2"/>
  <c r="BW296" i="2"/>
  <c r="BZ296" i="2"/>
  <c r="CE296" i="2"/>
  <c r="EV296" i="2" s="1"/>
  <c r="CJ296" i="2"/>
  <c r="CQ296" i="2"/>
  <c r="CV296" i="2"/>
  <c r="DA296" i="2"/>
  <c r="DF296" i="2"/>
  <c r="DK296" i="2"/>
  <c r="EZ296" i="2" s="1"/>
  <c r="DP296" i="2"/>
  <c r="DU296" i="2"/>
  <c r="DZ296" i="2"/>
  <c r="EE296" i="2"/>
  <c r="EJ296" i="2"/>
  <c r="EK296" i="2"/>
  <c r="K297" i="2"/>
  <c r="EQ297" i="2" s="1"/>
  <c r="M297" i="2"/>
  <c r="X297" i="2"/>
  <c r="AI297" i="2"/>
  <c r="AT297" i="2"/>
  <c r="BA297" i="2"/>
  <c r="EU297" i="2" s="1"/>
  <c r="BL297" i="2"/>
  <c r="BW297" i="2"/>
  <c r="BZ297" i="2"/>
  <c r="CE297" i="2"/>
  <c r="EV297" i="2" s="1"/>
  <c r="CJ297" i="2"/>
  <c r="CQ297" i="2"/>
  <c r="CV297" i="2"/>
  <c r="DA297" i="2"/>
  <c r="DF297" i="2"/>
  <c r="DK297" i="2"/>
  <c r="EZ297" i="2" s="1"/>
  <c r="DP297" i="2"/>
  <c r="DU297" i="2"/>
  <c r="DZ297" i="2"/>
  <c r="EE297" i="2"/>
  <c r="EJ297" i="2"/>
  <c r="EK297" i="2"/>
  <c r="K298" i="2"/>
  <c r="EQ298" i="2" s="1"/>
  <c r="M298" i="2"/>
  <c r="X298" i="2"/>
  <c r="AI298" i="2"/>
  <c r="AT298" i="2"/>
  <c r="BA298" i="2"/>
  <c r="EU298" i="2" s="1"/>
  <c r="BL298" i="2"/>
  <c r="BW298" i="2"/>
  <c r="BZ298" i="2"/>
  <c r="CE298" i="2"/>
  <c r="EV298" i="2" s="1"/>
  <c r="CJ298" i="2"/>
  <c r="CQ298" i="2"/>
  <c r="CV298" i="2"/>
  <c r="DA298" i="2"/>
  <c r="DF298" i="2"/>
  <c r="DK298" i="2"/>
  <c r="EZ298" i="2" s="1"/>
  <c r="DP298" i="2"/>
  <c r="DU298" i="2"/>
  <c r="DZ298" i="2"/>
  <c r="EE298" i="2"/>
  <c r="EJ298" i="2"/>
  <c r="EK298" i="2"/>
  <c r="K299" i="2"/>
  <c r="EQ299" i="2" s="1"/>
  <c r="M299" i="2"/>
  <c r="X299" i="2"/>
  <c r="AI299" i="2"/>
  <c r="AT299" i="2"/>
  <c r="BA299" i="2"/>
  <c r="EU299" i="2" s="1"/>
  <c r="BL299" i="2"/>
  <c r="BW299" i="2"/>
  <c r="BZ299" i="2"/>
  <c r="CE299" i="2"/>
  <c r="EV299" i="2" s="1"/>
  <c r="CJ299" i="2"/>
  <c r="CQ299" i="2"/>
  <c r="CV299" i="2"/>
  <c r="DA299" i="2"/>
  <c r="DF299" i="2"/>
  <c r="DK299" i="2"/>
  <c r="EZ299" i="2" s="1"/>
  <c r="DP299" i="2"/>
  <c r="DU299" i="2"/>
  <c r="DZ299" i="2"/>
  <c r="EE299" i="2"/>
  <c r="EJ299" i="2"/>
  <c r="EK299" i="2"/>
  <c r="K300" i="2"/>
  <c r="EQ300" i="2" s="1"/>
  <c r="M300" i="2"/>
  <c r="X300" i="2"/>
  <c r="AI300" i="2"/>
  <c r="AT300" i="2"/>
  <c r="BA300" i="2"/>
  <c r="EU300" i="2" s="1"/>
  <c r="BL300" i="2"/>
  <c r="BW300" i="2"/>
  <c r="BZ300" i="2"/>
  <c r="CE300" i="2"/>
  <c r="EV300" i="2" s="1"/>
  <c r="CJ300" i="2"/>
  <c r="CQ300" i="2"/>
  <c r="CV300" i="2"/>
  <c r="DA300" i="2"/>
  <c r="DF300" i="2"/>
  <c r="DK300" i="2"/>
  <c r="EZ300" i="2" s="1"/>
  <c r="DP300" i="2"/>
  <c r="DU300" i="2"/>
  <c r="DZ300" i="2"/>
  <c r="EE300" i="2"/>
  <c r="EJ300" i="2"/>
  <c r="EK300" i="2"/>
  <c r="K301" i="2"/>
  <c r="EQ301" i="2" s="1"/>
  <c r="M301" i="2"/>
  <c r="X301" i="2"/>
  <c r="AI301" i="2"/>
  <c r="AT301" i="2"/>
  <c r="BA301" i="2"/>
  <c r="EU301" i="2" s="1"/>
  <c r="BL301" i="2"/>
  <c r="BW301" i="2"/>
  <c r="BZ301" i="2"/>
  <c r="CE301" i="2"/>
  <c r="EV301" i="2" s="1"/>
  <c r="CJ301" i="2"/>
  <c r="CQ301" i="2"/>
  <c r="CV301" i="2"/>
  <c r="DA301" i="2"/>
  <c r="DF301" i="2"/>
  <c r="DK301" i="2"/>
  <c r="EZ301" i="2" s="1"/>
  <c r="DP301" i="2"/>
  <c r="DU301" i="2"/>
  <c r="DZ301" i="2"/>
  <c r="EE301" i="2"/>
  <c r="EJ301" i="2"/>
  <c r="EK301" i="2"/>
  <c r="K302" i="2"/>
  <c r="EQ302" i="2" s="1"/>
  <c r="M302" i="2"/>
  <c r="X302" i="2"/>
  <c r="AI302" i="2"/>
  <c r="AT302" i="2"/>
  <c r="BA302" i="2"/>
  <c r="EU302" i="2" s="1"/>
  <c r="BL302" i="2"/>
  <c r="BW302" i="2"/>
  <c r="BZ302" i="2"/>
  <c r="CE302" i="2"/>
  <c r="EV302" i="2" s="1"/>
  <c r="CJ302" i="2"/>
  <c r="CQ302" i="2"/>
  <c r="CV302" i="2"/>
  <c r="DA302" i="2"/>
  <c r="DF302" i="2"/>
  <c r="DK302" i="2"/>
  <c r="EZ302" i="2" s="1"/>
  <c r="DP302" i="2"/>
  <c r="DU302" i="2"/>
  <c r="DZ302" i="2"/>
  <c r="EE302" i="2"/>
  <c r="EJ302" i="2"/>
  <c r="EK302" i="2"/>
  <c r="K303" i="2"/>
  <c r="EQ303" i="2" s="1"/>
  <c r="M303" i="2"/>
  <c r="X303" i="2"/>
  <c r="AI303" i="2"/>
  <c r="AT303" i="2"/>
  <c r="BA303" i="2"/>
  <c r="EU303" i="2" s="1"/>
  <c r="BL303" i="2"/>
  <c r="BW303" i="2"/>
  <c r="BZ303" i="2"/>
  <c r="CE303" i="2"/>
  <c r="EV303" i="2" s="1"/>
  <c r="CJ303" i="2"/>
  <c r="CQ303" i="2"/>
  <c r="CV303" i="2"/>
  <c r="DA303" i="2"/>
  <c r="DF303" i="2"/>
  <c r="DK303" i="2"/>
  <c r="EZ303" i="2" s="1"/>
  <c r="DP303" i="2"/>
  <c r="DU303" i="2"/>
  <c r="DZ303" i="2"/>
  <c r="EE303" i="2"/>
  <c r="EJ303" i="2"/>
  <c r="EK303" i="2"/>
  <c r="K304" i="2"/>
  <c r="EQ304" i="2" s="1"/>
  <c r="M304" i="2"/>
  <c r="X304" i="2"/>
  <c r="AI304" i="2"/>
  <c r="AT304" i="2"/>
  <c r="BA304" i="2"/>
  <c r="EU304" i="2" s="1"/>
  <c r="BL304" i="2"/>
  <c r="BW304" i="2"/>
  <c r="BZ304" i="2"/>
  <c r="CE304" i="2"/>
  <c r="EV304" i="2" s="1"/>
  <c r="CJ304" i="2"/>
  <c r="CQ304" i="2"/>
  <c r="CV304" i="2"/>
  <c r="DA304" i="2"/>
  <c r="DF304" i="2"/>
  <c r="DK304" i="2"/>
  <c r="EZ304" i="2" s="1"/>
  <c r="DP304" i="2"/>
  <c r="DU304" i="2"/>
  <c r="DZ304" i="2"/>
  <c r="EE304" i="2"/>
  <c r="EJ304" i="2"/>
  <c r="EK304" i="2"/>
  <c r="ES251" i="2" l="1"/>
  <c r="ER251" i="2"/>
  <c r="ES302" i="2"/>
  <c r="ES300" i="2"/>
  <c r="ES298" i="2"/>
  <c r="ES296" i="2"/>
  <c r="ES294" i="2"/>
  <c r="ES292" i="2"/>
  <c r="ES290" i="2"/>
  <c r="ES288" i="2"/>
  <c r="ES286" i="2"/>
  <c r="ES284" i="2"/>
  <c r="ES282" i="2"/>
  <c r="ES280" i="2"/>
  <c r="ES278" i="2"/>
  <c r="ES276" i="2"/>
  <c r="ES274" i="2"/>
  <c r="ES272" i="2"/>
  <c r="ES270" i="2"/>
  <c r="ES268" i="2"/>
  <c r="ES266" i="2"/>
  <c r="ES264" i="2"/>
  <c r="ES262" i="2"/>
  <c r="ES260" i="2"/>
  <c r="ES258" i="2"/>
  <c r="ES256" i="2"/>
  <c r="ES254" i="2"/>
  <c r="ER304" i="2"/>
  <c r="ER302" i="2"/>
  <c r="ER300" i="2"/>
  <c r="ER298" i="2"/>
  <c r="ER296" i="2"/>
  <c r="ER294" i="2"/>
  <c r="ER292" i="2"/>
  <c r="ER290" i="2"/>
  <c r="ER288" i="2"/>
  <c r="ER286" i="2"/>
  <c r="ER284" i="2"/>
  <c r="ER282" i="2"/>
  <c r="ER280" i="2"/>
  <c r="ER278" i="2"/>
  <c r="ER276" i="2"/>
  <c r="ER274" i="2"/>
  <c r="ER272" i="2"/>
  <c r="ER270" i="2"/>
  <c r="ER268" i="2"/>
  <c r="ER266" i="2"/>
  <c r="ER264" i="2"/>
  <c r="ER262" i="2"/>
  <c r="ER260" i="2"/>
  <c r="ES304" i="2"/>
  <c r="ES252" i="2"/>
  <c r="ER258" i="2"/>
  <c r="ER256" i="2"/>
  <c r="ER254" i="2"/>
  <c r="ER252" i="2"/>
  <c r="ES299" i="2"/>
  <c r="ES297" i="2"/>
  <c r="ES295" i="2"/>
  <c r="ES293" i="2"/>
  <c r="ES291" i="2"/>
  <c r="ES289" i="2"/>
  <c r="ES287" i="2"/>
  <c r="ES285" i="2"/>
  <c r="ES283" i="2"/>
  <c r="ES281" i="2"/>
  <c r="ES279" i="2"/>
  <c r="ES277" i="2"/>
  <c r="ES275" i="2"/>
  <c r="ES273" i="2"/>
  <c r="ES271" i="2"/>
  <c r="ES269" i="2"/>
  <c r="ES267" i="2"/>
  <c r="ES265" i="2"/>
  <c r="ES263" i="2"/>
  <c r="ES261" i="2"/>
  <c r="ES259" i="2"/>
  <c r="ES257" i="2"/>
  <c r="ES255" i="2"/>
  <c r="ES253" i="2"/>
  <c r="ES303" i="2"/>
  <c r="ES301" i="2"/>
  <c r="ER303" i="2"/>
  <c r="ER301" i="2"/>
  <c r="ER299" i="2"/>
  <c r="ER297" i="2"/>
  <c r="ER295" i="2"/>
  <c r="ER293" i="2"/>
  <c r="ER291" i="2"/>
  <c r="ER289" i="2"/>
  <c r="ER287" i="2"/>
  <c r="ER285" i="2"/>
  <c r="ER283" i="2"/>
  <c r="ER281" i="2"/>
  <c r="ER279" i="2"/>
  <c r="ER277" i="2"/>
  <c r="ER275" i="2"/>
  <c r="ER273" i="2"/>
  <c r="ER271" i="2"/>
  <c r="ER269" i="2"/>
  <c r="ER267" i="2"/>
  <c r="ER265" i="2"/>
  <c r="ER263" i="2"/>
  <c r="ER261" i="2"/>
  <c r="ER259" i="2"/>
  <c r="ER257" i="2"/>
  <c r="ER255" i="2"/>
  <c r="ER253" i="2"/>
  <c r="I218" i="2"/>
  <c r="K218" i="2" s="1"/>
  <c r="EQ218" i="2" s="1"/>
  <c r="H229" i="2"/>
  <c r="EP229" i="2" s="1"/>
  <c r="H194" i="2"/>
  <c r="EP194" i="2" s="1"/>
  <c r="H199" i="2"/>
  <c r="EP199" i="2" s="1"/>
  <c r="H206" i="2"/>
  <c r="EP206" i="2" s="1"/>
  <c r="H193" i="2"/>
  <c r="EP193" i="2" s="1"/>
  <c r="H202" i="2"/>
  <c r="EP202" i="2" s="1"/>
  <c r="H222" i="2"/>
  <c r="EP222" i="2" s="1"/>
  <c r="H223" i="2"/>
  <c r="EP223" i="2" s="1"/>
  <c r="K191" i="2"/>
  <c r="EQ191" i="2" s="1"/>
  <c r="M191" i="2"/>
  <c r="X191" i="2"/>
  <c r="AI191" i="2"/>
  <c r="AT191" i="2"/>
  <c r="BA191" i="2"/>
  <c r="EU191" i="2" s="1"/>
  <c r="BL191" i="2"/>
  <c r="BW191" i="2"/>
  <c r="BZ191" i="2"/>
  <c r="CE191" i="2"/>
  <c r="EV191" i="2" s="1"/>
  <c r="CJ191" i="2"/>
  <c r="CQ191" i="2"/>
  <c r="CV191" i="2"/>
  <c r="DA191" i="2"/>
  <c r="DF191" i="2"/>
  <c r="DK191" i="2"/>
  <c r="EZ191" i="2" s="1"/>
  <c r="DP191" i="2"/>
  <c r="DU191" i="2"/>
  <c r="DZ191" i="2"/>
  <c r="EE191" i="2"/>
  <c r="EJ191" i="2"/>
  <c r="EK191" i="2"/>
  <c r="K192" i="2"/>
  <c r="EQ192" i="2" s="1"/>
  <c r="M192" i="2"/>
  <c r="X192" i="2"/>
  <c r="AI192" i="2"/>
  <c r="AT192" i="2"/>
  <c r="BA192" i="2"/>
  <c r="EU192" i="2" s="1"/>
  <c r="BL192" i="2"/>
  <c r="BW192" i="2"/>
  <c r="BZ192" i="2"/>
  <c r="CE192" i="2"/>
  <c r="EV192" i="2" s="1"/>
  <c r="CJ192" i="2"/>
  <c r="CQ192" i="2"/>
  <c r="CV192" i="2"/>
  <c r="DA192" i="2"/>
  <c r="DF192" i="2"/>
  <c r="DK192" i="2"/>
  <c r="EZ192" i="2" s="1"/>
  <c r="DP192" i="2"/>
  <c r="DU192" i="2"/>
  <c r="DZ192" i="2"/>
  <c r="EE192" i="2"/>
  <c r="EJ192" i="2"/>
  <c r="EK192" i="2"/>
  <c r="K193" i="2"/>
  <c r="EQ193" i="2" s="1"/>
  <c r="M193" i="2"/>
  <c r="X193" i="2"/>
  <c r="AI193" i="2"/>
  <c r="AT193" i="2"/>
  <c r="BA193" i="2"/>
  <c r="EU193" i="2" s="1"/>
  <c r="BL193" i="2"/>
  <c r="BW193" i="2"/>
  <c r="BZ193" i="2"/>
  <c r="CE193" i="2"/>
  <c r="EV193" i="2" s="1"/>
  <c r="CJ193" i="2"/>
  <c r="CQ193" i="2"/>
  <c r="CV193" i="2"/>
  <c r="DA193" i="2"/>
  <c r="DF193" i="2"/>
  <c r="DK193" i="2"/>
  <c r="EZ193" i="2" s="1"/>
  <c r="DP193" i="2"/>
  <c r="DU193" i="2"/>
  <c r="DZ193" i="2"/>
  <c r="EE193" i="2"/>
  <c r="EJ193" i="2"/>
  <c r="EK193" i="2"/>
  <c r="K194" i="2"/>
  <c r="EQ194" i="2" s="1"/>
  <c r="M194" i="2"/>
  <c r="X194" i="2"/>
  <c r="AI194" i="2"/>
  <c r="AT194" i="2"/>
  <c r="BA194" i="2"/>
  <c r="EU194" i="2" s="1"/>
  <c r="BL194" i="2"/>
  <c r="BW194" i="2"/>
  <c r="BZ194" i="2"/>
  <c r="CE194" i="2"/>
  <c r="EV194" i="2" s="1"/>
  <c r="CJ194" i="2"/>
  <c r="CQ194" i="2"/>
  <c r="CV194" i="2"/>
  <c r="DA194" i="2"/>
  <c r="DF194" i="2"/>
  <c r="DK194" i="2"/>
  <c r="EZ194" i="2" s="1"/>
  <c r="DP194" i="2"/>
  <c r="DU194" i="2"/>
  <c r="DZ194" i="2"/>
  <c r="EE194" i="2"/>
  <c r="EJ194" i="2"/>
  <c r="EK194" i="2"/>
  <c r="K195" i="2"/>
  <c r="EQ195" i="2" s="1"/>
  <c r="M195" i="2"/>
  <c r="X195" i="2"/>
  <c r="AI195" i="2"/>
  <c r="AT195" i="2"/>
  <c r="BA195" i="2"/>
  <c r="EU195" i="2" s="1"/>
  <c r="BL195" i="2"/>
  <c r="BW195" i="2"/>
  <c r="BZ195" i="2"/>
  <c r="CE195" i="2"/>
  <c r="EV195" i="2" s="1"/>
  <c r="CJ195" i="2"/>
  <c r="CQ195" i="2"/>
  <c r="CV195" i="2"/>
  <c r="DA195" i="2"/>
  <c r="DF195" i="2"/>
  <c r="DK195" i="2"/>
  <c r="EZ195" i="2" s="1"/>
  <c r="DP195" i="2"/>
  <c r="DU195" i="2"/>
  <c r="DZ195" i="2"/>
  <c r="EE195" i="2"/>
  <c r="EJ195" i="2"/>
  <c r="EK195" i="2"/>
  <c r="K196" i="2"/>
  <c r="EQ196" i="2" s="1"/>
  <c r="M196" i="2"/>
  <c r="X196" i="2"/>
  <c r="AI196" i="2"/>
  <c r="AT196" i="2"/>
  <c r="BA196" i="2"/>
  <c r="EU196" i="2" s="1"/>
  <c r="BL196" i="2"/>
  <c r="BW196" i="2"/>
  <c r="BZ196" i="2"/>
  <c r="CE196" i="2"/>
  <c r="EV196" i="2" s="1"/>
  <c r="CJ196" i="2"/>
  <c r="CQ196" i="2"/>
  <c r="CV196" i="2"/>
  <c r="DA196" i="2"/>
  <c r="DF196" i="2"/>
  <c r="DK196" i="2"/>
  <c r="EZ196" i="2" s="1"/>
  <c r="DP196" i="2"/>
  <c r="DU196" i="2"/>
  <c r="DZ196" i="2"/>
  <c r="EE196" i="2"/>
  <c r="EJ196" i="2"/>
  <c r="EK196" i="2"/>
  <c r="K197" i="2"/>
  <c r="EQ197" i="2" s="1"/>
  <c r="M197" i="2"/>
  <c r="X197" i="2"/>
  <c r="AI197" i="2"/>
  <c r="AT197" i="2"/>
  <c r="BA197" i="2"/>
  <c r="EU197" i="2" s="1"/>
  <c r="BL197" i="2"/>
  <c r="BW197" i="2"/>
  <c r="BZ197" i="2"/>
  <c r="CE197" i="2"/>
  <c r="EV197" i="2" s="1"/>
  <c r="CJ197" i="2"/>
  <c r="CQ197" i="2"/>
  <c r="CV197" i="2"/>
  <c r="DA197" i="2"/>
  <c r="DF197" i="2"/>
  <c r="DK197" i="2"/>
  <c r="EZ197" i="2" s="1"/>
  <c r="DP197" i="2"/>
  <c r="DU197" i="2"/>
  <c r="DZ197" i="2"/>
  <c r="EE197" i="2"/>
  <c r="EJ197" i="2"/>
  <c r="EK197" i="2"/>
  <c r="K198" i="2"/>
  <c r="EQ198" i="2" s="1"/>
  <c r="M198" i="2"/>
  <c r="X198" i="2"/>
  <c r="AI198" i="2"/>
  <c r="AT198" i="2"/>
  <c r="BA198" i="2"/>
  <c r="EU198" i="2" s="1"/>
  <c r="BL198" i="2"/>
  <c r="BW198" i="2"/>
  <c r="BZ198" i="2"/>
  <c r="CE198" i="2"/>
  <c r="EV198" i="2" s="1"/>
  <c r="CJ198" i="2"/>
  <c r="CQ198" i="2"/>
  <c r="CV198" i="2"/>
  <c r="DA198" i="2"/>
  <c r="DF198" i="2"/>
  <c r="DK198" i="2"/>
  <c r="EZ198" i="2" s="1"/>
  <c r="DP198" i="2"/>
  <c r="DU198" i="2"/>
  <c r="DZ198" i="2"/>
  <c r="EE198" i="2"/>
  <c r="EJ198" i="2"/>
  <c r="EK198" i="2"/>
  <c r="K199" i="2"/>
  <c r="EQ199" i="2" s="1"/>
  <c r="M199" i="2"/>
  <c r="X199" i="2"/>
  <c r="AI199" i="2"/>
  <c r="AT199" i="2"/>
  <c r="BA199" i="2"/>
  <c r="EU199" i="2" s="1"/>
  <c r="BL199" i="2"/>
  <c r="BW199" i="2"/>
  <c r="BZ199" i="2"/>
  <c r="CE199" i="2"/>
  <c r="EV199" i="2" s="1"/>
  <c r="CJ199" i="2"/>
  <c r="CQ199" i="2"/>
  <c r="CV199" i="2"/>
  <c r="DA199" i="2"/>
  <c r="DF199" i="2"/>
  <c r="DK199" i="2"/>
  <c r="EZ199" i="2" s="1"/>
  <c r="DP199" i="2"/>
  <c r="DU199" i="2"/>
  <c r="DZ199" i="2"/>
  <c r="EE199" i="2"/>
  <c r="EJ199" i="2"/>
  <c r="EK199" i="2"/>
  <c r="K200" i="2"/>
  <c r="EQ200" i="2" s="1"/>
  <c r="M200" i="2"/>
  <c r="X200" i="2"/>
  <c r="AI200" i="2"/>
  <c r="AT200" i="2"/>
  <c r="BA200" i="2"/>
  <c r="EU200" i="2" s="1"/>
  <c r="BL200" i="2"/>
  <c r="BW200" i="2"/>
  <c r="BZ200" i="2"/>
  <c r="CE200" i="2"/>
  <c r="EV200" i="2" s="1"/>
  <c r="CJ200" i="2"/>
  <c r="CQ200" i="2"/>
  <c r="CV200" i="2"/>
  <c r="DA200" i="2"/>
  <c r="DF200" i="2"/>
  <c r="DK200" i="2"/>
  <c r="EZ200" i="2" s="1"/>
  <c r="DP200" i="2"/>
  <c r="DU200" i="2"/>
  <c r="DZ200" i="2"/>
  <c r="EE200" i="2"/>
  <c r="EJ200" i="2"/>
  <c r="EK200" i="2"/>
  <c r="K201" i="2"/>
  <c r="EQ201" i="2" s="1"/>
  <c r="M201" i="2"/>
  <c r="X201" i="2"/>
  <c r="AI201" i="2"/>
  <c r="AT201" i="2"/>
  <c r="BA201" i="2"/>
  <c r="EU201" i="2" s="1"/>
  <c r="BL201" i="2"/>
  <c r="BW201" i="2"/>
  <c r="BZ201" i="2"/>
  <c r="CE201" i="2"/>
  <c r="EV201" i="2" s="1"/>
  <c r="CJ201" i="2"/>
  <c r="CQ201" i="2"/>
  <c r="CV201" i="2"/>
  <c r="DA201" i="2"/>
  <c r="DF201" i="2"/>
  <c r="DK201" i="2"/>
  <c r="EZ201" i="2" s="1"/>
  <c r="DP201" i="2"/>
  <c r="DU201" i="2"/>
  <c r="DZ201" i="2"/>
  <c r="EE201" i="2"/>
  <c r="EJ201" i="2"/>
  <c r="EK201" i="2"/>
  <c r="K202" i="2"/>
  <c r="EQ202" i="2" s="1"/>
  <c r="M202" i="2"/>
  <c r="X202" i="2"/>
  <c r="AI202" i="2"/>
  <c r="AT202" i="2"/>
  <c r="BA202" i="2"/>
  <c r="EU202" i="2" s="1"/>
  <c r="BL202" i="2"/>
  <c r="BW202" i="2"/>
  <c r="BZ202" i="2"/>
  <c r="CE202" i="2"/>
  <c r="EV202" i="2" s="1"/>
  <c r="CJ202" i="2"/>
  <c r="CQ202" i="2"/>
  <c r="CV202" i="2"/>
  <c r="DA202" i="2"/>
  <c r="DF202" i="2"/>
  <c r="DK202" i="2"/>
  <c r="EZ202" i="2" s="1"/>
  <c r="DP202" i="2"/>
  <c r="DU202" i="2"/>
  <c r="DZ202" i="2"/>
  <c r="EE202" i="2"/>
  <c r="EJ202" i="2"/>
  <c r="EK202" i="2"/>
  <c r="K203" i="2"/>
  <c r="EQ203" i="2" s="1"/>
  <c r="M203" i="2"/>
  <c r="X203" i="2"/>
  <c r="AI203" i="2"/>
  <c r="AT203" i="2"/>
  <c r="BA203" i="2"/>
  <c r="EU203" i="2" s="1"/>
  <c r="BL203" i="2"/>
  <c r="BW203" i="2"/>
  <c r="BZ203" i="2"/>
  <c r="CE203" i="2"/>
  <c r="EV203" i="2" s="1"/>
  <c r="CJ203" i="2"/>
  <c r="CQ203" i="2"/>
  <c r="CV203" i="2"/>
  <c r="DA203" i="2"/>
  <c r="DF203" i="2"/>
  <c r="DK203" i="2"/>
  <c r="EZ203" i="2" s="1"/>
  <c r="DP203" i="2"/>
  <c r="DU203" i="2"/>
  <c r="DZ203" i="2"/>
  <c r="EE203" i="2"/>
  <c r="EJ203" i="2"/>
  <c r="EK203" i="2"/>
  <c r="K204" i="2"/>
  <c r="EQ204" i="2" s="1"/>
  <c r="M204" i="2"/>
  <c r="X204" i="2"/>
  <c r="AI204" i="2"/>
  <c r="AT204" i="2"/>
  <c r="BA204" i="2"/>
  <c r="EU204" i="2" s="1"/>
  <c r="BL204" i="2"/>
  <c r="BW204" i="2"/>
  <c r="BZ204" i="2"/>
  <c r="CE204" i="2"/>
  <c r="EV204" i="2" s="1"/>
  <c r="CJ204" i="2"/>
  <c r="CQ204" i="2"/>
  <c r="CV204" i="2"/>
  <c r="DA204" i="2"/>
  <c r="DF204" i="2"/>
  <c r="DK204" i="2"/>
  <c r="EZ204" i="2" s="1"/>
  <c r="DP204" i="2"/>
  <c r="DU204" i="2"/>
  <c r="DZ204" i="2"/>
  <c r="EE204" i="2"/>
  <c r="EJ204" i="2"/>
  <c r="EK204" i="2"/>
  <c r="K205" i="2"/>
  <c r="EQ205" i="2" s="1"/>
  <c r="M205" i="2"/>
  <c r="X205" i="2"/>
  <c r="AI205" i="2"/>
  <c r="AT205" i="2"/>
  <c r="BA205" i="2"/>
  <c r="EU205" i="2" s="1"/>
  <c r="BL205" i="2"/>
  <c r="BW205" i="2"/>
  <c r="BZ205" i="2"/>
  <c r="CE205" i="2"/>
  <c r="EV205" i="2" s="1"/>
  <c r="CJ205" i="2"/>
  <c r="CQ205" i="2"/>
  <c r="CV205" i="2"/>
  <c r="DA205" i="2"/>
  <c r="DF205" i="2"/>
  <c r="DK205" i="2"/>
  <c r="EZ205" i="2" s="1"/>
  <c r="DP205" i="2"/>
  <c r="DU205" i="2"/>
  <c r="DZ205" i="2"/>
  <c r="EE205" i="2"/>
  <c r="EJ205" i="2"/>
  <c r="EK205" i="2"/>
  <c r="K206" i="2"/>
  <c r="EQ206" i="2" s="1"/>
  <c r="M206" i="2"/>
  <c r="X206" i="2"/>
  <c r="AI206" i="2"/>
  <c r="AT206" i="2"/>
  <c r="BA206" i="2"/>
  <c r="EU206" i="2" s="1"/>
  <c r="BL206" i="2"/>
  <c r="BW206" i="2"/>
  <c r="BZ206" i="2"/>
  <c r="CE206" i="2"/>
  <c r="EV206" i="2" s="1"/>
  <c r="CJ206" i="2"/>
  <c r="CQ206" i="2"/>
  <c r="CV206" i="2"/>
  <c r="DA206" i="2"/>
  <c r="DF206" i="2"/>
  <c r="DK206" i="2"/>
  <c r="EZ206" i="2" s="1"/>
  <c r="DP206" i="2"/>
  <c r="DU206" i="2"/>
  <c r="DZ206" i="2"/>
  <c r="EE206" i="2"/>
  <c r="EJ206" i="2"/>
  <c r="EK206" i="2"/>
  <c r="K207" i="2"/>
  <c r="EQ207" i="2" s="1"/>
  <c r="M207" i="2"/>
  <c r="X207" i="2"/>
  <c r="AI207" i="2"/>
  <c r="AT207" i="2"/>
  <c r="BA207" i="2"/>
  <c r="EU207" i="2" s="1"/>
  <c r="BL207" i="2"/>
  <c r="BW207" i="2"/>
  <c r="BZ207" i="2"/>
  <c r="CE207" i="2"/>
  <c r="EV207" i="2" s="1"/>
  <c r="CJ207" i="2"/>
  <c r="CQ207" i="2"/>
  <c r="CV207" i="2"/>
  <c r="DA207" i="2"/>
  <c r="DF207" i="2"/>
  <c r="DK207" i="2"/>
  <c r="EZ207" i="2" s="1"/>
  <c r="DP207" i="2"/>
  <c r="DU207" i="2"/>
  <c r="DZ207" i="2"/>
  <c r="EE207" i="2"/>
  <c r="EJ207" i="2"/>
  <c r="EK207" i="2"/>
  <c r="K208" i="2"/>
  <c r="EQ208" i="2" s="1"/>
  <c r="M208" i="2"/>
  <c r="X208" i="2"/>
  <c r="AI208" i="2"/>
  <c r="AT208" i="2"/>
  <c r="BA208" i="2"/>
  <c r="EU208" i="2" s="1"/>
  <c r="BL208" i="2"/>
  <c r="BW208" i="2"/>
  <c r="BZ208" i="2"/>
  <c r="CE208" i="2"/>
  <c r="EV208" i="2" s="1"/>
  <c r="CJ208" i="2"/>
  <c r="CQ208" i="2"/>
  <c r="CV208" i="2"/>
  <c r="DA208" i="2"/>
  <c r="DF208" i="2"/>
  <c r="DK208" i="2"/>
  <c r="EZ208" i="2" s="1"/>
  <c r="DP208" i="2"/>
  <c r="DU208" i="2"/>
  <c r="DZ208" i="2"/>
  <c r="EE208" i="2"/>
  <c r="EJ208" i="2"/>
  <c r="EK208" i="2"/>
  <c r="K209" i="2"/>
  <c r="EQ209" i="2" s="1"/>
  <c r="M209" i="2"/>
  <c r="X209" i="2"/>
  <c r="AI209" i="2"/>
  <c r="AT209" i="2"/>
  <c r="BA209" i="2"/>
  <c r="EU209" i="2" s="1"/>
  <c r="BL209" i="2"/>
  <c r="BW209" i="2"/>
  <c r="BZ209" i="2"/>
  <c r="CE209" i="2"/>
  <c r="EV209" i="2" s="1"/>
  <c r="CJ209" i="2"/>
  <c r="CQ209" i="2"/>
  <c r="CV209" i="2"/>
  <c r="DA209" i="2"/>
  <c r="DF209" i="2"/>
  <c r="DK209" i="2"/>
  <c r="EZ209" i="2" s="1"/>
  <c r="DP209" i="2"/>
  <c r="DU209" i="2"/>
  <c r="DZ209" i="2"/>
  <c r="EE209" i="2"/>
  <c r="EJ209" i="2"/>
  <c r="EK209" i="2"/>
  <c r="K210" i="2"/>
  <c r="EQ210" i="2" s="1"/>
  <c r="M210" i="2"/>
  <c r="X210" i="2"/>
  <c r="AI210" i="2"/>
  <c r="AT210" i="2"/>
  <c r="BA210" i="2"/>
  <c r="EU210" i="2" s="1"/>
  <c r="BL210" i="2"/>
  <c r="BW210" i="2"/>
  <c r="BZ210" i="2"/>
  <c r="CE210" i="2"/>
  <c r="EV210" i="2" s="1"/>
  <c r="CJ210" i="2"/>
  <c r="CQ210" i="2"/>
  <c r="CV210" i="2"/>
  <c r="DA210" i="2"/>
  <c r="DF210" i="2"/>
  <c r="DK210" i="2"/>
  <c r="EZ210" i="2" s="1"/>
  <c r="DP210" i="2"/>
  <c r="DU210" i="2"/>
  <c r="DZ210" i="2"/>
  <c r="EE210" i="2"/>
  <c r="EJ210" i="2"/>
  <c r="EK210" i="2"/>
  <c r="K211" i="2"/>
  <c r="EQ211" i="2" s="1"/>
  <c r="M211" i="2"/>
  <c r="X211" i="2"/>
  <c r="AI211" i="2"/>
  <c r="AT211" i="2"/>
  <c r="BA211" i="2"/>
  <c r="EU211" i="2" s="1"/>
  <c r="BL211" i="2"/>
  <c r="BW211" i="2"/>
  <c r="BZ211" i="2"/>
  <c r="CE211" i="2"/>
  <c r="EV211" i="2" s="1"/>
  <c r="CJ211" i="2"/>
  <c r="CQ211" i="2"/>
  <c r="CV211" i="2"/>
  <c r="DA211" i="2"/>
  <c r="DF211" i="2"/>
  <c r="DK211" i="2"/>
  <c r="EZ211" i="2" s="1"/>
  <c r="DP211" i="2"/>
  <c r="DU211" i="2"/>
  <c r="DZ211" i="2"/>
  <c r="EE211" i="2"/>
  <c r="EJ211" i="2"/>
  <c r="EK211" i="2"/>
  <c r="K212" i="2"/>
  <c r="EQ212" i="2" s="1"/>
  <c r="M212" i="2"/>
  <c r="X212" i="2"/>
  <c r="AI212" i="2"/>
  <c r="AT212" i="2"/>
  <c r="BA212" i="2"/>
  <c r="EU212" i="2" s="1"/>
  <c r="BL212" i="2"/>
  <c r="BW212" i="2"/>
  <c r="BZ212" i="2"/>
  <c r="CE212" i="2"/>
  <c r="EV212" i="2" s="1"/>
  <c r="CJ212" i="2"/>
  <c r="CQ212" i="2"/>
  <c r="CV212" i="2"/>
  <c r="DA212" i="2"/>
  <c r="DF212" i="2"/>
  <c r="DK212" i="2"/>
  <c r="EZ212" i="2" s="1"/>
  <c r="DP212" i="2"/>
  <c r="DU212" i="2"/>
  <c r="DZ212" i="2"/>
  <c r="EE212" i="2"/>
  <c r="EJ212" i="2"/>
  <c r="EK212" i="2"/>
  <c r="K213" i="2"/>
  <c r="EQ213" i="2" s="1"/>
  <c r="M213" i="2"/>
  <c r="X213" i="2"/>
  <c r="AI213" i="2"/>
  <c r="AT213" i="2"/>
  <c r="BA213" i="2"/>
  <c r="EU213" i="2" s="1"/>
  <c r="BL213" i="2"/>
  <c r="BW213" i="2"/>
  <c r="BZ213" i="2"/>
  <c r="CE213" i="2"/>
  <c r="EV213" i="2" s="1"/>
  <c r="CJ213" i="2"/>
  <c r="CQ213" i="2"/>
  <c r="CV213" i="2"/>
  <c r="DA213" i="2"/>
  <c r="DF213" i="2"/>
  <c r="DK213" i="2"/>
  <c r="EZ213" i="2" s="1"/>
  <c r="DP213" i="2"/>
  <c r="DU213" i="2"/>
  <c r="DZ213" i="2"/>
  <c r="EE213" i="2"/>
  <c r="EJ213" i="2"/>
  <c r="EK213" i="2"/>
  <c r="K214" i="2"/>
  <c r="EQ214" i="2" s="1"/>
  <c r="M214" i="2"/>
  <c r="X214" i="2"/>
  <c r="AI214" i="2"/>
  <c r="AT214" i="2"/>
  <c r="BA214" i="2"/>
  <c r="EU214" i="2" s="1"/>
  <c r="BL214" i="2"/>
  <c r="BW214" i="2"/>
  <c r="BZ214" i="2"/>
  <c r="CE214" i="2"/>
  <c r="EV214" i="2" s="1"/>
  <c r="CJ214" i="2"/>
  <c r="CQ214" i="2"/>
  <c r="CV214" i="2"/>
  <c r="DA214" i="2"/>
  <c r="DF214" i="2"/>
  <c r="DK214" i="2"/>
  <c r="EZ214" i="2" s="1"/>
  <c r="DP214" i="2"/>
  <c r="DU214" i="2"/>
  <c r="DZ214" i="2"/>
  <c r="EE214" i="2"/>
  <c r="EJ214" i="2"/>
  <c r="EK214" i="2"/>
  <c r="K215" i="2"/>
  <c r="EQ215" i="2" s="1"/>
  <c r="M215" i="2"/>
  <c r="X215" i="2"/>
  <c r="AI215" i="2"/>
  <c r="AT215" i="2"/>
  <c r="BA215" i="2"/>
  <c r="EU215" i="2" s="1"/>
  <c r="BL215" i="2"/>
  <c r="BW215" i="2"/>
  <c r="BZ215" i="2"/>
  <c r="CE215" i="2"/>
  <c r="EV215" i="2" s="1"/>
  <c r="CJ215" i="2"/>
  <c r="CQ215" i="2"/>
  <c r="CV215" i="2"/>
  <c r="DA215" i="2"/>
  <c r="DF215" i="2"/>
  <c r="DK215" i="2"/>
  <c r="EZ215" i="2" s="1"/>
  <c r="DP215" i="2"/>
  <c r="DU215" i="2"/>
  <c r="DZ215" i="2"/>
  <c r="EE215" i="2"/>
  <c r="EJ215" i="2"/>
  <c r="EK215" i="2"/>
  <c r="K216" i="2"/>
  <c r="EQ216" i="2" s="1"/>
  <c r="M216" i="2"/>
  <c r="X216" i="2"/>
  <c r="AI216" i="2"/>
  <c r="AT216" i="2"/>
  <c r="BA216" i="2"/>
  <c r="EU216" i="2" s="1"/>
  <c r="BL216" i="2"/>
  <c r="BW216" i="2"/>
  <c r="BZ216" i="2"/>
  <c r="CE216" i="2"/>
  <c r="EV216" i="2" s="1"/>
  <c r="CJ216" i="2"/>
  <c r="CQ216" i="2"/>
  <c r="CV216" i="2"/>
  <c r="DA216" i="2"/>
  <c r="DF216" i="2"/>
  <c r="DK216" i="2"/>
  <c r="EZ216" i="2" s="1"/>
  <c r="DP216" i="2"/>
  <c r="DU216" i="2"/>
  <c r="DZ216" i="2"/>
  <c r="EE216" i="2"/>
  <c r="EJ216" i="2"/>
  <c r="EK216" i="2"/>
  <c r="K217" i="2"/>
  <c r="EQ217" i="2" s="1"/>
  <c r="M217" i="2"/>
  <c r="X217" i="2"/>
  <c r="AI217" i="2"/>
  <c r="AT217" i="2"/>
  <c r="BA217" i="2"/>
  <c r="EU217" i="2" s="1"/>
  <c r="BL217" i="2"/>
  <c r="BW217" i="2"/>
  <c r="BZ217" i="2"/>
  <c r="CE217" i="2"/>
  <c r="EV217" i="2" s="1"/>
  <c r="CJ217" i="2"/>
  <c r="CQ217" i="2"/>
  <c r="CV217" i="2"/>
  <c r="DA217" i="2"/>
  <c r="DF217" i="2"/>
  <c r="DK217" i="2"/>
  <c r="EZ217" i="2" s="1"/>
  <c r="DP217" i="2"/>
  <c r="DU217" i="2"/>
  <c r="DZ217" i="2"/>
  <c r="EE217" i="2"/>
  <c r="EJ217" i="2"/>
  <c r="EK217" i="2"/>
  <c r="M218" i="2"/>
  <c r="X218" i="2"/>
  <c r="AI218" i="2"/>
  <c r="AT218" i="2"/>
  <c r="BA218" i="2"/>
  <c r="EU218" i="2" s="1"/>
  <c r="BL218" i="2"/>
  <c r="BW218" i="2"/>
  <c r="BZ218" i="2"/>
  <c r="CE218" i="2"/>
  <c r="EV218" i="2" s="1"/>
  <c r="CJ218" i="2"/>
  <c r="CQ218" i="2"/>
  <c r="CV218" i="2"/>
  <c r="DA218" i="2"/>
  <c r="DF218" i="2"/>
  <c r="DK218" i="2"/>
  <c r="EZ218" i="2" s="1"/>
  <c r="DP218" i="2"/>
  <c r="DU218" i="2"/>
  <c r="DZ218" i="2"/>
  <c r="EE218" i="2"/>
  <c r="EJ218" i="2"/>
  <c r="EK218" i="2"/>
  <c r="K219" i="2"/>
  <c r="EQ219" i="2" s="1"/>
  <c r="M219" i="2"/>
  <c r="X219" i="2"/>
  <c r="AI219" i="2"/>
  <c r="AT219" i="2"/>
  <c r="BA219" i="2"/>
  <c r="EU219" i="2" s="1"/>
  <c r="BL219" i="2"/>
  <c r="BW219" i="2"/>
  <c r="BZ219" i="2"/>
  <c r="CE219" i="2"/>
  <c r="EV219" i="2" s="1"/>
  <c r="CJ219" i="2"/>
  <c r="CQ219" i="2"/>
  <c r="CV219" i="2"/>
  <c r="DA219" i="2"/>
  <c r="DF219" i="2"/>
  <c r="DK219" i="2"/>
  <c r="EZ219" i="2" s="1"/>
  <c r="DP219" i="2"/>
  <c r="DU219" i="2"/>
  <c r="DZ219" i="2"/>
  <c r="EE219" i="2"/>
  <c r="EJ219" i="2"/>
  <c r="EK219" i="2"/>
  <c r="K220" i="2"/>
  <c r="EQ220" i="2" s="1"/>
  <c r="M220" i="2"/>
  <c r="X220" i="2"/>
  <c r="AI220" i="2"/>
  <c r="AT220" i="2"/>
  <c r="BA220" i="2"/>
  <c r="EU220" i="2" s="1"/>
  <c r="BL220" i="2"/>
  <c r="BW220" i="2"/>
  <c r="BZ220" i="2"/>
  <c r="CE220" i="2"/>
  <c r="EV220" i="2" s="1"/>
  <c r="CJ220" i="2"/>
  <c r="CQ220" i="2"/>
  <c r="CV220" i="2"/>
  <c r="DA220" i="2"/>
  <c r="DF220" i="2"/>
  <c r="DK220" i="2"/>
  <c r="EZ220" i="2" s="1"/>
  <c r="DP220" i="2"/>
  <c r="DU220" i="2"/>
  <c r="DZ220" i="2"/>
  <c r="EE220" i="2"/>
  <c r="EJ220" i="2"/>
  <c r="EK220" i="2"/>
  <c r="K221" i="2"/>
  <c r="EQ221" i="2" s="1"/>
  <c r="M221" i="2"/>
  <c r="X221" i="2"/>
  <c r="AI221" i="2"/>
  <c r="AT221" i="2"/>
  <c r="BA221" i="2"/>
  <c r="EU221" i="2" s="1"/>
  <c r="BL221" i="2"/>
  <c r="BW221" i="2"/>
  <c r="BZ221" i="2"/>
  <c r="CE221" i="2"/>
  <c r="EV221" i="2" s="1"/>
  <c r="CJ221" i="2"/>
  <c r="CQ221" i="2"/>
  <c r="CV221" i="2"/>
  <c r="DA221" i="2"/>
  <c r="DF221" i="2"/>
  <c r="DK221" i="2"/>
  <c r="EZ221" i="2" s="1"/>
  <c r="DP221" i="2"/>
  <c r="DU221" i="2"/>
  <c r="DZ221" i="2"/>
  <c r="EE221" i="2"/>
  <c r="EJ221" i="2"/>
  <c r="EK221" i="2"/>
  <c r="K222" i="2"/>
  <c r="EQ222" i="2" s="1"/>
  <c r="M222" i="2"/>
  <c r="X222" i="2"/>
  <c r="AI222" i="2"/>
  <c r="AT222" i="2"/>
  <c r="BA222" i="2"/>
  <c r="EU222" i="2" s="1"/>
  <c r="BL222" i="2"/>
  <c r="BW222" i="2"/>
  <c r="BZ222" i="2"/>
  <c r="CE222" i="2"/>
  <c r="EV222" i="2" s="1"/>
  <c r="CJ222" i="2"/>
  <c r="CQ222" i="2"/>
  <c r="CV222" i="2"/>
  <c r="DA222" i="2"/>
  <c r="DF222" i="2"/>
  <c r="DK222" i="2"/>
  <c r="EZ222" i="2" s="1"/>
  <c r="DP222" i="2"/>
  <c r="DU222" i="2"/>
  <c r="DZ222" i="2"/>
  <c r="EE222" i="2"/>
  <c r="EJ222" i="2"/>
  <c r="EK222" i="2"/>
  <c r="K223" i="2"/>
  <c r="EQ223" i="2" s="1"/>
  <c r="M223" i="2"/>
  <c r="X223" i="2"/>
  <c r="AI223" i="2"/>
  <c r="AT223" i="2"/>
  <c r="BA223" i="2"/>
  <c r="EU223" i="2" s="1"/>
  <c r="BL223" i="2"/>
  <c r="BW223" i="2"/>
  <c r="BZ223" i="2"/>
  <c r="CE223" i="2"/>
  <c r="EV223" i="2" s="1"/>
  <c r="CJ223" i="2"/>
  <c r="CQ223" i="2"/>
  <c r="CV223" i="2"/>
  <c r="DA223" i="2"/>
  <c r="DF223" i="2"/>
  <c r="DK223" i="2"/>
  <c r="EZ223" i="2" s="1"/>
  <c r="DP223" i="2"/>
  <c r="DU223" i="2"/>
  <c r="DZ223" i="2"/>
  <c r="EE223" i="2"/>
  <c r="EJ223" i="2"/>
  <c r="EK223" i="2"/>
  <c r="K224" i="2"/>
  <c r="EQ224" i="2" s="1"/>
  <c r="M224" i="2"/>
  <c r="X224" i="2"/>
  <c r="AI224" i="2"/>
  <c r="AT224" i="2"/>
  <c r="BA224" i="2"/>
  <c r="EU224" i="2" s="1"/>
  <c r="BL224" i="2"/>
  <c r="BW224" i="2"/>
  <c r="BZ224" i="2"/>
  <c r="CE224" i="2"/>
  <c r="EV224" i="2" s="1"/>
  <c r="CJ224" i="2"/>
  <c r="CQ224" i="2"/>
  <c r="CV224" i="2"/>
  <c r="DA224" i="2"/>
  <c r="DF224" i="2"/>
  <c r="DK224" i="2"/>
  <c r="EZ224" i="2" s="1"/>
  <c r="DP224" i="2"/>
  <c r="DU224" i="2"/>
  <c r="DZ224" i="2"/>
  <c r="EE224" i="2"/>
  <c r="EJ224" i="2"/>
  <c r="EK224" i="2"/>
  <c r="K225" i="2"/>
  <c r="EQ225" i="2" s="1"/>
  <c r="M225" i="2"/>
  <c r="X225" i="2"/>
  <c r="AI225" i="2"/>
  <c r="AT225" i="2"/>
  <c r="BA225" i="2"/>
  <c r="EU225" i="2" s="1"/>
  <c r="BL225" i="2"/>
  <c r="BW225" i="2"/>
  <c r="BZ225" i="2"/>
  <c r="CE225" i="2"/>
  <c r="EV225" i="2" s="1"/>
  <c r="CJ225" i="2"/>
  <c r="CQ225" i="2"/>
  <c r="CV225" i="2"/>
  <c r="DA225" i="2"/>
  <c r="DF225" i="2"/>
  <c r="DK225" i="2"/>
  <c r="EZ225" i="2" s="1"/>
  <c r="DP225" i="2"/>
  <c r="DU225" i="2"/>
  <c r="DZ225" i="2"/>
  <c r="EE225" i="2"/>
  <c r="EJ225" i="2"/>
  <c r="EK225" i="2"/>
  <c r="K226" i="2"/>
  <c r="EQ226" i="2" s="1"/>
  <c r="M226" i="2"/>
  <c r="X226" i="2"/>
  <c r="AI226" i="2"/>
  <c r="AT226" i="2"/>
  <c r="BA226" i="2"/>
  <c r="EU226" i="2" s="1"/>
  <c r="BL226" i="2"/>
  <c r="BW226" i="2"/>
  <c r="BZ226" i="2"/>
  <c r="CE226" i="2"/>
  <c r="EV226" i="2" s="1"/>
  <c r="CJ226" i="2"/>
  <c r="CQ226" i="2"/>
  <c r="CV226" i="2"/>
  <c r="DA226" i="2"/>
  <c r="DF226" i="2"/>
  <c r="DK226" i="2"/>
  <c r="EZ226" i="2" s="1"/>
  <c r="DP226" i="2"/>
  <c r="DU226" i="2"/>
  <c r="DZ226" i="2"/>
  <c r="EE226" i="2"/>
  <c r="EJ226" i="2"/>
  <c r="EK226" i="2"/>
  <c r="K227" i="2"/>
  <c r="EQ227" i="2" s="1"/>
  <c r="M227" i="2"/>
  <c r="X227" i="2"/>
  <c r="AI227" i="2"/>
  <c r="AT227" i="2"/>
  <c r="BA227" i="2"/>
  <c r="EU227" i="2" s="1"/>
  <c r="BL227" i="2"/>
  <c r="BW227" i="2"/>
  <c r="BZ227" i="2"/>
  <c r="CE227" i="2"/>
  <c r="EV227" i="2" s="1"/>
  <c r="CJ227" i="2"/>
  <c r="CQ227" i="2"/>
  <c r="CV227" i="2"/>
  <c r="DA227" i="2"/>
  <c r="DF227" i="2"/>
  <c r="DK227" i="2"/>
  <c r="EZ227" i="2" s="1"/>
  <c r="DP227" i="2"/>
  <c r="DU227" i="2"/>
  <c r="DZ227" i="2"/>
  <c r="EE227" i="2"/>
  <c r="EJ227" i="2"/>
  <c r="EK227" i="2"/>
  <c r="K228" i="2"/>
  <c r="EQ228" i="2" s="1"/>
  <c r="M228" i="2"/>
  <c r="X228" i="2"/>
  <c r="AI228" i="2"/>
  <c r="AT228" i="2"/>
  <c r="BA228" i="2"/>
  <c r="EU228" i="2" s="1"/>
  <c r="BL228" i="2"/>
  <c r="BW228" i="2"/>
  <c r="BZ228" i="2"/>
  <c r="CE228" i="2"/>
  <c r="EV228" i="2" s="1"/>
  <c r="CJ228" i="2"/>
  <c r="CQ228" i="2"/>
  <c r="CV228" i="2"/>
  <c r="DA228" i="2"/>
  <c r="DF228" i="2"/>
  <c r="DK228" i="2"/>
  <c r="EZ228" i="2" s="1"/>
  <c r="DP228" i="2"/>
  <c r="DU228" i="2"/>
  <c r="DZ228" i="2"/>
  <c r="EE228" i="2"/>
  <c r="EJ228" i="2"/>
  <c r="EK228" i="2"/>
  <c r="K229" i="2"/>
  <c r="EQ229" i="2" s="1"/>
  <c r="M229" i="2"/>
  <c r="X229" i="2"/>
  <c r="AI229" i="2"/>
  <c r="AT229" i="2"/>
  <c r="BA229" i="2"/>
  <c r="EU229" i="2" s="1"/>
  <c r="BL229" i="2"/>
  <c r="BW229" i="2"/>
  <c r="BZ229" i="2"/>
  <c r="CE229" i="2"/>
  <c r="EV229" i="2" s="1"/>
  <c r="CJ229" i="2"/>
  <c r="CQ229" i="2"/>
  <c r="CV229" i="2"/>
  <c r="DA229" i="2"/>
  <c r="DF229" i="2"/>
  <c r="DK229" i="2"/>
  <c r="EZ229" i="2" s="1"/>
  <c r="DP229" i="2"/>
  <c r="DU229" i="2"/>
  <c r="DZ229" i="2"/>
  <c r="EE229" i="2"/>
  <c r="EJ229" i="2"/>
  <c r="EK229" i="2"/>
  <c r="K230" i="2"/>
  <c r="EQ230" i="2" s="1"/>
  <c r="M230" i="2"/>
  <c r="X230" i="2"/>
  <c r="AI230" i="2"/>
  <c r="AT230" i="2"/>
  <c r="BA230" i="2"/>
  <c r="EU230" i="2" s="1"/>
  <c r="BL230" i="2"/>
  <c r="BW230" i="2"/>
  <c r="BZ230" i="2"/>
  <c r="CE230" i="2"/>
  <c r="EV230" i="2" s="1"/>
  <c r="CJ230" i="2"/>
  <c r="CQ230" i="2"/>
  <c r="CV230" i="2"/>
  <c r="DA230" i="2"/>
  <c r="DF230" i="2"/>
  <c r="DK230" i="2"/>
  <c r="EZ230" i="2" s="1"/>
  <c r="DP230" i="2"/>
  <c r="DU230" i="2"/>
  <c r="DZ230" i="2"/>
  <c r="EE230" i="2"/>
  <c r="EJ230" i="2"/>
  <c r="EK230" i="2"/>
  <c r="K231" i="2"/>
  <c r="EQ231" i="2" s="1"/>
  <c r="M231" i="2"/>
  <c r="X231" i="2"/>
  <c r="AI231" i="2"/>
  <c r="AT231" i="2"/>
  <c r="BA231" i="2"/>
  <c r="EU231" i="2" s="1"/>
  <c r="BL231" i="2"/>
  <c r="BW231" i="2"/>
  <c r="BZ231" i="2"/>
  <c r="CE231" i="2"/>
  <c r="EV231" i="2" s="1"/>
  <c r="CJ231" i="2"/>
  <c r="CQ231" i="2"/>
  <c r="CV231" i="2"/>
  <c r="DA231" i="2"/>
  <c r="DF231" i="2"/>
  <c r="DK231" i="2"/>
  <c r="EZ231" i="2" s="1"/>
  <c r="DP231" i="2"/>
  <c r="DU231" i="2"/>
  <c r="DZ231" i="2"/>
  <c r="EE231" i="2"/>
  <c r="EJ231" i="2"/>
  <c r="EK231" i="2"/>
  <c r="K232" i="2"/>
  <c r="EQ232" i="2" s="1"/>
  <c r="M232" i="2"/>
  <c r="X232" i="2"/>
  <c r="AI232" i="2"/>
  <c r="AT232" i="2"/>
  <c r="BA232" i="2"/>
  <c r="EU232" i="2" s="1"/>
  <c r="BL232" i="2"/>
  <c r="BW232" i="2"/>
  <c r="BZ232" i="2"/>
  <c r="CE232" i="2"/>
  <c r="EV232" i="2" s="1"/>
  <c r="CJ232" i="2"/>
  <c r="CQ232" i="2"/>
  <c r="CV232" i="2"/>
  <c r="DA232" i="2"/>
  <c r="DF232" i="2"/>
  <c r="DK232" i="2"/>
  <c r="EZ232" i="2" s="1"/>
  <c r="DP232" i="2"/>
  <c r="DU232" i="2"/>
  <c r="DZ232" i="2"/>
  <c r="EE232" i="2"/>
  <c r="EJ232" i="2"/>
  <c r="EK232" i="2"/>
  <c r="K233" i="2"/>
  <c r="EQ233" i="2" s="1"/>
  <c r="M233" i="2"/>
  <c r="X233" i="2"/>
  <c r="AI233" i="2"/>
  <c r="AT233" i="2"/>
  <c r="BA233" i="2"/>
  <c r="EU233" i="2" s="1"/>
  <c r="BL233" i="2"/>
  <c r="BW233" i="2"/>
  <c r="BZ233" i="2"/>
  <c r="CE233" i="2"/>
  <c r="EV233" i="2" s="1"/>
  <c r="CJ233" i="2"/>
  <c r="CQ233" i="2"/>
  <c r="CV233" i="2"/>
  <c r="DA233" i="2"/>
  <c r="DF233" i="2"/>
  <c r="DK233" i="2"/>
  <c r="EZ233" i="2" s="1"/>
  <c r="DP233" i="2"/>
  <c r="DU233" i="2"/>
  <c r="DZ233" i="2"/>
  <c r="EE233" i="2"/>
  <c r="EJ233" i="2"/>
  <c r="EK233" i="2"/>
  <c r="K234" i="2"/>
  <c r="EQ234" i="2" s="1"/>
  <c r="M234" i="2"/>
  <c r="X234" i="2"/>
  <c r="AI234" i="2"/>
  <c r="AT234" i="2"/>
  <c r="BA234" i="2"/>
  <c r="EU234" i="2" s="1"/>
  <c r="BL234" i="2"/>
  <c r="BW234" i="2"/>
  <c r="BZ234" i="2"/>
  <c r="CE234" i="2"/>
  <c r="EV234" i="2" s="1"/>
  <c r="CJ234" i="2"/>
  <c r="CQ234" i="2"/>
  <c r="CV234" i="2"/>
  <c r="DA234" i="2"/>
  <c r="DF234" i="2"/>
  <c r="DK234" i="2"/>
  <c r="EZ234" i="2" s="1"/>
  <c r="DP234" i="2"/>
  <c r="DU234" i="2"/>
  <c r="DZ234" i="2"/>
  <c r="EE234" i="2"/>
  <c r="EJ234" i="2"/>
  <c r="EK234" i="2"/>
  <c r="K235" i="2"/>
  <c r="EQ235" i="2" s="1"/>
  <c r="M235" i="2"/>
  <c r="X235" i="2"/>
  <c r="AI235" i="2"/>
  <c r="AT235" i="2"/>
  <c r="BA235" i="2"/>
  <c r="EU235" i="2" s="1"/>
  <c r="BL235" i="2"/>
  <c r="BW235" i="2"/>
  <c r="BZ235" i="2"/>
  <c r="CE235" i="2"/>
  <c r="EV235" i="2" s="1"/>
  <c r="CJ235" i="2"/>
  <c r="CQ235" i="2"/>
  <c r="CV235" i="2"/>
  <c r="DA235" i="2"/>
  <c r="DF235" i="2"/>
  <c r="DK235" i="2"/>
  <c r="EZ235" i="2" s="1"/>
  <c r="DP235" i="2"/>
  <c r="DU235" i="2"/>
  <c r="DZ235" i="2"/>
  <c r="EE235" i="2"/>
  <c r="EJ235" i="2"/>
  <c r="EK235" i="2"/>
  <c r="K236" i="2"/>
  <c r="EQ236" i="2" s="1"/>
  <c r="M236" i="2"/>
  <c r="X236" i="2"/>
  <c r="AI236" i="2"/>
  <c r="AT236" i="2"/>
  <c r="BA236" i="2"/>
  <c r="EU236" i="2" s="1"/>
  <c r="BL236" i="2"/>
  <c r="BW236" i="2"/>
  <c r="BZ236" i="2"/>
  <c r="CE236" i="2"/>
  <c r="EV236" i="2" s="1"/>
  <c r="CJ236" i="2"/>
  <c r="CQ236" i="2"/>
  <c r="CV236" i="2"/>
  <c r="DA236" i="2"/>
  <c r="DF236" i="2"/>
  <c r="DK236" i="2"/>
  <c r="EZ236" i="2" s="1"/>
  <c r="DP236" i="2"/>
  <c r="DU236" i="2"/>
  <c r="DZ236" i="2"/>
  <c r="EE236" i="2"/>
  <c r="EJ236" i="2"/>
  <c r="EK236" i="2"/>
  <c r="K237" i="2"/>
  <c r="EQ237" i="2" s="1"/>
  <c r="M237" i="2"/>
  <c r="X237" i="2"/>
  <c r="AI237" i="2"/>
  <c r="AT237" i="2"/>
  <c r="BA237" i="2"/>
  <c r="EU237" i="2" s="1"/>
  <c r="BL237" i="2"/>
  <c r="BW237" i="2"/>
  <c r="BZ237" i="2"/>
  <c r="CE237" i="2"/>
  <c r="EV237" i="2" s="1"/>
  <c r="CJ237" i="2"/>
  <c r="CQ237" i="2"/>
  <c r="CV237" i="2"/>
  <c r="DA237" i="2"/>
  <c r="DF237" i="2"/>
  <c r="DK237" i="2"/>
  <c r="EZ237" i="2" s="1"/>
  <c r="DP237" i="2"/>
  <c r="DU237" i="2"/>
  <c r="DZ237" i="2"/>
  <c r="EE237" i="2"/>
  <c r="EJ237" i="2"/>
  <c r="EK237" i="2"/>
  <c r="K238" i="2"/>
  <c r="EQ238" i="2" s="1"/>
  <c r="M238" i="2"/>
  <c r="X238" i="2"/>
  <c r="AI238" i="2"/>
  <c r="AT238" i="2"/>
  <c r="BA238" i="2"/>
  <c r="EU238" i="2" s="1"/>
  <c r="BL238" i="2"/>
  <c r="BW238" i="2"/>
  <c r="BZ238" i="2"/>
  <c r="CE238" i="2"/>
  <c r="EV238" i="2" s="1"/>
  <c r="CJ238" i="2"/>
  <c r="CQ238" i="2"/>
  <c r="CV238" i="2"/>
  <c r="DA238" i="2"/>
  <c r="DF238" i="2"/>
  <c r="DK238" i="2"/>
  <c r="EZ238" i="2" s="1"/>
  <c r="DP238" i="2"/>
  <c r="DU238" i="2"/>
  <c r="DZ238" i="2"/>
  <c r="EE238" i="2"/>
  <c r="EJ238" i="2"/>
  <c r="EK238" i="2"/>
  <c r="K239" i="2"/>
  <c r="EQ239" i="2" s="1"/>
  <c r="M239" i="2"/>
  <c r="X239" i="2"/>
  <c r="AI239" i="2"/>
  <c r="AT239" i="2"/>
  <c r="BA239" i="2"/>
  <c r="EU239" i="2" s="1"/>
  <c r="BL239" i="2"/>
  <c r="BW239" i="2"/>
  <c r="BZ239" i="2"/>
  <c r="CE239" i="2"/>
  <c r="EV239" i="2" s="1"/>
  <c r="CJ239" i="2"/>
  <c r="CQ239" i="2"/>
  <c r="CV239" i="2"/>
  <c r="DA239" i="2"/>
  <c r="DF239" i="2"/>
  <c r="DK239" i="2"/>
  <c r="EZ239" i="2" s="1"/>
  <c r="DP239" i="2"/>
  <c r="DU239" i="2"/>
  <c r="DZ239" i="2"/>
  <c r="EE239" i="2"/>
  <c r="EJ239" i="2"/>
  <c r="EK239" i="2"/>
  <c r="K240" i="2"/>
  <c r="EQ240" i="2" s="1"/>
  <c r="M240" i="2"/>
  <c r="X240" i="2"/>
  <c r="AI240" i="2"/>
  <c r="AT240" i="2"/>
  <c r="BA240" i="2"/>
  <c r="EU240" i="2" s="1"/>
  <c r="BL240" i="2"/>
  <c r="BW240" i="2"/>
  <c r="BZ240" i="2"/>
  <c r="CE240" i="2"/>
  <c r="EV240" i="2" s="1"/>
  <c r="CJ240" i="2"/>
  <c r="CQ240" i="2"/>
  <c r="CV240" i="2"/>
  <c r="DA240" i="2"/>
  <c r="DF240" i="2"/>
  <c r="DK240" i="2"/>
  <c r="EZ240" i="2" s="1"/>
  <c r="DP240" i="2"/>
  <c r="DU240" i="2"/>
  <c r="DZ240" i="2"/>
  <c r="EE240" i="2"/>
  <c r="EJ240" i="2"/>
  <c r="EK240" i="2"/>
  <c r="K241" i="2"/>
  <c r="EQ241" i="2" s="1"/>
  <c r="M241" i="2"/>
  <c r="X241" i="2"/>
  <c r="AI241" i="2"/>
  <c r="AT241" i="2"/>
  <c r="BA241" i="2"/>
  <c r="EU241" i="2" s="1"/>
  <c r="BL241" i="2"/>
  <c r="BW241" i="2"/>
  <c r="BZ241" i="2"/>
  <c r="CE241" i="2"/>
  <c r="EV241" i="2" s="1"/>
  <c r="CJ241" i="2"/>
  <c r="CQ241" i="2"/>
  <c r="CV241" i="2"/>
  <c r="DA241" i="2"/>
  <c r="DF241" i="2"/>
  <c r="DK241" i="2"/>
  <c r="EZ241" i="2" s="1"/>
  <c r="DP241" i="2"/>
  <c r="DU241" i="2"/>
  <c r="DZ241" i="2"/>
  <c r="EE241" i="2"/>
  <c r="EJ241" i="2"/>
  <c r="EK241" i="2"/>
  <c r="K242" i="2"/>
  <c r="EQ242" i="2" s="1"/>
  <c r="M242" i="2"/>
  <c r="X242" i="2"/>
  <c r="AI242" i="2"/>
  <c r="AT242" i="2"/>
  <c r="BA242" i="2"/>
  <c r="EU242" i="2" s="1"/>
  <c r="BL242" i="2"/>
  <c r="BW242" i="2"/>
  <c r="BZ242" i="2"/>
  <c r="CE242" i="2"/>
  <c r="EV242" i="2" s="1"/>
  <c r="CJ242" i="2"/>
  <c r="CQ242" i="2"/>
  <c r="CV242" i="2"/>
  <c r="DA242" i="2"/>
  <c r="DF242" i="2"/>
  <c r="DK242" i="2"/>
  <c r="EZ242" i="2" s="1"/>
  <c r="DP242" i="2"/>
  <c r="DU242" i="2"/>
  <c r="DZ242" i="2"/>
  <c r="EE242" i="2"/>
  <c r="EJ242" i="2"/>
  <c r="EK242" i="2"/>
  <c r="K243" i="2"/>
  <c r="EQ243" i="2" s="1"/>
  <c r="M243" i="2"/>
  <c r="X243" i="2"/>
  <c r="AI243" i="2"/>
  <c r="AT243" i="2"/>
  <c r="BA243" i="2"/>
  <c r="EU243" i="2" s="1"/>
  <c r="BL243" i="2"/>
  <c r="BW243" i="2"/>
  <c r="BZ243" i="2"/>
  <c r="CE243" i="2"/>
  <c r="EV243" i="2" s="1"/>
  <c r="CJ243" i="2"/>
  <c r="CQ243" i="2"/>
  <c r="CV243" i="2"/>
  <c r="DA243" i="2"/>
  <c r="DF243" i="2"/>
  <c r="DK243" i="2"/>
  <c r="EZ243" i="2" s="1"/>
  <c r="DP243" i="2"/>
  <c r="DU243" i="2"/>
  <c r="DZ243" i="2"/>
  <c r="EE243" i="2"/>
  <c r="EJ243" i="2"/>
  <c r="EK243" i="2"/>
  <c r="K244" i="2"/>
  <c r="EQ244" i="2" s="1"/>
  <c r="M244" i="2"/>
  <c r="X244" i="2"/>
  <c r="AI244" i="2"/>
  <c r="AT244" i="2"/>
  <c r="BA244" i="2"/>
  <c r="EU244" i="2" s="1"/>
  <c r="BL244" i="2"/>
  <c r="BW244" i="2"/>
  <c r="BZ244" i="2"/>
  <c r="CE244" i="2"/>
  <c r="EV244" i="2" s="1"/>
  <c r="CJ244" i="2"/>
  <c r="CQ244" i="2"/>
  <c r="CV244" i="2"/>
  <c r="DA244" i="2"/>
  <c r="DF244" i="2"/>
  <c r="DK244" i="2"/>
  <c r="EZ244" i="2" s="1"/>
  <c r="DP244" i="2"/>
  <c r="DU244" i="2"/>
  <c r="DZ244" i="2"/>
  <c r="EE244" i="2"/>
  <c r="EJ244" i="2"/>
  <c r="EK244" i="2"/>
  <c r="K245" i="2"/>
  <c r="EQ245" i="2" s="1"/>
  <c r="M245" i="2"/>
  <c r="X245" i="2"/>
  <c r="AI245" i="2"/>
  <c r="AT245" i="2"/>
  <c r="BA245" i="2"/>
  <c r="EU245" i="2" s="1"/>
  <c r="BL245" i="2"/>
  <c r="BW245" i="2"/>
  <c r="BZ245" i="2"/>
  <c r="CE245" i="2"/>
  <c r="EV245" i="2" s="1"/>
  <c r="CJ245" i="2"/>
  <c r="CQ245" i="2"/>
  <c r="CV245" i="2"/>
  <c r="DA245" i="2"/>
  <c r="DF245" i="2"/>
  <c r="DK245" i="2"/>
  <c r="EZ245" i="2" s="1"/>
  <c r="DP245" i="2"/>
  <c r="DU245" i="2"/>
  <c r="DZ245" i="2"/>
  <c r="EE245" i="2"/>
  <c r="EJ245" i="2"/>
  <c r="EK245" i="2"/>
  <c r="K246" i="2"/>
  <c r="EQ246" i="2" s="1"/>
  <c r="M246" i="2"/>
  <c r="X246" i="2"/>
  <c r="AI246" i="2"/>
  <c r="AT246" i="2"/>
  <c r="BA246" i="2"/>
  <c r="EU246" i="2" s="1"/>
  <c r="BL246" i="2"/>
  <c r="BW246" i="2"/>
  <c r="BZ246" i="2"/>
  <c r="CE246" i="2"/>
  <c r="EV246" i="2" s="1"/>
  <c r="CJ246" i="2"/>
  <c r="CQ246" i="2"/>
  <c r="CV246" i="2"/>
  <c r="DA246" i="2"/>
  <c r="DF246" i="2"/>
  <c r="DK246" i="2"/>
  <c r="EZ246" i="2" s="1"/>
  <c r="DP246" i="2"/>
  <c r="DU246" i="2"/>
  <c r="DZ246" i="2"/>
  <c r="EE246" i="2"/>
  <c r="EJ246" i="2"/>
  <c r="EK246" i="2"/>
  <c r="K247" i="2"/>
  <c r="EQ247" i="2" s="1"/>
  <c r="M247" i="2"/>
  <c r="X247" i="2"/>
  <c r="AI247" i="2"/>
  <c r="AT247" i="2"/>
  <c r="BA247" i="2"/>
  <c r="EU247" i="2" s="1"/>
  <c r="BL247" i="2"/>
  <c r="BW247" i="2"/>
  <c r="BZ247" i="2"/>
  <c r="CE247" i="2"/>
  <c r="EV247" i="2" s="1"/>
  <c r="CJ247" i="2"/>
  <c r="CQ247" i="2"/>
  <c r="CV247" i="2"/>
  <c r="DA247" i="2"/>
  <c r="DF247" i="2"/>
  <c r="DK247" i="2"/>
  <c r="EZ247" i="2" s="1"/>
  <c r="DP247" i="2"/>
  <c r="DU247" i="2"/>
  <c r="DZ247" i="2"/>
  <c r="EE247" i="2"/>
  <c r="EJ247" i="2"/>
  <c r="EK247" i="2"/>
  <c r="K248" i="2"/>
  <c r="EQ248" i="2" s="1"/>
  <c r="M248" i="2"/>
  <c r="X248" i="2"/>
  <c r="AI248" i="2"/>
  <c r="AT248" i="2"/>
  <c r="BA248" i="2"/>
  <c r="EU248" i="2" s="1"/>
  <c r="BL248" i="2"/>
  <c r="BW248" i="2"/>
  <c r="BZ248" i="2"/>
  <c r="CE248" i="2"/>
  <c r="EV248" i="2" s="1"/>
  <c r="CJ248" i="2"/>
  <c r="CQ248" i="2"/>
  <c r="CV248" i="2"/>
  <c r="DA248" i="2"/>
  <c r="DF248" i="2"/>
  <c r="DK248" i="2"/>
  <c r="EZ248" i="2" s="1"/>
  <c r="DP248" i="2"/>
  <c r="DU248" i="2"/>
  <c r="DZ248" i="2"/>
  <c r="EE248" i="2"/>
  <c r="EJ248" i="2"/>
  <c r="EK248" i="2"/>
  <c r="K249" i="2"/>
  <c r="EQ249" i="2" s="1"/>
  <c r="M249" i="2"/>
  <c r="X249" i="2"/>
  <c r="AI249" i="2"/>
  <c r="AT249" i="2"/>
  <c r="BA249" i="2"/>
  <c r="EU249" i="2" s="1"/>
  <c r="BL249" i="2"/>
  <c r="BW249" i="2"/>
  <c r="BZ249" i="2"/>
  <c r="CE249" i="2"/>
  <c r="EV249" i="2" s="1"/>
  <c r="CJ249" i="2"/>
  <c r="CQ249" i="2"/>
  <c r="CV249" i="2"/>
  <c r="DA249" i="2"/>
  <c r="DF249" i="2"/>
  <c r="DK249" i="2"/>
  <c r="EZ249" i="2" s="1"/>
  <c r="DP249" i="2"/>
  <c r="DU249" i="2"/>
  <c r="DZ249" i="2"/>
  <c r="EE249" i="2"/>
  <c r="EJ249" i="2"/>
  <c r="EK249" i="2"/>
  <c r="K250" i="2"/>
  <c r="EQ250" i="2" s="1"/>
  <c r="M250" i="2"/>
  <c r="X250" i="2"/>
  <c r="AI250" i="2"/>
  <c r="AT250" i="2"/>
  <c r="BA250" i="2"/>
  <c r="EU250" i="2" s="1"/>
  <c r="BL250" i="2"/>
  <c r="BW250" i="2"/>
  <c r="BZ250" i="2"/>
  <c r="CE250" i="2"/>
  <c r="EV250" i="2" s="1"/>
  <c r="CJ250" i="2"/>
  <c r="CQ250" i="2"/>
  <c r="CV250" i="2"/>
  <c r="DA250" i="2"/>
  <c r="DF250" i="2"/>
  <c r="DK250" i="2"/>
  <c r="EZ250" i="2" s="1"/>
  <c r="DP250" i="2"/>
  <c r="DU250" i="2"/>
  <c r="DZ250" i="2"/>
  <c r="EE250" i="2"/>
  <c r="EJ250" i="2"/>
  <c r="EK250" i="2"/>
  <c r="ES247" i="2" l="1"/>
  <c r="ES241" i="2"/>
  <c r="ES235" i="2"/>
  <c r="ES233" i="2"/>
  <c r="ES231" i="2"/>
  <c r="ES229" i="2"/>
  <c r="ES227" i="2"/>
  <c r="ES225" i="2"/>
  <c r="ES249" i="2"/>
  <c r="ES245" i="2"/>
  <c r="ES243" i="2"/>
  <c r="ES239" i="2"/>
  <c r="ES237" i="2"/>
  <c r="ES223" i="2"/>
  <c r="ES221" i="2"/>
  <c r="ES219" i="2"/>
  <c r="ER216" i="2"/>
  <c r="ER214" i="2"/>
  <c r="ER212" i="2"/>
  <c r="ER210" i="2"/>
  <c r="ER208" i="2"/>
  <c r="ER206" i="2"/>
  <c r="ER204" i="2"/>
  <c r="ER202" i="2"/>
  <c r="ER200" i="2"/>
  <c r="ER198" i="2"/>
  <c r="ER196" i="2"/>
  <c r="ER194" i="2"/>
  <c r="ER192" i="2"/>
  <c r="ES250" i="2"/>
  <c r="ES248" i="2"/>
  <c r="ES246" i="2"/>
  <c r="ES244" i="2"/>
  <c r="ES242" i="2"/>
  <c r="ES240" i="2"/>
  <c r="ES238" i="2"/>
  <c r="ES236" i="2"/>
  <c r="ES234" i="2"/>
  <c r="ES232" i="2"/>
  <c r="ES230" i="2"/>
  <c r="ES228" i="2"/>
  <c r="ES226" i="2"/>
  <c r="ES224" i="2"/>
  <c r="ES222" i="2"/>
  <c r="ES220" i="2"/>
  <c r="ES218" i="2"/>
  <c r="ER218" i="2"/>
  <c r="ER217" i="2"/>
  <c r="ER215" i="2"/>
  <c r="ER213" i="2"/>
  <c r="ER211" i="2"/>
  <c r="ER209" i="2"/>
  <c r="ER207" i="2"/>
  <c r="ER205" i="2"/>
  <c r="ER203" i="2"/>
  <c r="ER201" i="2"/>
  <c r="ER199" i="2"/>
  <c r="ER197" i="2"/>
  <c r="ER195" i="2"/>
  <c r="ER193" i="2"/>
  <c r="ER191" i="2"/>
  <c r="ER250" i="2"/>
  <c r="ER248" i="2"/>
  <c r="ER246" i="2"/>
  <c r="ER244" i="2"/>
  <c r="ER242" i="2"/>
  <c r="ER240" i="2"/>
  <c r="ER238" i="2"/>
  <c r="ER236" i="2"/>
  <c r="ER234" i="2"/>
  <c r="ER232" i="2"/>
  <c r="ER230" i="2"/>
  <c r="ER228" i="2"/>
  <c r="ER226" i="2"/>
  <c r="ER224" i="2"/>
  <c r="ER222" i="2"/>
  <c r="ER220" i="2"/>
  <c r="ES217" i="2"/>
  <c r="ES215" i="2"/>
  <c r="ES213" i="2"/>
  <c r="ES211" i="2"/>
  <c r="ES209" i="2"/>
  <c r="ES207" i="2"/>
  <c r="ES205" i="2"/>
  <c r="ES203" i="2"/>
  <c r="ES201" i="2"/>
  <c r="ES199" i="2"/>
  <c r="ES197" i="2"/>
  <c r="ES195" i="2"/>
  <c r="ES193" i="2"/>
  <c r="ES191" i="2"/>
  <c r="ER249" i="2"/>
  <c r="ER247" i="2"/>
  <c r="ER245" i="2"/>
  <c r="ER243" i="2"/>
  <c r="ER241" i="2"/>
  <c r="ER239" i="2"/>
  <c r="ER237" i="2"/>
  <c r="ER235" i="2"/>
  <c r="ER233" i="2"/>
  <c r="ER231" i="2"/>
  <c r="ER229" i="2"/>
  <c r="ER227" i="2"/>
  <c r="ER225" i="2"/>
  <c r="ER223" i="2"/>
  <c r="ER221" i="2"/>
  <c r="ER219" i="2"/>
  <c r="ES216" i="2"/>
  <c r="ES214" i="2"/>
  <c r="ES212" i="2"/>
  <c r="ES210" i="2"/>
  <c r="ES208" i="2"/>
  <c r="ES206" i="2"/>
  <c r="ES204" i="2"/>
  <c r="ES202" i="2"/>
  <c r="ES200" i="2"/>
  <c r="ES198" i="2"/>
  <c r="ES196" i="2"/>
  <c r="ES194" i="2"/>
  <c r="ES192" i="2"/>
  <c r="N184" i="2"/>
  <c r="N168" i="2"/>
  <c r="N148" i="2"/>
  <c r="EP159" i="2"/>
  <c r="H139" i="2"/>
  <c r="EP139" i="2" s="1"/>
  <c r="H161" i="2"/>
  <c r="EP161" i="2" s="1"/>
  <c r="H148" i="2"/>
  <c r="EP148" i="2" s="1"/>
  <c r="H149" i="2"/>
  <c r="EP149" i="2" s="1"/>
  <c r="H145" i="2"/>
  <c r="EP145" i="2" s="1"/>
  <c r="L159" i="2"/>
  <c r="L178" i="2"/>
  <c r="I168" i="2"/>
  <c r="I185" i="2"/>
  <c r="I177" i="2"/>
  <c r="K133" i="2" l="1"/>
  <c r="EQ133" i="2" s="1"/>
  <c r="M133" i="2"/>
  <c r="X133" i="2"/>
  <c r="AI133" i="2"/>
  <c r="AT133" i="2"/>
  <c r="BA133" i="2"/>
  <c r="EU133" i="2" s="1"/>
  <c r="BL133" i="2"/>
  <c r="BW133" i="2"/>
  <c r="BZ133" i="2"/>
  <c r="CE133" i="2"/>
  <c r="EV133" i="2" s="1"/>
  <c r="CJ133" i="2"/>
  <c r="CQ133" i="2"/>
  <c r="CV133" i="2"/>
  <c r="DA133" i="2"/>
  <c r="DF133" i="2"/>
  <c r="DK133" i="2"/>
  <c r="EZ133" i="2" s="1"/>
  <c r="DP133" i="2"/>
  <c r="DU133" i="2"/>
  <c r="DZ133" i="2"/>
  <c r="EE133" i="2"/>
  <c r="EJ133" i="2"/>
  <c r="EK133" i="2"/>
  <c r="K134" i="2"/>
  <c r="EQ134" i="2" s="1"/>
  <c r="M134" i="2"/>
  <c r="X134" i="2"/>
  <c r="AI134" i="2"/>
  <c r="AT134" i="2"/>
  <c r="BA134" i="2"/>
  <c r="EU134" i="2" s="1"/>
  <c r="BL134" i="2"/>
  <c r="BW134" i="2"/>
  <c r="BZ134" i="2"/>
  <c r="CE134" i="2"/>
  <c r="EV134" i="2" s="1"/>
  <c r="CJ134" i="2"/>
  <c r="CQ134" i="2"/>
  <c r="CV134" i="2"/>
  <c r="DA134" i="2"/>
  <c r="DF134" i="2"/>
  <c r="DK134" i="2"/>
  <c r="EZ134" i="2" s="1"/>
  <c r="DP134" i="2"/>
  <c r="DU134" i="2"/>
  <c r="DZ134" i="2"/>
  <c r="EE134" i="2"/>
  <c r="EJ134" i="2"/>
  <c r="EK134" i="2"/>
  <c r="K135" i="2"/>
  <c r="EQ135" i="2" s="1"/>
  <c r="M135" i="2"/>
  <c r="X135" i="2"/>
  <c r="AI135" i="2"/>
  <c r="AT135" i="2"/>
  <c r="BA135" i="2"/>
  <c r="EU135" i="2" s="1"/>
  <c r="BL135" i="2"/>
  <c r="BW135" i="2"/>
  <c r="BZ135" i="2"/>
  <c r="CE135" i="2"/>
  <c r="EV135" i="2" s="1"/>
  <c r="CJ135" i="2"/>
  <c r="CQ135" i="2"/>
  <c r="CV135" i="2"/>
  <c r="DA135" i="2"/>
  <c r="DF135" i="2"/>
  <c r="DK135" i="2"/>
  <c r="EZ135" i="2" s="1"/>
  <c r="DP135" i="2"/>
  <c r="DU135" i="2"/>
  <c r="DZ135" i="2"/>
  <c r="EE135" i="2"/>
  <c r="EJ135" i="2"/>
  <c r="EK135" i="2"/>
  <c r="K136" i="2"/>
  <c r="EQ136" i="2" s="1"/>
  <c r="M136" i="2"/>
  <c r="X136" i="2"/>
  <c r="AI136" i="2"/>
  <c r="AT136" i="2"/>
  <c r="BA136" i="2"/>
  <c r="EU136" i="2" s="1"/>
  <c r="BL136" i="2"/>
  <c r="BW136" i="2"/>
  <c r="BZ136" i="2"/>
  <c r="CE136" i="2"/>
  <c r="EV136" i="2" s="1"/>
  <c r="CJ136" i="2"/>
  <c r="CQ136" i="2"/>
  <c r="CV136" i="2"/>
  <c r="DA136" i="2"/>
  <c r="DF136" i="2"/>
  <c r="DK136" i="2"/>
  <c r="EZ136" i="2" s="1"/>
  <c r="DP136" i="2"/>
  <c r="DU136" i="2"/>
  <c r="DZ136" i="2"/>
  <c r="EE136" i="2"/>
  <c r="EJ136" i="2"/>
  <c r="EK136" i="2"/>
  <c r="K137" i="2"/>
  <c r="EQ137" i="2" s="1"/>
  <c r="M137" i="2"/>
  <c r="X137" i="2"/>
  <c r="AI137" i="2"/>
  <c r="AT137" i="2"/>
  <c r="BA137" i="2"/>
  <c r="EU137" i="2" s="1"/>
  <c r="BL137" i="2"/>
  <c r="BW137" i="2"/>
  <c r="BZ137" i="2"/>
  <c r="CE137" i="2"/>
  <c r="EV137" i="2" s="1"/>
  <c r="CJ137" i="2"/>
  <c r="CQ137" i="2"/>
  <c r="CV137" i="2"/>
  <c r="DA137" i="2"/>
  <c r="DF137" i="2"/>
  <c r="DK137" i="2"/>
  <c r="EZ137" i="2" s="1"/>
  <c r="DP137" i="2"/>
  <c r="DU137" i="2"/>
  <c r="DZ137" i="2"/>
  <c r="EE137" i="2"/>
  <c r="EJ137" i="2"/>
  <c r="EK137" i="2"/>
  <c r="K138" i="2"/>
  <c r="EQ138" i="2" s="1"/>
  <c r="M138" i="2"/>
  <c r="X138" i="2"/>
  <c r="AI138" i="2"/>
  <c r="AT138" i="2"/>
  <c r="BA138" i="2"/>
  <c r="EU138" i="2" s="1"/>
  <c r="BL138" i="2"/>
  <c r="BW138" i="2"/>
  <c r="BZ138" i="2"/>
  <c r="CE138" i="2"/>
  <c r="EV138" i="2" s="1"/>
  <c r="CJ138" i="2"/>
  <c r="CQ138" i="2"/>
  <c r="CV138" i="2"/>
  <c r="DA138" i="2"/>
  <c r="DF138" i="2"/>
  <c r="DK138" i="2"/>
  <c r="EZ138" i="2" s="1"/>
  <c r="DP138" i="2"/>
  <c r="DU138" i="2"/>
  <c r="DZ138" i="2"/>
  <c r="EE138" i="2"/>
  <c r="EJ138" i="2"/>
  <c r="EK138" i="2"/>
  <c r="K139" i="2"/>
  <c r="EQ139" i="2" s="1"/>
  <c r="M139" i="2"/>
  <c r="X139" i="2"/>
  <c r="AI139" i="2"/>
  <c r="AT139" i="2"/>
  <c r="BA139" i="2"/>
  <c r="EU139" i="2" s="1"/>
  <c r="BL139" i="2"/>
  <c r="BW139" i="2"/>
  <c r="BZ139" i="2"/>
  <c r="CE139" i="2"/>
  <c r="EV139" i="2" s="1"/>
  <c r="CJ139" i="2"/>
  <c r="CQ139" i="2"/>
  <c r="CV139" i="2"/>
  <c r="DA139" i="2"/>
  <c r="DF139" i="2"/>
  <c r="DK139" i="2"/>
  <c r="EZ139" i="2" s="1"/>
  <c r="DP139" i="2"/>
  <c r="DU139" i="2"/>
  <c r="DZ139" i="2"/>
  <c r="EE139" i="2"/>
  <c r="EJ139" i="2"/>
  <c r="EK139" i="2"/>
  <c r="K140" i="2"/>
  <c r="EQ140" i="2" s="1"/>
  <c r="M140" i="2"/>
  <c r="X140" i="2"/>
  <c r="AI140" i="2"/>
  <c r="AT140" i="2"/>
  <c r="BA140" i="2"/>
  <c r="EU140" i="2" s="1"/>
  <c r="BL140" i="2"/>
  <c r="BW140" i="2"/>
  <c r="BZ140" i="2"/>
  <c r="CE140" i="2"/>
  <c r="EV140" i="2" s="1"/>
  <c r="CJ140" i="2"/>
  <c r="CQ140" i="2"/>
  <c r="CV140" i="2"/>
  <c r="DA140" i="2"/>
  <c r="DF140" i="2"/>
  <c r="DK140" i="2"/>
  <c r="EZ140" i="2" s="1"/>
  <c r="DP140" i="2"/>
  <c r="DU140" i="2"/>
  <c r="DZ140" i="2"/>
  <c r="EE140" i="2"/>
  <c r="EJ140" i="2"/>
  <c r="EK140" i="2"/>
  <c r="K141" i="2"/>
  <c r="EQ141" i="2" s="1"/>
  <c r="M141" i="2"/>
  <c r="X141" i="2"/>
  <c r="AI141" i="2"/>
  <c r="AT141" i="2"/>
  <c r="BA141" i="2"/>
  <c r="EU141" i="2" s="1"/>
  <c r="BL141" i="2"/>
  <c r="BW141" i="2"/>
  <c r="BZ141" i="2"/>
  <c r="CE141" i="2"/>
  <c r="EV141" i="2" s="1"/>
  <c r="CJ141" i="2"/>
  <c r="CQ141" i="2"/>
  <c r="CV141" i="2"/>
  <c r="DA141" i="2"/>
  <c r="DF141" i="2"/>
  <c r="DK141" i="2"/>
  <c r="EZ141" i="2" s="1"/>
  <c r="DP141" i="2"/>
  <c r="DU141" i="2"/>
  <c r="DZ141" i="2"/>
  <c r="EE141" i="2"/>
  <c r="EJ141" i="2"/>
  <c r="EK141" i="2"/>
  <c r="K142" i="2"/>
  <c r="EQ142" i="2" s="1"/>
  <c r="M142" i="2"/>
  <c r="X142" i="2"/>
  <c r="AI142" i="2"/>
  <c r="AT142" i="2"/>
  <c r="BA142" i="2"/>
  <c r="EU142" i="2" s="1"/>
  <c r="BL142" i="2"/>
  <c r="BW142" i="2"/>
  <c r="BZ142" i="2"/>
  <c r="CE142" i="2"/>
  <c r="EV142" i="2" s="1"/>
  <c r="CJ142" i="2"/>
  <c r="CQ142" i="2"/>
  <c r="CV142" i="2"/>
  <c r="DA142" i="2"/>
  <c r="DF142" i="2"/>
  <c r="DK142" i="2"/>
  <c r="EZ142" i="2" s="1"/>
  <c r="DP142" i="2"/>
  <c r="DU142" i="2"/>
  <c r="DZ142" i="2"/>
  <c r="EE142" i="2"/>
  <c r="EJ142" i="2"/>
  <c r="EK142" i="2"/>
  <c r="K143" i="2"/>
  <c r="EQ143" i="2" s="1"/>
  <c r="M143" i="2"/>
  <c r="X143" i="2"/>
  <c r="AI143" i="2"/>
  <c r="AT143" i="2"/>
  <c r="BA143" i="2"/>
  <c r="EU143" i="2" s="1"/>
  <c r="BL143" i="2"/>
  <c r="BW143" i="2"/>
  <c r="BZ143" i="2"/>
  <c r="CE143" i="2"/>
  <c r="EV143" i="2" s="1"/>
  <c r="CJ143" i="2"/>
  <c r="CQ143" i="2"/>
  <c r="CV143" i="2"/>
  <c r="DA143" i="2"/>
  <c r="DF143" i="2"/>
  <c r="DK143" i="2"/>
  <c r="EZ143" i="2" s="1"/>
  <c r="DP143" i="2"/>
  <c r="DU143" i="2"/>
  <c r="DZ143" i="2"/>
  <c r="EE143" i="2"/>
  <c r="EJ143" i="2"/>
  <c r="EK143" i="2"/>
  <c r="K144" i="2"/>
  <c r="EQ144" i="2" s="1"/>
  <c r="M144" i="2"/>
  <c r="X144" i="2"/>
  <c r="AI144" i="2"/>
  <c r="AT144" i="2"/>
  <c r="BA144" i="2"/>
  <c r="EU144" i="2" s="1"/>
  <c r="BL144" i="2"/>
  <c r="BW144" i="2"/>
  <c r="BZ144" i="2"/>
  <c r="CE144" i="2"/>
  <c r="EV144" i="2" s="1"/>
  <c r="CJ144" i="2"/>
  <c r="CQ144" i="2"/>
  <c r="CV144" i="2"/>
  <c r="DA144" i="2"/>
  <c r="DF144" i="2"/>
  <c r="DK144" i="2"/>
  <c r="EZ144" i="2" s="1"/>
  <c r="DP144" i="2"/>
  <c r="DU144" i="2"/>
  <c r="DZ144" i="2"/>
  <c r="EE144" i="2"/>
  <c r="EJ144" i="2"/>
  <c r="EK144" i="2"/>
  <c r="K145" i="2"/>
  <c r="EQ145" i="2" s="1"/>
  <c r="M145" i="2"/>
  <c r="X145" i="2"/>
  <c r="AI145" i="2"/>
  <c r="AT145" i="2"/>
  <c r="BA145" i="2"/>
  <c r="EU145" i="2" s="1"/>
  <c r="BL145" i="2"/>
  <c r="BW145" i="2"/>
  <c r="BZ145" i="2"/>
  <c r="CE145" i="2"/>
  <c r="EV145" i="2" s="1"/>
  <c r="CJ145" i="2"/>
  <c r="CQ145" i="2"/>
  <c r="CV145" i="2"/>
  <c r="DA145" i="2"/>
  <c r="DF145" i="2"/>
  <c r="DK145" i="2"/>
  <c r="EZ145" i="2" s="1"/>
  <c r="DP145" i="2"/>
  <c r="DU145" i="2"/>
  <c r="DZ145" i="2"/>
  <c r="EE145" i="2"/>
  <c r="EJ145" i="2"/>
  <c r="EK145" i="2"/>
  <c r="K146" i="2"/>
  <c r="EQ146" i="2" s="1"/>
  <c r="M146" i="2"/>
  <c r="X146" i="2"/>
  <c r="AI146" i="2"/>
  <c r="AT146" i="2"/>
  <c r="BA146" i="2"/>
  <c r="EU146" i="2" s="1"/>
  <c r="BL146" i="2"/>
  <c r="BW146" i="2"/>
  <c r="BZ146" i="2"/>
  <c r="CE146" i="2"/>
  <c r="EV146" i="2" s="1"/>
  <c r="CJ146" i="2"/>
  <c r="CQ146" i="2"/>
  <c r="CV146" i="2"/>
  <c r="DA146" i="2"/>
  <c r="DF146" i="2"/>
  <c r="DK146" i="2"/>
  <c r="EZ146" i="2" s="1"/>
  <c r="DP146" i="2"/>
  <c r="DU146" i="2"/>
  <c r="DZ146" i="2"/>
  <c r="EE146" i="2"/>
  <c r="EJ146" i="2"/>
  <c r="EK146" i="2"/>
  <c r="K147" i="2"/>
  <c r="EQ147" i="2" s="1"/>
  <c r="M147" i="2"/>
  <c r="X147" i="2"/>
  <c r="AI147" i="2"/>
  <c r="AT147" i="2"/>
  <c r="BA147" i="2"/>
  <c r="EU147" i="2" s="1"/>
  <c r="BL147" i="2"/>
  <c r="BW147" i="2"/>
  <c r="BZ147" i="2"/>
  <c r="CE147" i="2"/>
  <c r="EV147" i="2" s="1"/>
  <c r="CJ147" i="2"/>
  <c r="CQ147" i="2"/>
  <c r="CV147" i="2"/>
  <c r="DA147" i="2"/>
  <c r="DF147" i="2"/>
  <c r="DK147" i="2"/>
  <c r="EZ147" i="2" s="1"/>
  <c r="DP147" i="2"/>
  <c r="DU147" i="2"/>
  <c r="DZ147" i="2"/>
  <c r="EE147" i="2"/>
  <c r="EJ147" i="2"/>
  <c r="EK147" i="2"/>
  <c r="K148" i="2"/>
  <c r="EQ148" i="2" s="1"/>
  <c r="M148" i="2"/>
  <c r="X148" i="2"/>
  <c r="AI148" i="2"/>
  <c r="AT148" i="2"/>
  <c r="BA148" i="2"/>
  <c r="EU148" i="2" s="1"/>
  <c r="BL148" i="2"/>
  <c r="BW148" i="2"/>
  <c r="BZ148" i="2"/>
  <c r="CE148" i="2"/>
  <c r="EV148" i="2" s="1"/>
  <c r="CJ148" i="2"/>
  <c r="CQ148" i="2"/>
  <c r="CV148" i="2"/>
  <c r="DA148" i="2"/>
  <c r="DF148" i="2"/>
  <c r="DK148" i="2"/>
  <c r="EZ148" i="2" s="1"/>
  <c r="DP148" i="2"/>
  <c r="DU148" i="2"/>
  <c r="DZ148" i="2"/>
  <c r="EE148" i="2"/>
  <c r="EJ148" i="2"/>
  <c r="EK148" i="2"/>
  <c r="K149" i="2"/>
  <c r="EQ149" i="2" s="1"/>
  <c r="M149" i="2"/>
  <c r="X149" i="2"/>
  <c r="AI149" i="2"/>
  <c r="AT149" i="2"/>
  <c r="BA149" i="2"/>
  <c r="EU149" i="2" s="1"/>
  <c r="BL149" i="2"/>
  <c r="BW149" i="2"/>
  <c r="BZ149" i="2"/>
  <c r="CE149" i="2"/>
  <c r="EV149" i="2" s="1"/>
  <c r="CJ149" i="2"/>
  <c r="CQ149" i="2"/>
  <c r="CV149" i="2"/>
  <c r="DA149" i="2"/>
  <c r="DF149" i="2"/>
  <c r="DK149" i="2"/>
  <c r="EZ149" i="2" s="1"/>
  <c r="DP149" i="2"/>
  <c r="DU149" i="2"/>
  <c r="DZ149" i="2"/>
  <c r="EE149" i="2"/>
  <c r="EJ149" i="2"/>
  <c r="EK149" i="2"/>
  <c r="K150" i="2"/>
  <c r="EQ150" i="2" s="1"/>
  <c r="M150" i="2"/>
  <c r="X150" i="2"/>
  <c r="AI150" i="2"/>
  <c r="AT150" i="2"/>
  <c r="BA150" i="2"/>
  <c r="EU150" i="2" s="1"/>
  <c r="BL150" i="2"/>
  <c r="BW150" i="2"/>
  <c r="BZ150" i="2"/>
  <c r="CE150" i="2"/>
  <c r="EV150" i="2" s="1"/>
  <c r="CJ150" i="2"/>
  <c r="CQ150" i="2"/>
  <c r="CV150" i="2"/>
  <c r="DA150" i="2"/>
  <c r="DF150" i="2"/>
  <c r="DK150" i="2"/>
  <c r="EZ150" i="2" s="1"/>
  <c r="DP150" i="2"/>
  <c r="DU150" i="2"/>
  <c r="DZ150" i="2"/>
  <c r="EE150" i="2"/>
  <c r="EJ150" i="2"/>
  <c r="EK150" i="2"/>
  <c r="K151" i="2"/>
  <c r="EQ151" i="2" s="1"/>
  <c r="M151" i="2"/>
  <c r="X151" i="2"/>
  <c r="AI151" i="2"/>
  <c r="AT151" i="2"/>
  <c r="BA151" i="2"/>
  <c r="EU151" i="2" s="1"/>
  <c r="BL151" i="2"/>
  <c r="BW151" i="2"/>
  <c r="BZ151" i="2"/>
  <c r="CE151" i="2"/>
  <c r="EV151" i="2" s="1"/>
  <c r="CJ151" i="2"/>
  <c r="CQ151" i="2"/>
  <c r="CV151" i="2"/>
  <c r="DA151" i="2"/>
  <c r="DF151" i="2"/>
  <c r="DK151" i="2"/>
  <c r="EZ151" i="2" s="1"/>
  <c r="DP151" i="2"/>
  <c r="DU151" i="2"/>
  <c r="DZ151" i="2"/>
  <c r="EE151" i="2"/>
  <c r="EJ151" i="2"/>
  <c r="EK151" i="2"/>
  <c r="K152" i="2"/>
  <c r="EQ152" i="2" s="1"/>
  <c r="M152" i="2"/>
  <c r="X152" i="2"/>
  <c r="AI152" i="2"/>
  <c r="AT152" i="2"/>
  <c r="BA152" i="2"/>
  <c r="EU152" i="2" s="1"/>
  <c r="BL152" i="2"/>
  <c r="BW152" i="2"/>
  <c r="BZ152" i="2"/>
  <c r="CE152" i="2"/>
  <c r="EV152" i="2" s="1"/>
  <c r="CJ152" i="2"/>
  <c r="CQ152" i="2"/>
  <c r="CV152" i="2"/>
  <c r="DA152" i="2"/>
  <c r="DF152" i="2"/>
  <c r="DK152" i="2"/>
  <c r="EZ152" i="2" s="1"/>
  <c r="DP152" i="2"/>
  <c r="DU152" i="2"/>
  <c r="DZ152" i="2"/>
  <c r="EE152" i="2"/>
  <c r="EJ152" i="2"/>
  <c r="EK152" i="2"/>
  <c r="K153" i="2"/>
  <c r="EQ153" i="2" s="1"/>
  <c r="M153" i="2"/>
  <c r="X153" i="2"/>
  <c r="AI153" i="2"/>
  <c r="AT153" i="2"/>
  <c r="BA153" i="2"/>
  <c r="EU153" i="2" s="1"/>
  <c r="BL153" i="2"/>
  <c r="BW153" i="2"/>
  <c r="BZ153" i="2"/>
  <c r="CE153" i="2"/>
  <c r="EV153" i="2" s="1"/>
  <c r="CJ153" i="2"/>
  <c r="CQ153" i="2"/>
  <c r="CV153" i="2"/>
  <c r="DA153" i="2"/>
  <c r="DF153" i="2"/>
  <c r="DK153" i="2"/>
  <c r="EZ153" i="2" s="1"/>
  <c r="DP153" i="2"/>
  <c r="DU153" i="2"/>
  <c r="DZ153" i="2"/>
  <c r="EE153" i="2"/>
  <c r="EJ153" i="2"/>
  <c r="EK153" i="2"/>
  <c r="K154" i="2"/>
  <c r="EQ154" i="2" s="1"/>
  <c r="M154" i="2"/>
  <c r="X154" i="2"/>
  <c r="AI154" i="2"/>
  <c r="AT154" i="2"/>
  <c r="BA154" i="2"/>
  <c r="EU154" i="2" s="1"/>
  <c r="BL154" i="2"/>
  <c r="BW154" i="2"/>
  <c r="BZ154" i="2"/>
  <c r="CE154" i="2"/>
  <c r="EV154" i="2" s="1"/>
  <c r="CJ154" i="2"/>
  <c r="CQ154" i="2"/>
  <c r="CV154" i="2"/>
  <c r="DA154" i="2"/>
  <c r="DF154" i="2"/>
  <c r="DK154" i="2"/>
  <c r="EZ154" i="2" s="1"/>
  <c r="DP154" i="2"/>
  <c r="DU154" i="2"/>
  <c r="DZ154" i="2"/>
  <c r="EE154" i="2"/>
  <c r="EJ154" i="2"/>
  <c r="EK154" i="2"/>
  <c r="K155" i="2"/>
  <c r="EQ155" i="2" s="1"/>
  <c r="M155" i="2"/>
  <c r="X155" i="2"/>
  <c r="AI155" i="2"/>
  <c r="AT155" i="2"/>
  <c r="BA155" i="2"/>
  <c r="EU155" i="2" s="1"/>
  <c r="BL155" i="2"/>
  <c r="BW155" i="2"/>
  <c r="BZ155" i="2"/>
  <c r="CE155" i="2"/>
  <c r="EV155" i="2" s="1"/>
  <c r="CJ155" i="2"/>
  <c r="CQ155" i="2"/>
  <c r="CV155" i="2"/>
  <c r="DA155" i="2"/>
  <c r="DF155" i="2"/>
  <c r="DK155" i="2"/>
  <c r="EZ155" i="2" s="1"/>
  <c r="DP155" i="2"/>
  <c r="DU155" i="2"/>
  <c r="DZ155" i="2"/>
  <c r="EE155" i="2"/>
  <c r="EJ155" i="2"/>
  <c r="EK155" i="2"/>
  <c r="K156" i="2"/>
  <c r="EQ156" i="2" s="1"/>
  <c r="M156" i="2"/>
  <c r="X156" i="2"/>
  <c r="AI156" i="2"/>
  <c r="AT156" i="2"/>
  <c r="BA156" i="2"/>
  <c r="EU156" i="2" s="1"/>
  <c r="BL156" i="2"/>
  <c r="BW156" i="2"/>
  <c r="BZ156" i="2"/>
  <c r="CE156" i="2"/>
  <c r="EV156" i="2" s="1"/>
  <c r="CJ156" i="2"/>
  <c r="CQ156" i="2"/>
  <c r="CV156" i="2"/>
  <c r="DA156" i="2"/>
  <c r="DF156" i="2"/>
  <c r="DK156" i="2"/>
  <c r="EZ156" i="2" s="1"/>
  <c r="DP156" i="2"/>
  <c r="DU156" i="2"/>
  <c r="DZ156" i="2"/>
  <c r="EE156" i="2"/>
  <c r="EJ156" i="2"/>
  <c r="EK156" i="2"/>
  <c r="K157" i="2"/>
  <c r="EQ157" i="2" s="1"/>
  <c r="M157" i="2"/>
  <c r="X157" i="2"/>
  <c r="AI157" i="2"/>
  <c r="AT157" i="2"/>
  <c r="BA157" i="2"/>
  <c r="EU157" i="2" s="1"/>
  <c r="BL157" i="2"/>
  <c r="BW157" i="2"/>
  <c r="BZ157" i="2"/>
  <c r="CE157" i="2"/>
  <c r="EV157" i="2" s="1"/>
  <c r="CJ157" i="2"/>
  <c r="CQ157" i="2"/>
  <c r="CV157" i="2"/>
  <c r="DA157" i="2"/>
  <c r="DF157" i="2"/>
  <c r="DK157" i="2"/>
  <c r="EZ157" i="2" s="1"/>
  <c r="DP157" i="2"/>
  <c r="DU157" i="2"/>
  <c r="DZ157" i="2"/>
  <c r="EE157" i="2"/>
  <c r="EJ157" i="2"/>
  <c r="EK157" i="2"/>
  <c r="K158" i="2"/>
  <c r="EQ158" i="2" s="1"/>
  <c r="M158" i="2"/>
  <c r="X158" i="2"/>
  <c r="AI158" i="2"/>
  <c r="AT158" i="2"/>
  <c r="BA158" i="2"/>
  <c r="EU158" i="2" s="1"/>
  <c r="BL158" i="2"/>
  <c r="BW158" i="2"/>
  <c r="BZ158" i="2"/>
  <c r="CE158" i="2"/>
  <c r="EV158" i="2" s="1"/>
  <c r="CJ158" i="2"/>
  <c r="CQ158" i="2"/>
  <c r="CV158" i="2"/>
  <c r="DA158" i="2"/>
  <c r="DF158" i="2"/>
  <c r="DK158" i="2"/>
  <c r="EZ158" i="2" s="1"/>
  <c r="DP158" i="2"/>
  <c r="DU158" i="2"/>
  <c r="DZ158" i="2"/>
  <c r="EE158" i="2"/>
  <c r="EJ158" i="2"/>
  <c r="EK158" i="2"/>
  <c r="K159" i="2"/>
  <c r="EQ159" i="2" s="1"/>
  <c r="M159" i="2"/>
  <c r="X159" i="2"/>
  <c r="AI159" i="2"/>
  <c r="AT159" i="2"/>
  <c r="BA159" i="2"/>
  <c r="EU159" i="2" s="1"/>
  <c r="BL159" i="2"/>
  <c r="BW159" i="2"/>
  <c r="BZ159" i="2"/>
  <c r="CE159" i="2"/>
  <c r="EV159" i="2" s="1"/>
  <c r="CJ159" i="2"/>
  <c r="CQ159" i="2"/>
  <c r="CV159" i="2"/>
  <c r="DA159" i="2"/>
  <c r="DF159" i="2"/>
  <c r="DK159" i="2"/>
  <c r="EZ159" i="2" s="1"/>
  <c r="DP159" i="2"/>
  <c r="DU159" i="2"/>
  <c r="DZ159" i="2"/>
  <c r="EE159" i="2"/>
  <c r="EJ159" i="2"/>
  <c r="EK159" i="2"/>
  <c r="K160" i="2"/>
  <c r="EQ160" i="2" s="1"/>
  <c r="M160" i="2"/>
  <c r="X160" i="2"/>
  <c r="AI160" i="2"/>
  <c r="AT160" i="2"/>
  <c r="BA160" i="2"/>
  <c r="EU160" i="2" s="1"/>
  <c r="BL160" i="2"/>
  <c r="BW160" i="2"/>
  <c r="BZ160" i="2"/>
  <c r="CE160" i="2"/>
  <c r="EV160" i="2" s="1"/>
  <c r="CJ160" i="2"/>
  <c r="CQ160" i="2"/>
  <c r="CV160" i="2"/>
  <c r="DA160" i="2"/>
  <c r="DF160" i="2"/>
  <c r="DK160" i="2"/>
  <c r="EZ160" i="2" s="1"/>
  <c r="DP160" i="2"/>
  <c r="DU160" i="2"/>
  <c r="DZ160" i="2"/>
  <c r="EE160" i="2"/>
  <c r="EJ160" i="2"/>
  <c r="EK160" i="2"/>
  <c r="K161" i="2"/>
  <c r="EQ161" i="2" s="1"/>
  <c r="M161" i="2"/>
  <c r="X161" i="2"/>
  <c r="AI161" i="2"/>
  <c r="AT161" i="2"/>
  <c r="BA161" i="2"/>
  <c r="EU161" i="2" s="1"/>
  <c r="BL161" i="2"/>
  <c r="BW161" i="2"/>
  <c r="BZ161" i="2"/>
  <c r="CE161" i="2"/>
  <c r="EV161" i="2" s="1"/>
  <c r="CJ161" i="2"/>
  <c r="CQ161" i="2"/>
  <c r="CV161" i="2"/>
  <c r="DA161" i="2"/>
  <c r="DF161" i="2"/>
  <c r="DK161" i="2"/>
  <c r="EZ161" i="2" s="1"/>
  <c r="DP161" i="2"/>
  <c r="DU161" i="2"/>
  <c r="DZ161" i="2"/>
  <c r="EE161" i="2"/>
  <c r="EJ161" i="2"/>
  <c r="EK161" i="2"/>
  <c r="K162" i="2"/>
  <c r="EQ162" i="2" s="1"/>
  <c r="M162" i="2"/>
  <c r="X162" i="2"/>
  <c r="AI162" i="2"/>
  <c r="AT162" i="2"/>
  <c r="BA162" i="2"/>
  <c r="EU162" i="2" s="1"/>
  <c r="BL162" i="2"/>
  <c r="BW162" i="2"/>
  <c r="BZ162" i="2"/>
  <c r="CE162" i="2"/>
  <c r="EV162" i="2" s="1"/>
  <c r="CJ162" i="2"/>
  <c r="CQ162" i="2"/>
  <c r="CV162" i="2"/>
  <c r="DA162" i="2"/>
  <c r="DF162" i="2"/>
  <c r="DK162" i="2"/>
  <c r="EZ162" i="2" s="1"/>
  <c r="DP162" i="2"/>
  <c r="DU162" i="2"/>
  <c r="DZ162" i="2"/>
  <c r="EE162" i="2"/>
  <c r="EJ162" i="2"/>
  <c r="EK162" i="2"/>
  <c r="K163" i="2"/>
  <c r="EQ163" i="2" s="1"/>
  <c r="M163" i="2"/>
  <c r="X163" i="2"/>
  <c r="AI163" i="2"/>
  <c r="AT163" i="2"/>
  <c r="BA163" i="2"/>
  <c r="EU163" i="2" s="1"/>
  <c r="BL163" i="2"/>
  <c r="BW163" i="2"/>
  <c r="BZ163" i="2"/>
  <c r="CE163" i="2"/>
  <c r="EV163" i="2" s="1"/>
  <c r="CJ163" i="2"/>
  <c r="CQ163" i="2"/>
  <c r="CV163" i="2"/>
  <c r="DA163" i="2"/>
  <c r="DF163" i="2"/>
  <c r="DK163" i="2"/>
  <c r="EZ163" i="2" s="1"/>
  <c r="DP163" i="2"/>
  <c r="DU163" i="2"/>
  <c r="DZ163" i="2"/>
  <c r="EE163" i="2"/>
  <c r="EJ163" i="2"/>
  <c r="EK163" i="2"/>
  <c r="K164" i="2"/>
  <c r="EQ164" i="2" s="1"/>
  <c r="M164" i="2"/>
  <c r="X164" i="2"/>
  <c r="AI164" i="2"/>
  <c r="AT164" i="2"/>
  <c r="BA164" i="2"/>
  <c r="EU164" i="2" s="1"/>
  <c r="BL164" i="2"/>
  <c r="BW164" i="2"/>
  <c r="BZ164" i="2"/>
  <c r="CE164" i="2"/>
  <c r="EV164" i="2" s="1"/>
  <c r="CJ164" i="2"/>
  <c r="CQ164" i="2"/>
  <c r="CV164" i="2"/>
  <c r="DA164" i="2"/>
  <c r="DF164" i="2"/>
  <c r="DK164" i="2"/>
  <c r="EZ164" i="2" s="1"/>
  <c r="DP164" i="2"/>
  <c r="DU164" i="2"/>
  <c r="DZ164" i="2"/>
  <c r="EE164" i="2"/>
  <c r="EJ164" i="2"/>
  <c r="EK164" i="2"/>
  <c r="K165" i="2"/>
  <c r="EQ165" i="2" s="1"/>
  <c r="M165" i="2"/>
  <c r="X165" i="2"/>
  <c r="AI165" i="2"/>
  <c r="AT165" i="2"/>
  <c r="BA165" i="2"/>
  <c r="EU165" i="2" s="1"/>
  <c r="BL165" i="2"/>
  <c r="BW165" i="2"/>
  <c r="BZ165" i="2"/>
  <c r="CE165" i="2"/>
  <c r="EV165" i="2" s="1"/>
  <c r="CJ165" i="2"/>
  <c r="CQ165" i="2"/>
  <c r="CV165" i="2"/>
  <c r="DA165" i="2"/>
  <c r="DF165" i="2"/>
  <c r="DK165" i="2"/>
  <c r="EZ165" i="2" s="1"/>
  <c r="DP165" i="2"/>
  <c r="DU165" i="2"/>
  <c r="DZ165" i="2"/>
  <c r="EE165" i="2"/>
  <c r="EJ165" i="2"/>
  <c r="EK165" i="2"/>
  <c r="K166" i="2"/>
  <c r="EQ166" i="2" s="1"/>
  <c r="M166" i="2"/>
  <c r="X166" i="2"/>
  <c r="AI166" i="2"/>
  <c r="AT166" i="2"/>
  <c r="BA166" i="2"/>
  <c r="EU166" i="2" s="1"/>
  <c r="BL166" i="2"/>
  <c r="BW166" i="2"/>
  <c r="BZ166" i="2"/>
  <c r="CE166" i="2"/>
  <c r="EV166" i="2" s="1"/>
  <c r="CJ166" i="2"/>
  <c r="CQ166" i="2"/>
  <c r="CV166" i="2"/>
  <c r="DA166" i="2"/>
  <c r="DF166" i="2"/>
  <c r="DK166" i="2"/>
  <c r="EZ166" i="2" s="1"/>
  <c r="DP166" i="2"/>
  <c r="DU166" i="2"/>
  <c r="DZ166" i="2"/>
  <c r="EE166" i="2"/>
  <c r="EJ166" i="2"/>
  <c r="EK166" i="2"/>
  <c r="K167" i="2"/>
  <c r="EQ167" i="2" s="1"/>
  <c r="M167" i="2"/>
  <c r="X167" i="2"/>
  <c r="AI167" i="2"/>
  <c r="AT167" i="2"/>
  <c r="BA167" i="2"/>
  <c r="EU167" i="2" s="1"/>
  <c r="BL167" i="2"/>
  <c r="BW167" i="2"/>
  <c r="BZ167" i="2"/>
  <c r="CE167" i="2"/>
  <c r="EV167" i="2" s="1"/>
  <c r="CJ167" i="2"/>
  <c r="CQ167" i="2"/>
  <c r="CV167" i="2"/>
  <c r="DA167" i="2"/>
  <c r="DF167" i="2"/>
  <c r="DK167" i="2"/>
  <c r="EZ167" i="2" s="1"/>
  <c r="DP167" i="2"/>
  <c r="DU167" i="2"/>
  <c r="DZ167" i="2"/>
  <c r="EE167" i="2"/>
  <c r="EJ167" i="2"/>
  <c r="EK167" i="2"/>
  <c r="K168" i="2"/>
  <c r="EQ168" i="2" s="1"/>
  <c r="M168" i="2"/>
  <c r="X168" i="2"/>
  <c r="AI168" i="2"/>
  <c r="AT168" i="2"/>
  <c r="BA168" i="2"/>
  <c r="EU168" i="2" s="1"/>
  <c r="BL168" i="2"/>
  <c r="BW168" i="2"/>
  <c r="BZ168" i="2"/>
  <c r="CE168" i="2"/>
  <c r="EV168" i="2" s="1"/>
  <c r="CJ168" i="2"/>
  <c r="CQ168" i="2"/>
  <c r="CV168" i="2"/>
  <c r="DA168" i="2"/>
  <c r="DF168" i="2"/>
  <c r="DK168" i="2"/>
  <c r="EZ168" i="2" s="1"/>
  <c r="DP168" i="2"/>
  <c r="DU168" i="2"/>
  <c r="DZ168" i="2"/>
  <c r="EE168" i="2"/>
  <c r="EJ168" i="2"/>
  <c r="EK168" i="2"/>
  <c r="K169" i="2"/>
  <c r="EQ169" i="2" s="1"/>
  <c r="M169" i="2"/>
  <c r="X169" i="2"/>
  <c r="AI169" i="2"/>
  <c r="AT169" i="2"/>
  <c r="BA169" i="2"/>
  <c r="EU169" i="2" s="1"/>
  <c r="BL169" i="2"/>
  <c r="BW169" i="2"/>
  <c r="BZ169" i="2"/>
  <c r="CE169" i="2"/>
  <c r="EV169" i="2" s="1"/>
  <c r="CJ169" i="2"/>
  <c r="CQ169" i="2"/>
  <c r="CV169" i="2"/>
  <c r="DA169" i="2"/>
  <c r="DF169" i="2"/>
  <c r="DK169" i="2"/>
  <c r="EZ169" i="2" s="1"/>
  <c r="DP169" i="2"/>
  <c r="DU169" i="2"/>
  <c r="DZ169" i="2"/>
  <c r="EE169" i="2"/>
  <c r="EJ169" i="2"/>
  <c r="EK169" i="2"/>
  <c r="K170" i="2"/>
  <c r="EQ170" i="2" s="1"/>
  <c r="M170" i="2"/>
  <c r="X170" i="2"/>
  <c r="AI170" i="2"/>
  <c r="AT170" i="2"/>
  <c r="BA170" i="2"/>
  <c r="EU170" i="2" s="1"/>
  <c r="BL170" i="2"/>
  <c r="BW170" i="2"/>
  <c r="BZ170" i="2"/>
  <c r="CE170" i="2"/>
  <c r="EV170" i="2" s="1"/>
  <c r="CJ170" i="2"/>
  <c r="CQ170" i="2"/>
  <c r="CV170" i="2"/>
  <c r="DA170" i="2"/>
  <c r="DF170" i="2"/>
  <c r="DK170" i="2"/>
  <c r="EZ170" i="2" s="1"/>
  <c r="DP170" i="2"/>
  <c r="DU170" i="2"/>
  <c r="DZ170" i="2"/>
  <c r="EE170" i="2"/>
  <c r="EJ170" i="2"/>
  <c r="EK170" i="2"/>
  <c r="K171" i="2"/>
  <c r="EQ171" i="2" s="1"/>
  <c r="M171" i="2"/>
  <c r="X171" i="2"/>
  <c r="AI171" i="2"/>
  <c r="AT171" i="2"/>
  <c r="BA171" i="2"/>
  <c r="EU171" i="2" s="1"/>
  <c r="BL171" i="2"/>
  <c r="BW171" i="2"/>
  <c r="BZ171" i="2"/>
  <c r="CE171" i="2"/>
  <c r="EV171" i="2" s="1"/>
  <c r="CJ171" i="2"/>
  <c r="CQ171" i="2"/>
  <c r="CV171" i="2"/>
  <c r="DA171" i="2"/>
  <c r="DF171" i="2"/>
  <c r="DK171" i="2"/>
  <c r="EZ171" i="2" s="1"/>
  <c r="DP171" i="2"/>
  <c r="DU171" i="2"/>
  <c r="DZ171" i="2"/>
  <c r="EE171" i="2"/>
  <c r="EJ171" i="2"/>
  <c r="EK171" i="2"/>
  <c r="K172" i="2"/>
  <c r="EQ172" i="2" s="1"/>
  <c r="M172" i="2"/>
  <c r="X172" i="2"/>
  <c r="AI172" i="2"/>
  <c r="AT172" i="2"/>
  <c r="BA172" i="2"/>
  <c r="EU172" i="2" s="1"/>
  <c r="BL172" i="2"/>
  <c r="BW172" i="2"/>
  <c r="BZ172" i="2"/>
  <c r="CE172" i="2"/>
  <c r="EV172" i="2" s="1"/>
  <c r="CJ172" i="2"/>
  <c r="CQ172" i="2"/>
  <c r="CV172" i="2"/>
  <c r="DA172" i="2"/>
  <c r="DF172" i="2"/>
  <c r="DK172" i="2"/>
  <c r="EZ172" i="2" s="1"/>
  <c r="DP172" i="2"/>
  <c r="DU172" i="2"/>
  <c r="DZ172" i="2"/>
  <c r="EE172" i="2"/>
  <c r="EJ172" i="2"/>
  <c r="EK172" i="2"/>
  <c r="K173" i="2"/>
  <c r="EQ173" i="2" s="1"/>
  <c r="M173" i="2"/>
  <c r="X173" i="2"/>
  <c r="AI173" i="2"/>
  <c r="AT173" i="2"/>
  <c r="BA173" i="2"/>
  <c r="EU173" i="2" s="1"/>
  <c r="BL173" i="2"/>
  <c r="BW173" i="2"/>
  <c r="BZ173" i="2"/>
  <c r="CE173" i="2"/>
  <c r="EV173" i="2" s="1"/>
  <c r="CJ173" i="2"/>
  <c r="CQ173" i="2"/>
  <c r="CV173" i="2"/>
  <c r="DA173" i="2"/>
  <c r="DF173" i="2"/>
  <c r="DK173" i="2"/>
  <c r="EZ173" i="2" s="1"/>
  <c r="DP173" i="2"/>
  <c r="DU173" i="2"/>
  <c r="DZ173" i="2"/>
  <c r="EE173" i="2"/>
  <c r="EJ173" i="2"/>
  <c r="EK173" i="2"/>
  <c r="K174" i="2"/>
  <c r="EQ174" i="2" s="1"/>
  <c r="M174" i="2"/>
  <c r="X174" i="2"/>
  <c r="AI174" i="2"/>
  <c r="AT174" i="2"/>
  <c r="BA174" i="2"/>
  <c r="EU174" i="2" s="1"/>
  <c r="BL174" i="2"/>
  <c r="BW174" i="2"/>
  <c r="BZ174" i="2"/>
  <c r="CE174" i="2"/>
  <c r="EV174" i="2" s="1"/>
  <c r="CJ174" i="2"/>
  <c r="CQ174" i="2"/>
  <c r="CV174" i="2"/>
  <c r="DA174" i="2"/>
  <c r="DF174" i="2"/>
  <c r="DK174" i="2"/>
  <c r="EZ174" i="2" s="1"/>
  <c r="DP174" i="2"/>
  <c r="DU174" i="2"/>
  <c r="DZ174" i="2"/>
  <c r="EE174" i="2"/>
  <c r="EJ174" i="2"/>
  <c r="EK174" i="2"/>
  <c r="K175" i="2"/>
  <c r="EQ175" i="2" s="1"/>
  <c r="M175" i="2"/>
  <c r="X175" i="2"/>
  <c r="AI175" i="2"/>
  <c r="AT175" i="2"/>
  <c r="BA175" i="2"/>
  <c r="EU175" i="2" s="1"/>
  <c r="BL175" i="2"/>
  <c r="BW175" i="2"/>
  <c r="BZ175" i="2"/>
  <c r="CE175" i="2"/>
  <c r="EV175" i="2" s="1"/>
  <c r="CJ175" i="2"/>
  <c r="CQ175" i="2"/>
  <c r="CV175" i="2"/>
  <c r="DA175" i="2"/>
  <c r="DF175" i="2"/>
  <c r="DK175" i="2"/>
  <c r="EZ175" i="2" s="1"/>
  <c r="DP175" i="2"/>
  <c r="DU175" i="2"/>
  <c r="DZ175" i="2"/>
  <c r="EE175" i="2"/>
  <c r="EJ175" i="2"/>
  <c r="EK175" i="2"/>
  <c r="K176" i="2"/>
  <c r="EQ176" i="2" s="1"/>
  <c r="M176" i="2"/>
  <c r="X176" i="2"/>
  <c r="AI176" i="2"/>
  <c r="AT176" i="2"/>
  <c r="BA176" i="2"/>
  <c r="EU176" i="2" s="1"/>
  <c r="BL176" i="2"/>
  <c r="BW176" i="2"/>
  <c r="BZ176" i="2"/>
  <c r="CE176" i="2"/>
  <c r="EV176" i="2" s="1"/>
  <c r="CJ176" i="2"/>
  <c r="CQ176" i="2"/>
  <c r="CV176" i="2"/>
  <c r="DA176" i="2"/>
  <c r="DF176" i="2"/>
  <c r="DK176" i="2"/>
  <c r="EZ176" i="2" s="1"/>
  <c r="DP176" i="2"/>
  <c r="DU176" i="2"/>
  <c r="DZ176" i="2"/>
  <c r="EE176" i="2"/>
  <c r="EJ176" i="2"/>
  <c r="EK176" i="2"/>
  <c r="K177" i="2"/>
  <c r="EQ177" i="2" s="1"/>
  <c r="M177" i="2"/>
  <c r="X177" i="2"/>
  <c r="AI177" i="2"/>
  <c r="AT177" i="2"/>
  <c r="BA177" i="2"/>
  <c r="EU177" i="2" s="1"/>
  <c r="BL177" i="2"/>
  <c r="BW177" i="2"/>
  <c r="BZ177" i="2"/>
  <c r="CE177" i="2"/>
  <c r="EV177" i="2" s="1"/>
  <c r="CJ177" i="2"/>
  <c r="CQ177" i="2"/>
  <c r="CV177" i="2"/>
  <c r="DA177" i="2"/>
  <c r="DF177" i="2"/>
  <c r="DK177" i="2"/>
  <c r="EZ177" i="2" s="1"/>
  <c r="DP177" i="2"/>
  <c r="DU177" i="2"/>
  <c r="DZ177" i="2"/>
  <c r="EE177" i="2"/>
  <c r="EJ177" i="2"/>
  <c r="EK177" i="2"/>
  <c r="K178" i="2"/>
  <c r="EQ178" i="2" s="1"/>
  <c r="M178" i="2"/>
  <c r="X178" i="2"/>
  <c r="AI178" i="2"/>
  <c r="AT178" i="2"/>
  <c r="BA178" i="2"/>
  <c r="EU178" i="2" s="1"/>
  <c r="BL178" i="2"/>
  <c r="BW178" i="2"/>
  <c r="BZ178" i="2"/>
  <c r="CE178" i="2"/>
  <c r="EV178" i="2" s="1"/>
  <c r="CJ178" i="2"/>
  <c r="CQ178" i="2"/>
  <c r="CV178" i="2"/>
  <c r="DA178" i="2"/>
  <c r="DF178" i="2"/>
  <c r="DK178" i="2"/>
  <c r="EZ178" i="2" s="1"/>
  <c r="DP178" i="2"/>
  <c r="DU178" i="2"/>
  <c r="DZ178" i="2"/>
  <c r="EE178" i="2"/>
  <c r="EJ178" i="2"/>
  <c r="EK178" i="2"/>
  <c r="K179" i="2"/>
  <c r="EQ179" i="2" s="1"/>
  <c r="M179" i="2"/>
  <c r="X179" i="2"/>
  <c r="AI179" i="2"/>
  <c r="AT179" i="2"/>
  <c r="BA179" i="2"/>
  <c r="EU179" i="2" s="1"/>
  <c r="BL179" i="2"/>
  <c r="BW179" i="2"/>
  <c r="BZ179" i="2"/>
  <c r="CE179" i="2"/>
  <c r="EV179" i="2" s="1"/>
  <c r="CJ179" i="2"/>
  <c r="CQ179" i="2"/>
  <c r="CV179" i="2"/>
  <c r="DA179" i="2"/>
  <c r="DF179" i="2"/>
  <c r="DK179" i="2"/>
  <c r="EZ179" i="2" s="1"/>
  <c r="DP179" i="2"/>
  <c r="DU179" i="2"/>
  <c r="DZ179" i="2"/>
  <c r="EE179" i="2"/>
  <c r="EJ179" i="2"/>
  <c r="EK179" i="2"/>
  <c r="K180" i="2"/>
  <c r="EQ180" i="2" s="1"/>
  <c r="M180" i="2"/>
  <c r="X180" i="2"/>
  <c r="AI180" i="2"/>
  <c r="AT180" i="2"/>
  <c r="BA180" i="2"/>
  <c r="EU180" i="2" s="1"/>
  <c r="BL180" i="2"/>
  <c r="BW180" i="2"/>
  <c r="BZ180" i="2"/>
  <c r="CE180" i="2"/>
  <c r="EV180" i="2" s="1"/>
  <c r="CJ180" i="2"/>
  <c r="CQ180" i="2"/>
  <c r="CV180" i="2"/>
  <c r="DA180" i="2"/>
  <c r="DF180" i="2"/>
  <c r="DK180" i="2"/>
  <c r="EZ180" i="2" s="1"/>
  <c r="DP180" i="2"/>
  <c r="DU180" i="2"/>
  <c r="DZ180" i="2"/>
  <c r="EE180" i="2"/>
  <c r="EJ180" i="2"/>
  <c r="EK180" i="2"/>
  <c r="K181" i="2"/>
  <c r="EQ181" i="2" s="1"/>
  <c r="M181" i="2"/>
  <c r="X181" i="2"/>
  <c r="AI181" i="2"/>
  <c r="AT181" i="2"/>
  <c r="BA181" i="2"/>
  <c r="EU181" i="2" s="1"/>
  <c r="BL181" i="2"/>
  <c r="BW181" i="2"/>
  <c r="BZ181" i="2"/>
  <c r="CE181" i="2"/>
  <c r="EV181" i="2" s="1"/>
  <c r="CJ181" i="2"/>
  <c r="CQ181" i="2"/>
  <c r="CV181" i="2"/>
  <c r="DA181" i="2"/>
  <c r="DF181" i="2"/>
  <c r="DK181" i="2"/>
  <c r="EZ181" i="2" s="1"/>
  <c r="DP181" i="2"/>
  <c r="DU181" i="2"/>
  <c r="DZ181" i="2"/>
  <c r="EE181" i="2"/>
  <c r="EJ181" i="2"/>
  <c r="EK181" i="2"/>
  <c r="K182" i="2"/>
  <c r="EQ182" i="2" s="1"/>
  <c r="M182" i="2"/>
  <c r="X182" i="2"/>
  <c r="AI182" i="2"/>
  <c r="AT182" i="2"/>
  <c r="BA182" i="2"/>
  <c r="EU182" i="2" s="1"/>
  <c r="BL182" i="2"/>
  <c r="BW182" i="2"/>
  <c r="BZ182" i="2"/>
  <c r="CE182" i="2"/>
  <c r="EV182" i="2" s="1"/>
  <c r="CJ182" i="2"/>
  <c r="CQ182" i="2"/>
  <c r="CV182" i="2"/>
  <c r="DA182" i="2"/>
  <c r="DF182" i="2"/>
  <c r="DK182" i="2"/>
  <c r="EZ182" i="2" s="1"/>
  <c r="DP182" i="2"/>
  <c r="DU182" i="2"/>
  <c r="DZ182" i="2"/>
  <c r="EE182" i="2"/>
  <c r="EJ182" i="2"/>
  <c r="EK182" i="2"/>
  <c r="K183" i="2"/>
  <c r="EQ183" i="2" s="1"/>
  <c r="M183" i="2"/>
  <c r="X183" i="2"/>
  <c r="AI183" i="2"/>
  <c r="AT183" i="2"/>
  <c r="BA183" i="2"/>
  <c r="EU183" i="2" s="1"/>
  <c r="BL183" i="2"/>
  <c r="BW183" i="2"/>
  <c r="BZ183" i="2"/>
  <c r="CE183" i="2"/>
  <c r="EV183" i="2" s="1"/>
  <c r="CJ183" i="2"/>
  <c r="CQ183" i="2"/>
  <c r="CV183" i="2"/>
  <c r="DA183" i="2"/>
  <c r="DF183" i="2"/>
  <c r="DK183" i="2"/>
  <c r="EZ183" i="2" s="1"/>
  <c r="DP183" i="2"/>
  <c r="DU183" i="2"/>
  <c r="DZ183" i="2"/>
  <c r="EE183" i="2"/>
  <c r="EJ183" i="2"/>
  <c r="EK183" i="2"/>
  <c r="K184" i="2"/>
  <c r="EQ184" i="2" s="1"/>
  <c r="M184" i="2"/>
  <c r="X184" i="2"/>
  <c r="AI184" i="2"/>
  <c r="AT184" i="2"/>
  <c r="BA184" i="2"/>
  <c r="EU184" i="2" s="1"/>
  <c r="BL184" i="2"/>
  <c r="BW184" i="2"/>
  <c r="BZ184" i="2"/>
  <c r="CE184" i="2"/>
  <c r="EV184" i="2" s="1"/>
  <c r="CJ184" i="2"/>
  <c r="CQ184" i="2"/>
  <c r="CV184" i="2"/>
  <c r="DA184" i="2"/>
  <c r="DF184" i="2"/>
  <c r="DK184" i="2"/>
  <c r="EZ184" i="2" s="1"/>
  <c r="DP184" i="2"/>
  <c r="DU184" i="2"/>
  <c r="DZ184" i="2"/>
  <c r="EE184" i="2"/>
  <c r="EJ184" i="2"/>
  <c r="EK184" i="2"/>
  <c r="K185" i="2"/>
  <c r="EQ185" i="2" s="1"/>
  <c r="M185" i="2"/>
  <c r="X185" i="2"/>
  <c r="AI185" i="2"/>
  <c r="AT185" i="2"/>
  <c r="BA185" i="2"/>
  <c r="EU185" i="2" s="1"/>
  <c r="BL185" i="2"/>
  <c r="BW185" i="2"/>
  <c r="BZ185" i="2"/>
  <c r="CE185" i="2"/>
  <c r="EV185" i="2" s="1"/>
  <c r="CJ185" i="2"/>
  <c r="CQ185" i="2"/>
  <c r="CV185" i="2"/>
  <c r="DA185" i="2"/>
  <c r="DF185" i="2"/>
  <c r="DK185" i="2"/>
  <c r="EZ185" i="2" s="1"/>
  <c r="DP185" i="2"/>
  <c r="DU185" i="2"/>
  <c r="DZ185" i="2"/>
  <c r="EE185" i="2"/>
  <c r="EJ185" i="2"/>
  <c r="EK185" i="2"/>
  <c r="K186" i="2"/>
  <c r="EQ186" i="2" s="1"/>
  <c r="M186" i="2"/>
  <c r="X186" i="2"/>
  <c r="AI186" i="2"/>
  <c r="AT186" i="2"/>
  <c r="BA186" i="2"/>
  <c r="EU186" i="2" s="1"/>
  <c r="BL186" i="2"/>
  <c r="BW186" i="2"/>
  <c r="BZ186" i="2"/>
  <c r="CE186" i="2"/>
  <c r="EV186" i="2" s="1"/>
  <c r="CJ186" i="2"/>
  <c r="CQ186" i="2"/>
  <c r="CV186" i="2"/>
  <c r="DA186" i="2"/>
  <c r="DF186" i="2"/>
  <c r="DK186" i="2"/>
  <c r="EZ186" i="2" s="1"/>
  <c r="DP186" i="2"/>
  <c r="DU186" i="2"/>
  <c r="DZ186" i="2"/>
  <c r="EE186" i="2"/>
  <c r="EJ186" i="2"/>
  <c r="EK186" i="2"/>
  <c r="K187" i="2"/>
  <c r="EQ187" i="2" s="1"/>
  <c r="M187" i="2"/>
  <c r="X187" i="2"/>
  <c r="AI187" i="2"/>
  <c r="AT187" i="2"/>
  <c r="BA187" i="2"/>
  <c r="EU187" i="2" s="1"/>
  <c r="BL187" i="2"/>
  <c r="BW187" i="2"/>
  <c r="BZ187" i="2"/>
  <c r="CE187" i="2"/>
  <c r="EV187" i="2" s="1"/>
  <c r="CJ187" i="2"/>
  <c r="CQ187" i="2"/>
  <c r="CV187" i="2"/>
  <c r="DA187" i="2"/>
  <c r="DF187" i="2"/>
  <c r="DK187" i="2"/>
  <c r="EZ187" i="2" s="1"/>
  <c r="DP187" i="2"/>
  <c r="DU187" i="2"/>
  <c r="DZ187" i="2"/>
  <c r="EE187" i="2"/>
  <c r="EJ187" i="2"/>
  <c r="EK187" i="2"/>
  <c r="K188" i="2"/>
  <c r="EQ188" i="2" s="1"/>
  <c r="M188" i="2"/>
  <c r="X188" i="2"/>
  <c r="AI188" i="2"/>
  <c r="AT188" i="2"/>
  <c r="BA188" i="2"/>
  <c r="EU188" i="2" s="1"/>
  <c r="BL188" i="2"/>
  <c r="BW188" i="2"/>
  <c r="BZ188" i="2"/>
  <c r="CE188" i="2"/>
  <c r="EV188" i="2" s="1"/>
  <c r="CJ188" i="2"/>
  <c r="CQ188" i="2"/>
  <c r="CV188" i="2"/>
  <c r="DA188" i="2"/>
  <c r="DF188" i="2"/>
  <c r="DK188" i="2"/>
  <c r="EZ188" i="2" s="1"/>
  <c r="DP188" i="2"/>
  <c r="DU188" i="2"/>
  <c r="DZ188" i="2"/>
  <c r="EE188" i="2"/>
  <c r="EJ188" i="2"/>
  <c r="EK188" i="2"/>
  <c r="K189" i="2"/>
  <c r="EQ189" i="2" s="1"/>
  <c r="M189" i="2"/>
  <c r="X189" i="2"/>
  <c r="AI189" i="2"/>
  <c r="AT189" i="2"/>
  <c r="BA189" i="2"/>
  <c r="EU189" i="2" s="1"/>
  <c r="BL189" i="2"/>
  <c r="BW189" i="2"/>
  <c r="BZ189" i="2"/>
  <c r="CE189" i="2"/>
  <c r="EV189" i="2" s="1"/>
  <c r="CJ189" i="2"/>
  <c r="CQ189" i="2"/>
  <c r="CV189" i="2"/>
  <c r="DA189" i="2"/>
  <c r="DF189" i="2"/>
  <c r="DK189" i="2"/>
  <c r="EZ189" i="2" s="1"/>
  <c r="DP189" i="2"/>
  <c r="DU189" i="2"/>
  <c r="DZ189" i="2"/>
  <c r="EE189" i="2"/>
  <c r="EJ189" i="2"/>
  <c r="EK189" i="2"/>
  <c r="K190" i="2"/>
  <c r="EQ190" i="2" s="1"/>
  <c r="M190" i="2"/>
  <c r="X190" i="2"/>
  <c r="AI190" i="2"/>
  <c r="AT190" i="2"/>
  <c r="BA190" i="2"/>
  <c r="EU190" i="2" s="1"/>
  <c r="BL190" i="2"/>
  <c r="BW190" i="2"/>
  <c r="BZ190" i="2"/>
  <c r="CE190" i="2"/>
  <c r="EV190" i="2" s="1"/>
  <c r="CJ190" i="2"/>
  <c r="CQ190" i="2"/>
  <c r="CV190" i="2"/>
  <c r="DA190" i="2"/>
  <c r="DF190" i="2"/>
  <c r="DK190" i="2"/>
  <c r="EZ190" i="2" s="1"/>
  <c r="DP190" i="2"/>
  <c r="DU190" i="2"/>
  <c r="DZ190" i="2"/>
  <c r="EE190" i="2"/>
  <c r="EJ190" i="2"/>
  <c r="EK190" i="2"/>
  <c r="ER182" i="2" l="1"/>
  <c r="ER178" i="2"/>
  <c r="ER174" i="2"/>
  <c r="ER170" i="2"/>
  <c r="ER166" i="2"/>
  <c r="ER190" i="2"/>
  <c r="ER186" i="2"/>
  <c r="ER162" i="2"/>
  <c r="ER158" i="2"/>
  <c r="ER154" i="2"/>
  <c r="ER150" i="2"/>
  <c r="ER146" i="2"/>
  <c r="ER142" i="2"/>
  <c r="ER138" i="2"/>
  <c r="ER134" i="2"/>
  <c r="ER187" i="2"/>
  <c r="ER183" i="2"/>
  <c r="ER179" i="2"/>
  <c r="ER175" i="2"/>
  <c r="ER171" i="2"/>
  <c r="ER167" i="2"/>
  <c r="ER163" i="2"/>
  <c r="ER159" i="2"/>
  <c r="ER155" i="2"/>
  <c r="ER151" i="2"/>
  <c r="ER147" i="2"/>
  <c r="ER143" i="2"/>
  <c r="ER139" i="2"/>
  <c r="ER135" i="2"/>
  <c r="ER188" i="2"/>
  <c r="ER184" i="2"/>
  <c r="ER180" i="2"/>
  <c r="ER176" i="2"/>
  <c r="ER172" i="2"/>
  <c r="ER168" i="2"/>
  <c r="ER164" i="2"/>
  <c r="ER160" i="2"/>
  <c r="ER156" i="2"/>
  <c r="ER152" i="2"/>
  <c r="ER148" i="2"/>
  <c r="ER144" i="2"/>
  <c r="ER140" i="2"/>
  <c r="ER136" i="2"/>
  <c r="ER189" i="2"/>
  <c r="ER185" i="2"/>
  <c r="ER181" i="2"/>
  <c r="ER177" i="2"/>
  <c r="ER173" i="2"/>
  <c r="ER169" i="2"/>
  <c r="ER165" i="2"/>
  <c r="ER161" i="2"/>
  <c r="ER157" i="2"/>
  <c r="ER153" i="2"/>
  <c r="ER149" i="2"/>
  <c r="ER145" i="2"/>
  <c r="ER141" i="2"/>
  <c r="ER137" i="2"/>
  <c r="ER133" i="2"/>
  <c r="ES190" i="2"/>
  <c r="ES188" i="2"/>
  <c r="ES186" i="2"/>
  <c r="ES184" i="2"/>
  <c r="ES182" i="2"/>
  <c r="ES180" i="2"/>
  <c r="ES178" i="2"/>
  <c r="ES176" i="2"/>
  <c r="ES174" i="2"/>
  <c r="ES172" i="2"/>
  <c r="ES170" i="2"/>
  <c r="ES168" i="2"/>
  <c r="ES166" i="2"/>
  <c r="ES164" i="2"/>
  <c r="ES162" i="2"/>
  <c r="ES160" i="2"/>
  <c r="ES158" i="2"/>
  <c r="ES156" i="2"/>
  <c r="ES154" i="2"/>
  <c r="ES152" i="2"/>
  <c r="ES150" i="2"/>
  <c r="ES148" i="2"/>
  <c r="ES146" i="2"/>
  <c r="ES144" i="2"/>
  <c r="ES142" i="2"/>
  <c r="ES140" i="2"/>
  <c r="ES138" i="2"/>
  <c r="ES136" i="2"/>
  <c r="ES134" i="2"/>
  <c r="ES189" i="2"/>
  <c r="ES187" i="2"/>
  <c r="ES185" i="2"/>
  <c r="ES183" i="2"/>
  <c r="ES181" i="2"/>
  <c r="ES179" i="2"/>
  <c r="ES177" i="2"/>
  <c r="ES175" i="2"/>
  <c r="ES173" i="2"/>
  <c r="ES171" i="2"/>
  <c r="ES169" i="2"/>
  <c r="ES167" i="2"/>
  <c r="ES165" i="2"/>
  <c r="ES163" i="2"/>
  <c r="ES161" i="2"/>
  <c r="ES159" i="2"/>
  <c r="ES157" i="2"/>
  <c r="ES155" i="2"/>
  <c r="ES153" i="2"/>
  <c r="ES151" i="2"/>
  <c r="ES149" i="2"/>
  <c r="ES147" i="2"/>
  <c r="ES145" i="2"/>
  <c r="ES143" i="2"/>
  <c r="ES141" i="2"/>
  <c r="ES139" i="2"/>
  <c r="ES137" i="2"/>
  <c r="ES135" i="2"/>
  <c r="ES133" i="2"/>
  <c r="A4" i="4"/>
  <c r="A5" i="4"/>
  <c r="A6" i="4"/>
  <c r="A7" i="4"/>
  <c r="A8" i="4"/>
  <c r="A9" i="4"/>
  <c r="A10" i="4"/>
  <c r="A11" i="4"/>
  <c r="A12" i="4"/>
  <c r="A13" i="4"/>
  <c r="A14" i="4"/>
  <c r="A15" i="4"/>
  <c r="A16" i="4"/>
  <c r="N79" i="2"/>
  <c r="X79" i="2" s="1"/>
  <c r="N109" i="2"/>
  <c r="X109" i="2" s="1"/>
  <c r="N119" i="2"/>
  <c r="X119" i="2" s="1"/>
  <c r="H118" i="2"/>
  <c r="EP118" i="2" s="1"/>
  <c r="H128" i="2"/>
  <c r="EP128" i="2" s="1"/>
  <c r="H123" i="2"/>
  <c r="EP123" i="2" s="1"/>
  <c r="H115" i="2"/>
  <c r="EP115" i="2" s="1"/>
  <c r="H119" i="2"/>
  <c r="EP119" i="2" s="1"/>
  <c r="H120" i="2"/>
  <c r="EP120" i="2" s="1"/>
  <c r="H85" i="2"/>
  <c r="EP85" i="2" s="1"/>
  <c r="H86" i="2"/>
  <c r="EP86" i="2" s="1"/>
  <c r="H79" i="2"/>
  <c r="EP79" i="2" s="1"/>
  <c r="H97" i="2"/>
  <c r="EP97" i="2" s="1"/>
  <c r="H101" i="2"/>
  <c r="EP101" i="2" s="1"/>
  <c r="H96" i="2"/>
  <c r="EP96" i="2" s="1"/>
  <c r="I86" i="2"/>
  <c r="K86" i="2" s="1"/>
  <c r="EQ86" i="2" s="1"/>
  <c r="K69" i="2"/>
  <c r="EQ69" i="2" s="1"/>
  <c r="M69" i="2"/>
  <c r="X69" i="2"/>
  <c r="AI69" i="2"/>
  <c r="AT69" i="2"/>
  <c r="BA69" i="2"/>
  <c r="EU69" i="2" s="1"/>
  <c r="BL69" i="2"/>
  <c r="BW69" i="2"/>
  <c r="BZ69" i="2"/>
  <c r="CE69" i="2"/>
  <c r="EV69" i="2" s="1"/>
  <c r="CJ69" i="2"/>
  <c r="CQ69" i="2"/>
  <c r="CV69" i="2"/>
  <c r="DA69" i="2"/>
  <c r="DF69" i="2"/>
  <c r="DK69" i="2"/>
  <c r="EZ69" i="2" s="1"/>
  <c r="DP69" i="2"/>
  <c r="DU69" i="2"/>
  <c r="DZ69" i="2"/>
  <c r="EE69" i="2"/>
  <c r="EJ69" i="2"/>
  <c r="EK69" i="2"/>
  <c r="K70" i="2"/>
  <c r="EQ70" i="2" s="1"/>
  <c r="M70" i="2"/>
  <c r="X70" i="2"/>
  <c r="AI70" i="2"/>
  <c r="AT70" i="2"/>
  <c r="BA70" i="2"/>
  <c r="EU70" i="2" s="1"/>
  <c r="BL70" i="2"/>
  <c r="BW70" i="2"/>
  <c r="BZ70" i="2"/>
  <c r="CE70" i="2"/>
  <c r="EV70" i="2" s="1"/>
  <c r="CJ70" i="2"/>
  <c r="CQ70" i="2"/>
  <c r="CV70" i="2"/>
  <c r="DA70" i="2"/>
  <c r="DF70" i="2"/>
  <c r="DK70" i="2"/>
  <c r="EZ70" i="2" s="1"/>
  <c r="DP70" i="2"/>
  <c r="DU70" i="2"/>
  <c r="DZ70" i="2"/>
  <c r="EE70" i="2"/>
  <c r="EJ70" i="2"/>
  <c r="EK70" i="2"/>
  <c r="K71" i="2"/>
  <c r="EQ71" i="2" s="1"/>
  <c r="M71" i="2"/>
  <c r="X71" i="2"/>
  <c r="AI71" i="2"/>
  <c r="AT71" i="2"/>
  <c r="BA71" i="2"/>
  <c r="EU71" i="2" s="1"/>
  <c r="BL71" i="2"/>
  <c r="BW71" i="2"/>
  <c r="BZ71" i="2"/>
  <c r="CE71" i="2"/>
  <c r="EV71" i="2" s="1"/>
  <c r="CJ71" i="2"/>
  <c r="CQ71" i="2"/>
  <c r="CV71" i="2"/>
  <c r="DA71" i="2"/>
  <c r="DF71" i="2"/>
  <c r="DK71" i="2"/>
  <c r="EZ71" i="2" s="1"/>
  <c r="DP71" i="2"/>
  <c r="DU71" i="2"/>
  <c r="DZ71" i="2"/>
  <c r="EE71" i="2"/>
  <c r="EJ71" i="2"/>
  <c r="EK71" i="2"/>
  <c r="K72" i="2"/>
  <c r="EQ72" i="2" s="1"/>
  <c r="M72" i="2"/>
  <c r="X72" i="2"/>
  <c r="AI72" i="2"/>
  <c r="AT72" i="2"/>
  <c r="BA72" i="2"/>
  <c r="EU72" i="2" s="1"/>
  <c r="BL72" i="2"/>
  <c r="BW72" i="2"/>
  <c r="BZ72" i="2"/>
  <c r="CE72" i="2"/>
  <c r="EV72" i="2" s="1"/>
  <c r="CJ72" i="2"/>
  <c r="CQ72" i="2"/>
  <c r="CV72" i="2"/>
  <c r="DA72" i="2"/>
  <c r="DF72" i="2"/>
  <c r="DK72" i="2"/>
  <c r="EZ72" i="2" s="1"/>
  <c r="DP72" i="2"/>
  <c r="DU72" i="2"/>
  <c r="DZ72" i="2"/>
  <c r="EE72" i="2"/>
  <c r="EJ72" i="2"/>
  <c r="EK72" i="2"/>
  <c r="K73" i="2"/>
  <c r="EQ73" i="2" s="1"/>
  <c r="M73" i="2"/>
  <c r="X73" i="2"/>
  <c r="AI73" i="2"/>
  <c r="AT73" i="2"/>
  <c r="BA73" i="2"/>
  <c r="EU73" i="2" s="1"/>
  <c r="BL73" i="2"/>
  <c r="BW73" i="2"/>
  <c r="BZ73" i="2"/>
  <c r="CE73" i="2"/>
  <c r="EV73" i="2" s="1"/>
  <c r="CJ73" i="2"/>
  <c r="CQ73" i="2"/>
  <c r="CV73" i="2"/>
  <c r="DA73" i="2"/>
  <c r="DF73" i="2"/>
  <c r="DK73" i="2"/>
  <c r="EZ73" i="2" s="1"/>
  <c r="DP73" i="2"/>
  <c r="DU73" i="2"/>
  <c r="DZ73" i="2"/>
  <c r="EE73" i="2"/>
  <c r="EJ73" i="2"/>
  <c r="EK73" i="2"/>
  <c r="K74" i="2"/>
  <c r="EQ74" i="2" s="1"/>
  <c r="M74" i="2"/>
  <c r="X74" i="2"/>
  <c r="AI74" i="2"/>
  <c r="AT74" i="2"/>
  <c r="BA74" i="2"/>
  <c r="EU74" i="2" s="1"/>
  <c r="BL74" i="2"/>
  <c r="BW74" i="2"/>
  <c r="BZ74" i="2"/>
  <c r="CE74" i="2"/>
  <c r="EV74" i="2" s="1"/>
  <c r="CJ74" i="2"/>
  <c r="CQ74" i="2"/>
  <c r="CV74" i="2"/>
  <c r="DA74" i="2"/>
  <c r="DF74" i="2"/>
  <c r="DK74" i="2"/>
  <c r="EZ74" i="2" s="1"/>
  <c r="DP74" i="2"/>
  <c r="DU74" i="2"/>
  <c r="DZ74" i="2"/>
  <c r="EE74" i="2"/>
  <c r="EJ74" i="2"/>
  <c r="EK74" i="2"/>
  <c r="K75" i="2"/>
  <c r="EQ75" i="2" s="1"/>
  <c r="M75" i="2"/>
  <c r="X75" i="2"/>
  <c r="AI75" i="2"/>
  <c r="AT75" i="2"/>
  <c r="BA75" i="2"/>
  <c r="EU75" i="2" s="1"/>
  <c r="BL75" i="2"/>
  <c r="BW75" i="2"/>
  <c r="BZ75" i="2"/>
  <c r="CE75" i="2"/>
  <c r="EV75" i="2" s="1"/>
  <c r="CJ75" i="2"/>
  <c r="CQ75" i="2"/>
  <c r="CV75" i="2"/>
  <c r="DA75" i="2"/>
  <c r="DF75" i="2"/>
  <c r="DK75" i="2"/>
  <c r="EZ75" i="2" s="1"/>
  <c r="DP75" i="2"/>
  <c r="DU75" i="2"/>
  <c r="DZ75" i="2"/>
  <c r="EE75" i="2"/>
  <c r="EJ75" i="2"/>
  <c r="EK75" i="2"/>
  <c r="K76" i="2"/>
  <c r="EQ76" i="2" s="1"/>
  <c r="M76" i="2"/>
  <c r="X76" i="2"/>
  <c r="AI76" i="2"/>
  <c r="AT76" i="2"/>
  <c r="BA76" i="2"/>
  <c r="EU76" i="2" s="1"/>
  <c r="BL76" i="2"/>
  <c r="BW76" i="2"/>
  <c r="BZ76" i="2"/>
  <c r="CE76" i="2"/>
  <c r="EV76" i="2" s="1"/>
  <c r="CJ76" i="2"/>
  <c r="CQ76" i="2"/>
  <c r="CV76" i="2"/>
  <c r="DA76" i="2"/>
  <c r="DF76" i="2"/>
  <c r="DK76" i="2"/>
  <c r="EZ76" i="2" s="1"/>
  <c r="DP76" i="2"/>
  <c r="DU76" i="2"/>
  <c r="DZ76" i="2"/>
  <c r="EE76" i="2"/>
  <c r="EJ76" i="2"/>
  <c r="EK76" i="2"/>
  <c r="K77" i="2"/>
  <c r="EQ77" i="2" s="1"/>
  <c r="M77" i="2"/>
  <c r="X77" i="2"/>
  <c r="AI77" i="2"/>
  <c r="AT77" i="2"/>
  <c r="BA77" i="2"/>
  <c r="EU77" i="2" s="1"/>
  <c r="BL77" i="2"/>
  <c r="BW77" i="2"/>
  <c r="BZ77" i="2"/>
  <c r="CE77" i="2"/>
  <c r="EV77" i="2" s="1"/>
  <c r="CJ77" i="2"/>
  <c r="CQ77" i="2"/>
  <c r="CV77" i="2"/>
  <c r="DA77" i="2"/>
  <c r="DF77" i="2"/>
  <c r="DK77" i="2"/>
  <c r="EZ77" i="2" s="1"/>
  <c r="DP77" i="2"/>
  <c r="DU77" i="2"/>
  <c r="DZ77" i="2"/>
  <c r="EE77" i="2"/>
  <c r="EJ77" i="2"/>
  <c r="EK77" i="2"/>
  <c r="K78" i="2"/>
  <c r="EQ78" i="2" s="1"/>
  <c r="M78" i="2"/>
  <c r="X78" i="2"/>
  <c r="AI78" i="2"/>
  <c r="AT78" i="2"/>
  <c r="BA78" i="2"/>
  <c r="EU78" i="2" s="1"/>
  <c r="BL78" i="2"/>
  <c r="BW78" i="2"/>
  <c r="BZ78" i="2"/>
  <c r="CE78" i="2"/>
  <c r="EV78" i="2" s="1"/>
  <c r="CJ78" i="2"/>
  <c r="CQ78" i="2"/>
  <c r="CV78" i="2"/>
  <c r="DA78" i="2"/>
  <c r="DF78" i="2"/>
  <c r="DK78" i="2"/>
  <c r="EZ78" i="2" s="1"/>
  <c r="DP78" i="2"/>
  <c r="DU78" i="2"/>
  <c r="DZ78" i="2"/>
  <c r="EE78" i="2"/>
  <c r="EJ78" i="2"/>
  <c r="EK78" i="2"/>
  <c r="K79" i="2"/>
  <c r="EQ79" i="2" s="1"/>
  <c r="M79" i="2"/>
  <c r="AI79" i="2"/>
  <c r="AT79" i="2"/>
  <c r="BA79" i="2"/>
  <c r="EU79" i="2" s="1"/>
  <c r="BL79" i="2"/>
  <c r="BW79" i="2"/>
  <c r="BZ79" i="2"/>
  <c r="CE79" i="2"/>
  <c r="EV79" i="2" s="1"/>
  <c r="CJ79" i="2"/>
  <c r="CQ79" i="2"/>
  <c r="CV79" i="2"/>
  <c r="DA79" i="2"/>
  <c r="DF79" i="2"/>
  <c r="DK79" i="2"/>
  <c r="EZ79" i="2" s="1"/>
  <c r="DP79" i="2"/>
  <c r="DU79" i="2"/>
  <c r="DZ79" i="2"/>
  <c r="EE79" i="2"/>
  <c r="EJ79" i="2"/>
  <c r="EK79" i="2"/>
  <c r="K80" i="2"/>
  <c r="EQ80" i="2" s="1"/>
  <c r="M80" i="2"/>
  <c r="X80" i="2"/>
  <c r="AI80" i="2"/>
  <c r="AT80" i="2"/>
  <c r="BA80" i="2"/>
  <c r="EU80" i="2" s="1"/>
  <c r="BL80" i="2"/>
  <c r="BW80" i="2"/>
  <c r="BZ80" i="2"/>
  <c r="CE80" i="2"/>
  <c r="EV80" i="2" s="1"/>
  <c r="CJ80" i="2"/>
  <c r="CQ80" i="2"/>
  <c r="CV80" i="2"/>
  <c r="DA80" i="2"/>
  <c r="DF80" i="2"/>
  <c r="DK80" i="2"/>
  <c r="EZ80" i="2" s="1"/>
  <c r="DP80" i="2"/>
  <c r="DU80" i="2"/>
  <c r="DZ80" i="2"/>
  <c r="EE80" i="2"/>
  <c r="EJ80" i="2"/>
  <c r="EK80" i="2"/>
  <c r="K81" i="2"/>
  <c r="EQ81" i="2" s="1"/>
  <c r="M81" i="2"/>
  <c r="X81" i="2"/>
  <c r="AI81" i="2"/>
  <c r="AT81" i="2"/>
  <c r="BA81" i="2"/>
  <c r="EU81" i="2" s="1"/>
  <c r="BL81" i="2"/>
  <c r="BW81" i="2"/>
  <c r="BZ81" i="2"/>
  <c r="CE81" i="2"/>
  <c r="EV81" i="2" s="1"/>
  <c r="CJ81" i="2"/>
  <c r="CQ81" i="2"/>
  <c r="CV81" i="2"/>
  <c r="DA81" i="2"/>
  <c r="DF81" i="2"/>
  <c r="DK81" i="2"/>
  <c r="EZ81" i="2" s="1"/>
  <c r="DP81" i="2"/>
  <c r="DU81" i="2"/>
  <c r="DZ81" i="2"/>
  <c r="EE81" i="2"/>
  <c r="EJ81" i="2"/>
  <c r="EK81" i="2"/>
  <c r="K82" i="2"/>
  <c r="EQ82" i="2" s="1"/>
  <c r="M82" i="2"/>
  <c r="X82" i="2"/>
  <c r="AI82" i="2"/>
  <c r="AT82" i="2"/>
  <c r="BA82" i="2"/>
  <c r="EU82" i="2" s="1"/>
  <c r="BL82" i="2"/>
  <c r="BW82" i="2"/>
  <c r="BZ82" i="2"/>
  <c r="CE82" i="2"/>
  <c r="EV82" i="2" s="1"/>
  <c r="CJ82" i="2"/>
  <c r="CQ82" i="2"/>
  <c r="CV82" i="2"/>
  <c r="DA82" i="2"/>
  <c r="DF82" i="2"/>
  <c r="DK82" i="2"/>
  <c r="EZ82" i="2" s="1"/>
  <c r="DP82" i="2"/>
  <c r="DU82" i="2"/>
  <c r="DZ82" i="2"/>
  <c r="EE82" i="2"/>
  <c r="EJ82" i="2"/>
  <c r="EK82" i="2"/>
  <c r="K83" i="2"/>
  <c r="EQ83" i="2" s="1"/>
  <c r="M83" i="2"/>
  <c r="X83" i="2"/>
  <c r="AI83" i="2"/>
  <c r="AT83" i="2"/>
  <c r="BA83" i="2"/>
  <c r="EU83" i="2" s="1"/>
  <c r="BL83" i="2"/>
  <c r="BW83" i="2"/>
  <c r="BZ83" i="2"/>
  <c r="CE83" i="2"/>
  <c r="EV83" i="2" s="1"/>
  <c r="CJ83" i="2"/>
  <c r="CQ83" i="2"/>
  <c r="CV83" i="2"/>
  <c r="DA83" i="2"/>
  <c r="DF83" i="2"/>
  <c r="DK83" i="2"/>
  <c r="EZ83" i="2" s="1"/>
  <c r="DP83" i="2"/>
  <c r="DU83" i="2"/>
  <c r="DZ83" i="2"/>
  <c r="EE83" i="2"/>
  <c r="EJ83" i="2"/>
  <c r="EK83" i="2"/>
  <c r="K84" i="2"/>
  <c r="EQ84" i="2" s="1"/>
  <c r="M84" i="2"/>
  <c r="X84" i="2"/>
  <c r="AI84" i="2"/>
  <c r="AT84" i="2"/>
  <c r="BA84" i="2"/>
  <c r="EU84" i="2" s="1"/>
  <c r="BL84" i="2"/>
  <c r="BW84" i="2"/>
  <c r="BZ84" i="2"/>
  <c r="CE84" i="2"/>
  <c r="EV84" i="2" s="1"/>
  <c r="CJ84" i="2"/>
  <c r="CQ84" i="2"/>
  <c r="CV84" i="2"/>
  <c r="DA84" i="2"/>
  <c r="DF84" i="2"/>
  <c r="DK84" i="2"/>
  <c r="EZ84" i="2" s="1"/>
  <c r="DP84" i="2"/>
  <c r="DU84" i="2"/>
  <c r="DZ84" i="2"/>
  <c r="EE84" i="2"/>
  <c r="EJ84" i="2"/>
  <c r="EK84" i="2"/>
  <c r="K85" i="2"/>
  <c r="EQ85" i="2" s="1"/>
  <c r="M85" i="2"/>
  <c r="X85" i="2"/>
  <c r="AI85" i="2"/>
  <c r="AT85" i="2"/>
  <c r="BA85" i="2"/>
  <c r="EU85" i="2" s="1"/>
  <c r="BL85" i="2"/>
  <c r="BW85" i="2"/>
  <c r="BZ85" i="2"/>
  <c r="CE85" i="2"/>
  <c r="EV85" i="2" s="1"/>
  <c r="CJ85" i="2"/>
  <c r="CQ85" i="2"/>
  <c r="CV85" i="2"/>
  <c r="DA85" i="2"/>
  <c r="DF85" i="2"/>
  <c r="DK85" i="2"/>
  <c r="EZ85" i="2" s="1"/>
  <c r="DP85" i="2"/>
  <c r="DU85" i="2"/>
  <c r="DZ85" i="2"/>
  <c r="EE85" i="2"/>
  <c r="EJ85" i="2"/>
  <c r="EK85" i="2"/>
  <c r="M86" i="2"/>
  <c r="X86" i="2"/>
  <c r="AI86" i="2"/>
  <c r="AT86" i="2"/>
  <c r="BA86" i="2"/>
  <c r="EU86" i="2" s="1"/>
  <c r="BL86" i="2"/>
  <c r="BW86" i="2"/>
  <c r="BZ86" i="2"/>
  <c r="CE86" i="2"/>
  <c r="EV86" i="2" s="1"/>
  <c r="CJ86" i="2"/>
  <c r="CQ86" i="2"/>
  <c r="CV86" i="2"/>
  <c r="DA86" i="2"/>
  <c r="DF86" i="2"/>
  <c r="DK86" i="2"/>
  <c r="EZ86" i="2" s="1"/>
  <c r="DP86" i="2"/>
  <c r="DU86" i="2"/>
  <c r="DZ86" i="2"/>
  <c r="EE86" i="2"/>
  <c r="EJ86" i="2"/>
  <c r="EK86" i="2"/>
  <c r="K87" i="2"/>
  <c r="EQ87" i="2" s="1"/>
  <c r="M87" i="2"/>
  <c r="X87" i="2"/>
  <c r="AI87" i="2"/>
  <c r="AT87" i="2"/>
  <c r="BA87" i="2"/>
  <c r="EU87" i="2" s="1"/>
  <c r="BL87" i="2"/>
  <c r="BW87" i="2"/>
  <c r="BZ87" i="2"/>
  <c r="CE87" i="2"/>
  <c r="EV87" i="2" s="1"/>
  <c r="CJ87" i="2"/>
  <c r="CQ87" i="2"/>
  <c r="CV87" i="2"/>
  <c r="DA87" i="2"/>
  <c r="DF87" i="2"/>
  <c r="DK87" i="2"/>
  <c r="EZ87" i="2" s="1"/>
  <c r="DP87" i="2"/>
  <c r="DU87" i="2"/>
  <c r="DZ87" i="2"/>
  <c r="EE87" i="2"/>
  <c r="EJ87" i="2"/>
  <c r="EK87" i="2"/>
  <c r="K88" i="2"/>
  <c r="EQ88" i="2" s="1"/>
  <c r="M88" i="2"/>
  <c r="X88" i="2"/>
  <c r="AI88" i="2"/>
  <c r="AT88" i="2"/>
  <c r="BA88" i="2"/>
  <c r="EU88" i="2" s="1"/>
  <c r="BL88" i="2"/>
  <c r="BW88" i="2"/>
  <c r="BZ88" i="2"/>
  <c r="CE88" i="2"/>
  <c r="EV88" i="2" s="1"/>
  <c r="CJ88" i="2"/>
  <c r="CQ88" i="2"/>
  <c r="CV88" i="2"/>
  <c r="DA88" i="2"/>
  <c r="DF88" i="2"/>
  <c r="DK88" i="2"/>
  <c r="EZ88" i="2" s="1"/>
  <c r="DP88" i="2"/>
  <c r="DU88" i="2"/>
  <c r="DZ88" i="2"/>
  <c r="EE88" i="2"/>
  <c r="EJ88" i="2"/>
  <c r="EK88" i="2"/>
  <c r="K89" i="2"/>
  <c r="EQ89" i="2" s="1"/>
  <c r="M89" i="2"/>
  <c r="X89" i="2"/>
  <c r="AI89" i="2"/>
  <c r="AT89" i="2"/>
  <c r="BA89" i="2"/>
  <c r="EU89" i="2" s="1"/>
  <c r="BL89" i="2"/>
  <c r="BW89" i="2"/>
  <c r="BZ89" i="2"/>
  <c r="CE89" i="2"/>
  <c r="EV89" i="2" s="1"/>
  <c r="CJ89" i="2"/>
  <c r="CQ89" i="2"/>
  <c r="CV89" i="2"/>
  <c r="DA89" i="2"/>
  <c r="DF89" i="2"/>
  <c r="DK89" i="2"/>
  <c r="EZ89" i="2" s="1"/>
  <c r="DP89" i="2"/>
  <c r="DU89" i="2"/>
  <c r="DZ89" i="2"/>
  <c r="EE89" i="2"/>
  <c r="EJ89" i="2"/>
  <c r="EK89" i="2"/>
  <c r="K90" i="2"/>
  <c r="EQ90" i="2" s="1"/>
  <c r="M90" i="2"/>
  <c r="X90" i="2"/>
  <c r="AI90" i="2"/>
  <c r="AT90" i="2"/>
  <c r="BA90" i="2"/>
  <c r="EU90" i="2" s="1"/>
  <c r="BL90" i="2"/>
  <c r="BW90" i="2"/>
  <c r="BZ90" i="2"/>
  <c r="CE90" i="2"/>
  <c r="EV90" i="2" s="1"/>
  <c r="CJ90" i="2"/>
  <c r="CQ90" i="2"/>
  <c r="CV90" i="2"/>
  <c r="DA90" i="2"/>
  <c r="DF90" i="2"/>
  <c r="DK90" i="2"/>
  <c r="EZ90" i="2" s="1"/>
  <c r="DP90" i="2"/>
  <c r="DU90" i="2"/>
  <c r="DZ90" i="2"/>
  <c r="EE90" i="2"/>
  <c r="EJ90" i="2"/>
  <c r="EK90" i="2"/>
  <c r="K91" i="2"/>
  <c r="EQ91" i="2" s="1"/>
  <c r="M91" i="2"/>
  <c r="X91" i="2"/>
  <c r="AI91" i="2"/>
  <c r="AT91" i="2"/>
  <c r="BA91" i="2"/>
  <c r="EU91" i="2" s="1"/>
  <c r="BL91" i="2"/>
  <c r="BW91" i="2"/>
  <c r="BZ91" i="2"/>
  <c r="CE91" i="2"/>
  <c r="EV91" i="2" s="1"/>
  <c r="CJ91" i="2"/>
  <c r="CQ91" i="2"/>
  <c r="CV91" i="2"/>
  <c r="DA91" i="2"/>
  <c r="DF91" i="2"/>
  <c r="DK91" i="2"/>
  <c r="EZ91" i="2" s="1"/>
  <c r="DP91" i="2"/>
  <c r="DU91" i="2"/>
  <c r="DZ91" i="2"/>
  <c r="EE91" i="2"/>
  <c r="EJ91" i="2"/>
  <c r="EK91" i="2"/>
  <c r="K92" i="2"/>
  <c r="EQ92" i="2" s="1"/>
  <c r="M92" i="2"/>
  <c r="X92" i="2"/>
  <c r="AI92" i="2"/>
  <c r="AT92" i="2"/>
  <c r="BA92" i="2"/>
  <c r="EU92" i="2" s="1"/>
  <c r="BL92" i="2"/>
  <c r="BW92" i="2"/>
  <c r="BZ92" i="2"/>
  <c r="CE92" i="2"/>
  <c r="EV92" i="2" s="1"/>
  <c r="CJ92" i="2"/>
  <c r="CQ92" i="2"/>
  <c r="CV92" i="2"/>
  <c r="DA92" i="2"/>
  <c r="DF92" i="2"/>
  <c r="DK92" i="2"/>
  <c r="EZ92" i="2" s="1"/>
  <c r="DP92" i="2"/>
  <c r="DU92" i="2"/>
  <c r="DZ92" i="2"/>
  <c r="EE92" i="2"/>
  <c r="EJ92" i="2"/>
  <c r="EK92" i="2"/>
  <c r="K93" i="2"/>
  <c r="EQ93" i="2" s="1"/>
  <c r="M93" i="2"/>
  <c r="X93" i="2"/>
  <c r="AI93" i="2"/>
  <c r="AT93" i="2"/>
  <c r="BA93" i="2"/>
  <c r="EU93" i="2" s="1"/>
  <c r="BL93" i="2"/>
  <c r="BW93" i="2"/>
  <c r="BZ93" i="2"/>
  <c r="CE93" i="2"/>
  <c r="EV93" i="2" s="1"/>
  <c r="CJ93" i="2"/>
  <c r="CQ93" i="2"/>
  <c r="CV93" i="2"/>
  <c r="DA93" i="2"/>
  <c r="DF93" i="2"/>
  <c r="DK93" i="2"/>
  <c r="EZ93" i="2" s="1"/>
  <c r="DP93" i="2"/>
  <c r="DU93" i="2"/>
  <c r="DZ93" i="2"/>
  <c r="EE93" i="2"/>
  <c r="EJ93" i="2"/>
  <c r="EK93" i="2"/>
  <c r="K94" i="2"/>
  <c r="EQ94" i="2" s="1"/>
  <c r="M94" i="2"/>
  <c r="X94" i="2"/>
  <c r="AI94" i="2"/>
  <c r="AT94" i="2"/>
  <c r="BA94" i="2"/>
  <c r="EU94" i="2" s="1"/>
  <c r="BL94" i="2"/>
  <c r="BW94" i="2"/>
  <c r="BZ94" i="2"/>
  <c r="CE94" i="2"/>
  <c r="EV94" i="2" s="1"/>
  <c r="CJ94" i="2"/>
  <c r="CQ94" i="2"/>
  <c r="CV94" i="2"/>
  <c r="DA94" i="2"/>
  <c r="DF94" i="2"/>
  <c r="DK94" i="2"/>
  <c r="EZ94" i="2" s="1"/>
  <c r="DP94" i="2"/>
  <c r="DU94" i="2"/>
  <c r="DZ94" i="2"/>
  <c r="EE94" i="2"/>
  <c r="EJ94" i="2"/>
  <c r="EK94" i="2"/>
  <c r="K95" i="2"/>
  <c r="EQ95" i="2" s="1"/>
  <c r="M95" i="2"/>
  <c r="X95" i="2"/>
  <c r="AI95" i="2"/>
  <c r="AT95" i="2"/>
  <c r="BA95" i="2"/>
  <c r="EU95" i="2" s="1"/>
  <c r="BL95" i="2"/>
  <c r="BW95" i="2"/>
  <c r="BZ95" i="2"/>
  <c r="CE95" i="2"/>
  <c r="EV95" i="2" s="1"/>
  <c r="CJ95" i="2"/>
  <c r="CQ95" i="2"/>
  <c r="CV95" i="2"/>
  <c r="DA95" i="2"/>
  <c r="DF95" i="2"/>
  <c r="DK95" i="2"/>
  <c r="EZ95" i="2" s="1"/>
  <c r="DP95" i="2"/>
  <c r="DU95" i="2"/>
  <c r="DZ95" i="2"/>
  <c r="EE95" i="2"/>
  <c r="EJ95" i="2"/>
  <c r="EK95" i="2"/>
  <c r="K96" i="2"/>
  <c r="EQ96" i="2" s="1"/>
  <c r="M96" i="2"/>
  <c r="X96" i="2"/>
  <c r="AI96" i="2"/>
  <c r="AT96" i="2"/>
  <c r="BA96" i="2"/>
  <c r="EU96" i="2" s="1"/>
  <c r="BL96" i="2"/>
  <c r="BW96" i="2"/>
  <c r="BZ96" i="2"/>
  <c r="CE96" i="2"/>
  <c r="EV96" i="2" s="1"/>
  <c r="CJ96" i="2"/>
  <c r="CQ96" i="2"/>
  <c r="CV96" i="2"/>
  <c r="DA96" i="2"/>
  <c r="DF96" i="2"/>
  <c r="DK96" i="2"/>
  <c r="EZ96" i="2" s="1"/>
  <c r="DP96" i="2"/>
  <c r="DU96" i="2"/>
  <c r="DZ96" i="2"/>
  <c r="EE96" i="2"/>
  <c r="EJ96" i="2"/>
  <c r="EK96" i="2"/>
  <c r="K97" i="2"/>
  <c r="EQ97" i="2" s="1"/>
  <c r="M97" i="2"/>
  <c r="X97" i="2"/>
  <c r="AI97" i="2"/>
  <c r="AT97" i="2"/>
  <c r="BA97" i="2"/>
  <c r="EU97" i="2" s="1"/>
  <c r="BL97" i="2"/>
  <c r="BW97" i="2"/>
  <c r="BZ97" i="2"/>
  <c r="CE97" i="2"/>
  <c r="EV97" i="2" s="1"/>
  <c r="CJ97" i="2"/>
  <c r="CQ97" i="2"/>
  <c r="CV97" i="2"/>
  <c r="DA97" i="2"/>
  <c r="DF97" i="2"/>
  <c r="DK97" i="2"/>
  <c r="EZ97" i="2" s="1"/>
  <c r="DP97" i="2"/>
  <c r="DU97" i="2"/>
  <c r="DZ97" i="2"/>
  <c r="EE97" i="2"/>
  <c r="EJ97" i="2"/>
  <c r="EK97" i="2"/>
  <c r="K98" i="2"/>
  <c r="EQ98" i="2" s="1"/>
  <c r="M98" i="2"/>
  <c r="X98" i="2"/>
  <c r="AI98" i="2"/>
  <c r="AT98" i="2"/>
  <c r="BA98" i="2"/>
  <c r="EU98" i="2" s="1"/>
  <c r="BL98" i="2"/>
  <c r="BW98" i="2"/>
  <c r="BZ98" i="2"/>
  <c r="CE98" i="2"/>
  <c r="EV98" i="2" s="1"/>
  <c r="CJ98" i="2"/>
  <c r="CQ98" i="2"/>
  <c r="CV98" i="2"/>
  <c r="DA98" i="2"/>
  <c r="DF98" i="2"/>
  <c r="DK98" i="2"/>
  <c r="EZ98" i="2" s="1"/>
  <c r="DP98" i="2"/>
  <c r="DU98" i="2"/>
  <c r="DZ98" i="2"/>
  <c r="EE98" i="2"/>
  <c r="EJ98" i="2"/>
  <c r="EK98" i="2"/>
  <c r="K99" i="2"/>
  <c r="EQ99" i="2" s="1"/>
  <c r="M99" i="2"/>
  <c r="X99" i="2"/>
  <c r="AI99" i="2"/>
  <c r="AT99" i="2"/>
  <c r="BA99" i="2"/>
  <c r="EU99" i="2" s="1"/>
  <c r="BL99" i="2"/>
  <c r="BW99" i="2"/>
  <c r="BZ99" i="2"/>
  <c r="CE99" i="2"/>
  <c r="EV99" i="2" s="1"/>
  <c r="CJ99" i="2"/>
  <c r="CQ99" i="2"/>
  <c r="CV99" i="2"/>
  <c r="DA99" i="2"/>
  <c r="DF99" i="2"/>
  <c r="DK99" i="2"/>
  <c r="EZ99" i="2" s="1"/>
  <c r="DP99" i="2"/>
  <c r="DU99" i="2"/>
  <c r="DZ99" i="2"/>
  <c r="EE99" i="2"/>
  <c r="EJ99" i="2"/>
  <c r="EK99" i="2"/>
  <c r="K100" i="2"/>
  <c r="EQ100" i="2" s="1"/>
  <c r="M100" i="2"/>
  <c r="X100" i="2"/>
  <c r="AI100" i="2"/>
  <c r="AT100" i="2"/>
  <c r="BA100" i="2"/>
  <c r="EU100" i="2" s="1"/>
  <c r="BL100" i="2"/>
  <c r="BW100" i="2"/>
  <c r="BZ100" i="2"/>
  <c r="CE100" i="2"/>
  <c r="EV100" i="2" s="1"/>
  <c r="CJ100" i="2"/>
  <c r="CQ100" i="2"/>
  <c r="CV100" i="2"/>
  <c r="DA100" i="2"/>
  <c r="DF100" i="2"/>
  <c r="DK100" i="2"/>
  <c r="EZ100" i="2" s="1"/>
  <c r="DP100" i="2"/>
  <c r="DU100" i="2"/>
  <c r="DZ100" i="2"/>
  <c r="EE100" i="2"/>
  <c r="EJ100" i="2"/>
  <c r="EK100" i="2"/>
  <c r="K101" i="2"/>
  <c r="EQ101" i="2" s="1"/>
  <c r="M101" i="2"/>
  <c r="X101" i="2"/>
  <c r="AI101" i="2"/>
  <c r="AT101" i="2"/>
  <c r="BA101" i="2"/>
  <c r="EU101" i="2" s="1"/>
  <c r="BL101" i="2"/>
  <c r="BW101" i="2"/>
  <c r="BZ101" i="2"/>
  <c r="CE101" i="2"/>
  <c r="EV101" i="2" s="1"/>
  <c r="CJ101" i="2"/>
  <c r="CQ101" i="2"/>
  <c r="CV101" i="2"/>
  <c r="DA101" i="2"/>
  <c r="DF101" i="2"/>
  <c r="DK101" i="2"/>
  <c r="EZ101" i="2" s="1"/>
  <c r="DP101" i="2"/>
  <c r="DU101" i="2"/>
  <c r="DZ101" i="2"/>
  <c r="EE101" i="2"/>
  <c r="EJ101" i="2"/>
  <c r="EK101" i="2"/>
  <c r="K103" i="2"/>
  <c r="EQ103" i="2" s="1"/>
  <c r="M103" i="2"/>
  <c r="X103" i="2"/>
  <c r="AI103" i="2"/>
  <c r="AT103" i="2"/>
  <c r="BA103" i="2"/>
  <c r="EU103" i="2" s="1"/>
  <c r="BL103" i="2"/>
  <c r="BW103" i="2"/>
  <c r="BZ103" i="2"/>
  <c r="CE103" i="2"/>
  <c r="EV103" i="2" s="1"/>
  <c r="CJ103" i="2"/>
  <c r="CQ103" i="2"/>
  <c r="CV103" i="2"/>
  <c r="DA103" i="2"/>
  <c r="DF103" i="2"/>
  <c r="DK103" i="2"/>
  <c r="EZ103" i="2" s="1"/>
  <c r="DP103" i="2"/>
  <c r="DU103" i="2"/>
  <c r="DZ103" i="2"/>
  <c r="EE103" i="2"/>
  <c r="EJ103" i="2"/>
  <c r="EK103" i="2"/>
  <c r="K104" i="2"/>
  <c r="EQ104" i="2" s="1"/>
  <c r="M104" i="2"/>
  <c r="X104" i="2"/>
  <c r="AI104" i="2"/>
  <c r="AT104" i="2"/>
  <c r="BA104" i="2"/>
  <c r="EU104" i="2" s="1"/>
  <c r="BL104" i="2"/>
  <c r="BW104" i="2"/>
  <c r="BZ104" i="2"/>
  <c r="CE104" i="2"/>
  <c r="EV104" i="2" s="1"/>
  <c r="CJ104" i="2"/>
  <c r="CQ104" i="2"/>
  <c r="CV104" i="2"/>
  <c r="DA104" i="2"/>
  <c r="DF104" i="2"/>
  <c r="DK104" i="2"/>
  <c r="EZ104" i="2" s="1"/>
  <c r="DP104" i="2"/>
  <c r="DU104" i="2"/>
  <c r="DZ104" i="2"/>
  <c r="EE104" i="2"/>
  <c r="EJ104" i="2"/>
  <c r="EK104" i="2"/>
  <c r="K105" i="2"/>
  <c r="EQ105" i="2" s="1"/>
  <c r="M105" i="2"/>
  <c r="X105" i="2"/>
  <c r="AI105" i="2"/>
  <c r="AT105" i="2"/>
  <c r="BA105" i="2"/>
  <c r="EU105" i="2" s="1"/>
  <c r="BL105" i="2"/>
  <c r="BW105" i="2"/>
  <c r="BZ105" i="2"/>
  <c r="CE105" i="2"/>
  <c r="EV105" i="2" s="1"/>
  <c r="CJ105" i="2"/>
  <c r="CQ105" i="2"/>
  <c r="CV105" i="2"/>
  <c r="DA105" i="2"/>
  <c r="DF105" i="2"/>
  <c r="DK105" i="2"/>
  <c r="EZ105" i="2" s="1"/>
  <c r="DP105" i="2"/>
  <c r="DU105" i="2"/>
  <c r="DZ105" i="2"/>
  <c r="EE105" i="2"/>
  <c r="EJ105" i="2"/>
  <c r="EK105" i="2"/>
  <c r="K106" i="2"/>
  <c r="EQ106" i="2" s="1"/>
  <c r="M106" i="2"/>
  <c r="X106" i="2"/>
  <c r="AI106" i="2"/>
  <c r="AT106" i="2"/>
  <c r="BA106" i="2"/>
  <c r="EU106" i="2" s="1"/>
  <c r="BL106" i="2"/>
  <c r="BW106" i="2"/>
  <c r="BZ106" i="2"/>
  <c r="CE106" i="2"/>
  <c r="EV106" i="2" s="1"/>
  <c r="CJ106" i="2"/>
  <c r="CQ106" i="2"/>
  <c r="CV106" i="2"/>
  <c r="DA106" i="2"/>
  <c r="DF106" i="2"/>
  <c r="DK106" i="2"/>
  <c r="EZ106" i="2" s="1"/>
  <c r="DP106" i="2"/>
  <c r="DU106" i="2"/>
  <c r="DZ106" i="2"/>
  <c r="EE106" i="2"/>
  <c r="EJ106" i="2"/>
  <c r="EK106" i="2"/>
  <c r="K107" i="2"/>
  <c r="EQ107" i="2" s="1"/>
  <c r="M107" i="2"/>
  <c r="X107" i="2"/>
  <c r="AI107" i="2"/>
  <c r="AT107" i="2"/>
  <c r="BA107" i="2"/>
  <c r="EU107" i="2" s="1"/>
  <c r="BL107" i="2"/>
  <c r="BW107" i="2"/>
  <c r="BZ107" i="2"/>
  <c r="CE107" i="2"/>
  <c r="EV107" i="2" s="1"/>
  <c r="CJ107" i="2"/>
  <c r="CQ107" i="2"/>
  <c r="CV107" i="2"/>
  <c r="DA107" i="2"/>
  <c r="DF107" i="2"/>
  <c r="DK107" i="2"/>
  <c r="EZ107" i="2" s="1"/>
  <c r="DP107" i="2"/>
  <c r="DU107" i="2"/>
  <c r="DZ107" i="2"/>
  <c r="EE107" i="2"/>
  <c r="EJ107" i="2"/>
  <c r="EK107" i="2"/>
  <c r="K108" i="2"/>
  <c r="EQ108" i="2" s="1"/>
  <c r="M108" i="2"/>
  <c r="X108" i="2"/>
  <c r="AI108" i="2"/>
  <c r="AT108" i="2"/>
  <c r="BA108" i="2"/>
  <c r="EU108" i="2" s="1"/>
  <c r="BL108" i="2"/>
  <c r="BW108" i="2"/>
  <c r="BZ108" i="2"/>
  <c r="CE108" i="2"/>
  <c r="EV108" i="2" s="1"/>
  <c r="CJ108" i="2"/>
  <c r="CQ108" i="2"/>
  <c r="CV108" i="2"/>
  <c r="DA108" i="2"/>
  <c r="DF108" i="2"/>
  <c r="DK108" i="2"/>
  <c r="EZ108" i="2" s="1"/>
  <c r="DP108" i="2"/>
  <c r="DU108" i="2"/>
  <c r="DZ108" i="2"/>
  <c r="EE108" i="2"/>
  <c r="EJ108" i="2"/>
  <c r="EK108" i="2"/>
  <c r="K109" i="2"/>
  <c r="EQ109" i="2" s="1"/>
  <c r="M109" i="2"/>
  <c r="AI109" i="2"/>
  <c r="AT109" i="2"/>
  <c r="BA109" i="2"/>
  <c r="EU109" i="2" s="1"/>
  <c r="BL109" i="2"/>
  <c r="BW109" i="2"/>
  <c r="BZ109" i="2"/>
  <c r="CE109" i="2"/>
  <c r="EV109" i="2" s="1"/>
  <c r="CJ109" i="2"/>
  <c r="CQ109" i="2"/>
  <c r="CV109" i="2"/>
  <c r="DA109" i="2"/>
  <c r="DF109" i="2"/>
  <c r="DK109" i="2"/>
  <c r="EZ109" i="2" s="1"/>
  <c r="DP109" i="2"/>
  <c r="DU109" i="2"/>
  <c r="DZ109" i="2"/>
  <c r="EE109" i="2"/>
  <c r="EJ109" i="2"/>
  <c r="EK109" i="2"/>
  <c r="K110" i="2"/>
  <c r="EQ110" i="2" s="1"/>
  <c r="M110" i="2"/>
  <c r="X110" i="2"/>
  <c r="AI110" i="2"/>
  <c r="AT110" i="2"/>
  <c r="BA110" i="2"/>
  <c r="EU110" i="2" s="1"/>
  <c r="BL110" i="2"/>
  <c r="BW110" i="2"/>
  <c r="BZ110" i="2"/>
  <c r="CE110" i="2"/>
  <c r="EV110" i="2" s="1"/>
  <c r="CJ110" i="2"/>
  <c r="CQ110" i="2"/>
  <c r="CV110" i="2"/>
  <c r="DA110" i="2"/>
  <c r="DF110" i="2"/>
  <c r="DK110" i="2"/>
  <c r="EZ110" i="2" s="1"/>
  <c r="DP110" i="2"/>
  <c r="DU110" i="2"/>
  <c r="DZ110" i="2"/>
  <c r="EE110" i="2"/>
  <c r="EJ110" i="2"/>
  <c r="EK110" i="2"/>
  <c r="K111" i="2"/>
  <c r="EQ111" i="2" s="1"/>
  <c r="M111" i="2"/>
  <c r="X111" i="2"/>
  <c r="AI111" i="2"/>
  <c r="AT111" i="2"/>
  <c r="BA111" i="2"/>
  <c r="EU111" i="2" s="1"/>
  <c r="BL111" i="2"/>
  <c r="BW111" i="2"/>
  <c r="BZ111" i="2"/>
  <c r="CE111" i="2"/>
  <c r="EV111" i="2" s="1"/>
  <c r="CJ111" i="2"/>
  <c r="CQ111" i="2"/>
  <c r="CV111" i="2"/>
  <c r="DA111" i="2"/>
  <c r="DF111" i="2"/>
  <c r="DK111" i="2"/>
  <c r="EZ111" i="2" s="1"/>
  <c r="DP111" i="2"/>
  <c r="DU111" i="2"/>
  <c r="DZ111" i="2"/>
  <c r="EE111" i="2"/>
  <c r="EJ111" i="2"/>
  <c r="EK111" i="2"/>
  <c r="K112" i="2"/>
  <c r="EQ112" i="2" s="1"/>
  <c r="M112" i="2"/>
  <c r="X112" i="2"/>
  <c r="AI112" i="2"/>
  <c r="AT112" i="2"/>
  <c r="BA112" i="2"/>
  <c r="EU112" i="2" s="1"/>
  <c r="BL112" i="2"/>
  <c r="BW112" i="2"/>
  <c r="BZ112" i="2"/>
  <c r="CE112" i="2"/>
  <c r="EV112" i="2" s="1"/>
  <c r="CJ112" i="2"/>
  <c r="CQ112" i="2"/>
  <c r="CV112" i="2"/>
  <c r="DA112" i="2"/>
  <c r="DF112" i="2"/>
  <c r="DK112" i="2"/>
  <c r="EZ112" i="2" s="1"/>
  <c r="DP112" i="2"/>
  <c r="DU112" i="2"/>
  <c r="DZ112" i="2"/>
  <c r="EE112" i="2"/>
  <c r="EJ112" i="2"/>
  <c r="EK112" i="2"/>
  <c r="K113" i="2"/>
  <c r="EQ113" i="2" s="1"/>
  <c r="M113" i="2"/>
  <c r="X113" i="2"/>
  <c r="AI113" i="2"/>
  <c r="AT113" i="2"/>
  <c r="BA113" i="2"/>
  <c r="EU113" i="2" s="1"/>
  <c r="BL113" i="2"/>
  <c r="BW113" i="2"/>
  <c r="BZ113" i="2"/>
  <c r="CE113" i="2"/>
  <c r="EV113" i="2" s="1"/>
  <c r="CJ113" i="2"/>
  <c r="CQ113" i="2"/>
  <c r="CV113" i="2"/>
  <c r="DA113" i="2"/>
  <c r="DF113" i="2"/>
  <c r="DK113" i="2"/>
  <c r="EZ113" i="2" s="1"/>
  <c r="DP113" i="2"/>
  <c r="DU113" i="2"/>
  <c r="DZ113" i="2"/>
  <c r="EE113" i="2"/>
  <c r="EJ113" i="2"/>
  <c r="EK113" i="2"/>
  <c r="K114" i="2"/>
  <c r="EQ114" i="2" s="1"/>
  <c r="M114" i="2"/>
  <c r="X114" i="2"/>
  <c r="AI114" i="2"/>
  <c r="AT114" i="2"/>
  <c r="BA114" i="2"/>
  <c r="EU114" i="2" s="1"/>
  <c r="BL114" i="2"/>
  <c r="BW114" i="2"/>
  <c r="BZ114" i="2"/>
  <c r="CE114" i="2"/>
  <c r="EV114" i="2" s="1"/>
  <c r="CJ114" i="2"/>
  <c r="CQ114" i="2"/>
  <c r="CV114" i="2"/>
  <c r="DA114" i="2"/>
  <c r="DF114" i="2"/>
  <c r="DK114" i="2"/>
  <c r="EZ114" i="2" s="1"/>
  <c r="DP114" i="2"/>
  <c r="DU114" i="2"/>
  <c r="DZ114" i="2"/>
  <c r="EE114" i="2"/>
  <c r="EJ114" i="2"/>
  <c r="EK114" i="2"/>
  <c r="K115" i="2"/>
  <c r="EQ115" i="2" s="1"/>
  <c r="M115" i="2"/>
  <c r="X115" i="2"/>
  <c r="AI115" i="2"/>
  <c r="AT115" i="2"/>
  <c r="BA115" i="2"/>
  <c r="EU115" i="2" s="1"/>
  <c r="BL115" i="2"/>
  <c r="BW115" i="2"/>
  <c r="BZ115" i="2"/>
  <c r="CE115" i="2"/>
  <c r="EV115" i="2" s="1"/>
  <c r="CJ115" i="2"/>
  <c r="CQ115" i="2"/>
  <c r="CV115" i="2"/>
  <c r="DA115" i="2"/>
  <c r="DF115" i="2"/>
  <c r="DK115" i="2"/>
  <c r="EZ115" i="2" s="1"/>
  <c r="DP115" i="2"/>
  <c r="DU115" i="2"/>
  <c r="DZ115" i="2"/>
  <c r="EE115" i="2"/>
  <c r="EJ115" i="2"/>
  <c r="EK115" i="2"/>
  <c r="K116" i="2"/>
  <c r="EQ116" i="2" s="1"/>
  <c r="M116" i="2"/>
  <c r="X116" i="2"/>
  <c r="AI116" i="2"/>
  <c r="AT116" i="2"/>
  <c r="BA116" i="2"/>
  <c r="EU116" i="2" s="1"/>
  <c r="BL116" i="2"/>
  <c r="BW116" i="2"/>
  <c r="BZ116" i="2"/>
  <c r="CE116" i="2"/>
  <c r="EV116" i="2" s="1"/>
  <c r="CJ116" i="2"/>
  <c r="CQ116" i="2"/>
  <c r="CV116" i="2"/>
  <c r="DA116" i="2"/>
  <c r="DF116" i="2"/>
  <c r="DK116" i="2"/>
  <c r="EZ116" i="2" s="1"/>
  <c r="DP116" i="2"/>
  <c r="DU116" i="2"/>
  <c r="DZ116" i="2"/>
  <c r="EE116" i="2"/>
  <c r="EJ116" i="2"/>
  <c r="EK116" i="2"/>
  <c r="K117" i="2"/>
  <c r="EQ117" i="2" s="1"/>
  <c r="M117" i="2"/>
  <c r="X117" i="2"/>
  <c r="AI117" i="2"/>
  <c r="AT117" i="2"/>
  <c r="BA117" i="2"/>
  <c r="EU117" i="2" s="1"/>
  <c r="BL117" i="2"/>
  <c r="BW117" i="2"/>
  <c r="BZ117" i="2"/>
  <c r="CE117" i="2"/>
  <c r="EV117" i="2" s="1"/>
  <c r="CJ117" i="2"/>
  <c r="CQ117" i="2"/>
  <c r="CV117" i="2"/>
  <c r="DA117" i="2"/>
  <c r="DF117" i="2"/>
  <c r="DK117" i="2"/>
  <c r="EZ117" i="2" s="1"/>
  <c r="DP117" i="2"/>
  <c r="DU117" i="2"/>
  <c r="DZ117" i="2"/>
  <c r="EE117" i="2"/>
  <c r="EJ117" i="2"/>
  <c r="EK117" i="2"/>
  <c r="K118" i="2"/>
  <c r="EQ118" i="2" s="1"/>
  <c r="M118" i="2"/>
  <c r="X118" i="2"/>
  <c r="AI118" i="2"/>
  <c r="AT118" i="2"/>
  <c r="BA118" i="2"/>
  <c r="EU118" i="2" s="1"/>
  <c r="BL118" i="2"/>
  <c r="BW118" i="2"/>
  <c r="BZ118" i="2"/>
  <c r="CE118" i="2"/>
  <c r="EV118" i="2" s="1"/>
  <c r="CJ118" i="2"/>
  <c r="CQ118" i="2"/>
  <c r="CV118" i="2"/>
  <c r="DA118" i="2"/>
  <c r="DF118" i="2"/>
  <c r="DK118" i="2"/>
  <c r="EZ118" i="2" s="1"/>
  <c r="DP118" i="2"/>
  <c r="DU118" i="2"/>
  <c r="DZ118" i="2"/>
  <c r="EE118" i="2"/>
  <c r="EJ118" i="2"/>
  <c r="EK118" i="2"/>
  <c r="K119" i="2"/>
  <c r="EQ119" i="2" s="1"/>
  <c r="M119" i="2"/>
  <c r="AI119" i="2"/>
  <c r="AT119" i="2"/>
  <c r="BA119" i="2"/>
  <c r="EU119" i="2" s="1"/>
  <c r="BL119" i="2"/>
  <c r="BW119" i="2"/>
  <c r="BZ119" i="2"/>
  <c r="CE119" i="2"/>
  <c r="EV119" i="2" s="1"/>
  <c r="CJ119" i="2"/>
  <c r="CQ119" i="2"/>
  <c r="CV119" i="2"/>
  <c r="DA119" i="2"/>
  <c r="DF119" i="2"/>
  <c r="DK119" i="2"/>
  <c r="EZ119" i="2" s="1"/>
  <c r="DP119" i="2"/>
  <c r="DU119" i="2"/>
  <c r="DZ119" i="2"/>
  <c r="EE119" i="2"/>
  <c r="EJ119" i="2"/>
  <c r="EK119" i="2"/>
  <c r="K120" i="2"/>
  <c r="EQ120" i="2" s="1"/>
  <c r="M120" i="2"/>
  <c r="X120" i="2"/>
  <c r="AI120" i="2"/>
  <c r="AT120" i="2"/>
  <c r="BA120" i="2"/>
  <c r="EU120" i="2" s="1"/>
  <c r="BL120" i="2"/>
  <c r="BW120" i="2"/>
  <c r="BZ120" i="2"/>
  <c r="CE120" i="2"/>
  <c r="EV120" i="2" s="1"/>
  <c r="CJ120" i="2"/>
  <c r="CQ120" i="2"/>
  <c r="CV120" i="2"/>
  <c r="DA120" i="2"/>
  <c r="DF120" i="2"/>
  <c r="DK120" i="2"/>
  <c r="EZ120" i="2" s="1"/>
  <c r="DP120" i="2"/>
  <c r="DU120" i="2"/>
  <c r="DZ120" i="2"/>
  <c r="EE120" i="2"/>
  <c r="EJ120" i="2"/>
  <c r="EK120" i="2"/>
  <c r="K121" i="2"/>
  <c r="EQ121" i="2" s="1"/>
  <c r="M121" i="2"/>
  <c r="X121" i="2"/>
  <c r="AI121" i="2"/>
  <c r="AT121" i="2"/>
  <c r="BA121" i="2"/>
  <c r="EU121" i="2" s="1"/>
  <c r="BL121" i="2"/>
  <c r="BW121" i="2"/>
  <c r="BZ121" i="2"/>
  <c r="CE121" i="2"/>
  <c r="EV121" i="2" s="1"/>
  <c r="CJ121" i="2"/>
  <c r="CQ121" i="2"/>
  <c r="CV121" i="2"/>
  <c r="DA121" i="2"/>
  <c r="DF121" i="2"/>
  <c r="DK121" i="2"/>
  <c r="EZ121" i="2" s="1"/>
  <c r="DP121" i="2"/>
  <c r="DU121" i="2"/>
  <c r="DZ121" i="2"/>
  <c r="EE121" i="2"/>
  <c r="EJ121" i="2"/>
  <c r="EK121" i="2"/>
  <c r="K122" i="2"/>
  <c r="EQ122" i="2" s="1"/>
  <c r="M122" i="2"/>
  <c r="X122" i="2"/>
  <c r="AI122" i="2"/>
  <c r="AT122" i="2"/>
  <c r="BA122" i="2"/>
  <c r="EU122" i="2" s="1"/>
  <c r="BL122" i="2"/>
  <c r="BW122" i="2"/>
  <c r="BZ122" i="2"/>
  <c r="CE122" i="2"/>
  <c r="EV122" i="2" s="1"/>
  <c r="CJ122" i="2"/>
  <c r="CQ122" i="2"/>
  <c r="CV122" i="2"/>
  <c r="DA122" i="2"/>
  <c r="DF122" i="2"/>
  <c r="DK122" i="2"/>
  <c r="EZ122" i="2" s="1"/>
  <c r="DP122" i="2"/>
  <c r="DU122" i="2"/>
  <c r="DZ122" i="2"/>
  <c r="EE122" i="2"/>
  <c r="EJ122" i="2"/>
  <c r="EK122" i="2"/>
  <c r="K123" i="2"/>
  <c r="EQ123" i="2" s="1"/>
  <c r="M123" i="2"/>
  <c r="X123" i="2"/>
  <c r="AI123" i="2"/>
  <c r="AT123" i="2"/>
  <c r="BA123" i="2"/>
  <c r="EU123" i="2" s="1"/>
  <c r="BL123" i="2"/>
  <c r="BW123" i="2"/>
  <c r="BZ123" i="2"/>
  <c r="CE123" i="2"/>
  <c r="EV123" i="2" s="1"/>
  <c r="CJ123" i="2"/>
  <c r="CQ123" i="2"/>
  <c r="CV123" i="2"/>
  <c r="DA123" i="2"/>
  <c r="DF123" i="2"/>
  <c r="DK123" i="2"/>
  <c r="EZ123" i="2" s="1"/>
  <c r="DP123" i="2"/>
  <c r="DU123" i="2"/>
  <c r="DZ123" i="2"/>
  <c r="EE123" i="2"/>
  <c r="EJ123" i="2"/>
  <c r="EK123" i="2"/>
  <c r="K124" i="2"/>
  <c r="EQ124" i="2" s="1"/>
  <c r="M124" i="2"/>
  <c r="X124" i="2"/>
  <c r="AI124" i="2"/>
  <c r="AT124" i="2"/>
  <c r="BA124" i="2"/>
  <c r="EU124" i="2" s="1"/>
  <c r="BL124" i="2"/>
  <c r="BW124" i="2"/>
  <c r="BZ124" i="2"/>
  <c r="CE124" i="2"/>
  <c r="EV124" i="2" s="1"/>
  <c r="CJ124" i="2"/>
  <c r="CQ124" i="2"/>
  <c r="CV124" i="2"/>
  <c r="DA124" i="2"/>
  <c r="DF124" i="2"/>
  <c r="DK124" i="2"/>
  <c r="EZ124" i="2" s="1"/>
  <c r="DP124" i="2"/>
  <c r="DU124" i="2"/>
  <c r="DZ124" i="2"/>
  <c r="EE124" i="2"/>
  <c r="EJ124" i="2"/>
  <c r="EK124" i="2"/>
  <c r="K125" i="2"/>
  <c r="EQ125" i="2" s="1"/>
  <c r="M125" i="2"/>
  <c r="X125" i="2"/>
  <c r="AI125" i="2"/>
  <c r="AT125" i="2"/>
  <c r="BA125" i="2"/>
  <c r="EU125" i="2" s="1"/>
  <c r="BL125" i="2"/>
  <c r="BW125" i="2"/>
  <c r="BZ125" i="2"/>
  <c r="CE125" i="2"/>
  <c r="EV125" i="2" s="1"/>
  <c r="CJ125" i="2"/>
  <c r="CQ125" i="2"/>
  <c r="CV125" i="2"/>
  <c r="DA125" i="2"/>
  <c r="DF125" i="2"/>
  <c r="DK125" i="2"/>
  <c r="EZ125" i="2" s="1"/>
  <c r="DP125" i="2"/>
  <c r="DU125" i="2"/>
  <c r="DZ125" i="2"/>
  <c r="EE125" i="2"/>
  <c r="EJ125" i="2"/>
  <c r="EK125" i="2"/>
  <c r="K126" i="2"/>
  <c r="EQ126" i="2" s="1"/>
  <c r="M126" i="2"/>
  <c r="X126" i="2"/>
  <c r="AI126" i="2"/>
  <c r="AT126" i="2"/>
  <c r="BA126" i="2"/>
  <c r="EU126" i="2" s="1"/>
  <c r="BL126" i="2"/>
  <c r="BW126" i="2"/>
  <c r="BZ126" i="2"/>
  <c r="CE126" i="2"/>
  <c r="EV126" i="2" s="1"/>
  <c r="CJ126" i="2"/>
  <c r="CQ126" i="2"/>
  <c r="CV126" i="2"/>
  <c r="DA126" i="2"/>
  <c r="DF126" i="2"/>
  <c r="DK126" i="2"/>
  <c r="EZ126" i="2" s="1"/>
  <c r="DP126" i="2"/>
  <c r="DU126" i="2"/>
  <c r="DZ126" i="2"/>
  <c r="EE126" i="2"/>
  <c r="EJ126" i="2"/>
  <c r="EK126" i="2"/>
  <c r="K127" i="2"/>
  <c r="EQ127" i="2" s="1"/>
  <c r="M127" i="2"/>
  <c r="X127" i="2"/>
  <c r="AI127" i="2"/>
  <c r="AT127" i="2"/>
  <c r="BA127" i="2"/>
  <c r="EU127" i="2" s="1"/>
  <c r="BL127" i="2"/>
  <c r="BW127" i="2"/>
  <c r="BZ127" i="2"/>
  <c r="CE127" i="2"/>
  <c r="EV127" i="2" s="1"/>
  <c r="CJ127" i="2"/>
  <c r="CQ127" i="2"/>
  <c r="CV127" i="2"/>
  <c r="DA127" i="2"/>
  <c r="DF127" i="2"/>
  <c r="DK127" i="2"/>
  <c r="EZ127" i="2" s="1"/>
  <c r="DP127" i="2"/>
  <c r="DU127" i="2"/>
  <c r="DZ127" i="2"/>
  <c r="EE127" i="2"/>
  <c r="EJ127" i="2"/>
  <c r="EK127" i="2"/>
  <c r="K128" i="2"/>
  <c r="EQ128" i="2" s="1"/>
  <c r="M128" i="2"/>
  <c r="X128" i="2"/>
  <c r="AI128" i="2"/>
  <c r="AT128" i="2"/>
  <c r="BA128" i="2"/>
  <c r="EU128" i="2" s="1"/>
  <c r="BL128" i="2"/>
  <c r="BW128" i="2"/>
  <c r="BZ128" i="2"/>
  <c r="CE128" i="2"/>
  <c r="EV128" i="2" s="1"/>
  <c r="CJ128" i="2"/>
  <c r="CQ128" i="2"/>
  <c r="CV128" i="2"/>
  <c r="DA128" i="2"/>
  <c r="DF128" i="2"/>
  <c r="DK128" i="2"/>
  <c r="EZ128" i="2" s="1"/>
  <c r="DP128" i="2"/>
  <c r="DU128" i="2"/>
  <c r="DZ128" i="2"/>
  <c r="EE128" i="2"/>
  <c r="EJ128" i="2"/>
  <c r="EK128" i="2"/>
  <c r="K129" i="2"/>
  <c r="EQ129" i="2" s="1"/>
  <c r="M129" i="2"/>
  <c r="X129" i="2"/>
  <c r="AI129" i="2"/>
  <c r="AT129" i="2"/>
  <c r="BA129" i="2"/>
  <c r="EU129" i="2" s="1"/>
  <c r="BL129" i="2"/>
  <c r="BW129" i="2"/>
  <c r="BZ129" i="2"/>
  <c r="CE129" i="2"/>
  <c r="EV129" i="2" s="1"/>
  <c r="CJ129" i="2"/>
  <c r="CQ129" i="2"/>
  <c r="CV129" i="2"/>
  <c r="DA129" i="2"/>
  <c r="DF129" i="2"/>
  <c r="DK129" i="2"/>
  <c r="EZ129" i="2" s="1"/>
  <c r="DP129" i="2"/>
  <c r="DU129" i="2"/>
  <c r="DZ129" i="2"/>
  <c r="EE129" i="2"/>
  <c r="EJ129" i="2"/>
  <c r="EK129" i="2"/>
  <c r="K130" i="2"/>
  <c r="EQ130" i="2" s="1"/>
  <c r="M130" i="2"/>
  <c r="X130" i="2"/>
  <c r="AI130" i="2"/>
  <c r="AT130" i="2"/>
  <c r="BA130" i="2"/>
  <c r="EU130" i="2" s="1"/>
  <c r="BL130" i="2"/>
  <c r="BW130" i="2"/>
  <c r="BZ130" i="2"/>
  <c r="CE130" i="2"/>
  <c r="EV130" i="2" s="1"/>
  <c r="CJ130" i="2"/>
  <c r="CQ130" i="2"/>
  <c r="CV130" i="2"/>
  <c r="DA130" i="2"/>
  <c r="DF130" i="2"/>
  <c r="DK130" i="2"/>
  <c r="EZ130" i="2" s="1"/>
  <c r="DP130" i="2"/>
  <c r="DU130" i="2"/>
  <c r="DZ130" i="2"/>
  <c r="EE130" i="2"/>
  <c r="EJ130" i="2"/>
  <c r="EK130" i="2"/>
  <c r="K131" i="2"/>
  <c r="EQ131" i="2" s="1"/>
  <c r="M131" i="2"/>
  <c r="X131" i="2"/>
  <c r="AI131" i="2"/>
  <c r="AT131" i="2"/>
  <c r="BA131" i="2"/>
  <c r="EU131" i="2" s="1"/>
  <c r="BL131" i="2"/>
  <c r="BW131" i="2"/>
  <c r="BZ131" i="2"/>
  <c r="CE131" i="2"/>
  <c r="EV131" i="2" s="1"/>
  <c r="CJ131" i="2"/>
  <c r="CQ131" i="2"/>
  <c r="CV131" i="2"/>
  <c r="DA131" i="2"/>
  <c r="DF131" i="2"/>
  <c r="DK131" i="2"/>
  <c r="EZ131" i="2" s="1"/>
  <c r="DP131" i="2"/>
  <c r="DU131" i="2"/>
  <c r="DZ131" i="2"/>
  <c r="EE131" i="2"/>
  <c r="EJ131" i="2"/>
  <c r="EK131" i="2"/>
  <c r="K132" i="2"/>
  <c r="EQ132" i="2" s="1"/>
  <c r="M132" i="2"/>
  <c r="X132" i="2"/>
  <c r="AI132" i="2"/>
  <c r="AT132" i="2"/>
  <c r="BA132" i="2"/>
  <c r="EU132" i="2" s="1"/>
  <c r="BL132" i="2"/>
  <c r="BW132" i="2"/>
  <c r="BZ132" i="2"/>
  <c r="CE132" i="2"/>
  <c r="EV132" i="2" s="1"/>
  <c r="CJ132" i="2"/>
  <c r="CQ132" i="2"/>
  <c r="CV132" i="2"/>
  <c r="DA132" i="2"/>
  <c r="DF132" i="2"/>
  <c r="DK132" i="2"/>
  <c r="EZ132" i="2" s="1"/>
  <c r="DP132" i="2"/>
  <c r="DU132" i="2"/>
  <c r="DZ132" i="2"/>
  <c r="EE132" i="2"/>
  <c r="EJ132" i="2"/>
  <c r="EK132" i="2"/>
  <c r="ER76" i="2" l="1"/>
  <c r="ER84" i="2"/>
  <c r="ER80" i="2"/>
  <c r="ER130" i="2"/>
  <c r="ER126" i="2"/>
  <c r="ER122" i="2"/>
  <c r="ER107" i="2"/>
  <c r="ER103" i="2"/>
  <c r="ER132" i="2"/>
  <c r="ER128" i="2"/>
  <c r="ER124" i="2"/>
  <c r="ER120" i="2"/>
  <c r="ER109" i="2"/>
  <c r="ER105" i="2"/>
  <c r="ER100" i="2"/>
  <c r="ER96" i="2"/>
  <c r="ER92" i="2"/>
  <c r="ER88" i="2"/>
  <c r="ER82" i="2"/>
  <c r="ER78" i="2"/>
  <c r="ER98" i="2"/>
  <c r="ER94" i="2"/>
  <c r="ER90" i="2"/>
  <c r="ER86" i="2"/>
  <c r="ES124" i="2"/>
  <c r="ES132" i="2"/>
  <c r="ES130" i="2"/>
  <c r="ES126" i="2"/>
  <c r="ES128" i="2"/>
  <c r="ES122" i="2"/>
  <c r="ES120" i="2"/>
  <c r="ES107" i="2"/>
  <c r="ES100" i="2"/>
  <c r="ES98" i="2"/>
  <c r="ES96" i="2"/>
  <c r="ES94" i="2"/>
  <c r="ER118" i="2"/>
  <c r="ER116" i="2"/>
  <c r="ER114" i="2"/>
  <c r="ER112" i="2"/>
  <c r="ER110" i="2"/>
  <c r="ES105" i="2"/>
  <c r="ES103" i="2"/>
  <c r="ES92" i="2"/>
  <c r="ES90" i="2"/>
  <c r="ES88" i="2"/>
  <c r="ES86" i="2"/>
  <c r="ES84" i="2"/>
  <c r="ES82" i="2"/>
  <c r="ES80" i="2"/>
  <c r="ES78" i="2"/>
  <c r="ES76" i="2"/>
  <c r="ES74" i="2"/>
  <c r="ES72" i="2"/>
  <c r="ER74" i="2"/>
  <c r="ER119" i="2"/>
  <c r="ER117" i="2"/>
  <c r="ER115" i="2"/>
  <c r="ER113" i="2"/>
  <c r="ER111" i="2"/>
  <c r="ES131" i="2"/>
  <c r="ES129" i="2"/>
  <c r="ES127" i="2"/>
  <c r="ES125" i="2"/>
  <c r="ES123" i="2"/>
  <c r="ES121" i="2"/>
  <c r="ES108" i="2"/>
  <c r="ES106" i="2"/>
  <c r="ES104" i="2"/>
  <c r="ES101" i="2"/>
  <c r="ES99" i="2"/>
  <c r="ES97" i="2"/>
  <c r="ES95" i="2"/>
  <c r="ES93" i="2"/>
  <c r="ES91" i="2"/>
  <c r="ES89" i="2"/>
  <c r="ES87" i="2"/>
  <c r="ES85" i="2"/>
  <c r="ES83" i="2"/>
  <c r="ES81" i="2"/>
  <c r="ES79" i="2"/>
  <c r="ES77" i="2"/>
  <c r="ES75" i="2"/>
  <c r="ES73" i="2"/>
  <c r="ES71" i="2"/>
  <c r="ES69" i="2"/>
  <c r="ES119" i="2"/>
  <c r="ER131" i="2"/>
  <c r="ER129" i="2"/>
  <c r="ER127" i="2"/>
  <c r="ER125" i="2"/>
  <c r="ER123" i="2"/>
  <c r="ER121" i="2"/>
  <c r="ES118" i="2"/>
  <c r="ES116" i="2"/>
  <c r="ES114" i="2"/>
  <c r="ES112" i="2"/>
  <c r="ES110" i="2"/>
  <c r="ER108" i="2"/>
  <c r="ER106" i="2"/>
  <c r="ER104" i="2"/>
  <c r="ER101" i="2"/>
  <c r="ER99" i="2"/>
  <c r="ER97" i="2"/>
  <c r="ER95" i="2"/>
  <c r="ER93" i="2"/>
  <c r="ER91" i="2"/>
  <c r="ER89" i="2"/>
  <c r="ER87" i="2"/>
  <c r="ER85" i="2"/>
  <c r="ER83" i="2"/>
  <c r="ER81" i="2"/>
  <c r="ER79" i="2"/>
  <c r="ER77" i="2"/>
  <c r="ER75" i="2"/>
  <c r="ER73" i="2"/>
  <c r="ER71" i="2"/>
  <c r="ER69" i="2"/>
  <c r="ES109" i="2"/>
  <c r="ES70" i="2"/>
  <c r="ES117" i="2"/>
  <c r="ES115" i="2"/>
  <c r="ES113" i="2"/>
  <c r="ES111" i="2"/>
  <c r="ER72" i="2"/>
  <c r="ER70" i="2"/>
  <c r="A3" i="4"/>
  <c r="A2" i="4"/>
  <c r="H43" i="2"/>
  <c r="EP43" i="2" s="1"/>
  <c r="H48" i="2"/>
  <c r="EP48" i="2" s="1"/>
  <c r="H9" i="2"/>
  <c r="EP9" i="2" s="1"/>
  <c r="H16" i="2"/>
  <c r="EP16" i="2" s="1"/>
  <c r="H17" i="2"/>
  <c r="EP17" i="2" s="1"/>
  <c r="I30" i="2"/>
  <c r="K30" i="2" s="1"/>
  <c r="EQ30" i="2" s="1"/>
  <c r="K3" i="2"/>
  <c r="EQ3" i="2" s="1"/>
  <c r="M3" i="2"/>
  <c r="X3" i="2"/>
  <c r="AI3" i="2"/>
  <c r="AT3" i="2"/>
  <c r="BA3" i="2"/>
  <c r="EU3" i="2" s="1"/>
  <c r="BL3" i="2"/>
  <c r="BW3" i="2"/>
  <c r="BZ3" i="2"/>
  <c r="CE3" i="2"/>
  <c r="EV3" i="2" s="1"/>
  <c r="CJ3" i="2"/>
  <c r="CQ3" i="2"/>
  <c r="CV3" i="2"/>
  <c r="DA3" i="2"/>
  <c r="DF3" i="2"/>
  <c r="DK3" i="2"/>
  <c r="EZ3" i="2" s="1"/>
  <c r="DP3" i="2"/>
  <c r="DU3" i="2"/>
  <c r="DZ3" i="2"/>
  <c r="EE3" i="2"/>
  <c r="EJ3" i="2"/>
  <c r="EK3" i="2"/>
  <c r="K4" i="2"/>
  <c r="EQ4" i="2" s="1"/>
  <c r="M4" i="2"/>
  <c r="X4" i="2"/>
  <c r="AI4" i="2"/>
  <c r="AT4" i="2"/>
  <c r="BA4" i="2"/>
  <c r="EU4" i="2" s="1"/>
  <c r="BL4" i="2"/>
  <c r="BW4" i="2"/>
  <c r="BZ4" i="2"/>
  <c r="CE4" i="2"/>
  <c r="EV4" i="2" s="1"/>
  <c r="CJ4" i="2"/>
  <c r="CQ4" i="2"/>
  <c r="CV4" i="2"/>
  <c r="DA4" i="2"/>
  <c r="DF4" i="2"/>
  <c r="DK4" i="2"/>
  <c r="EZ4" i="2" s="1"/>
  <c r="DP4" i="2"/>
  <c r="DU4" i="2"/>
  <c r="DZ4" i="2"/>
  <c r="EE4" i="2"/>
  <c r="EJ4" i="2"/>
  <c r="EK4" i="2"/>
  <c r="K5" i="2"/>
  <c r="EQ5" i="2" s="1"/>
  <c r="M5" i="2"/>
  <c r="X5" i="2"/>
  <c r="AI5" i="2"/>
  <c r="AT5" i="2"/>
  <c r="BA5" i="2"/>
  <c r="EU5" i="2" s="1"/>
  <c r="BL5" i="2"/>
  <c r="BW5" i="2"/>
  <c r="BZ5" i="2"/>
  <c r="CE5" i="2"/>
  <c r="EV5" i="2" s="1"/>
  <c r="CJ5" i="2"/>
  <c r="CQ5" i="2"/>
  <c r="CV5" i="2"/>
  <c r="DA5" i="2"/>
  <c r="DF5" i="2"/>
  <c r="DK5" i="2"/>
  <c r="EZ5" i="2" s="1"/>
  <c r="DP5" i="2"/>
  <c r="DU5" i="2"/>
  <c r="DZ5" i="2"/>
  <c r="EE5" i="2"/>
  <c r="EJ5" i="2"/>
  <c r="EK5" i="2"/>
  <c r="EM5" i="2" s="1"/>
  <c r="K6" i="2"/>
  <c r="EQ6" i="2" s="1"/>
  <c r="M6" i="2"/>
  <c r="X6" i="2"/>
  <c r="AI6" i="2"/>
  <c r="AT6" i="2"/>
  <c r="BA6" i="2"/>
  <c r="EU6" i="2" s="1"/>
  <c r="BL6" i="2"/>
  <c r="BW6" i="2"/>
  <c r="BZ6" i="2"/>
  <c r="CE6" i="2"/>
  <c r="EV6" i="2" s="1"/>
  <c r="CJ6" i="2"/>
  <c r="CQ6" i="2"/>
  <c r="CV6" i="2"/>
  <c r="DA6" i="2"/>
  <c r="DF6" i="2"/>
  <c r="DK6" i="2"/>
  <c r="EZ6" i="2" s="1"/>
  <c r="DP6" i="2"/>
  <c r="DU6" i="2"/>
  <c r="DZ6" i="2"/>
  <c r="EE6" i="2"/>
  <c r="EJ6" i="2"/>
  <c r="EK6" i="2"/>
  <c r="K7" i="2"/>
  <c r="EQ7" i="2" s="1"/>
  <c r="M7" i="2"/>
  <c r="X7" i="2"/>
  <c r="AI7" i="2"/>
  <c r="AT7" i="2"/>
  <c r="BA7" i="2"/>
  <c r="EU7" i="2" s="1"/>
  <c r="BL7" i="2"/>
  <c r="BW7" i="2"/>
  <c r="BZ7" i="2"/>
  <c r="CE7" i="2"/>
  <c r="EV7" i="2" s="1"/>
  <c r="CJ7" i="2"/>
  <c r="CQ7" i="2"/>
  <c r="CV7" i="2"/>
  <c r="DA7" i="2"/>
  <c r="DF7" i="2"/>
  <c r="DK7" i="2"/>
  <c r="EZ7" i="2" s="1"/>
  <c r="DP7" i="2"/>
  <c r="DU7" i="2"/>
  <c r="DZ7" i="2"/>
  <c r="EE7" i="2"/>
  <c r="EJ7" i="2"/>
  <c r="EK7" i="2"/>
  <c r="K8" i="2"/>
  <c r="EQ8" i="2" s="1"/>
  <c r="M8" i="2"/>
  <c r="X8" i="2"/>
  <c r="AI8" i="2"/>
  <c r="AT8" i="2"/>
  <c r="BA8" i="2"/>
  <c r="EU8" i="2" s="1"/>
  <c r="BL8" i="2"/>
  <c r="BW8" i="2"/>
  <c r="BZ8" i="2"/>
  <c r="CE8" i="2"/>
  <c r="EV8" i="2" s="1"/>
  <c r="CJ8" i="2"/>
  <c r="CQ8" i="2"/>
  <c r="CV8" i="2"/>
  <c r="DA8" i="2"/>
  <c r="DF8" i="2"/>
  <c r="DK8" i="2"/>
  <c r="EZ8" i="2" s="1"/>
  <c r="DP8" i="2"/>
  <c r="DU8" i="2"/>
  <c r="DZ8" i="2"/>
  <c r="EE8" i="2"/>
  <c r="EJ8" i="2"/>
  <c r="EK8" i="2"/>
  <c r="K9" i="2"/>
  <c r="EQ9" i="2" s="1"/>
  <c r="M9" i="2"/>
  <c r="X9" i="2"/>
  <c r="AI9" i="2"/>
  <c r="AT9" i="2"/>
  <c r="BA9" i="2"/>
  <c r="EU9" i="2" s="1"/>
  <c r="BL9" i="2"/>
  <c r="BW9" i="2"/>
  <c r="BZ9" i="2"/>
  <c r="CE9" i="2"/>
  <c r="EV9" i="2" s="1"/>
  <c r="CJ9" i="2"/>
  <c r="CQ9" i="2"/>
  <c r="CV9" i="2"/>
  <c r="DA9" i="2"/>
  <c r="DF9" i="2"/>
  <c r="DK9" i="2"/>
  <c r="EZ9" i="2" s="1"/>
  <c r="DP9" i="2"/>
  <c r="DU9" i="2"/>
  <c r="DZ9" i="2"/>
  <c r="EE9" i="2"/>
  <c r="EJ9" i="2"/>
  <c r="EK9" i="2"/>
  <c r="K10" i="2"/>
  <c r="EQ10" i="2" s="1"/>
  <c r="M10" i="2"/>
  <c r="X10" i="2"/>
  <c r="AI10" i="2"/>
  <c r="AT10" i="2"/>
  <c r="BA10" i="2"/>
  <c r="EU10" i="2" s="1"/>
  <c r="BL10" i="2"/>
  <c r="BW10" i="2"/>
  <c r="BZ10" i="2"/>
  <c r="CE10" i="2"/>
  <c r="EV10" i="2" s="1"/>
  <c r="CJ10" i="2"/>
  <c r="CQ10" i="2"/>
  <c r="CV10" i="2"/>
  <c r="DA10" i="2"/>
  <c r="DF10" i="2"/>
  <c r="DK10" i="2"/>
  <c r="EZ10" i="2" s="1"/>
  <c r="DP10" i="2"/>
  <c r="DU10" i="2"/>
  <c r="DZ10" i="2"/>
  <c r="EE10" i="2"/>
  <c r="EJ10" i="2"/>
  <c r="EK10" i="2"/>
  <c r="K11" i="2"/>
  <c r="EQ11" i="2" s="1"/>
  <c r="M11" i="2"/>
  <c r="X11" i="2"/>
  <c r="AI11" i="2"/>
  <c r="AT11" i="2"/>
  <c r="BA11" i="2"/>
  <c r="EU11" i="2" s="1"/>
  <c r="BL11" i="2"/>
  <c r="BW11" i="2"/>
  <c r="BZ11" i="2"/>
  <c r="CE11" i="2"/>
  <c r="EV11" i="2" s="1"/>
  <c r="CJ11" i="2"/>
  <c r="CQ11" i="2"/>
  <c r="CV11" i="2"/>
  <c r="DA11" i="2"/>
  <c r="DF11" i="2"/>
  <c r="DK11" i="2"/>
  <c r="EZ11" i="2" s="1"/>
  <c r="DP11" i="2"/>
  <c r="DU11" i="2"/>
  <c r="DZ11" i="2"/>
  <c r="EE11" i="2"/>
  <c r="EJ11" i="2"/>
  <c r="EK11" i="2"/>
  <c r="K12" i="2"/>
  <c r="EQ12" i="2" s="1"/>
  <c r="M12" i="2"/>
  <c r="X12" i="2"/>
  <c r="AI12" i="2"/>
  <c r="AT12" i="2"/>
  <c r="BA12" i="2"/>
  <c r="EU12" i="2" s="1"/>
  <c r="BL12" i="2"/>
  <c r="BW12" i="2"/>
  <c r="BZ12" i="2"/>
  <c r="CE12" i="2"/>
  <c r="EV12" i="2" s="1"/>
  <c r="CJ12" i="2"/>
  <c r="CQ12" i="2"/>
  <c r="CV12" i="2"/>
  <c r="DA12" i="2"/>
  <c r="DF12" i="2"/>
  <c r="DK12" i="2"/>
  <c r="EZ12" i="2" s="1"/>
  <c r="DP12" i="2"/>
  <c r="DU12" i="2"/>
  <c r="DZ12" i="2"/>
  <c r="EE12" i="2"/>
  <c r="EJ12" i="2"/>
  <c r="EK12" i="2"/>
  <c r="K13" i="2"/>
  <c r="EQ13" i="2" s="1"/>
  <c r="M13" i="2"/>
  <c r="X13" i="2"/>
  <c r="AI13" i="2"/>
  <c r="AT13" i="2"/>
  <c r="BA13" i="2"/>
  <c r="EU13" i="2" s="1"/>
  <c r="BL13" i="2"/>
  <c r="BW13" i="2"/>
  <c r="BZ13" i="2"/>
  <c r="CE13" i="2"/>
  <c r="EV13" i="2" s="1"/>
  <c r="CJ13" i="2"/>
  <c r="CQ13" i="2"/>
  <c r="CV13" i="2"/>
  <c r="DA13" i="2"/>
  <c r="DF13" i="2"/>
  <c r="DK13" i="2"/>
  <c r="EZ13" i="2" s="1"/>
  <c r="DP13" i="2"/>
  <c r="DU13" i="2"/>
  <c r="DZ13" i="2"/>
  <c r="EE13" i="2"/>
  <c r="EJ13" i="2"/>
  <c r="EK13" i="2"/>
  <c r="K14" i="2"/>
  <c r="EQ14" i="2" s="1"/>
  <c r="M14" i="2"/>
  <c r="X14" i="2"/>
  <c r="AI14" i="2"/>
  <c r="AT14" i="2"/>
  <c r="BA14" i="2"/>
  <c r="EU14" i="2" s="1"/>
  <c r="BL14" i="2"/>
  <c r="BW14" i="2"/>
  <c r="BZ14" i="2"/>
  <c r="CE14" i="2"/>
  <c r="EV14" i="2" s="1"/>
  <c r="CJ14" i="2"/>
  <c r="CQ14" i="2"/>
  <c r="CV14" i="2"/>
  <c r="DA14" i="2"/>
  <c r="DF14" i="2"/>
  <c r="DK14" i="2"/>
  <c r="EZ14" i="2" s="1"/>
  <c r="DP14" i="2"/>
  <c r="DU14" i="2"/>
  <c r="DZ14" i="2"/>
  <c r="EE14" i="2"/>
  <c r="EJ14" i="2"/>
  <c r="EK14" i="2"/>
  <c r="K15" i="2"/>
  <c r="EQ15" i="2" s="1"/>
  <c r="M15" i="2"/>
  <c r="X15" i="2"/>
  <c r="AI15" i="2"/>
  <c r="AT15" i="2"/>
  <c r="BA15" i="2"/>
  <c r="EU15" i="2" s="1"/>
  <c r="BL15" i="2"/>
  <c r="BW15" i="2"/>
  <c r="BZ15" i="2"/>
  <c r="CE15" i="2"/>
  <c r="EV15" i="2" s="1"/>
  <c r="CJ15" i="2"/>
  <c r="CQ15" i="2"/>
  <c r="CV15" i="2"/>
  <c r="DA15" i="2"/>
  <c r="DF15" i="2"/>
  <c r="DK15" i="2"/>
  <c r="EZ15" i="2" s="1"/>
  <c r="DP15" i="2"/>
  <c r="DU15" i="2"/>
  <c r="DZ15" i="2"/>
  <c r="EE15" i="2"/>
  <c r="EJ15" i="2"/>
  <c r="EK15" i="2"/>
  <c r="K16" i="2"/>
  <c r="EQ16" i="2" s="1"/>
  <c r="M16" i="2"/>
  <c r="X16" i="2"/>
  <c r="AI16" i="2"/>
  <c r="AT16" i="2"/>
  <c r="BA16" i="2"/>
  <c r="EU16" i="2" s="1"/>
  <c r="BL16" i="2"/>
  <c r="BW16" i="2"/>
  <c r="BZ16" i="2"/>
  <c r="CE16" i="2"/>
  <c r="EV16" i="2" s="1"/>
  <c r="CJ16" i="2"/>
  <c r="CQ16" i="2"/>
  <c r="CV16" i="2"/>
  <c r="DA16" i="2"/>
  <c r="DF16" i="2"/>
  <c r="DK16" i="2"/>
  <c r="EZ16" i="2" s="1"/>
  <c r="DP16" i="2"/>
  <c r="DU16" i="2"/>
  <c r="DZ16" i="2"/>
  <c r="EE16" i="2"/>
  <c r="EJ16" i="2"/>
  <c r="EK16" i="2"/>
  <c r="K17" i="2"/>
  <c r="EQ17" i="2" s="1"/>
  <c r="M17" i="2"/>
  <c r="X17" i="2"/>
  <c r="AI17" i="2"/>
  <c r="AT17" i="2"/>
  <c r="BA17" i="2"/>
  <c r="EU17" i="2" s="1"/>
  <c r="BL17" i="2"/>
  <c r="BW17" i="2"/>
  <c r="BZ17" i="2"/>
  <c r="CE17" i="2"/>
  <c r="EV17" i="2" s="1"/>
  <c r="CJ17" i="2"/>
  <c r="CQ17" i="2"/>
  <c r="CV17" i="2"/>
  <c r="DA17" i="2"/>
  <c r="DF17" i="2"/>
  <c r="DK17" i="2"/>
  <c r="EZ17" i="2" s="1"/>
  <c r="DP17" i="2"/>
  <c r="DU17" i="2"/>
  <c r="DZ17" i="2"/>
  <c r="EE17" i="2"/>
  <c r="EJ17" i="2"/>
  <c r="EK17" i="2"/>
  <c r="EN17" i="2" s="1"/>
  <c r="K18" i="2"/>
  <c r="EQ18" i="2" s="1"/>
  <c r="M18" i="2"/>
  <c r="X18" i="2"/>
  <c r="AI18" i="2"/>
  <c r="AT18" i="2"/>
  <c r="BA18" i="2"/>
  <c r="EU18" i="2" s="1"/>
  <c r="BL18" i="2"/>
  <c r="BW18" i="2"/>
  <c r="BZ18" i="2"/>
  <c r="CE18" i="2"/>
  <c r="EV18" i="2" s="1"/>
  <c r="CJ18" i="2"/>
  <c r="CQ18" i="2"/>
  <c r="CV18" i="2"/>
  <c r="DA18" i="2"/>
  <c r="DF18" i="2"/>
  <c r="DK18" i="2"/>
  <c r="EZ18" i="2" s="1"/>
  <c r="DP18" i="2"/>
  <c r="DU18" i="2"/>
  <c r="DZ18" i="2"/>
  <c r="EE18" i="2"/>
  <c r="EJ18" i="2"/>
  <c r="EK18" i="2"/>
  <c r="K19" i="2"/>
  <c r="EQ19" i="2" s="1"/>
  <c r="M19" i="2"/>
  <c r="X19" i="2"/>
  <c r="AI19" i="2"/>
  <c r="AT19" i="2"/>
  <c r="BA19" i="2"/>
  <c r="EU19" i="2" s="1"/>
  <c r="BL19" i="2"/>
  <c r="BW19" i="2"/>
  <c r="BZ19" i="2"/>
  <c r="CE19" i="2"/>
  <c r="EV19" i="2" s="1"/>
  <c r="CJ19" i="2"/>
  <c r="CQ19" i="2"/>
  <c r="CV19" i="2"/>
  <c r="DA19" i="2"/>
  <c r="DF19" i="2"/>
  <c r="DK19" i="2"/>
  <c r="EZ19" i="2" s="1"/>
  <c r="DP19" i="2"/>
  <c r="DU19" i="2"/>
  <c r="DZ19" i="2"/>
  <c r="EE19" i="2"/>
  <c r="EJ19" i="2"/>
  <c r="EK19" i="2"/>
  <c r="K20" i="2"/>
  <c r="EQ20" i="2" s="1"/>
  <c r="M20" i="2"/>
  <c r="X20" i="2"/>
  <c r="AI20" i="2"/>
  <c r="AT20" i="2"/>
  <c r="BA20" i="2"/>
  <c r="EU20" i="2" s="1"/>
  <c r="BL20" i="2"/>
  <c r="BW20" i="2"/>
  <c r="BZ20" i="2"/>
  <c r="CE20" i="2"/>
  <c r="EV20" i="2" s="1"/>
  <c r="CJ20" i="2"/>
  <c r="CQ20" i="2"/>
  <c r="CV20" i="2"/>
  <c r="DA20" i="2"/>
  <c r="DF20" i="2"/>
  <c r="DK20" i="2"/>
  <c r="EZ20" i="2" s="1"/>
  <c r="DP20" i="2"/>
  <c r="DU20" i="2"/>
  <c r="DZ20" i="2"/>
  <c r="EE20" i="2"/>
  <c r="EJ20" i="2"/>
  <c r="EK20" i="2"/>
  <c r="K21" i="2"/>
  <c r="EQ21" i="2" s="1"/>
  <c r="M21" i="2"/>
  <c r="X21" i="2"/>
  <c r="AI21" i="2"/>
  <c r="AT21" i="2"/>
  <c r="BA21" i="2"/>
  <c r="EU21" i="2" s="1"/>
  <c r="BL21" i="2"/>
  <c r="BW21" i="2"/>
  <c r="BZ21" i="2"/>
  <c r="CE21" i="2"/>
  <c r="EV21" i="2" s="1"/>
  <c r="CJ21" i="2"/>
  <c r="CQ21" i="2"/>
  <c r="CV21" i="2"/>
  <c r="DA21" i="2"/>
  <c r="DF21" i="2"/>
  <c r="DK21" i="2"/>
  <c r="EZ21" i="2" s="1"/>
  <c r="DP21" i="2"/>
  <c r="DU21" i="2"/>
  <c r="DZ21" i="2"/>
  <c r="EE21" i="2"/>
  <c r="EJ21" i="2"/>
  <c r="EK21" i="2"/>
  <c r="EM21" i="2" s="1"/>
  <c r="K22" i="2"/>
  <c r="EQ22" i="2" s="1"/>
  <c r="M22" i="2"/>
  <c r="X22" i="2"/>
  <c r="AI22" i="2"/>
  <c r="AT22" i="2"/>
  <c r="BA22" i="2"/>
  <c r="EU22" i="2" s="1"/>
  <c r="BL22" i="2"/>
  <c r="BW22" i="2"/>
  <c r="BZ22" i="2"/>
  <c r="CE22" i="2"/>
  <c r="EV22" i="2" s="1"/>
  <c r="CJ22" i="2"/>
  <c r="CQ22" i="2"/>
  <c r="CV22" i="2"/>
  <c r="DA22" i="2"/>
  <c r="DF22" i="2"/>
  <c r="DK22" i="2"/>
  <c r="EZ22" i="2" s="1"/>
  <c r="DP22" i="2"/>
  <c r="DU22" i="2"/>
  <c r="DZ22" i="2"/>
  <c r="EE22" i="2"/>
  <c r="EJ22" i="2"/>
  <c r="EK22" i="2"/>
  <c r="K23" i="2"/>
  <c r="EQ23" i="2" s="1"/>
  <c r="M23" i="2"/>
  <c r="X23" i="2"/>
  <c r="AI23" i="2"/>
  <c r="AT23" i="2"/>
  <c r="BA23" i="2"/>
  <c r="EU23" i="2" s="1"/>
  <c r="BL23" i="2"/>
  <c r="BW23" i="2"/>
  <c r="BZ23" i="2"/>
  <c r="CE23" i="2"/>
  <c r="EV23" i="2" s="1"/>
  <c r="CJ23" i="2"/>
  <c r="CQ23" i="2"/>
  <c r="CV23" i="2"/>
  <c r="DA23" i="2"/>
  <c r="DF23" i="2"/>
  <c r="DK23" i="2"/>
  <c r="EZ23" i="2" s="1"/>
  <c r="DP23" i="2"/>
  <c r="DU23" i="2"/>
  <c r="DZ23" i="2"/>
  <c r="EE23" i="2"/>
  <c r="EJ23" i="2"/>
  <c r="EK23" i="2"/>
  <c r="K24" i="2"/>
  <c r="EQ24" i="2" s="1"/>
  <c r="M24" i="2"/>
  <c r="X24" i="2"/>
  <c r="AI24" i="2"/>
  <c r="AT24" i="2"/>
  <c r="BA24" i="2"/>
  <c r="EU24" i="2" s="1"/>
  <c r="BL24" i="2"/>
  <c r="BW24" i="2"/>
  <c r="BZ24" i="2"/>
  <c r="CE24" i="2"/>
  <c r="EV24" i="2" s="1"/>
  <c r="CJ24" i="2"/>
  <c r="CQ24" i="2"/>
  <c r="CV24" i="2"/>
  <c r="DA24" i="2"/>
  <c r="DF24" i="2"/>
  <c r="DK24" i="2"/>
  <c r="EZ24" i="2" s="1"/>
  <c r="DP24" i="2"/>
  <c r="DU24" i="2"/>
  <c r="DZ24" i="2"/>
  <c r="EE24" i="2"/>
  <c r="EJ24" i="2"/>
  <c r="EK24" i="2"/>
  <c r="K25" i="2"/>
  <c r="EQ25" i="2" s="1"/>
  <c r="M25" i="2"/>
  <c r="X25" i="2"/>
  <c r="AI25" i="2"/>
  <c r="AT25" i="2"/>
  <c r="BA25" i="2"/>
  <c r="EU25" i="2" s="1"/>
  <c r="BL25" i="2"/>
  <c r="BW25" i="2"/>
  <c r="BZ25" i="2"/>
  <c r="CE25" i="2"/>
  <c r="EV25" i="2" s="1"/>
  <c r="CJ25" i="2"/>
  <c r="CQ25" i="2"/>
  <c r="CV25" i="2"/>
  <c r="DA25" i="2"/>
  <c r="DF25" i="2"/>
  <c r="DK25" i="2"/>
  <c r="EZ25" i="2" s="1"/>
  <c r="DP25" i="2"/>
  <c r="DU25" i="2"/>
  <c r="DZ25" i="2"/>
  <c r="EE25" i="2"/>
  <c r="EJ25" i="2"/>
  <c r="EK25" i="2"/>
  <c r="EM25" i="2" s="1"/>
  <c r="K26" i="2"/>
  <c r="EQ26" i="2" s="1"/>
  <c r="M26" i="2"/>
  <c r="X26" i="2"/>
  <c r="AI26" i="2"/>
  <c r="AT26" i="2"/>
  <c r="BA26" i="2"/>
  <c r="EU26" i="2" s="1"/>
  <c r="BL26" i="2"/>
  <c r="BW26" i="2"/>
  <c r="BZ26" i="2"/>
  <c r="CE26" i="2"/>
  <c r="EV26" i="2" s="1"/>
  <c r="CJ26" i="2"/>
  <c r="CQ26" i="2"/>
  <c r="CV26" i="2"/>
  <c r="DA26" i="2"/>
  <c r="DF26" i="2"/>
  <c r="DK26" i="2"/>
  <c r="EZ26" i="2" s="1"/>
  <c r="DP26" i="2"/>
  <c r="DU26" i="2"/>
  <c r="DZ26" i="2"/>
  <c r="EE26" i="2"/>
  <c r="EJ26" i="2"/>
  <c r="EK26" i="2"/>
  <c r="K27" i="2"/>
  <c r="EQ27" i="2" s="1"/>
  <c r="M27" i="2"/>
  <c r="X27" i="2"/>
  <c r="AI27" i="2"/>
  <c r="AT27" i="2"/>
  <c r="BA27" i="2"/>
  <c r="EU27" i="2" s="1"/>
  <c r="BL27" i="2"/>
  <c r="BW27" i="2"/>
  <c r="BZ27" i="2"/>
  <c r="CE27" i="2"/>
  <c r="EV27" i="2" s="1"/>
  <c r="CJ27" i="2"/>
  <c r="CQ27" i="2"/>
  <c r="CV27" i="2"/>
  <c r="DA27" i="2"/>
  <c r="DF27" i="2"/>
  <c r="DK27" i="2"/>
  <c r="EZ27" i="2" s="1"/>
  <c r="DP27" i="2"/>
  <c r="DU27" i="2"/>
  <c r="DZ27" i="2"/>
  <c r="EE27" i="2"/>
  <c r="EJ27" i="2"/>
  <c r="EK27" i="2"/>
  <c r="K28" i="2"/>
  <c r="EQ28" i="2" s="1"/>
  <c r="M28" i="2"/>
  <c r="X28" i="2"/>
  <c r="AI28" i="2"/>
  <c r="AT28" i="2"/>
  <c r="BA28" i="2"/>
  <c r="EU28" i="2" s="1"/>
  <c r="BL28" i="2"/>
  <c r="BW28" i="2"/>
  <c r="BZ28" i="2"/>
  <c r="CE28" i="2"/>
  <c r="EV28" i="2" s="1"/>
  <c r="CJ28" i="2"/>
  <c r="CQ28" i="2"/>
  <c r="CV28" i="2"/>
  <c r="DA28" i="2"/>
  <c r="DF28" i="2"/>
  <c r="DK28" i="2"/>
  <c r="EZ28" i="2" s="1"/>
  <c r="DP28" i="2"/>
  <c r="DU28" i="2"/>
  <c r="DZ28" i="2"/>
  <c r="EE28" i="2"/>
  <c r="EJ28" i="2"/>
  <c r="EK28" i="2"/>
  <c r="K29" i="2"/>
  <c r="EQ29" i="2" s="1"/>
  <c r="M29" i="2"/>
  <c r="X29" i="2"/>
  <c r="AI29" i="2"/>
  <c r="AT29" i="2"/>
  <c r="BA29" i="2"/>
  <c r="EU29" i="2" s="1"/>
  <c r="BL29" i="2"/>
  <c r="BW29" i="2"/>
  <c r="BZ29" i="2"/>
  <c r="CE29" i="2"/>
  <c r="EV29" i="2" s="1"/>
  <c r="CJ29" i="2"/>
  <c r="CQ29" i="2"/>
  <c r="CV29" i="2"/>
  <c r="DA29" i="2"/>
  <c r="DF29" i="2"/>
  <c r="DK29" i="2"/>
  <c r="EZ29" i="2" s="1"/>
  <c r="DP29" i="2"/>
  <c r="DU29" i="2"/>
  <c r="DZ29" i="2"/>
  <c r="EE29" i="2"/>
  <c r="EJ29" i="2"/>
  <c r="EK29" i="2"/>
  <c r="EN29" i="2" s="1"/>
  <c r="M30" i="2"/>
  <c r="X30" i="2"/>
  <c r="AI30" i="2"/>
  <c r="AT30" i="2"/>
  <c r="BA30" i="2"/>
  <c r="EU30" i="2" s="1"/>
  <c r="BL30" i="2"/>
  <c r="BW30" i="2"/>
  <c r="BZ30" i="2"/>
  <c r="CE30" i="2"/>
  <c r="EV30" i="2" s="1"/>
  <c r="CJ30" i="2"/>
  <c r="CQ30" i="2"/>
  <c r="CV30" i="2"/>
  <c r="DA30" i="2"/>
  <c r="DF30" i="2"/>
  <c r="DK30" i="2"/>
  <c r="EZ30" i="2" s="1"/>
  <c r="DP30" i="2"/>
  <c r="DU30" i="2"/>
  <c r="DZ30" i="2"/>
  <c r="EE30" i="2"/>
  <c r="EJ30" i="2"/>
  <c r="EK30" i="2"/>
  <c r="K31" i="2"/>
  <c r="EQ31" i="2" s="1"/>
  <c r="M31" i="2"/>
  <c r="X31" i="2"/>
  <c r="AI31" i="2"/>
  <c r="AT31" i="2"/>
  <c r="BA31" i="2"/>
  <c r="EU31" i="2" s="1"/>
  <c r="BL31" i="2"/>
  <c r="BW31" i="2"/>
  <c r="BZ31" i="2"/>
  <c r="CE31" i="2"/>
  <c r="EV31" i="2" s="1"/>
  <c r="CJ31" i="2"/>
  <c r="CQ31" i="2"/>
  <c r="CV31" i="2"/>
  <c r="DA31" i="2"/>
  <c r="DF31" i="2"/>
  <c r="DK31" i="2"/>
  <c r="EZ31" i="2" s="1"/>
  <c r="DP31" i="2"/>
  <c r="DU31" i="2"/>
  <c r="DZ31" i="2"/>
  <c r="EE31" i="2"/>
  <c r="EJ31" i="2"/>
  <c r="EK31" i="2"/>
  <c r="K32" i="2"/>
  <c r="EQ32" i="2" s="1"/>
  <c r="M32" i="2"/>
  <c r="X32" i="2"/>
  <c r="AI32" i="2"/>
  <c r="AT32" i="2"/>
  <c r="BA32" i="2"/>
  <c r="EU32" i="2" s="1"/>
  <c r="BL32" i="2"/>
  <c r="BW32" i="2"/>
  <c r="BZ32" i="2"/>
  <c r="CE32" i="2"/>
  <c r="EV32" i="2" s="1"/>
  <c r="CJ32" i="2"/>
  <c r="CQ32" i="2"/>
  <c r="CV32" i="2"/>
  <c r="DA32" i="2"/>
  <c r="DF32" i="2"/>
  <c r="DK32" i="2"/>
  <c r="EZ32" i="2" s="1"/>
  <c r="DP32" i="2"/>
  <c r="DU32" i="2"/>
  <c r="DZ32" i="2"/>
  <c r="EE32" i="2"/>
  <c r="EJ32" i="2"/>
  <c r="EK32" i="2"/>
  <c r="K33" i="2"/>
  <c r="EQ33" i="2" s="1"/>
  <c r="M33" i="2"/>
  <c r="X33" i="2"/>
  <c r="AI33" i="2"/>
  <c r="AT33" i="2"/>
  <c r="BA33" i="2"/>
  <c r="EU33" i="2" s="1"/>
  <c r="BL33" i="2"/>
  <c r="BW33" i="2"/>
  <c r="BZ33" i="2"/>
  <c r="CE33" i="2"/>
  <c r="EV33" i="2" s="1"/>
  <c r="CJ33" i="2"/>
  <c r="CQ33" i="2"/>
  <c r="CV33" i="2"/>
  <c r="DA33" i="2"/>
  <c r="DF33" i="2"/>
  <c r="DK33" i="2"/>
  <c r="EZ33" i="2" s="1"/>
  <c r="DP33" i="2"/>
  <c r="DU33" i="2"/>
  <c r="DZ33" i="2"/>
  <c r="EE33" i="2"/>
  <c r="EJ33" i="2"/>
  <c r="EK33" i="2"/>
  <c r="K34" i="2"/>
  <c r="EQ34" i="2" s="1"/>
  <c r="M34" i="2"/>
  <c r="X34" i="2"/>
  <c r="AI34" i="2"/>
  <c r="AT34" i="2"/>
  <c r="BA34" i="2"/>
  <c r="EU34" i="2" s="1"/>
  <c r="BL34" i="2"/>
  <c r="BW34" i="2"/>
  <c r="BZ34" i="2"/>
  <c r="CE34" i="2"/>
  <c r="EV34" i="2" s="1"/>
  <c r="CJ34" i="2"/>
  <c r="CQ34" i="2"/>
  <c r="CV34" i="2"/>
  <c r="DA34" i="2"/>
  <c r="DF34" i="2"/>
  <c r="DK34" i="2"/>
  <c r="EZ34" i="2" s="1"/>
  <c r="DP34" i="2"/>
  <c r="DU34" i="2"/>
  <c r="DZ34" i="2"/>
  <c r="EE34" i="2"/>
  <c r="EJ34" i="2"/>
  <c r="EK34" i="2"/>
  <c r="K35" i="2"/>
  <c r="EQ35" i="2" s="1"/>
  <c r="M35" i="2"/>
  <c r="X35" i="2"/>
  <c r="AI35" i="2"/>
  <c r="AT35" i="2"/>
  <c r="BA35" i="2"/>
  <c r="EU35" i="2" s="1"/>
  <c r="BL35" i="2"/>
  <c r="BW35" i="2"/>
  <c r="BZ35" i="2"/>
  <c r="CE35" i="2"/>
  <c r="EV35" i="2" s="1"/>
  <c r="CJ35" i="2"/>
  <c r="CQ35" i="2"/>
  <c r="CV35" i="2"/>
  <c r="DA35" i="2"/>
  <c r="DF35" i="2"/>
  <c r="DK35" i="2"/>
  <c r="EZ35" i="2" s="1"/>
  <c r="DP35" i="2"/>
  <c r="DU35" i="2"/>
  <c r="DZ35" i="2"/>
  <c r="EE35" i="2"/>
  <c r="EJ35" i="2"/>
  <c r="EK35" i="2"/>
  <c r="K36" i="2"/>
  <c r="EQ36" i="2" s="1"/>
  <c r="M36" i="2"/>
  <c r="X36" i="2"/>
  <c r="AI36" i="2"/>
  <c r="AT36" i="2"/>
  <c r="BA36" i="2"/>
  <c r="EU36" i="2" s="1"/>
  <c r="BL36" i="2"/>
  <c r="BW36" i="2"/>
  <c r="BZ36" i="2"/>
  <c r="CE36" i="2"/>
  <c r="EV36" i="2" s="1"/>
  <c r="CJ36" i="2"/>
  <c r="CQ36" i="2"/>
  <c r="CV36" i="2"/>
  <c r="DA36" i="2"/>
  <c r="DF36" i="2"/>
  <c r="DK36" i="2"/>
  <c r="EZ36" i="2" s="1"/>
  <c r="DP36" i="2"/>
  <c r="DU36" i="2"/>
  <c r="DZ36" i="2"/>
  <c r="EE36" i="2"/>
  <c r="EJ36" i="2"/>
  <c r="EK36" i="2"/>
  <c r="K37" i="2"/>
  <c r="EQ37" i="2" s="1"/>
  <c r="M37" i="2"/>
  <c r="X37" i="2"/>
  <c r="AI37" i="2"/>
  <c r="AT37" i="2"/>
  <c r="BA37" i="2"/>
  <c r="EU37" i="2" s="1"/>
  <c r="BL37" i="2"/>
  <c r="BW37" i="2"/>
  <c r="BZ37" i="2"/>
  <c r="CE37" i="2"/>
  <c r="EV37" i="2" s="1"/>
  <c r="CJ37" i="2"/>
  <c r="CQ37" i="2"/>
  <c r="CV37" i="2"/>
  <c r="DA37" i="2"/>
  <c r="DF37" i="2"/>
  <c r="DK37" i="2"/>
  <c r="EZ37" i="2" s="1"/>
  <c r="DP37" i="2"/>
  <c r="DU37" i="2"/>
  <c r="DZ37" i="2"/>
  <c r="EE37" i="2"/>
  <c r="EJ37" i="2"/>
  <c r="EK37" i="2"/>
  <c r="K38" i="2"/>
  <c r="EQ38" i="2" s="1"/>
  <c r="M38" i="2"/>
  <c r="X38" i="2"/>
  <c r="AI38" i="2"/>
  <c r="AT38" i="2"/>
  <c r="BA38" i="2"/>
  <c r="EU38" i="2" s="1"/>
  <c r="BL38" i="2"/>
  <c r="BW38" i="2"/>
  <c r="BZ38" i="2"/>
  <c r="CE38" i="2"/>
  <c r="EV38" i="2" s="1"/>
  <c r="CJ38" i="2"/>
  <c r="CQ38" i="2"/>
  <c r="CV38" i="2"/>
  <c r="DA38" i="2"/>
  <c r="DF38" i="2"/>
  <c r="DK38" i="2"/>
  <c r="EZ38" i="2" s="1"/>
  <c r="DP38" i="2"/>
  <c r="DU38" i="2"/>
  <c r="DZ38" i="2"/>
  <c r="EE38" i="2"/>
  <c r="EJ38" i="2"/>
  <c r="EK38" i="2"/>
  <c r="K39" i="2"/>
  <c r="EQ39" i="2" s="1"/>
  <c r="M39" i="2"/>
  <c r="X39" i="2"/>
  <c r="AI39" i="2"/>
  <c r="AT39" i="2"/>
  <c r="BA39" i="2"/>
  <c r="EU39" i="2" s="1"/>
  <c r="BL39" i="2"/>
  <c r="BW39" i="2"/>
  <c r="BZ39" i="2"/>
  <c r="CE39" i="2"/>
  <c r="EV39" i="2" s="1"/>
  <c r="CJ39" i="2"/>
  <c r="CQ39" i="2"/>
  <c r="CV39" i="2"/>
  <c r="DA39" i="2"/>
  <c r="DF39" i="2"/>
  <c r="DK39" i="2"/>
  <c r="EZ39" i="2" s="1"/>
  <c r="DP39" i="2"/>
  <c r="DU39" i="2"/>
  <c r="DZ39" i="2"/>
  <c r="EE39" i="2"/>
  <c r="EJ39" i="2"/>
  <c r="EK39" i="2"/>
  <c r="K40" i="2"/>
  <c r="EQ40" i="2" s="1"/>
  <c r="M40" i="2"/>
  <c r="X40" i="2"/>
  <c r="AI40" i="2"/>
  <c r="AT40" i="2"/>
  <c r="BA40" i="2"/>
  <c r="EU40" i="2" s="1"/>
  <c r="BL40" i="2"/>
  <c r="BW40" i="2"/>
  <c r="BZ40" i="2"/>
  <c r="CE40" i="2"/>
  <c r="EV40" i="2" s="1"/>
  <c r="CJ40" i="2"/>
  <c r="CQ40" i="2"/>
  <c r="CV40" i="2"/>
  <c r="DA40" i="2"/>
  <c r="DF40" i="2"/>
  <c r="DK40" i="2"/>
  <c r="EZ40" i="2" s="1"/>
  <c r="DP40" i="2"/>
  <c r="DU40" i="2"/>
  <c r="DZ40" i="2"/>
  <c r="EE40" i="2"/>
  <c r="EJ40" i="2"/>
  <c r="EK40" i="2"/>
  <c r="K41" i="2"/>
  <c r="EQ41" i="2" s="1"/>
  <c r="M41" i="2"/>
  <c r="X41" i="2"/>
  <c r="AI41" i="2"/>
  <c r="AT41" i="2"/>
  <c r="BA41" i="2"/>
  <c r="EU41" i="2" s="1"/>
  <c r="BL41" i="2"/>
  <c r="BW41" i="2"/>
  <c r="BZ41" i="2"/>
  <c r="CE41" i="2"/>
  <c r="EV41" i="2" s="1"/>
  <c r="CJ41" i="2"/>
  <c r="CQ41" i="2"/>
  <c r="CV41" i="2"/>
  <c r="DA41" i="2"/>
  <c r="DF41" i="2"/>
  <c r="DK41" i="2"/>
  <c r="EZ41" i="2" s="1"/>
  <c r="DP41" i="2"/>
  <c r="DU41" i="2"/>
  <c r="DZ41" i="2"/>
  <c r="EE41" i="2"/>
  <c r="EJ41" i="2"/>
  <c r="EK41" i="2"/>
  <c r="K42" i="2"/>
  <c r="EQ42" i="2" s="1"/>
  <c r="M42" i="2"/>
  <c r="X42" i="2"/>
  <c r="AI42" i="2"/>
  <c r="AT42" i="2"/>
  <c r="BA42" i="2"/>
  <c r="EU42" i="2" s="1"/>
  <c r="BL42" i="2"/>
  <c r="BW42" i="2"/>
  <c r="BZ42" i="2"/>
  <c r="CE42" i="2"/>
  <c r="EV42" i="2" s="1"/>
  <c r="CJ42" i="2"/>
  <c r="CQ42" i="2"/>
  <c r="CV42" i="2"/>
  <c r="DA42" i="2"/>
  <c r="DF42" i="2"/>
  <c r="DK42" i="2"/>
  <c r="EZ42" i="2" s="1"/>
  <c r="DP42" i="2"/>
  <c r="DU42" i="2"/>
  <c r="DZ42" i="2"/>
  <c r="EE42" i="2"/>
  <c r="EJ42" i="2"/>
  <c r="EK42" i="2"/>
  <c r="K43" i="2"/>
  <c r="EQ43" i="2" s="1"/>
  <c r="M43" i="2"/>
  <c r="X43" i="2"/>
  <c r="AI43" i="2"/>
  <c r="AT43" i="2"/>
  <c r="BA43" i="2"/>
  <c r="EU43" i="2" s="1"/>
  <c r="BL43" i="2"/>
  <c r="BW43" i="2"/>
  <c r="BZ43" i="2"/>
  <c r="CE43" i="2"/>
  <c r="EV43" i="2" s="1"/>
  <c r="CJ43" i="2"/>
  <c r="CQ43" i="2"/>
  <c r="CV43" i="2"/>
  <c r="DA43" i="2"/>
  <c r="DF43" i="2"/>
  <c r="DK43" i="2"/>
  <c r="EZ43" i="2" s="1"/>
  <c r="DP43" i="2"/>
  <c r="DU43" i="2"/>
  <c r="DZ43" i="2"/>
  <c r="EE43" i="2"/>
  <c r="EJ43" i="2"/>
  <c r="EK43" i="2"/>
  <c r="K44" i="2"/>
  <c r="EQ44" i="2" s="1"/>
  <c r="M44" i="2"/>
  <c r="X44" i="2"/>
  <c r="AI44" i="2"/>
  <c r="AT44" i="2"/>
  <c r="BA44" i="2"/>
  <c r="EU44" i="2" s="1"/>
  <c r="BL44" i="2"/>
  <c r="BW44" i="2"/>
  <c r="BZ44" i="2"/>
  <c r="CE44" i="2"/>
  <c r="EV44" i="2" s="1"/>
  <c r="CJ44" i="2"/>
  <c r="CQ44" i="2"/>
  <c r="CV44" i="2"/>
  <c r="DA44" i="2"/>
  <c r="DF44" i="2"/>
  <c r="DK44" i="2"/>
  <c r="EZ44" i="2" s="1"/>
  <c r="DP44" i="2"/>
  <c r="DU44" i="2"/>
  <c r="DZ44" i="2"/>
  <c r="EE44" i="2"/>
  <c r="EJ44" i="2"/>
  <c r="EK44" i="2"/>
  <c r="K45" i="2"/>
  <c r="EQ45" i="2" s="1"/>
  <c r="M45" i="2"/>
  <c r="X45" i="2"/>
  <c r="AI45" i="2"/>
  <c r="AT45" i="2"/>
  <c r="BA45" i="2"/>
  <c r="EU45" i="2" s="1"/>
  <c r="BL45" i="2"/>
  <c r="BW45" i="2"/>
  <c r="BZ45" i="2"/>
  <c r="CE45" i="2"/>
  <c r="EV45" i="2" s="1"/>
  <c r="CJ45" i="2"/>
  <c r="CQ45" i="2"/>
  <c r="CV45" i="2"/>
  <c r="DA45" i="2"/>
  <c r="DF45" i="2"/>
  <c r="DK45" i="2"/>
  <c r="EZ45" i="2" s="1"/>
  <c r="DP45" i="2"/>
  <c r="DU45" i="2"/>
  <c r="DZ45" i="2"/>
  <c r="EE45" i="2"/>
  <c r="EJ45" i="2"/>
  <c r="EK45" i="2"/>
  <c r="K46" i="2"/>
  <c r="EQ46" i="2" s="1"/>
  <c r="M46" i="2"/>
  <c r="X46" i="2"/>
  <c r="AI46" i="2"/>
  <c r="AT46" i="2"/>
  <c r="BA46" i="2"/>
  <c r="EU46" i="2" s="1"/>
  <c r="BL46" i="2"/>
  <c r="BW46" i="2"/>
  <c r="BZ46" i="2"/>
  <c r="CE46" i="2"/>
  <c r="EV46" i="2" s="1"/>
  <c r="CJ46" i="2"/>
  <c r="CQ46" i="2"/>
  <c r="CV46" i="2"/>
  <c r="DA46" i="2"/>
  <c r="DF46" i="2"/>
  <c r="DK46" i="2"/>
  <c r="EZ46" i="2" s="1"/>
  <c r="DP46" i="2"/>
  <c r="DU46" i="2"/>
  <c r="DZ46" i="2"/>
  <c r="EE46" i="2"/>
  <c r="EJ46" i="2"/>
  <c r="EK46" i="2"/>
  <c r="K47" i="2"/>
  <c r="EQ47" i="2" s="1"/>
  <c r="M47" i="2"/>
  <c r="X47" i="2"/>
  <c r="AI47" i="2"/>
  <c r="AT47" i="2"/>
  <c r="BA47" i="2"/>
  <c r="EU47" i="2" s="1"/>
  <c r="BL47" i="2"/>
  <c r="BW47" i="2"/>
  <c r="BZ47" i="2"/>
  <c r="CE47" i="2"/>
  <c r="EV47" i="2" s="1"/>
  <c r="CJ47" i="2"/>
  <c r="CQ47" i="2"/>
  <c r="CV47" i="2"/>
  <c r="DA47" i="2"/>
  <c r="DF47" i="2"/>
  <c r="DK47" i="2"/>
  <c r="EZ47" i="2" s="1"/>
  <c r="DP47" i="2"/>
  <c r="DU47" i="2"/>
  <c r="DZ47" i="2"/>
  <c r="EE47" i="2"/>
  <c r="EJ47" i="2"/>
  <c r="EK47" i="2"/>
  <c r="K48" i="2"/>
  <c r="EQ48" i="2" s="1"/>
  <c r="M48" i="2"/>
  <c r="X48" i="2"/>
  <c r="AI48" i="2"/>
  <c r="AT48" i="2"/>
  <c r="BA48" i="2"/>
  <c r="EU48" i="2" s="1"/>
  <c r="BL48" i="2"/>
  <c r="BW48" i="2"/>
  <c r="BZ48" i="2"/>
  <c r="CE48" i="2"/>
  <c r="EV48" i="2" s="1"/>
  <c r="CJ48" i="2"/>
  <c r="CQ48" i="2"/>
  <c r="CV48" i="2"/>
  <c r="DA48" i="2"/>
  <c r="DF48" i="2"/>
  <c r="DK48" i="2"/>
  <c r="EZ48" i="2" s="1"/>
  <c r="DP48" i="2"/>
  <c r="DU48" i="2"/>
  <c r="DZ48" i="2"/>
  <c r="EE48" i="2"/>
  <c r="EJ48" i="2"/>
  <c r="EK48" i="2"/>
  <c r="K49" i="2"/>
  <c r="EQ49" i="2" s="1"/>
  <c r="M49" i="2"/>
  <c r="X49" i="2"/>
  <c r="AI49" i="2"/>
  <c r="AT49" i="2"/>
  <c r="BA49" i="2"/>
  <c r="EU49" i="2" s="1"/>
  <c r="BL49" i="2"/>
  <c r="BW49" i="2"/>
  <c r="BZ49" i="2"/>
  <c r="CE49" i="2"/>
  <c r="EV49" i="2" s="1"/>
  <c r="CJ49" i="2"/>
  <c r="CQ49" i="2"/>
  <c r="CV49" i="2"/>
  <c r="DA49" i="2"/>
  <c r="DF49" i="2"/>
  <c r="DK49" i="2"/>
  <c r="EZ49" i="2" s="1"/>
  <c r="DP49" i="2"/>
  <c r="DU49" i="2"/>
  <c r="DZ49" i="2"/>
  <c r="EE49" i="2"/>
  <c r="EJ49" i="2"/>
  <c r="EK49" i="2"/>
  <c r="K50" i="2"/>
  <c r="EQ50" i="2" s="1"/>
  <c r="M50" i="2"/>
  <c r="X50" i="2"/>
  <c r="AI50" i="2"/>
  <c r="AT50" i="2"/>
  <c r="BA50" i="2"/>
  <c r="EU50" i="2" s="1"/>
  <c r="BL50" i="2"/>
  <c r="BW50" i="2"/>
  <c r="BZ50" i="2"/>
  <c r="CE50" i="2"/>
  <c r="EV50" i="2" s="1"/>
  <c r="CJ50" i="2"/>
  <c r="CQ50" i="2"/>
  <c r="CV50" i="2"/>
  <c r="DA50" i="2"/>
  <c r="DF50" i="2"/>
  <c r="DK50" i="2"/>
  <c r="EZ50" i="2" s="1"/>
  <c r="DP50" i="2"/>
  <c r="DU50" i="2"/>
  <c r="DZ50" i="2"/>
  <c r="EE50" i="2"/>
  <c r="EJ50" i="2"/>
  <c r="EK50" i="2"/>
  <c r="K51" i="2"/>
  <c r="EQ51" i="2" s="1"/>
  <c r="M51" i="2"/>
  <c r="X51" i="2"/>
  <c r="AI51" i="2"/>
  <c r="AT51" i="2"/>
  <c r="BA51" i="2"/>
  <c r="EU51" i="2" s="1"/>
  <c r="BL51" i="2"/>
  <c r="BW51" i="2"/>
  <c r="BZ51" i="2"/>
  <c r="CE51" i="2"/>
  <c r="EV51" i="2" s="1"/>
  <c r="CJ51" i="2"/>
  <c r="CQ51" i="2"/>
  <c r="CV51" i="2"/>
  <c r="DA51" i="2"/>
  <c r="DF51" i="2"/>
  <c r="DK51" i="2"/>
  <c r="EZ51" i="2" s="1"/>
  <c r="DP51" i="2"/>
  <c r="DU51" i="2"/>
  <c r="DZ51" i="2"/>
  <c r="EE51" i="2"/>
  <c r="EJ51" i="2"/>
  <c r="EK51" i="2"/>
  <c r="K52" i="2"/>
  <c r="EQ52" i="2" s="1"/>
  <c r="M52" i="2"/>
  <c r="X52" i="2"/>
  <c r="AI52" i="2"/>
  <c r="AT52" i="2"/>
  <c r="BA52" i="2"/>
  <c r="EU52" i="2" s="1"/>
  <c r="BL52" i="2"/>
  <c r="BW52" i="2"/>
  <c r="BZ52" i="2"/>
  <c r="CE52" i="2"/>
  <c r="EV52" i="2" s="1"/>
  <c r="CJ52" i="2"/>
  <c r="CQ52" i="2"/>
  <c r="CV52" i="2"/>
  <c r="DA52" i="2"/>
  <c r="DF52" i="2"/>
  <c r="DK52" i="2"/>
  <c r="EZ52" i="2" s="1"/>
  <c r="DP52" i="2"/>
  <c r="DU52" i="2"/>
  <c r="DZ52" i="2"/>
  <c r="EE52" i="2"/>
  <c r="EJ52" i="2"/>
  <c r="EK52" i="2"/>
  <c r="K53" i="2"/>
  <c r="EQ53" i="2" s="1"/>
  <c r="M53" i="2"/>
  <c r="X53" i="2"/>
  <c r="AI53" i="2"/>
  <c r="AT53" i="2"/>
  <c r="BA53" i="2"/>
  <c r="EU53" i="2" s="1"/>
  <c r="BL53" i="2"/>
  <c r="BW53" i="2"/>
  <c r="BZ53" i="2"/>
  <c r="CE53" i="2"/>
  <c r="EV53" i="2" s="1"/>
  <c r="CJ53" i="2"/>
  <c r="CQ53" i="2"/>
  <c r="CV53" i="2"/>
  <c r="DA53" i="2"/>
  <c r="DF53" i="2"/>
  <c r="DK53" i="2"/>
  <c r="EZ53" i="2" s="1"/>
  <c r="DP53" i="2"/>
  <c r="DU53" i="2"/>
  <c r="DZ53" i="2"/>
  <c r="EE53" i="2"/>
  <c r="EJ53" i="2"/>
  <c r="EK53" i="2"/>
  <c r="K54" i="2"/>
  <c r="EQ54" i="2" s="1"/>
  <c r="M54" i="2"/>
  <c r="X54" i="2"/>
  <c r="AI54" i="2"/>
  <c r="AT54" i="2"/>
  <c r="BA54" i="2"/>
  <c r="EU54" i="2" s="1"/>
  <c r="BL54" i="2"/>
  <c r="BW54" i="2"/>
  <c r="BZ54" i="2"/>
  <c r="CE54" i="2"/>
  <c r="EV54" i="2" s="1"/>
  <c r="CJ54" i="2"/>
  <c r="CQ54" i="2"/>
  <c r="CV54" i="2"/>
  <c r="DA54" i="2"/>
  <c r="DF54" i="2"/>
  <c r="DK54" i="2"/>
  <c r="EZ54" i="2" s="1"/>
  <c r="DP54" i="2"/>
  <c r="DU54" i="2"/>
  <c r="DZ54" i="2"/>
  <c r="EE54" i="2"/>
  <c r="EJ54" i="2"/>
  <c r="EK54" i="2"/>
  <c r="K55" i="2"/>
  <c r="EQ55" i="2" s="1"/>
  <c r="M55" i="2"/>
  <c r="X55" i="2"/>
  <c r="AI55" i="2"/>
  <c r="AT55" i="2"/>
  <c r="BA55" i="2"/>
  <c r="EU55" i="2" s="1"/>
  <c r="BL55" i="2"/>
  <c r="BW55" i="2"/>
  <c r="BZ55" i="2"/>
  <c r="CE55" i="2"/>
  <c r="EV55" i="2" s="1"/>
  <c r="CJ55" i="2"/>
  <c r="CQ55" i="2"/>
  <c r="CV55" i="2"/>
  <c r="DA55" i="2"/>
  <c r="DF55" i="2"/>
  <c r="DK55" i="2"/>
  <c r="EZ55" i="2" s="1"/>
  <c r="DP55" i="2"/>
  <c r="DU55" i="2"/>
  <c r="DZ55" i="2"/>
  <c r="EE55" i="2"/>
  <c r="EJ55" i="2"/>
  <c r="EK55" i="2"/>
  <c r="K56" i="2"/>
  <c r="EQ56" i="2" s="1"/>
  <c r="M56" i="2"/>
  <c r="X56" i="2"/>
  <c r="AI56" i="2"/>
  <c r="AT56" i="2"/>
  <c r="BA56" i="2"/>
  <c r="EU56" i="2" s="1"/>
  <c r="BL56" i="2"/>
  <c r="BW56" i="2"/>
  <c r="BZ56" i="2"/>
  <c r="CE56" i="2"/>
  <c r="EV56" i="2" s="1"/>
  <c r="CJ56" i="2"/>
  <c r="CQ56" i="2"/>
  <c r="CV56" i="2"/>
  <c r="DA56" i="2"/>
  <c r="DF56" i="2"/>
  <c r="DK56" i="2"/>
  <c r="EZ56" i="2" s="1"/>
  <c r="DP56" i="2"/>
  <c r="DU56" i="2"/>
  <c r="DZ56" i="2"/>
  <c r="EE56" i="2"/>
  <c r="EJ56" i="2"/>
  <c r="EK56" i="2"/>
  <c r="K57" i="2"/>
  <c r="EQ57" i="2" s="1"/>
  <c r="M57" i="2"/>
  <c r="X57" i="2"/>
  <c r="AI57" i="2"/>
  <c r="AT57" i="2"/>
  <c r="BA57" i="2"/>
  <c r="EU57" i="2" s="1"/>
  <c r="BL57" i="2"/>
  <c r="BW57" i="2"/>
  <c r="BZ57" i="2"/>
  <c r="CE57" i="2"/>
  <c r="EV57" i="2" s="1"/>
  <c r="CJ57" i="2"/>
  <c r="CQ57" i="2"/>
  <c r="CV57" i="2"/>
  <c r="DA57" i="2"/>
  <c r="DF57" i="2"/>
  <c r="DK57" i="2"/>
  <c r="EZ57" i="2" s="1"/>
  <c r="DP57" i="2"/>
  <c r="DU57" i="2"/>
  <c r="DZ57" i="2"/>
  <c r="EE57" i="2"/>
  <c r="EJ57" i="2"/>
  <c r="EK57" i="2"/>
  <c r="K58" i="2"/>
  <c r="EQ58" i="2" s="1"/>
  <c r="M58" i="2"/>
  <c r="X58" i="2"/>
  <c r="AI58" i="2"/>
  <c r="AT58" i="2"/>
  <c r="BA58" i="2"/>
  <c r="EU58" i="2" s="1"/>
  <c r="BL58" i="2"/>
  <c r="BW58" i="2"/>
  <c r="BZ58" i="2"/>
  <c r="CE58" i="2"/>
  <c r="EV58" i="2" s="1"/>
  <c r="CJ58" i="2"/>
  <c r="CQ58" i="2"/>
  <c r="CV58" i="2"/>
  <c r="DA58" i="2"/>
  <c r="DF58" i="2"/>
  <c r="DK58" i="2"/>
  <c r="EZ58" i="2" s="1"/>
  <c r="DP58" i="2"/>
  <c r="DU58" i="2"/>
  <c r="DZ58" i="2"/>
  <c r="EE58" i="2"/>
  <c r="EJ58" i="2"/>
  <c r="EK58" i="2"/>
  <c r="K59" i="2"/>
  <c r="EQ59" i="2" s="1"/>
  <c r="M59" i="2"/>
  <c r="X59" i="2"/>
  <c r="AI59" i="2"/>
  <c r="AT59" i="2"/>
  <c r="BA59" i="2"/>
  <c r="EU59" i="2" s="1"/>
  <c r="BL59" i="2"/>
  <c r="BW59" i="2"/>
  <c r="BZ59" i="2"/>
  <c r="CE59" i="2"/>
  <c r="EV59" i="2" s="1"/>
  <c r="CJ59" i="2"/>
  <c r="CQ59" i="2"/>
  <c r="CV59" i="2"/>
  <c r="DA59" i="2"/>
  <c r="DF59" i="2"/>
  <c r="DK59" i="2"/>
  <c r="EZ59" i="2" s="1"/>
  <c r="DP59" i="2"/>
  <c r="DU59" i="2"/>
  <c r="DZ59" i="2"/>
  <c r="EE59" i="2"/>
  <c r="EJ59" i="2"/>
  <c r="EK59" i="2"/>
  <c r="K60" i="2"/>
  <c r="EQ60" i="2" s="1"/>
  <c r="M60" i="2"/>
  <c r="X60" i="2"/>
  <c r="AI60" i="2"/>
  <c r="AT60" i="2"/>
  <c r="BA60" i="2"/>
  <c r="EU60" i="2" s="1"/>
  <c r="BL60" i="2"/>
  <c r="BW60" i="2"/>
  <c r="BZ60" i="2"/>
  <c r="CE60" i="2"/>
  <c r="EV60" i="2" s="1"/>
  <c r="CJ60" i="2"/>
  <c r="CQ60" i="2"/>
  <c r="CV60" i="2"/>
  <c r="DA60" i="2"/>
  <c r="DF60" i="2"/>
  <c r="DK60" i="2"/>
  <c r="EZ60" i="2" s="1"/>
  <c r="DP60" i="2"/>
  <c r="DU60" i="2"/>
  <c r="DZ60" i="2"/>
  <c r="EE60" i="2"/>
  <c r="EJ60" i="2"/>
  <c r="EK60" i="2"/>
  <c r="K61" i="2"/>
  <c r="EQ61" i="2" s="1"/>
  <c r="M61" i="2"/>
  <c r="X61" i="2"/>
  <c r="AI61" i="2"/>
  <c r="AT61" i="2"/>
  <c r="BA61" i="2"/>
  <c r="EU61" i="2" s="1"/>
  <c r="BL61" i="2"/>
  <c r="BW61" i="2"/>
  <c r="BZ61" i="2"/>
  <c r="CE61" i="2"/>
  <c r="EV61" i="2" s="1"/>
  <c r="CJ61" i="2"/>
  <c r="CQ61" i="2"/>
  <c r="CV61" i="2"/>
  <c r="DA61" i="2"/>
  <c r="DF61" i="2"/>
  <c r="DK61" i="2"/>
  <c r="EZ61" i="2" s="1"/>
  <c r="DP61" i="2"/>
  <c r="DU61" i="2"/>
  <c r="DZ61" i="2"/>
  <c r="EE61" i="2"/>
  <c r="EJ61" i="2"/>
  <c r="EK61" i="2"/>
  <c r="K62" i="2"/>
  <c r="EQ62" i="2" s="1"/>
  <c r="M62" i="2"/>
  <c r="X62" i="2"/>
  <c r="AI62" i="2"/>
  <c r="AT62" i="2"/>
  <c r="BA62" i="2"/>
  <c r="EU62" i="2" s="1"/>
  <c r="BL62" i="2"/>
  <c r="BW62" i="2"/>
  <c r="BZ62" i="2"/>
  <c r="CE62" i="2"/>
  <c r="EV62" i="2" s="1"/>
  <c r="CJ62" i="2"/>
  <c r="CQ62" i="2"/>
  <c r="CV62" i="2"/>
  <c r="DA62" i="2"/>
  <c r="DF62" i="2"/>
  <c r="DK62" i="2"/>
  <c r="EZ62" i="2" s="1"/>
  <c r="DP62" i="2"/>
  <c r="DU62" i="2"/>
  <c r="DZ62" i="2"/>
  <c r="EE62" i="2"/>
  <c r="EJ62" i="2"/>
  <c r="EK62" i="2"/>
  <c r="K63" i="2"/>
  <c r="EQ63" i="2" s="1"/>
  <c r="M63" i="2"/>
  <c r="X63" i="2"/>
  <c r="AI63" i="2"/>
  <c r="AT63" i="2"/>
  <c r="BA63" i="2"/>
  <c r="EU63" i="2" s="1"/>
  <c r="BL63" i="2"/>
  <c r="BW63" i="2"/>
  <c r="BZ63" i="2"/>
  <c r="CE63" i="2"/>
  <c r="EV63" i="2" s="1"/>
  <c r="CJ63" i="2"/>
  <c r="CQ63" i="2"/>
  <c r="CV63" i="2"/>
  <c r="DA63" i="2"/>
  <c r="DF63" i="2"/>
  <c r="DK63" i="2"/>
  <c r="EZ63" i="2" s="1"/>
  <c r="DP63" i="2"/>
  <c r="DU63" i="2"/>
  <c r="DZ63" i="2"/>
  <c r="EE63" i="2"/>
  <c r="EJ63" i="2"/>
  <c r="EK63" i="2"/>
  <c r="K64" i="2"/>
  <c r="EQ64" i="2" s="1"/>
  <c r="M64" i="2"/>
  <c r="X64" i="2"/>
  <c r="AI64" i="2"/>
  <c r="AT64" i="2"/>
  <c r="BA64" i="2"/>
  <c r="EU64" i="2" s="1"/>
  <c r="BL64" i="2"/>
  <c r="BW64" i="2"/>
  <c r="BZ64" i="2"/>
  <c r="CE64" i="2"/>
  <c r="EV64" i="2" s="1"/>
  <c r="CJ64" i="2"/>
  <c r="CQ64" i="2"/>
  <c r="CV64" i="2"/>
  <c r="DA64" i="2"/>
  <c r="DF64" i="2"/>
  <c r="DK64" i="2"/>
  <c r="EZ64" i="2" s="1"/>
  <c r="DP64" i="2"/>
  <c r="DU64" i="2"/>
  <c r="DZ64" i="2"/>
  <c r="EE64" i="2"/>
  <c r="EJ64" i="2"/>
  <c r="EK64" i="2"/>
  <c r="K65" i="2"/>
  <c r="EQ65" i="2" s="1"/>
  <c r="M65" i="2"/>
  <c r="X65" i="2"/>
  <c r="AI65" i="2"/>
  <c r="AT65" i="2"/>
  <c r="BA65" i="2"/>
  <c r="EU65" i="2" s="1"/>
  <c r="BL65" i="2"/>
  <c r="BW65" i="2"/>
  <c r="BZ65" i="2"/>
  <c r="CE65" i="2"/>
  <c r="EV65" i="2" s="1"/>
  <c r="CJ65" i="2"/>
  <c r="CQ65" i="2"/>
  <c r="CV65" i="2"/>
  <c r="DA65" i="2"/>
  <c r="DF65" i="2"/>
  <c r="DK65" i="2"/>
  <c r="EZ65" i="2" s="1"/>
  <c r="DP65" i="2"/>
  <c r="DU65" i="2"/>
  <c r="DZ65" i="2"/>
  <c r="EE65" i="2"/>
  <c r="EJ65" i="2"/>
  <c r="EK65" i="2"/>
  <c r="K66" i="2"/>
  <c r="EQ66" i="2" s="1"/>
  <c r="M66" i="2"/>
  <c r="X66" i="2"/>
  <c r="AI66" i="2"/>
  <c r="AT66" i="2"/>
  <c r="BA66" i="2"/>
  <c r="EU66" i="2" s="1"/>
  <c r="BL66" i="2"/>
  <c r="BW66" i="2"/>
  <c r="BZ66" i="2"/>
  <c r="CE66" i="2"/>
  <c r="EV66" i="2" s="1"/>
  <c r="CJ66" i="2"/>
  <c r="CQ66" i="2"/>
  <c r="CV66" i="2"/>
  <c r="DA66" i="2"/>
  <c r="DF66" i="2"/>
  <c r="DK66" i="2"/>
  <c r="EZ66" i="2" s="1"/>
  <c r="DP66" i="2"/>
  <c r="DU66" i="2"/>
  <c r="DZ66" i="2"/>
  <c r="EE66" i="2"/>
  <c r="EJ66" i="2"/>
  <c r="EK66" i="2"/>
  <c r="K67" i="2"/>
  <c r="EQ67" i="2" s="1"/>
  <c r="M67" i="2"/>
  <c r="X67" i="2"/>
  <c r="AI67" i="2"/>
  <c r="AT67" i="2"/>
  <c r="BA67" i="2"/>
  <c r="EU67" i="2" s="1"/>
  <c r="BL67" i="2"/>
  <c r="BW67" i="2"/>
  <c r="BZ67" i="2"/>
  <c r="CE67" i="2"/>
  <c r="EV67" i="2" s="1"/>
  <c r="CJ67" i="2"/>
  <c r="CQ67" i="2"/>
  <c r="CV67" i="2"/>
  <c r="DA67" i="2"/>
  <c r="DF67" i="2"/>
  <c r="DK67" i="2"/>
  <c r="EZ67" i="2" s="1"/>
  <c r="DP67" i="2"/>
  <c r="DU67" i="2"/>
  <c r="DZ67" i="2"/>
  <c r="EE67" i="2"/>
  <c r="EJ67" i="2"/>
  <c r="EK67" i="2"/>
  <c r="K68" i="2"/>
  <c r="EQ68" i="2" s="1"/>
  <c r="M68" i="2"/>
  <c r="X68" i="2"/>
  <c r="AI68" i="2"/>
  <c r="AT68" i="2"/>
  <c r="BA68" i="2"/>
  <c r="EU68" i="2" s="1"/>
  <c r="BL68" i="2"/>
  <c r="BW68" i="2"/>
  <c r="BZ68" i="2"/>
  <c r="CE68" i="2"/>
  <c r="EV68" i="2" s="1"/>
  <c r="CJ68" i="2"/>
  <c r="CQ68" i="2"/>
  <c r="CV68" i="2"/>
  <c r="DA68" i="2"/>
  <c r="DF68" i="2"/>
  <c r="DK68" i="2"/>
  <c r="EZ68" i="2" s="1"/>
  <c r="DP68" i="2"/>
  <c r="DU68" i="2"/>
  <c r="DZ68" i="2"/>
  <c r="EE68" i="2"/>
  <c r="EJ68" i="2"/>
  <c r="EK68" i="2"/>
  <c r="EN26" i="2" l="1"/>
  <c r="EM18" i="2"/>
  <c r="EN6" i="2"/>
  <c r="EX6" i="2" s="1"/>
  <c r="EN41" i="2"/>
  <c r="FB41" i="2" s="1"/>
  <c r="EM30" i="2"/>
  <c r="EM102" i="2"/>
  <c r="EN102" i="2"/>
  <c r="EM61" i="2"/>
  <c r="FA61" i="2" s="1"/>
  <c r="EN49" i="2"/>
  <c r="EN45" i="2"/>
  <c r="EN19" i="2"/>
  <c r="EX19" i="2" s="1"/>
  <c r="EN11" i="2"/>
  <c r="FB11" i="2" s="1"/>
  <c r="EN7" i="2"/>
  <c r="EM3" i="2"/>
  <c r="EN53" i="2"/>
  <c r="EX53" i="2" s="1"/>
  <c r="EM63" i="2"/>
  <c r="EW63" i="2" s="1"/>
  <c r="EM59" i="2"/>
  <c r="EM55" i="2"/>
  <c r="EN51" i="2"/>
  <c r="EX51" i="2" s="1"/>
  <c r="EN47" i="2"/>
  <c r="EX47" i="2" s="1"/>
  <c r="EN43" i="2"/>
  <c r="EN39" i="2"/>
  <c r="EN35" i="2"/>
  <c r="EN31" i="2"/>
  <c r="FB31" i="2" s="1"/>
  <c r="EM57" i="2"/>
  <c r="EM67" i="2"/>
  <c r="EN28" i="2"/>
  <c r="FB28" i="2" s="1"/>
  <c r="EM24" i="2"/>
  <c r="FA24" i="2" s="1"/>
  <c r="EN16" i="2"/>
  <c r="EN8" i="2"/>
  <c r="EM65" i="2"/>
  <c r="EW65" i="2" s="1"/>
  <c r="EN37" i="2"/>
  <c r="FB37" i="2" s="1"/>
  <c r="EM911" i="2"/>
  <c r="EN914" i="2"/>
  <c r="EN922" i="2"/>
  <c r="EM941" i="2"/>
  <c r="EM945" i="2"/>
  <c r="EM951" i="2"/>
  <c r="EM960" i="2"/>
  <c r="EN905" i="2"/>
  <c r="EM912" i="2"/>
  <c r="EM920" i="2"/>
  <c r="EN927" i="2"/>
  <c r="EM950" i="2"/>
  <c r="EN960" i="2"/>
  <c r="EM902" i="2"/>
  <c r="EN913" i="2"/>
  <c r="EM939" i="2"/>
  <c r="EN906" i="2"/>
  <c r="EN912" i="2"/>
  <c r="EN920" i="2"/>
  <c r="EM925" i="2"/>
  <c r="EM949" i="2"/>
  <c r="EN955" i="2"/>
  <c r="EM903" i="2"/>
  <c r="EN921" i="2"/>
  <c r="EN957" i="2"/>
  <c r="EN901" i="2"/>
  <c r="EM930" i="2"/>
  <c r="EN902" i="2"/>
  <c r="EN937" i="2"/>
  <c r="EN930" i="2"/>
  <c r="EM933" i="2"/>
  <c r="EN931" i="2"/>
  <c r="EN956" i="2"/>
  <c r="EN923" i="2"/>
  <c r="EM953" i="2"/>
  <c r="EM914" i="2"/>
  <c r="EN943" i="2"/>
  <c r="EM931" i="2"/>
  <c r="EN934" i="2"/>
  <c r="EN936" i="2"/>
  <c r="EM919" i="2"/>
  <c r="EN948" i="2"/>
  <c r="EM959" i="2"/>
  <c r="EN919" i="2"/>
  <c r="EM935" i="2"/>
  <c r="EN962" i="2"/>
  <c r="EN925" i="2"/>
  <c r="EM909" i="2"/>
  <c r="EN924" i="2"/>
  <c r="EM937" i="2"/>
  <c r="EM901" i="2"/>
  <c r="EM952" i="2"/>
  <c r="EM932" i="2"/>
  <c r="EN904" i="2"/>
  <c r="EM938" i="2"/>
  <c r="EM905" i="2"/>
  <c r="EM915" i="2"/>
  <c r="EM927" i="2"/>
  <c r="EM942" i="2"/>
  <c r="EM946" i="2"/>
  <c r="EN952" i="2"/>
  <c r="EM961" i="2"/>
  <c r="EM906" i="2"/>
  <c r="EN915" i="2"/>
  <c r="EM923" i="2"/>
  <c r="EM928" i="2"/>
  <c r="EN951" i="2"/>
  <c r="EN961" i="2"/>
  <c r="EM904" i="2"/>
  <c r="EM918" i="2"/>
  <c r="EM948" i="2"/>
  <c r="EM907" i="2"/>
  <c r="EM913" i="2"/>
  <c r="EM921" i="2"/>
  <c r="EN926" i="2"/>
  <c r="EN950" i="2"/>
  <c r="EM956" i="2"/>
  <c r="EN909" i="2"/>
  <c r="EM947" i="2"/>
  <c r="EN935" i="2"/>
  <c r="EM936" i="2"/>
  <c r="EN903" i="2"/>
  <c r="EN946" i="2"/>
  <c r="EN938" i="2"/>
  <c r="EN945" i="2"/>
  <c r="EN940" i="2"/>
  <c r="EN910" i="2"/>
  <c r="EN918" i="2"/>
  <c r="EM929" i="2"/>
  <c r="EM943" i="2"/>
  <c r="EN947" i="2"/>
  <c r="EN958" i="2"/>
  <c r="EN953" i="2"/>
  <c r="EM908" i="2"/>
  <c r="EM916" i="2"/>
  <c r="EM924" i="2"/>
  <c r="EN929" i="2"/>
  <c r="EM954" i="2"/>
  <c r="EM962" i="2"/>
  <c r="EN907" i="2"/>
  <c r="EM922" i="2"/>
  <c r="EN908" i="2"/>
  <c r="EN916" i="2"/>
  <c r="EN928" i="2"/>
  <c r="EM957" i="2"/>
  <c r="EN949" i="2"/>
  <c r="EM934" i="2"/>
  <c r="EN942" i="2"/>
  <c r="EN941" i="2"/>
  <c r="EM940" i="2"/>
  <c r="EM944" i="2"/>
  <c r="EN959" i="2"/>
  <c r="EN911" i="2"/>
  <c r="EM926" i="2"/>
  <c r="EM955" i="2"/>
  <c r="EM910" i="2"/>
  <c r="EM958" i="2"/>
  <c r="EM917" i="2"/>
  <c r="EN954" i="2"/>
  <c r="EN917" i="2"/>
  <c r="EN939" i="2"/>
  <c r="EN944" i="2"/>
  <c r="EN932" i="2"/>
  <c r="EN933" i="2"/>
  <c r="EN709" i="2"/>
  <c r="EM721" i="2"/>
  <c r="EM735" i="2"/>
  <c r="EM743" i="2"/>
  <c r="EM724" i="2"/>
  <c r="EN699" i="2"/>
  <c r="EN713" i="2"/>
  <c r="EM731" i="2"/>
  <c r="EM739" i="2"/>
  <c r="EM748" i="2"/>
  <c r="EM744" i="2"/>
  <c r="EM727" i="2"/>
  <c r="EN703" i="2"/>
  <c r="EM750" i="2"/>
  <c r="EN707" i="2"/>
  <c r="EN756" i="2"/>
  <c r="EN758" i="2"/>
  <c r="EM839" i="2"/>
  <c r="EM851" i="2"/>
  <c r="EN885" i="2"/>
  <c r="EN889" i="2"/>
  <c r="EM893" i="2"/>
  <c r="EM897" i="2"/>
  <c r="EN869" i="2"/>
  <c r="EM884" i="2"/>
  <c r="EN858" i="2"/>
  <c r="EN883" i="2"/>
  <c r="EM888" i="2"/>
  <c r="EM837" i="2"/>
  <c r="EN893" i="2"/>
  <c r="EN897" i="2"/>
  <c r="EN867" i="2"/>
  <c r="EM883" i="2"/>
  <c r="EN878" i="2"/>
  <c r="EM889" i="2"/>
  <c r="EN851" i="2"/>
  <c r="EN852" i="2"/>
  <c r="EN863" i="2"/>
  <c r="EN846" i="2"/>
  <c r="EM876" i="2"/>
  <c r="EN840" i="2"/>
  <c r="EN847" i="2"/>
  <c r="EN837" i="2"/>
  <c r="EN876" i="2"/>
  <c r="EN861" i="2"/>
  <c r="EN868" i="2"/>
  <c r="EN853" i="2"/>
  <c r="EN873" i="2"/>
  <c r="EM899" i="2"/>
  <c r="EN865" i="2"/>
  <c r="EM770" i="2"/>
  <c r="EM777" i="2"/>
  <c r="EN784" i="2"/>
  <c r="EM795" i="2"/>
  <c r="EN821" i="2"/>
  <c r="EN826" i="2"/>
  <c r="EM774" i="2"/>
  <c r="EN791" i="2"/>
  <c r="EN810" i="2"/>
  <c r="EM830" i="2"/>
  <c r="EM784" i="2"/>
  <c r="EN806" i="2"/>
  <c r="EN828" i="2"/>
  <c r="EN770" i="2"/>
  <c r="EN780" i="2"/>
  <c r="EN786" i="2"/>
  <c r="EM792" i="2"/>
  <c r="EM810" i="2"/>
  <c r="EM818" i="2"/>
  <c r="EN769" i="2"/>
  <c r="EN782" i="2"/>
  <c r="EM799" i="2"/>
  <c r="EN815" i="2"/>
  <c r="EN776" i="2"/>
  <c r="EN793" i="2"/>
  <c r="EN825" i="2"/>
  <c r="EM835" i="2"/>
  <c r="EM831" i="2"/>
  <c r="EM825" i="2"/>
  <c r="EM803" i="2"/>
  <c r="EN801" i="2"/>
  <c r="EM817" i="2"/>
  <c r="EM815" i="2"/>
  <c r="EN805" i="2"/>
  <c r="EN722" i="2"/>
  <c r="EN701" i="2"/>
  <c r="EM737" i="2"/>
  <c r="EM741" i="2"/>
  <c r="EN765" i="2"/>
  <c r="EM842" i="2"/>
  <c r="EN860" i="2"/>
  <c r="EN886" i="2"/>
  <c r="EN890" i="2"/>
  <c r="EM894" i="2"/>
  <c r="EM898" i="2"/>
  <c r="EM878" i="2"/>
  <c r="EM866" i="2"/>
  <c r="EN877" i="2"/>
  <c r="EN884" i="2"/>
  <c r="EM890" i="2"/>
  <c r="EM840" i="2"/>
  <c r="EN894" i="2"/>
  <c r="EN898" i="2"/>
  <c r="EM877" i="2"/>
  <c r="EM849" i="2"/>
  <c r="EN880" i="2"/>
  <c r="EM891" i="2"/>
  <c r="EN839" i="2"/>
  <c r="EM860" i="2"/>
  <c r="EM857" i="2"/>
  <c r="EN899" i="2"/>
  <c r="EM873" i="2"/>
  <c r="EN842" i="2"/>
  <c r="EN900" i="2"/>
  <c r="EM875" i="2"/>
  <c r="EN874" i="2"/>
  <c r="EN856" i="2"/>
  <c r="EM856" i="2"/>
  <c r="EM861" i="2"/>
  <c r="EM869" i="2"/>
  <c r="EN871" i="2"/>
  <c r="EN771" i="2"/>
  <c r="EN778" i="2"/>
  <c r="EM786" i="2"/>
  <c r="EN797" i="2"/>
  <c r="EM822" i="2"/>
  <c r="EN832" i="2"/>
  <c r="EM781" i="2"/>
  <c r="EM793" i="2"/>
  <c r="EM814" i="2"/>
  <c r="EM771" i="2"/>
  <c r="EN788" i="2"/>
  <c r="EN814" i="2"/>
  <c r="EM832" i="2"/>
  <c r="EM772" i="2"/>
  <c r="EM782" i="2"/>
  <c r="EN789" i="2"/>
  <c r="EM794" i="2"/>
  <c r="EN812" i="2"/>
  <c r="EN819" i="2"/>
  <c r="EN772" i="2"/>
  <c r="EN790" i="2"/>
  <c r="EM804" i="2"/>
  <c r="EM828" i="2"/>
  <c r="EM778" i="2"/>
  <c r="EM797" i="2"/>
  <c r="EN827" i="2"/>
  <c r="EM813" i="2"/>
  <c r="EN811" i="2"/>
  <c r="EM805" i="2"/>
  <c r="EM823" i="2"/>
  <c r="EN835" i="2"/>
  <c r="EM827" i="2"/>
  <c r="EN798" i="2"/>
  <c r="EM811" i="2"/>
  <c r="EM763" i="2"/>
  <c r="EN751" i="2"/>
  <c r="EN740" i="2"/>
  <c r="EN732" i="2"/>
  <c r="EN725" i="2"/>
  <c r="EM718" i="2"/>
  <c r="EM765" i="2"/>
  <c r="EN757" i="2"/>
  <c r="EN747" i="2"/>
  <c r="EN711" i="2"/>
  <c r="EM729" i="2"/>
  <c r="EN718" i="2"/>
  <c r="EN762" i="2"/>
  <c r="EN724" i="2"/>
  <c r="EM846" i="2"/>
  <c r="EN862" i="2"/>
  <c r="EN887" i="2"/>
  <c r="EN891" i="2"/>
  <c r="EM895" i="2"/>
  <c r="EM848" i="2"/>
  <c r="EM880" i="2"/>
  <c r="EM841" i="2"/>
  <c r="EN879" i="2"/>
  <c r="EM885" i="2"/>
  <c r="EM892" i="2"/>
  <c r="EM843" i="2"/>
  <c r="EN895" i="2"/>
  <c r="EM838" i="2"/>
  <c r="EM879" i="2"/>
  <c r="EM853" i="2"/>
  <c r="EN882" i="2"/>
  <c r="EM871" i="2"/>
  <c r="EM870" i="2"/>
  <c r="EM868" i="2"/>
  <c r="EM855" i="2"/>
  <c r="EN854" i="2"/>
  <c r="EM865" i="2"/>
  <c r="EM859" i="2"/>
  <c r="EM858" i="2"/>
  <c r="EM867" i="2"/>
  <c r="EN872" i="2"/>
  <c r="EN843" i="2"/>
  <c r="EM862" i="2"/>
  <c r="EN857" i="2"/>
  <c r="EN866" i="2"/>
  <c r="EN855" i="2"/>
  <c r="EN773" i="2"/>
  <c r="EM780" i="2"/>
  <c r="EN787" i="2"/>
  <c r="EM812" i="2"/>
  <c r="EN823" i="2"/>
  <c r="EN834" i="2"/>
  <c r="EN785" i="2"/>
  <c r="EM796" i="2"/>
  <c r="EN816" i="2"/>
  <c r="EN774" i="2"/>
  <c r="EN796" i="2"/>
  <c r="EM824" i="2"/>
  <c r="EM768" i="2"/>
  <c r="EN775" i="2"/>
  <c r="EN783" i="2"/>
  <c r="EM790" i="2"/>
  <c r="EN795" i="2"/>
  <c r="EM816" i="2"/>
  <c r="EN820" i="2"/>
  <c r="EM776" i="2"/>
  <c r="EN792" i="2"/>
  <c r="EM806" i="2"/>
  <c r="EN800" i="2"/>
  <c r="EN781" i="2"/>
  <c r="EN804" i="2"/>
  <c r="EN830" i="2"/>
  <c r="EM809" i="2"/>
  <c r="EN803" i="2"/>
  <c r="EM819" i="2"/>
  <c r="EM829" i="2"/>
  <c r="EN807" i="2"/>
  <c r="EM801" i="2"/>
  <c r="EN833" i="2"/>
  <c r="EN831" i="2"/>
  <c r="EN705" i="2"/>
  <c r="EM733" i="2"/>
  <c r="EM717" i="2"/>
  <c r="EN767" i="2"/>
  <c r="EN760" i="2"/>
  <c r="EM900" i="2"/>
  <c r="EM847" i="2"/>
  <c r="EN864" i="2"/>
  <c r="EN888" i="2"/>
  <c r="EN892" i="2"/>
  <c r="EM896" i="2"/>
  <c r="EM850" i="2"/>
  <c r="EM882" i="2"/>
  <c r="EM845" i="2"/>
  <c r="EN881" i="2"/>
  <c r="EM886" i="2"/>
  <c r="EM836" i="2"/>
  <c r="EM852" i="2"/>
  <c r="EN896" i="2"/>
  <c r="EM844" i="2"/>
  <c r="EM881" i="2"/>
  <c r="EM854" i="2"/>
  <c r="EM887" i="2"/>
  <c r="EN836" i="2"/>
  <c r="EN849" i="2"/>
  <c r="EN850" i="2"/>
  <c r="EM864" i="2"/>
  <c r="EN841" i="2"/>
  <c r="EN859" i="2"/>
  <c r="EM874" i="2"/>
  <c r="EN845" i="2"/>
  <c r="EN848" i="2"/>
  <c r="EN870" i="2"/>
  <c r="EN844" i="2"/>
  <c r="EM872" i="2"/>
  <c r="EM863" i="2"/>
  <c r="EN838" i="2"/>
  <c r="EN875" i="2"/>
  <c r="EM700" i="2"/>
  <c r="EM775" i="2"/>
  <c r="EM783" i="2"/>
  <c r="EM789" i="2"/>
  <c r="EM820" i="2"/>
  <c r="EN824" i="2"/>
  <c r="EM800" i="2"/>
  <c r="EM788" i="2"/>
  <c r="EN802" i="2"/>
  <c r="EN818" i="2"/>
  <c r="EN779" i="2"/>
  <c r="EN799" i="2"/>
  <c r="EM826" i="2"/>
  <c r="EM769" i="2"/>
  <c r="EN777" i="2"/>
  <c r="EM785" i="2"/>
  <c r="EM791" i="2"/>
  <c r="EM802" i="2"/>
  <c r="EN817" i="2"/>
  <c r="EN822" i="2"/>
  <c r="EM779" i="2"/>
  <c r="EN794" i="2"/>
  <c r="EM808" i="2"/>
  <c r="EM773" i="2"/>
  <c r="EM787" i="2"/>
  <c r="EN808" i="2"/>
  <c r="EM834" i="2"/>
  <c r="EN768" i="2"/>
  <c r="EN829" i="2"/>
  <c r="EM833" i="2"/>
  <c r="EN809" i="2"/>
  <c r="EM821" i="2"/>
  <c r="EM807" i="2"/>
  <c r="EM798" i="2"/>
  <c r="EN813" i="2"/>
  <c r="EN754" i="2"/>
  <c r="EN745" i="2"/>
  <c r="EN736" i="2"/>
  <c r="EN728" i="2"/>
  <c r="EM722" i="2"/>
  <c r="EM698" i="2"/>
  <c r="EN761" i="2"/>
  <c r="EM764" i="2"/>
  <c r="EM767" i="2"/>
  <c r="EM726" i="2"/>
  <c r="EN706" i="2"/>
  <c r="EN748" i="2"/>
  <c r="EN717" i="2"/>
  <c r="EM760" i="2"/>
  <c r="EM757" i="2"/>
  <c r="EM697" i="2"/>
  <c r="EN738" i="2"/>
  <c r="EM711" i="2"/>
  <c r="EM703" i="2"/>
  <c r="EM762" i="2"/>
  <c r="EN749" i="2"/>
  <c r="EM740" i="2"/>
  <c r="EM732" i="2"/>
  <c r="EM725" i="2"/>
  <c r="EN712" i="2"/>
  <c r="EN704" i="2"/>
  <c r="EM766" i="2"/>
  <c r="EN753" i="2"/>
  <c r="EM747" i="2"/>
  <c r="EN741" i="2"/>
  <c r="EN733" i="2"/>
  <c r="EM723" i="2"/>
  <c r="EM716" i="2"/>
  <c r="EM708" i="2"/>
  <c r="EN698" i="2"/>
  <c r="EM759" i="2"/>
  <c r="EM751" i="2"/>
  <c r="EM752" i="2"/>
  <c r="EN734" i="2"/>
  <c r="EN719" i="2"/>
  <c r="EM709" i="2"/>
  <c r="EM701" i="2"/>
  <c r="EN759" i="2"/>
  <c r="EN746" i="2"/>
  <c r="EM738" i="2"/>
  <c r="EM730" i="2"/>
  <c r="EN723" i="2"/>
  <c r="EN716" i="2"/>
  <c r="EN710" i="2"/>
  <c r="EN702" i="2"/>
  <c r="EN764" i="2"/>
  <c r="EN752" i="2"/>
  <c r="EM746" i="2"/>
  <c r="EN739" i="2"/>
  <c r="EN731" i="2"/>
  <c r="EN721" i="2"/>
  <c r="EM714" i="2"/>
  <c r="EM706" i="2"/>
  <c r="EM761" i="2"/>
  <c r="EM756" i="2"/>
  <c r="EN766" i="2"/>
  <c r="EN730" i="2"/>
  <c r="EN715" i="2"/>
  <c r="EM707" i="2"/>
  <c r="EM699" i="2"/>
  <c r="EN755" i="2"/>
  <c r="EM745" i="2"/>
  <c r="EM736" i="2"/>
  <c r="EM728" i="2"/>
  <c r="EN720" i="2"/>
  <c r="EM715" i="2"/>
  <c r="EN708" i="2"/>
  <c r="EN700" i="2"/>
  <c r="EN763" i="2"/>
  <c r="EM749" i="2"/>
  <c r="EN744" i="2"/>
  <c r="EN737" i="2"/>
  <c r="EN729" i="2"/>
  <c r="EM720" i="2"/>
  <c r="EM712" i="2"/>
  <c r="EM704" i="2"/>
  <c r="EM758" i="2"/>
  <c r="EM755" i="2"/>
  <c r="EN742" i="2"/>
  <c r="EN726" i="2"/>
  <c r="EM713" i="2"/>
  <c r="EM705" i="2"/>
  <c r="EN750" i="2"/>
  <c r="EM742" i="2"/>
  <c r="EM734" i="2"/>
  <c r="EM719" i="2"/>
  <c r="EN714" i="2"/>
  <c r="EN697" i="2"/>
  <c r="EM754" i="2"/>
  <c r="EN743" i="2"/>
  <c r="EN735" i="2"/>
  <c r="EN727" i="2"/>
  <c r="EM710" i="2"/>
  <c r="EM702" i="2"/>
  <c r="EM753" i="2"/>
  <c r="EM68" i="2"/>
  <c r="EW68" i="2" s="1"/>
  <c r="EM66" i="2"/>
  <c r="FA66" i="2" s="1"/>
  <c r="EM62" i="2"/>
  <c r="FA62" i="2" s="1"/>
  <c r="EM58" i="2"/>
  <c r="EW58" i="2" s="1"/>
  <c r="EM54" i="2"/>
  <c r="EW54" i="2" s="1"/>
  <c r="EM50" i="2"/>
  <c r="EW50" i="2" s="1"/>
  <c r="EM46" i="2"/>
  <c r="FA46" i="2" s="1"/>
  <c r="EM42" i="2"/>
  <c r="EW42" i="2" s="1"/>
  <c r="EN38" i="2"/>
  <c r="FB38" i="2" s="1"/>
  <c r="EN34" i="2"/>
  <c r="FB34" i="2" s="1"/>
  <c r="EM64" i="2"/>
  <c r="FA64" i="2" s="1"/>
  <c r="EM60" i="2"/>
  <c r="EW60" i="2" s="1"/>
  <c r="EM56" i="2"/>
  <c r="EW56" i="2" s="1"/>
  <c r="EM52" i="2"/>
  <c r="EW52" i="2" s="1"/>
  <c r="EM48" i="2"/>
  <c r="FA48" i="2" s="1"/>
  <c r="EM44" i="2"/>
  <c r="FA44" i="2" s="1"/>
  <c r="EM40" i="2"/>
  <c r="FA40" i="2" s="1"/>
  <c r="EM36" i="2"/>
  <c r="FA36" i="2" s="1"/>
  <c r="EN32" i="2"/>
  <c r="EX32" i="2" s="1"/>
  <c r="ER27" i="2"/>
  <c r="ER23" i="2"/>
  <c r="ER21" i="2"/>
  <c r="ER29" i="2"/>
  <c r="ER25" i="2"/>
  <c r="EN614" i="2"/>
  <c r="EN689" i="2"/>
  <c r="EN694" i="2"/>
  <c r="EM692" i="2"/>
  <c r="EN631" i="2"/>
  <c r="EM682" i="2"/>
  <c r="EN657" i="2"/>
  <c r="EM649" i="2"/>
  <c r="EN686" i="2"/>
  <c r="EM656" i="2"/>
  <c r="EN658" i="2"/>
  <c r="EM631" i="2"/>
  <c r="EM664" i="2"/>
  <c r="EM663" i="2"/>
  <c r="EM681" i="2"/>
  <c r="EN656" i="2"/>
  <c r="EM667" i="2"/>
  <c r="EN655" i="2"/>
  <c r="EN632" i="2"/>
  <c r="EN600" i="2"/>
  <c r="EN596" i="2"/>
  <c r="EN598" i="2"/>
  <c r="EN599" i="2"/>
  <c r="EM604" i="2"/>
  <c r="EN567" i="2"/>
  <c r="EN582" i="2"/>
  <c r="EM622" i="2"/>
  <c r="EN574" i="2"/>
  <c r="EM588" i="2"/>
  <c r="EM577" i="2"/>
  <c r="EM613" i="2"/>
  <c r="EN568" i="2"/>
  <c r="EM586" i="2"/>
  <c r="EN611" i="2"/>
  <c r="EN622" i="2"/>
  <c r="EM578" i="2"/>
  <c r="EM617" i="2"/>
  <c r="EM600" i="2"/>
  <c r="EM620" i="2"/>
  <c r="EM601" i="2"/>
  <c r="EN628" i="2"/>
  <c r="EM672" i="2"/>
  <c r="EN672" i="2"/>
  <c r="EM611" i="2"/>
  <c r="EN571" i="2"/>
  <c r="EM691" i="2"/>
  <c r="EM646" i="2"/>
  <c r="EM677" i="2"/>
  <c r="EM607" i="2"/>
  <c r="EM616" i="2"/>
  <c r="EM567" i="2"/>
  <c r="EM690" i="2"/>
  <c r="EM695" i="2"/>
  <c r="EN695" i="2"/>
  <c r="EN637" i="2"/>
  <c r="EN678" i="2"/>
  <c r="EN653" i="2"/>
  <c r="EN676" i="2"/>
  <c r="EN682" i="2"/>
  <c r="EN673" i="2"/>
  <c r="EN652" i="2"/>
  <c r="EM625" i="2"/>
  <c r="EN625" i="2"/>
  <c r="EN630" i="2"/>
  <c r="EM669" i="2"/>
  <c r="EN651" i="2"/>
  <c r="EN638" i="2"/>
  <c r="EM644" i="2"/>
  <c r="EM674" i="2"/>
  <c r="EM603" i="2"/>
  <c r="EN601" i="2"/>
  <c r="EN604" i="2"/>
  <c r="EN607" i="2"/>
  <c r="EM605" i="2"/>
  <c r="EN570" i="2"/>
  <c r="EN586" i="2"/>
  <c r="EM624" i="2"/>
  <c r="EN576" i="2"/>
  <c r="EN591" i="2"/>
  <c r="EN578" i="2"/>
  <c r="EM615" i="2"/>
  <c r="EM570" i="2"/>
  <c r="EM589" i="2"/>
  <c r="EM596" i="2"/>
  <c r="EM563" i="2"/>
  <c r="EM580" i="2"/>
  <c r="EM590" i="2"/>
  <c r="EN579" i="2"/>
  <c r="EN575" i="2"/>
  <c r="EN615" i="2"/>
  <c r="EN665" i="2"/>
  <c r="EM635" i="2"/>
  <c r="EN670" i="2"/>
  <c r="EN619" i="2"/>
  <c r="EM585" i="2"/>
  <c r="EN623" i="2"/>
  <c r="EM661" i="2"/>
  <c r="EN635" i="2"/>
  <c r="EN662" i="2"/>
  <c r="EM597" i="2"/>
  <c r="EN565" i="2"/>
  <c r="EM575" i="2"/>
  <c r="EN693" i="2"/>
  <c r="EM689" i="2"/>
  <c r="EM696" i="2"/>
  <c r="EN633" i="2"/>
  <c r="EM683" i="2"/>
  <c r="EN649" i="2"/>
  <c r="EM657" i="2"/>
  <c r="EM678" i="2"/>
  <c r="EM684" i="2"/>
  <c r="EN647" i="2"/>
  <c r="EN681" i="2"/>
  <c r="EN679" i="2"/>
  <c r="EM647" i="2"/>
  <c r="EM685" i="2"/>
  <c r="EM645" i="2"/>
  <c r="EN639" i="2"/>
  <c r="EN642" i="2"/>
  <c r="EN664" i="2"/>
  <c r="EM609" i="2"/>
  <c r="EN613" i="2"/>
  <c r="EM608" i="2"/>
  <c r="EN608" i="2"/>
  <c r="EN609" i="2"/>
  <c r="EM572" i="2"/>
  <c r="EN589" i="2"/>
  <c r="EM619" i="2"/>
  <c r="EM573" i="2"/>
  <c r="EN583" i="2"/>
  <c r="EM593" i="2"/>
  <c r="EN626" i="2"/>
  <c r="EM636" i="2"/>
  <c r="EM648" i="2"/>
  <c r="EM564" i="2"/>
  <c r="EN587" i="2"/>
  <c r="EM687" i="2"/>
  <c r="EM658" i="2"/>
  <c r="EM632" i="2"/>
  <c r="EM665" i="2"/>
  <c r="EM581" i="2"/>
  <c r="EN584" i="2"/>
  <c r="EM694" i="2"/>
  <c r="EN692" i="2"/>
  <c r="EM693" i="2"/>
  <c r="EM662" i="2"/>
  <c r="EN680" i="2"/>
  <c r="EN644" i="2"/>
  <c r="EN627" i="2"/>
  <c r="EN683" i="2"/>
  <c r="EN677" i="2"/>
  <c r="EM643" i="2"/>
  <c r="EM675" i="2"/>
  <c r="EM668" i="2"/>
  <c r="EN634" i="2"/>
  <c r="EN671" i="2"/>
  <c r="EM639" i="2"/>
  <c r="EM679" i="2"/>
  <c r="EM637" i="2"/>
  <c r="EN654" i="2"/>
  <c r="EN621" i="2"/>
  <c r="EN616" i="2"/>
  <c r="EN605" i="2"/>
  <c r="EN618" i="2"/>
  <c r="EN620" i="2"/>
  <c r="EN573" i="2"/>
  <c r="EN590" i="2"/>
  <c r="EN564" i="2"/>
  <c r="EN566" i="2"/>
  <c r="EM618" i="2"/>
  <c r="EM626" i="2"/>
  <c r="EM642" i="2"/>
  <c r="EM627" i="2"/>
  <c r="EM571" i="2"/>
  <c r="EM610" i="2"/>
  <c r="EN691" i="2"/>
  <c r="EM628" i="2"/>
  <c r="EN610" i="2"/>
  <c r="EN572" i="2"/>
  <c r="EN603" i="2"/>
  <c r="EN688" i="2"/>
  <c r="EN696" i="2"/>
  <c r="EM660" i="2"/>
  <c r="EM650" i="2"/>
  <c r="EN668" i="2"/>
  <c r="EM638" i="2"/>
  <c r="EN636" i="2"/>
  <c r="EM666" i="2"/>
  <c r="EM680" i="2"/>
  <c r="EN645" i="2"/>
  <c r="EN660" i="2"/>
  <c r="EN659" i="2"/>
  <c r="EM654" i="2"/>
  <c r="EM676" i="2"/>
  <c r="EM629" i="2"/>
  <c r="EN669" i="2"/>
  <c r="EM633" i="2"/>
  <c r="EN643" i="2"/>
  <c r="EN602" i="2"/>
  <c r="EM594" i="2"/>
  <c r="EN593" i="2"/>
  <c r="EM606" i="2"/>
  <c r="EN612" i="2"/>
  <c r="EM574" i="2"/>
  <c r="EM591" i="2"/>
  <c r="EM566" i="2"/>
  <c r="EN581" i="2"/>
  <c r="EM568" i="2"/>
  <c r="EM584" i="2"/>
  <c r="EM621" i="2"/>
  <c r="EN577" i="2"/>
  <c r="EN597" i="2"/>
  <c r="EN690" i="2"/>
  <c r="EM659" i="2"/>
  <c r="EN684" i="2"/>
  <c r="EM602" i="2"/>
  <c r="EM579" i="2"/>
  <c r="EM565" i="2"/>
  <c r="EN563" i="2"/>
  <c r="EM686" i="2"/>
  <c r="EN663" i="2"/>
  <c r="EN666" i="2"/>
  <c r="EM598" i="2"/>
  <c r="EM587" i="2"/>
  <c r="EN592" i="2"/>
  <c r="EN687" i="2"/>
  <c r="EN646" i="2"/>
  <c r="EN675" i="2"/>
  <c r="EM651" i="2"/>
  <c r="EM673" i="2"/>
  <c r="EM630" i="2"/>
  <c r="EN629" i="2"/>
  <c r="EN640" i="2"/>
  <c r="EM671" i="2"/>
  <c r="EM640" i="2"/>
  <c r="EN650" i="2"/>
  <c r="EN648" i="2"/>
  <c r="EM652" i="2"/>
  <c r="EM670" i="2"/>
  <c r="EM653" i="2"/>
  <c r="EN685" i="2"/>
  <c r="EN641" i="2"/>
  <c r="EM641" i="2"/>
  <c r="EN594" i="2"/>
  <c r="EM599" i="2"/>
  <c r="EN617" i="2"/>
  <c r="EM595" i="2"/>
  <c r="EM592" i="2"/>
  <c r="EM576" i="2"/>
  <c r="EM612" i="2"/>
  <c r="EM569" i="2"/>
  <c r="EM583" i="2"/>
  <c r="EN569" i="2"/>
  <c r="EN585" i="2"/>
  <c r="EM623" i="2"/>
  <c r="EN580" i="2"/>
  <c r="EN606" i="2"/>
  <c r="EM688" i="2"/>
  <c r="EM655" i="2"/>
  <c r="EN667" i="2"/>
  <c r="EN595" i="2"/>
  <c r="EM614" i="2"/>
  <c r="EM582" i="2"/>
  <c r="EN661" i="2"/>
  <c r="EM634" i="2"/>
  <c r="EN674" i="2"/>
  <c r="EN624" i="2"/>
  <c r="EN588" i="2"/>
  <c r="ER68" i="2"/>
  <c r="ER66" i="2"/>
  <c r="ER64" i="2"/>
  <c r="ER62" i="2"/>
  <c r="ER60" i="2"/>
  <c r="ER58" i="2"/>
  <c r="ER56" i="2"/>
  <c r="ER54" i="2"/>
  <c r="ER52" i="2"/>
  <c r="ER50" i="2"/>
  <c r="ER48" i="2"/>
  <c r="ER46" i="2"/>
  <c r="ER44" i="2"/>
  <c r="ER42" i="2"/>
  <c r="ER40" i="2"/>
  <c r="ER38" i="2"/>
  <c r="ER36" i="2"/>
  <c r="ER34" i="2"/>
  <c r="ER32" i="2"/>
  <c r="ER30" i="2"/>
  <c r="ES29" i="2"/>
  <c r="ES27" i="2"/>
  <c r="ES25" i="2"/>
  <c r="ES23" i="2"/>
  <c r="ES21" i="2"/>
  <c r="ES19" i="2"/>
  <c r="ES17" i="2"/>
  <c r="ES15" i="2"/>
  <c r="ES13" i="2"/>
  <c r="ES11" i="2"/>
  <c r="ES9" i="2"/>
  <c r="ES7" i="2"/>
  <c r="ES5" i="2"/>
  <c r="ES3" i="2"/>
  <c r="ER67" i="2"/>
  <c r="ER65" i="2"/>
  <c r="ER63" i="2"/>
  <c r="ER61" i="2"/>
  <c r="ER59" i="2"/>
  <c r="ER57" i="2"/>
  <c r="ER55" i="2"/>
  <c r="ER53" i="2"/>
  <c r="ER51" i="2"/>
  <c r="ER49" i="2"/>
  <c r="ER47" i="2"/>
  <c r="ER45" i="2"/>
  <c r="ER43" i="2"/>
  <c r="ER41" i="2"/>
  <c r="ER39" i="2"/>
  <c r="ER37" i="2"/>
  <c r="ER35" i="2"/>
  <c r="ER33" i="2"/>
  <c r="ES16" i="2"/>
  <c r="ES6" i="2"/>
  <c r="ES4" i="2"/>
  <c r="ES67" i="2"/>
  <c r="ES65" i="2"/>
  <c r="ES63" i="2"/>
  <c r="ES61" i="2"/>
  <c r="ES59" i="2"/>
  <c r="ES57" i="2"/>
  <c r="ES55" i="2"/>
  <c r="ES53" i="2"/>
  <c r="ES51" i="2"/>
  <c r="ES49" i="2"/>
  <c r="ES47" i="2"/>
  <c r="ES45" i="2"/>
  <c r="ES43" i="2"/>
  <c r="ES41" i="2"/>
  <c r="ES39" i="2"/>
  <c r="ES37" i="2"/>
  <c r="ES35" i="2"/>
  <c r="ES33" i="2"/>
  <c r="ES31" i="2"/>
  <c r="EX29" i="2"/>
  <c r="FB29" i="2"/>
  <c r="EW25" i="2"/>
  <c r="FA25" i="2"/>
  <c r="EW21" i="2"/>
  <c r="FA21" i="2"/>
  <c r="ER19" i="2"/>
  <c r="EX17" i="2"/>
  <c r="FB17" i="2"/>
  <c r="ER17" i="2"/>
  <c r="ER15" i="2"/>
  <c r="ER13" i="2"/>
  <c r="ER11" i="2"/>
  <c r="ER9" i="2"/>
  <c r="EX7" i="2"/>
  <c r="FB7" i="2"/>
  <c r="ER7" i="2"/>
  <c r="EW5" i="2"/>
  <c r="FA5" i="2"/>
  <c r="ER5" i="2"/>
  <c r="EW3" i="2"/>
  <c r="FA3" i="2"/>
  <c r="ER3" i="2"/>
  <c r="EW67" i="2"/>
  <c r="FA67" i="2"/>
  <c r="FA65" i="2"/>
  <c r="EW59" i="2"/>
  <c r="FA59" i="2"/>
  <c r="FA57" i="2"/>
  <c r="EW57" i="2"/>
  <c r="EW55" i="2"/>
  <c r="FA55" i="2"/>
  <c r="FB53" i="2"/>
  <c r="FB51" i="2"/>
  <c r="EX49" i="2"/>
  <c r="FB49" i="2"/>
  <c r="FB45" i="2"/>
  <c r="EX45" i="2"/>
  <c r="EX43" i="2"/>
  <c r="FB43" i="2"/>
  <c r="EX39" i="2"/>
  <c r="FB39" i="2"/>
  <c r="FB35" i="2"/>
  <c r="EX35" i="2"/>
  <c r="ER31" i="2"/>
  <c r="ES28" i="2"/>
  <c r="ES26" i="2"/>
  <c r="ES24" i="2"/>
  <c r="ES22" i="2"/>
  <c r="ES20" i="2"/>
  <c r="ES18" i="2"/>
  <c r="ES14" i="2"/>
  <c r="ES12" i="2"/>
  <c r="ES10" i="2"/>
  <c r="ES8" i="2"/>
  <c r="ES68" i="2"/>
  <c r="ES66" i="2"/>
  <c r="ES64" i="2"/>
  <c r="ES62" i="2"/>
  <c r="ES60" i="2"/>
  <c r="ES58" i="2"/>
  <c r="ES56" i="2"/>
  <c r="ES54" i="2"/>
  <c r="ES52" i="2"/>
  <c r="ES50" i="2"/>
  <c r="ES48" i="2"/>
  <c r="ES46" i="2"/>
  <c r="ES44" i="2"/>
  <c r="ES42" i="2"/>
  <c r="ES40" i="2"/>
  <c r="ES38" i="2"/>
  <c r="ES36" i="2"/>
  <c r="ES34" i="2"/>
  <c r="ES32" i="2"/>
  <c r="ES30" i="2"/>
  <c r="EX28" i="2"/>
  <c r="ER28" i="2"/>
  <c r="EX26" i="2"/>
  <c r="FB26" i="2"/>
  <c r="ER26" i="2"/>
  <c r="ER24" i="2"/>
  <c r="ER22" i="2"/>
  <c r="ER20" i="2"/>
  <c r="EW18" i="2"/>
  <c r="FA18" i="2"/>
  <c r="ER18" i="2"/>
  <c r="EX16" i="2"/>
  <c r="FB16" i="2"/>
  <c r="ER16" i="2"/>
  <c r="ER14" i="2"/>
  <c r="ER12" i="2"/>
  <c r="ER10" i="2"/>
  <c r="EX8" i="2"/>
  <c r="FB8" i="2"/>
  <c r="ER8" i="2"/>
  <c r="ER6" i="2"/>
  <c r="ER4" i="2"/>
  <c r="EW30" i="2"/>
  <c r="FA30" i="2"/>
  <c r="EN505" i="2"/>
  <c r="EN513" i="2"/>
  <c r="EN523" i="2"/>
  <c r="EN500" i="2"/>
  <c r="EN515" i="2"/>
  <c r="EM535" i="2"/>
  <c r="EN559" i="2"/>
  <c r="EM505" i="2"/>
  <c r="EM504" i="2"/>
  <c r="EM512" i="2"/>
  <c r="EM521" i="2"/>
  <c r="EM558" i="2"/>
  <c r="EM562" i="2"/>
  <c r="EN510" i="2"/>
  <c r="EM524" i="2"/>
  <c r="EM539" i="2"/>
  <c r="EM499" i="2"/>
  <c r="EM523" i="2"/>
  <c r="EM509" i="2"/>
  <c r="EM527" i="2"/>
  <c r="EN514" i="2"/>
  <c r="EN531" i="2"/>
  <c r="EN527" i="2"/>
  <c r="EN538" i="2"/>
  <c r="EN534" i="2"/>
  <c r="EN496" i="2"/>
  <c r="EN549" i="2"/>
  <c r="EM554" i="2"/>
  <c r="EM553" i="2"/>
  <c r="EN543" i="2"/>
  <c r="EM555" i="2"/>
  <c r="EM550" i="2"/>
  <c r="EM546" i="2"/>
  <c r="EN542" i="2"/>
  <c r="EN512" i="2"/>
  <c r="EM503" i="2"/>
  <c r="EM510" i="2"/>
  <c r="EM557" i="2"/>
  <c r="EN506" i="2"/>
  <c r="EM538" i="2"/>
  <c r="EM528" i="2"/>
  <c r="EM529" i="2"/>
  <c r="EN532" i="2"/>
  <c r="EN539" i="2"/>
  <c r="EN497" i="2"/>
  <c r="EM549" i="2"/>
  <c r="EN551" i="2"/>
  <c r="EM556" i="2"/>
  <c r="EN499" i="2"/>
  <c r="EN507" i="2"/>
  <c r="EM518" i="2"/>
  <c r="EM495" i="2"/>
  <c r="EN504" i="2"/>
  <c r="EM516" i="2"/>
  <c r="EM537" i="2"/>
  <c r="EN561" i="2"/>
  <c r="EM498" i="2"/>
  <c r="EM506" i="2"/>
  <c r="EM515" i="2"/>
  <c r="EN522" i="2"/>
  <c r="EM559" i="2"/>
  <c r="EM497" i="2"/>
  <c r="EM514" i="2"/>
  <c r="EM533" i="2"/>
  <c r="EN558" i="2"/>
  <c r="EM532" i="2"/>
  <c r="EM519" i="2"/>
  <c r="EN556" i="2"/>
  <c r="EN520" i="2"/>
  <c r="EM513" i="2"/>
  <c r="EN530" i="2"/>
  <c r="EN525" i="2"/>
  <c r="EN537" i="2"/>
  <c r="EN533" i="2"/>
  <c r="EN495" i="2"/>
  <c r="EN554" i="2"/>
  <c r="EM548" i="2"/>
  <c r="EM544" i="2"/>
  <c r="EM545" i="2"/>
  <c r="EN553" i="2"/>
  <c r="EM552" i="2"/>
  <c r="EM547" i="2"/>
  <c r="EM541" i="2"/>
  <c r="EN555" i="2"/>
  <c r="EN550" i="2"/>
  <c r="EN546" i="2"/>
  <c r="EM525" i="2"/>
  <c r="EN503" i="2"/>
  <c r="EN511" i="2"/>
  <c r="EM522" i="2"/>
  <c r="EN498" i="2"/>
  <c r="EM534" i="2"/>
  <c r="EM502" i="2"/>
  <c r="EN518" i="2"/>
  <c r="EM561" i="2"/>
  <c r="EM520" i="2"/>
  <c r="EN562" i="2"/>
  <c r="EN516" i="2"/>
  <c r="EN526" i="2"/>
  <c r="EN528" i="2"/>
  <c r="EN535" i="2"/>
  <c r="EM543" i="2"/>
  <c r="EN501" i="2"/>
  <c r="EN509" i="2"/>
  <c r="EN519" i="2"/>
  <c r="EM496" i="2"/>
  <c r="EN508" i="2"/>
  <c r="EN521" i="2"/>
  <c r="EM540" i="2"/>
  <c r="EM501" i="2"/>
  <c r="EM500" i="2"/>
  <c r="EM508" i="2"/>
  <c r="EM517" i="2"/>
  <c r="EM526" i="2"/>
  <c r="EM560" i="2"/>
  <c r="EN502" i="2"/>
  <c r="EN517" i="2"/>
  <c r="EM536" i="2"/>
  <c r="EN560" i="2"/>
  <c r="EM530" i="2"/>
  <c r="EM507" i="2"/>
  <c r="EM531" i="2"/>
  <c r="EM511" i="2"/>
  <c r="EN529" i="2"/>
  <c r="EN540" i="2"/>
  <c r="EN536" i="2"/>
  <c r="EN524" i="2"/>
  <c r="EN548" i="2"/>
  <c r="EN544" i="2"/>
  <c r="EN545" i="2"/>
  <c r="EM551" i="2"/>
  <c r="EN552" i="2"/>
  <c r="EN547" i="2"/>
  <c r="EN541" i="2"/>
  <c r="EN557" i="2"/>
  <c r="EM542" i="2"/>
  <c r="EM443" i="2"/>
  <c r="EM491" i="2"/>
  <c r="EM485" i="2"/>
  <c r="EM481" i="2"/>
  <c r="EN492" i="2"/>
  <c r="EM446" i="2"/>
  <c r="EM447" i="2"/>
  <c r="EM436" i="2"/>
  <c r="EM474" i="2"/>
  <c r="EN469" i="2"/>
  <c r="EN442" i="2"/>
  <c r="EN457" i="2"/>
  <c r="EN458" i="2"/>
  <c r="EN463" i="2"/>
  <c r="EM477" i="2"/>
  <c r="EM469" i="2"/>
  <c r="EM473" i="2"/>
  <c r="EN465" i="2"/>
  <c r="EN440" i="2"/>
  <c r="EM453" i="2"/>
  <c r="EN473" i="2"/>
  <c r="EM470" i="2"/>
  <c r="EM472" i="2"/>
  <c r="EN447" i="2"/>
  <c r="EN462" i="2"/>
  <c r="EN437" i="2"/>
  <c r="EN452" i="2"/>
  <c r="EM486" i="2"/>
  <c r="EN483" i="2"/>
  <c r="EM457" i="2"/>
  <c r="EN480" i="2"/>
  <c r="EM390" i="2"/>
  <c r="EM401" i="2"/>
  <c r="EM416" i="2"/>
  <c r="EM431" i="2"/>
  <c r="EM421" i="2"/>
  <c r="EM393" i="2"/>
  <c r="EM411" i="2"/>
  <c r="EM425" i="2"/>
  <c r="EN388" i="2"/>
  <c r="EM406" i="2"/>
  <c r="EM373" i="2"/>
  <c r="EM388" i="2"/>
  <c r="EM395" i="2"/>
  <c r="EM404" i="2"/>
  <c r="EM422" i="2"/>
  <c r="EM376" i="2"/>
  <c r="EM417" i="2"/>
  <c r="EN416" i="2"/>
  <c r="EN399" i="2"/>
  <c r="EN398" i="2"/>
  <c r="EM383" i="2"/>
  <c r="EN421" i="2"/>
  <c r="EM384" i="2"/>
  <c r="EN428" i="2"/>
  <c r="EN406" i="2"/>
  <c r="EN409" i="2"/>
  <c r="EN384" i="2"/>
  <c r="EN408" i="2"/>
  <c r="EN422" i="2"/>
  <c r="EN407" i="2"/>
  <c r="EN381" i="2"/>
  <c r="EN383" i="2"/>
  <c r="EN379" i="2"/>
  <c r="EM432" i="2"/>
  <c r="EM445" i="2"/>
  <c r="EM492" i="2"/>
  <c r="EM435" i="2"/>
  <c r="EM482" i="2"/>
  <c r="EN493" i="2"/>
  <c r="EM440" i="2"/>
  <c r="EM448" i="2"/>
  <c r="EM484" i="2"/>
  <c r="EN445" i="2"/>
  <c r="EN436" i="2"/>
  <c r="EM460" i="2"/>
  <c r="EN478" i="2"/>
  <c r="EM452" i="2"/>
  <c r="EN488" i="2"/>
  <c r="EN451" i="2"/>
  <c r="EN455" i="2"/>
  <c r="EN443" i="2"/>
  <c r="EN434" i="2"/>
  <c r="EN460" i="2"/>
  <c r="EN449" i="2"/>
  <c r="EM462" i="2"/>
  <c r="EM466" i="2"/>
  <c r="EN441" i="2"/>
  <c r="EM456" i="2"/>
  <c r="EM450" i="2"/>
  <c r="EN487" i="2"/>
  <c r="EM468" i="2"/>
  <c r="EN433" i="2"/>
  <c r="EN470" i="2"/>
  <c r="EN475" i="2"/>
  <c r="EM488" i="2"/>
  <c r="EN391" i="2"/>
  <c r="EM405" i="2"/>
  <c r="EM420" i="2"/>
  <c r="EM394" i="2"/>
  <c r="EM375" i="2"/>
  <c r="EM396" i="2"/>
  <c r="EM415" i="2"/>
  <c r="EM429" i="2"/>
  <c r="EN392" i="2"/>
  <c r="EM430" i="2"/>
  <c r="EM374" i="2"/>
  <c r="EN389" i="2"/>
  <c r="EN396" i="2"/>
  <c r="EM409" i="2"/>
  <c r="EM426" i="2"/>
  <c r="EM391" i="2"/>
  <c r="EM427" i="2"/>
  <c r="EN401" i="2"/>
  <c r="EN369" i="2"/>
  <c r="EN373" i="2"/>
  <c r="EM381" i="2"/>
  <c r="EN429" i="2"/>
  <c r="EM380" i="2"/>
  <c r="EN412" i="2"/>
  <c r="EN376" i="2"/>
  <c r="EN378" i="2"/>
  <c r="EN382" i="2"/>
  <c r="EN425" i="2"/>
  <c r="EN377" i="2"/>
  <c r="EN405" i="2"/>
  <c r="EN418" i="2"/>
  <c r="EN411" i="2"/>
  <c r="EN417" i="2"/>
  <c r="EM433" i="2"/>
  <c r="EM483" i="2"/>
  <c r="EM493" i="2"/>
  <c r="EM437" i="2"/>
  <c r="EN490" i="2"/>
  <c r="EN494" i="2"/>
  <c r="EM442" i="2"/>
  <c r="EM480" i="2"/>
  <c r="EN481" i="2"/>
  <c r="EN432" i="2"/>
  <c r="EM479" i="2"/>
  <c r="EN453" i="2"/>
  <c r="EN474" i="2"/>
  <c r="EM471" i="2"/>
  <c r="EN467" i="2"/>
  <c r="EN476" i="2"/>
  <c r="EM475" i="2"/>
  <c r="EN482" i="2"/>
  <c r="EM478" i="2"/>
  <c r="EM489" i="2"/>
  <c r="EN461" i="2"/>
  <c r="EM454" i="2"/>
  <c r="EM455" i="2"/>
  <c r="EN471" i="2"/>
  <c r="EM449" i="2"/>
  <c r="EM465" i="2"/>
  <c r="EM476" i="2"/>
  <c r="EM463" i="2"/>
  <c r="EM451" i="2"/>
  <c r="EN444" i="2"/>
  <c r="EN438" i="2"/>
  <c r="EM458" i="2"/>
  <c r="EN394" i="2"/>
  <c r="EM408" i="2"/>
  <c r="EM424" i="2"/>
  <c r="EM399" i="2"/>
  <c r="EM389" i="2"/>
  <c r="EM407" i="2"/>
  <c r="EM419" i="2"/>
  <c r="EM366" i="2"/>
  <c r="EN395" i="2"/>
  <c r="EM367" i="2"/>
  <c r="EM377" i="2"/>
  <c r="EM392" i="2"/>
  <c r="EM398" i="2"/>
  <c r="EM414" i="2"/>
  <c r="EM369" i="2"/>
  <c r="EM402" i="2"/>
  <c r="EN423" i="2"/>
  <c r="EN430" i="2"/>
  <c r="EN375" i="2"/>
  <c r="EM387" i="2"/>
  <c r="EM379" i="2"/>
  <c r="EN404" i="2"/>
  <c r="EN420" i="2"/>
  <c r="EN368" i="2"/>
  <c r="EN366" i="2"/>
  <c r="EN371" i="2"/>
  <c r="EN380" i="2"/>
  <c r="EN403" i="2"/>
  <c r="EM386" i="2"/>
  <c r="EN370" i="2"/>
  <c r="EN385" i="2"/>
  <c r="EN415" i="2"/>
  <c r="EN400" i="2"/>
  <c r="EM441" i="2"/>
  <c r="EM490" i="2"/>
  <c r="EM494" i="2"/>
  <c r="EM439" i="2"/>
  <c r="EN491" i="2"/>
  <c r="EM438" i="2"/>
  <c r="EM444" i="2"/>
  <c r="EM434" i="2"/>
  <c r="EN435" i="2"/>
  <c r="EN485" i="2"/>
  <c r="EN468" i="2"/>
  <c r="EM461" i="2"/>
  <c r="EN464" i="2"/>
  <c r="EM467" i="2"/>
  <c r="EN446" i="2"/>
  <c r="EN454" i="2"/>
  <c r="EN489" i="2"/>
  <c r="EN484" i="2"/>
  <c r="EN448" i="2"/>
  <c r="EM487" i="2"/>
  <c r="EN477" i="2"/>
  <c r="EN450" i="2"/>
  <c r="EN439" i="2"/>
  <c r="EN486" i="2"/>
  <c r="EN472" i="2"/>
  <c r="EM459" i="2"/>
  <c r="EN479" i="2"/>
  <c r="EN466" i="2"/>
  <c r="EN459" i="2"/>
  <c r="EN456" i="2"/>
  <c r="EM464" i="2"/>
  <c r="EM368" i="2"/>
  <c r="EN397" i="2"/>
  <c r="EM412" i="2"/>
  <c r="EM428" i="2"/>
  <c r="EM403" i="2"/>
  <c r="EN390" i="2"/>
  <c r="EM410" i="2"/>
  <c r="EM423" i="2"/>
  <c r="EM370" i="2"/>
  <c r="EM397" i="2"/>
  <c r="EM371" i="2"/>
  <c r="EM378" i="2"/>
  <c r="EN393" i="2"/>
  <c r="EM400" i="2"/>
  <c r="EM418" i="2"/>
  <c r="EM372" i="2"/>
  <c r="EM413" i="2"/>
  <c r="EN431" i="2"/>
  <c r="EN413" i="2"/>
  <c r="EN414" i="2"/>
  <c r="EM385" i="2"/>
  <c r="EN424" i="2"/>
  <c r="EN367" i="2"/>
  <c r="EN419" i="2"/>
  <c r="EN427" i="2"/>
  <c r="EN426" i="2"/>
  <c r="EN386" i="2"/>
  <c r="EN410" i="2"/>
  <c r="EN372" i="2"/>
  <c r="EM382" i="2"/>
  <c r="EN374" i="2"/>
  <c r="EN402" i="2"/>
  <c r="EN387" i="2"/>
  <c r="EN363" i="2"/>
  <c r="EN325" i="2"/>
  <c r="EN333" i="2"/>
  <c r="EM360" i="2"/>
  <c r="EM310" i="2"/>
  <c r="EM319" i="2"/>
  <c r="EN348" i="2"/>
  <c r="EN356" i="2"/>
  <c r="EN306" i="2"/>
  <c r="EN318" i="2"/>
  <c r="EN328" i="2"/>
  <c r="EN359" i="2"/>
  <c r="EM348" i="2"/>
  <c r="EN313" i="2"/>
  <c r="EM347" i="2"/>
  <c r="EN323" i="2"/>
  <c r="EN350" i="2"/>
  <c r="EM325" i="2"/>
  <c r="EN330" i="2"/>
  <c r="EN352" i="2"/>
  <c r="EM340" i="2"/>
  <c r="EM330" i="2"/>
  <c r="EN308" i="2"/>
  <c r="EN334" i="2"/>
  <c r="EM342" i="2"/>
  <c r="EN317" i="2"/>
  <c r="EM362" i="2"/>
  <c r="EM315" i="2"/>
  <c r="EN349" i="2"/>
  <c r="EN326" i="2"/>
  <c r="EM350" i="2"/>
  <c r="EN274" i="2"/>
  <c r="EM284" i="2"/>
  <c r="EN293" i="2"/>
  <c r="EM298" i="2"/>
  <c r="EM257" i="2"/>
  <c r="EN277" i="2"/>
  <c r="EM287" i="2"/>
  <c r="EN294" i="2"/>
  <c r="EM304" i="2"/>
  <c r="EM260" i="2"/>
  <c r="EN279" i="2"/>
  <c r="EN276" i="2"/>
  <c r="EM300" i="2"/>
  <c r="EM274" i="2"/>
  <c r="EM282" i="2"/>
  <c r="EN296" i="2"/>
  <c r="EM302" i="2"/>
  <c r="EM275" i="2"/>
  <c r="EN286" i="2"/>
  <c r="EN261" i="2"/>
  <c r="EN266" i="2"/>
  <c r="EN258" i="2"/>
  <c r="EM270" i="2"/>
  <c r="EM266" i="2"/>
  <c r="EM268" i="2"/>
  <c r="EN271" i="2"/>
  <c r="EM272" i="2"/>
  <c r="EM313" i="2"/>
  <c r="EN307" i="2"/>
  <c r="EN314" i="2"/>
  <c r="EN315" i="2"/>
  <c r="EM324" i="2"/>
  <c r="EM355" i="2"/>
  <c r="EM309" i="2"/>
  <c r="EM351" i="2"/>
  <c r="EM328" i="2"/>
  <c r="EM308" i="2"/>
  <c r="EN322" i="2"/>
  <c r="EN305" i="2"/>
  <c r="EN335" i="2"/>
  <c r="EN316" i="2"/>
  <c r="EM291" i="2"/>
  <c r="EM253" i="2"/>
  <c r="EN291" i="2"/>
  <c r="EM259" i="2"/>
  <c r="EN299" i="2"/>
  <c r="EN281" i="2"/>
  <c r="EN301" i="2"/>
  <c r="EM295" i="2"/>
  <c r="EM267" i="2"/>
  <c r="EN260" i="2"/>
  <c r="EN253" i="2"/>
  <c r="EM364" i="2"/>
  <c r="EM327" i="2"/>
  <c r="EN351" i="2"/>
  <c r="EN364" i="2"/>
  <c r="EM311" i="2"/>
  <c r="EN327" i="2"/>
  <c r="EM359" i="2"/>
  <c r="EN365" i="2"/>
  <c r="EN310" i="2"/>
  <c r="EN319" i="2"/>
  <c r="EN332" i="2"/>
  <c r="EM363" i="2"/>
  <c r="EM357" i="2"/>
  <c r="EM361" i="2"/>
  <c r="EM332" i="2"/>
  <c r="EN309" i="2"/>
  <c r="EN343" i="2"/>
  <c r="EM337" i="2"/>
  <c r="EN354" i="2"/>
  <c r="EM344" i="2"/>
  <c r="EM314" i="2"/>
  <c r="EM322" i="2"/>
  <c r="EN357" i="2"/>
  <c r="EN312" i="2"/>
  <c r="EM343" i="2"/>
  <c r="EN362" i="2"/>
  <c r="EM334" i="2"/>
  <c r="EN344" i="2"/>
  <c r="EM349" i="2"/>
  <c r="EN353" i="2"/>
  <c r="EN338" i="2"/>
  <c r="EM277" i="2"/>
  <c r="EN288" i="2"/>
  <c r="EM294" i="2"/>
  <c r="EN302" i="2"/>
  <c r="EM261" i="2"/>
  <c r="EM280" i="2"/>
  <c r="EN289" i="2"/>
  <c r="EN298" i="2"/>
  <c r="EM255" i="2"/>
  <c r="EM263" i="2"/>
  <c r="EN283" i="2"/>
  <c r="EM281" i="2"/>
  <c r="EM301" i="2"/>
  <c r="EM278" i="2"/>
  <c r="EM286" i="2"/>
  <c r="EM297" i="2"/>
  <c r="EM254" i="2"/>
  <c r="EM279" i="2"/>
  <c r="EN292" i="2"/>
  <c r="EN262" i="2"/>
  <c r="EM271" i="2"/>
  <c r="EN272" i="2"/>
  <c r="EN257" i="2"/>
  <c r="EN270" i="2"/>
  <c r="EN251" i="2"/>
  <c r="EN269" i="2"/>
  <c r="EM265" i="2"/>
  <c r="EM331" i="2"/>
  <c r="EM318" i="2"/>
  <c r="EN339" i="2"/>
  <c r="EM305" i="2"/>
  <c r="EM356" i="2"/>
  <c r="EM333" i="2"/>
  <c r="EM307" i="2"/>
  <c r="EN358" i="2"/>
  <c r="EM339" i="2"/>
  <c r="EM345" i="2"/>
  <c r="EN342" i="2"/>
  <c r="EM358" i="2"/>
  <c r="EM338" i="2"/>
  <c r="EM326" i="2"/>
  <c r="EN282" i="2"/>
  <c r="EN297" i="2"/>
  <c r="EM276" i="2"/>
  <c r="EN303" i="2"/>
  <c r="EN275" i="2"/>
  <c r="EM252" i="2"/>
  <c r="EM292" i="2"/>
  <c r="EN285" i="2"/>
  <c r="EN256" i="2"/>
  <c r="EN255" i="2"/>
  <c r="EN259" i="2"/>
  <c r="EM336" i="2"/>
  <c r="EN329" i="2"/>
  <c r="EM352" i="2"/>
  <c r="EM365" i="2"/>
  <c r="EM312" i="2"/>
  <c r="EN331" i="2"/>
  <c r="EN360" i="2"/>
  <c r="EM335" i="2"/>
  <c r="EN311" i="2"/>
  <c r="EN321" i="2"/>
  <c r="EN347" i="2"/>
  <c r="EN320" i="2"/>
  <c r="EM346" i="2"/>
  <c r="EM317" i="2"/>
  <c r="EN324" i="2"/>
  <c r="EN340" i="2"/>
  <c r="EN337" i="2"/>
  <c r="EM353" i="2"/>
  <c r="EN341" i="2"/>
  <c r="EM329" i="2"/>
  <c r="EM354" i="2"/>
  <c r="EM306" i="2"/>
  <c r="EN346" i="2"/>
  <c r="EM341" i="2"/>
  <c r="EM321" i="2"/>
  <c r="EN345" i="2"/>
  <c r="EN361" i="2"/>
  <c r="EM323" i="2"/>
  <c r="EM320" i="2"/>
  <c r="EM316" i="2"/>
  <c r="EM251" i="2"/>
  <c r="EN278" i="2"/>
  <c r="EM289" i="2"/>
  <c r="EN295" i="2"/>
  <c r="EM303" i="2"/>
  <c r="EN273" i="2"/>
  <c r="EN284" i="2"/>
  <c r="EM290" i="2"/>
  <c r="EM299" i="2"/>
  <c r="EM256" i="2"/>
  <c r="EM264" i="2"/>
  <c r="EN287" i="2"/>
  <c r="EM296" i="2"/>
  <c r="EN304" i="2"/>
  <c r="EN280" i="2"/>
  <c r="EN290" i="2"/>
  <c r="EN300" i="2"/>
  <c r="EM258" i="2"/>
  <c r="EM283" i="2"/>
  <c r="EM293" i="2"/>
  <c r="EN264" i="2"/>
  <c r="EM269" i="2"/>
  <c r="EN268" i="2"/>
  <c r="EN263" i="2"/>
  <c r="EN265" i="2"/>
  <c r="EN252" i="2"/>
  <c r="EN267" i="2"/>
  <c r="EN355" i="2"/>
  <c r="EN336" i="2"/>
  <c r="EM273" i="2"/>
  <c r="EM285" i="2"/>
  <c r="EM288" i="2"/>
  <c r="EM262" i="2"/>
  <c r="EN254" i="2"/>
  <c r="EM4" i="2"/>
  <c r="EM191" i="2"/>
  <c r="EN191" i="2"/>
  <c r="EM199" i="2"/>
  <c r="EM207" i="2"/>
  <c r="EM194" i="2"/>
  <c r="EM202" i="2"/>
  <c r="EM210" i="2"/>
  <c r="EM222" i="2"/>
  <c r="EM233" i="2"/>
  <c r="EM237" i="2"/>
  <c r="EN245" i="2"/>
  <c r="EM241" i="2"/>
  <c r="EM196" i="2"/>
  <c r="EM193" i="2"/>
  <c r="EM201" i="2"/>
  <c r="EM209" i="2"/>
  <c r="EN209" i="2"/>
  <c r="EM238" i="2"/>
  <c r="EM244" i="2"/>
  <c r="EM236" i="2"/>
  <c r="EM221" i="2"/>
  <c r="EM235" i="2"/>
  <c r="EN232" i="2"/>
  <c r="EN212" i="2"/>
  <c r="EN230" i="2"/>
  <c r="EM246" i="2"/>
  <c r="EN216" i="2"/>
  <c r="EN246" i="2"/>
  <c r="EN213" i="2"/>
  <c r="EM249" i="2"/>
  <c r="EN221" i="2"/>
  <c r="EN192" i="2"/>
  <c r="EN200" i="2"/>
  <c r="EN208" i="2"/>
  <c r="EN195" i="2"/>
  <c r="EN203" i="2"/>
  <c r="EM212" i="2"/>
  <c r="EM223" i="2"/>
  <c r="EN234" i="2"/>
  <c r="EN239" i="2"/>
  <c r="EN233" i="2"/>
  <c r="EM242" i="2"/>
  <c r="EN197" i="2"/>
  <c r="EN194" i="2"/>
  <c r="EN202" i="2"/>
  <c r="EM204" i="2"/>
  <c r="EM219" i="2"/>
  <c r="EM239" i="2"/>
  <c r="EM213" i="2"/>
  <c r="EN238" i="2"/>
  <c r="EM226" i="2"/>
  <c r="EN241" i="2"/>
  <c r="EM243" i="2"/>
  <c r="EM247" i="2"/>
  <c r="EN219" i="2"/>
  <c r="EN226" i="2"/>
  <c r="EN225" i="2"/>
  <c r="EN222" i="2"/>
  <c r="EN248" i="2"/>
  <c r="EN223" i="2"/>
  <c r="EN211" i="2"/>
  <c r="EM195" i="2"/>
  <c r="EM203" i="2"/>
  <c r="EM215" i="2"/>
  <c r="EM198" i="2"/>
  <c r="EM206" i="2"/>
  <c r="EM214" i="2"/>
  <c r="EM227" i="2"/>
  <c r="EN235" i="2"/>
  <c r="EM240" i="2"/>
  <c r="EN237" i="2"/>
  <c r="EM192" i="2"/>
  <c r="EM200" i="2"/>
  <c r="EM197" i="2"/>
  <c r="EM205" i="2"/>
  <c r="EN205" i="2"/>
  <c r="EM225" i="2"/>
  <c r="EN242" i="2"/>
  <c r="EM224" i="2"/>
  <c r="EM211" i="2"/>
  <c r="EM228" i="2"/>
  <c r="EM220" i="2"/>
  <c r="EM245" i="2"/>
  <c r="EN214" i="2"/>
  <c r="EN249" i="2"/>
  <c r="EN227" i="2"/>
  <c r="EN215" i="2"/>
  <c r="EN229" i="2"/>
  <c r="EN250" i="2"/>
  <c r="EN228" i="2"/>
  <c r="EN247" i="2"/>
  <c r="EN196" i="2"/>
  <c r="EN204" i="2"/>
  <c r="EM217" i="2"/>
  <c r="EN199" i="2"/>
  <c r="EN207" i="2"/>
  <c r="EM216" i="2"/>
  <c r="EM231" i="2"/>
  <c r="EN236" i="2"/>
  <c r="EN244" i="2"/>
  <c r="EN240" i="2"/>
  <c r="EN193" i="2"/>
  <c r="EN201" i="2"/>
  <c r="EN198" i="2"/>
  <c r="EN206" i="2"/>
  <c r="EM208" i="2"/>
  <c r="EM234" i="2"/>
  <c r="EN243" i="2"/>
  <c r="EM229" i="2"/>
  <c r="EM218" i="2"/>
  <c r="EM232" i="2"/>
  <c r="EM230" i="2"/>
  <c r="EN231" i="2"/>
  <c r="EN224" i="2"/>
  <c r="EM250" i="2"/>
  <c r="EM248" i="2"/>
  <c r="EN220" i="2"/>
  <c r="EN218" i="2"/>
  <c r="EN210" i="2"/>
  <c r="EN217" i="2"/>
  <c r="EN139" i="2"/>
  <c r="EN147" i="2"/>
  <c r="EN155" i="2"/>
  <c r="EN166" i="2"/>
  <c r="EM171" i="2"/>
  <c r="EN146" i="2"/>
  <c r="EN157" i="2"/>
  <c r="EN134" i="2"/>
  <c r="EM153" i="2"/>
  <c r="EM167" i="2"/>
  <c r="EN141" i="2"/>
  <c r="EN149" i="2"/>
  <c r="EN158" i="2"/>
  <c r="EN168" i="2"/>
  <c r="EM179" i="2"/>
  <c r="EM145" i="2"/>
  <c r="EN162" i="2"/>
  <c r="EM133" i="2"/>
  <c r="EM144" i="2"/>
  <c r="EM160" i="2"/>
  <c r="EM190" i="2"/>
  <c r="EN177" i="2"/>
  <c r="EN174" i="2"/>
  <c r="EM187" i="2"/>
  <c r="EN178" i="2"/>
  <c r="EN190" i="2"/>
  <c r="EN172" i="2"/>
  <c r="EN180" i="2"/>
  <c r="EN184" i="2"/>
  <c r="EM141" i="2"/>
  <c r="EM149" i="2"/>
  <c r="EM158" i="2"/>
  <c r="EN167" i="2"/>
  <c r="EM137" i="2"/>
  <c r="EN148" i="2"/>
  <c r="EM161" i="2"/>
  <c r="EN140" i="2"/>
  <c r="EM155" i="2"/>
  <c r="EM135" i="2"/>
  <c r="EN143" i="2"/>
  <c r="EM151" i="2"/>
  <c r="EM159" i="2"/>
  <c r="EN169" i="2"/>
  <c r="EM181" i="2"/>
  <c r="EM150" i="2"/>
  <c r="EM164" i="2"/>
  <c r="EN137" i="2"/>
  <c r="EM147" i="2"/>
  <c r="EN164" i="2"/>
  <c r="EM182" i="2"/>
  <c r="EN187" i="2"/>
  <c r="EN185" i="2"/>
  <c r="EN188" i="2"/>
  <c r="EN173" i="2"/>
  <c r="EN186" i="2"/>
  <c r="EM186" i="2"/>
  <c r="EN189" i="2"/>
  <c r="EM172" i="2"/>
  <c r="EM136" i="2"/>
  <c r="EM143" i="2"/>
  <c r="EM152" i="2"/>
  <c r="EN160" i="2"/>
  <c r="EM168" i="2"/>
  <c r="EM140" i="2"/>
  <c r="EN151" i="2"/>
  <c r="EN163" i="2"/>
  <c r="EN145" i="2"/>
  <c r="EN161" i="2"/>
  <c r="EN136" i="2"/>
  <c r="EM146" i="2"/>
  <c r="EN152" i="2"/>
  <c r="EM162" i="2"/>
  <c r="EM170" i="2"/>
  <c r="EM134" i="2"/>
  <c r="EM156" i="2"/>
  <c r="EM175" i="2"/>
  <c r="EM139" i="2"/>
  <c r="EN154" i="2"/>
  <c r="EM166" i="2"/>
  <c r="EN181" i="2"/>
  <c r="EN183" i="2"/>
  <c r="EM178" i="2"/>
  <c r="EN179" i="2"/>
  <c r="EN171" i="2"/>
  <c r="EN182" i="2"/>
  <c r="EN133" i="2"/>
  <c r="EN170" i="2"/>
  <c r="EN150" i="2"/>
  <c r="EN138" i="2"/>
  <c r="EM157" i="2"/>
  <c r="EM173" i="2"/>
  <c r="EN159" i="2"/>
  <c r="EN142" i="2"/>
  <c r="EM184" i="2"/>
  <c r="EM174" i="2"/>
  <c r="EM188" i="2"/>
  <c r="EM176" i="2"/>
  <c r="EM185" i="2"/>
  <c r="EM138" i="2"/>
  <c r="EN144" i="2"/>
  <c r="EN153" i="2"/>
  <c r="EN165" i="2"/>
  <c r="EM169" i="2"/>
  <c r="EM142" i="2"/>
  <c r="EM154" i="2"/>
  <c r="EM180" i="2"/>
  <c r="EM165" i="2"/>
  <c r="EM148" i="2"/>
  <c r="EM163" i="2"/>
  <c r="EN135" i="2"/>
  <c r="EM177" i="2"/>
  <c r="EN156" i="2"/>
  <c r="EN176" i="2"/>
  <c r="EM183" i="2"/>
  <c r="EN175" i="2"/>
  <c r="EM189" i="2"/>
  <c r="EN24" i="2"/>
  <c r="EN5" i="2"/>
  <c r="EN4" i="2"/>
  <c r="EN54" i="2"/>
  <c r="EM28" i="2"/>
  <c r="EM31" i="2"/>
  <c r="EM26" i="2"/>
  <c r="EN21" i="2"/>
  <c r="EM6" i="2"/>
  <c r="EN3" i="2"/>
  <c r="EM92" i="2"/>
  <c r="EN77" i="2"/>
  <c r="EN84" i="2"/>
  <c r="EM101" i="2"/>
  <c r="EN89" i="2"/>
  <c r="EM76" i="2"/>
  <c r="EM132" i="2"/>
  <c r="EN104" i="2"/>
  <c r="EM87" i="2"/>
  <c r="EN74" i="2"/>
  <c r="EM108" i="2"/>
  <c r="EM88" i="2"/>
  <c r="EM81" i="2"/>
  <c r="EM74" i="2"/>
  <c r="EM103" i="2"/>
  <c r="EN88" i="2"/>
  <c r="EN69" i="2"/>
  <c r="EM114" i="2"/>
  <c r="EM104" i="2"/>
  <c r="EM93" i="2"/>
  <c r="EM86" i="2"/>
  <c r="EM78" i="2"/>
  <c r="EM71" i="2"/>
  <c r="EN126" i="2"/>
  <c r="EN122" i="2"/>
  <c r="EN118" i="2"/>
  <c r="EM98" i="2"/>
  <c r="EM125" i="2"/>
  <c r="EM121" i="2"/>
  <c r="EM116" i="2"/>
  <c r="EN114" i="2"/>
  <c r="EN110" i="2"/>
  <c r="EM79" i="2"/>
  <c r="EM73" i="2"/>
  <c r="EN101" i="2"/>
  <c r="EN82" i="2"/>
  <c r="EM106" i="2"/>
  <c r="EN79" i="2"/>
  <c r="EM126" i="2"/>
  <c r="EM118" i="2"/>
  <c r="EN123" i="2"/>
  <c r="EN130" i="2"/>
  <c r="EN87" i="2"/>
  <c r="EN80" i="2"/>
  <c r="EN107" i="2"/>
  <c r="EM99" i="2"/>
  <c r="EN95" i="2"/>
  <c r="EM69" i="2"/>
  <c r="EM128" i="2"/>
  <c r="EM95" i="2"/>
  <c r="EM84" i="2"/>
  <c r="EN70" i="2"/>
  <c r="EM107" i="2"/>
  <c r="EN99" i="2"/>
  <c r="EN93" i="2"/>
  <c r="EN86" i="2"/>
  <c r="EN71" i="2"/>
  <c r="EM130" i="2"/>
  <c r="EM100" i="2"/>
  <c r="EN85" i="2"/>
  <c r="EM131" i="2"/>
  <c r="EM112" i="2"/>
  <c r="EN103" i="2"/>
  <c r="EM91" i="2"/>
  <c r="EN83" i="2"/>
  <c r="EN76" i="2"/>
  <c r="EM124" i="2"/>
  <c r="EM120" i="2"/>
  <c r="EM117" i="2"/>
  <c r="EN98" i="2"/>
  <c r="EN125" i="2"/>
  <c r="EN121" i="2"/>
  <c r="EN116" i="2"/>
  <c r="EN131" i="2"/>
  <c r="EN129" i="2"/>
  <c r="EN127" i="2"/>
  <c r="EN113" i="2"/>
  <c r="EN109" i="2"/>
  <c r="EM72" i="2"/>
  <c r="EM77" i="2"/>
  <c r="EM89" i="2"/>
  <c r="EN90" i="2"/>
  <c r="EN94" i="2"/>
  <c r="EN132" i="2"/>
  <c r="EN73" i="2"/>
  <c r="EM111" i="2"/>
  <c r="EM105" i="2"/>
  <c r="EN97" i="2"/>
  <c r="EM113" i="2"/>
  <c r="EN91" i="2"/>
  <c r="EN81" i="2"/>
  <c r="EM110" i="2"/>
  <c r="EN105" i="2"/>
  <c r="EM97" i="2"/>
  <c r="EN92" i="2"/>
  <c r="EM85" i="2"/>
  <c r="EN78" i="2"/>
  <c r="EM70" i="2"/>
  <c r="EM115" i="2"/>
  <c r="EN96" i="2"/>
  <c r="EM80" i="2"/>
  <c r="EM129" i="2"/>
  <c r="EN100" i="2"/>
  <c r="EM90" i="2"/>
  <c r="EM82" i="2"/>
  <c r="EM75" i="2"/>
  <c r="EN124" i="2"/>
  <c r="EN120" i="2"/>
  <c r="EN117" i="2"/>
  <c r="EM123" i="2"/>
  <c r="EM119" i="2"/>
  <c r="EN112" i="2"/>
  <c r="EN108" i="2"/>
  <c r="EM83" i="2"/>
  <c r="EM94" i="2"/>
  <c r="EN106" i="2"/>
  <c r="EM109" i="2"/>
  <c r="EM96" i="2"/>
  <c r="EN75" i="2"/>
  <c r="EM127" i="2"/>
  <c r="EN72" i="2"/>
  <c r="EM122" i="2"/>
  <c r="EN119" i="2"/>
  <c r="EN128" i="2"/>
  <c r="EN115" i="2"/>
  <c r="EN111" i="2"/>
  <c r="EM8" i="2"/>
  <c r="EM37" i="2"/>
  <c r="EM11" i="2"/>
  <c r="EN52" i="2"/>
  <c r="EN50" i="2"/>
  <c r="EM17" i="2"/>
  <c r="EN46" i="2"/>
  <c r="EN42" i="2"/>
  <c r="EM38" i="2"/>
  <c r="EM34" i="2"/>
  <c r="EN67" i="2"/>
  <c r="EN65" i="2"/>
  <c r="EN48" i="2"/>
  <c r="EM45" i="2"/>
  <c r="EN44" i="2"/>
  <c r="EM41" i="2"/>
  <c r="EN40" i="2"/>
  <c r="EN36" i="2"/>
  <c r="EN30" i="2"/>
  <c r="EN25" i="2"/>
  <c r="EM49" i="2"/>
  <c r="EM32" i="2"/>
  <c r="EM29" i="2"/>
  <c r="EN18" i="2"/>
  <c r="EM16" i="2"/>
  <c r="EM7" i="2"/>
  <c r="EN68" i="2"/>
  <c r="EN66" i="2"/>
  <c r="EN64" i="2"/>
  <c r="EM53" i="2"/>
  <c r="EM19" i="2"/>
  <c r="EM27" i="2"/>
  <c r="EN27" i="2"/>
  <c r="EM22" i="2"/>
  <c r="EN22" i="2"/>
  <c r="EM10" i="2"/>
  <c r="EN10" i="2"/>
  <c r="EN62" i="2"/>
  <c r="EN60" i="2"/>
  <c r="EN58" i="2"/>
  <c r="EN56" i="2"/>
  <c r="EM23" i="2"/>
  <c r="EN23" i="2"/>
  <c r="EM14" i="2"/>
  <c r="EN14" i="2"/>
  <c r="EM33" i="2"/>
  <c r="EN33" i="2"/>
  <c r="EM20" i="2"/>
  <c r="EN20" i="2"/>
  <c r="EM15" i="2"/>
  <c r="EN15" i="2"/>
  <c r="EM13" i="2"/>
  <c r="EN13" i="2"/>
  <c r="EN63" i="2"/>
  <c r="EN61" i="2"/>
  <c r="EN59" i="2"/>
  <c r="EN57" i="2"/>
  <c r="EN55" i="2"/>
  <c r="EM51" i="2"/>
  <c r="EM47" i="2"/>
  <c r="EM43" i="2"/>
  <c r="EM39" i="2"/>
  <c r="EM35" i="2"/>
  <c r="EM12" i="2"/>
  <c r="EN12" i="2"/>
  <c r="EM9" i="2"/>
  <c r="EN9" i="2"/>
  <c r="FB47" i="2" l="1"/>
  <c r="FB6" i="2"/>
  <c r="FB19" i="2"/>
  <c r="EW66" i="2"/>
  <c r="EW24" i="2"/>
  <c r="EX41" i="2"/>
  <c r="EX11" i="2"/>
  <c r="EX31" i="2"/>
  <c r="EX37" i="2"/>
  <c r="EW61" i="2"/>
  <c r="FA63" i="2"/>
  <c r="FB102" i="2"/>
  <c r="EX102" i="2"/>
  <c r="EW102" i="2"/>
  <c r="FA102" i="2"/>
  <c r="FB933" i="2"/>
  <c r="EX933" i="2"/>
  <c r="FB917" i="2"/>
  <c r="EX917" i="2"/>
  <c r="EW910" i="2"/>
  <c r="FA910" i="2"/>
  <c r="EX959" i="2"/>
  <c r="FB959" i="2"/>
  <c r="FB942" i="2"/>
  <c r="EX942" i="2"/>
  <c r="FB928" i="2"/>
  <c r="EX928" i="2"/>
  <c r="EX907" i="2"/>
  <c r="FB907" i="2"/>
  <c r="EW924" i="2"/>
  <c r="FA924" i="2"/>
  <c r="EX958" i="2"/>
  <c r="FB958" i="2"/>
  <c r="EX918" i="2"/>
  <c r="FB918" i="2"/>
  <c r="EX938" i="2"/>
  <c r="FB938" i="2"/>
  <c r="EX935" i="2"/>
  <c r="FB935" i="2"/>
  <c r="EX950" i="2"/>
  <c r="FB950" i="2"/>
  <c r="EW907" i="2"/>
  <c r="FA907" i="2"/>
  <c r="EX961" i="2"/>
  <c r="FB961" i="2"/>
  <c r="EX915" i="2"/>
  <c r="FB915" i="2"/>
  <c r="FA946" i="2"/>
  <c r="EW946" i="2"/>
  <c r="FA905" i="2"/>
  <c r="EW905" i="2"/>
  <c r="EW952" i="2"/>
  <c r="FA952" i="2"/>
  <c r="FA909" i="2"/>
  <c r="EW909" i="2"/>
  <c r="FB919" i="2"/>
  <c r="EX919" i="2"/>
  <c r="FB936" i="2"/>
  <c r="EX936" i="2"/>
  <c r="EW914" i="2"/>
  <c r="FA914" i="2"/>
  <c r="FB931" i="2"/>
  <c r="EX931" i="2"/>
  <c r="FB902" i="2"/>
  <c r="EX902" i="2"/>
  <c r="FB921" i="2"/>
  <c r="EX921" i="2"/>
  <c r="EW925" i="2"/>
  <c r="FA925" i="2"/>
  <c r="FA939" i="2"/>
  <c r="EW939" i="2"/>
  <c r="EW950" i="2"/>
  <c r="FA950" i="2"/>
  <c r="EX905" i="2"/>
  <c r="FB905" i="2"/>
  <c r="FA941" i="2"/>
  <c r="EW941" i="2"/>
  <c r="FB932" i="2"/>
  <c r="EX932" i="2"/>
  <c r="FB954" i="2"/>
  <c r="EX954" i="2"/>
  <c r="EW955" i="2"/>
  <c r="FA955" i="2"/>
  <c r="EW944" i="2"/>
  <c r="FA944" i="2"/>
  <c r="FA934" i="2"/>
  <c r="EW934" i="2"/>
  <c r="EX916" i="2"/>
  <c r="FB916" i="2"/>
  <c r="EW962" i="2"/>
  <c r="FA962" i="2"/>
  <c r="EW916" i="2"/>
  <c r="FA916" i="2"/>
  <c r="FB947" i="2"/>
  <c r="EX947" i="2"/>
  <c r="EX910" i="2"/>
  <c r="FB910" i="2"/>
  <c r="EX946" i="2"/>
  <c r="FB946" i="2"/>
  <c r="EW947" i="2"/>
  <c r="FA947" i="2"/>
  <c r="FB926" i="2"/>
  <c r="EX926" i="2"/>
  <c r="EW948" i="2"/>
  <c r="FA948" i="2"/>
  <c r="FB951" i="2"/>
  <c r="EX951" i="2"/>
  <c r="EW906" i="2"/>
  <c r="FA906" i="2"/>
  <c r="EW942" i="2"/>
  <c r="FA942" i="2"/>
  <c r="FA938" i="2"/>
  <c r="EW938" i="2"/>
  <c r="FA901" i="2"/>
  <c r="EW901" i="2"/>
  <c r="EX925" i="2"/>
  <c r="FB925" i="2"/>
  <c r="FA959" i="2"/>
  <c r="EW959" i="2"/>
  <c r="FB934" i="2"/>
  <c r="EX934" i="2"/>
  <c r="EW953" i="2"/>
  <c r="FA953" i="2"/>
  <c r="FA933" i="2"/>
  <c r="EW933" i="2"/>
  <c r="FA930" i="2"/>
  <c r="EW930" i="2"/>
  <c r="EW903" i="2"/>
  <c r="FA903" i="2"/>
  <c r="EX920" i="2"/>
  <c r="FB920" i="2"/>
  <c r="EX913" i="2"/>
  <c r="FB913" i="2"/>
  <c r="FB927" i="2"/>
  <c r="EX927" i="2"/>
  <c r="EW960" i="2"/>
  <c r="FA960" i="2"/>
  <c r="EX922" i="2"/>
  <c r="FB922" i="2"/>
  <c r="EX944" i="2"/>
  <c r="FB944" i="2"/>
  <c r="EW917" i="2"/>
  <c r="FA917" i="2"/>
  <c r="EW926" i="2"/>
  <c r="FA926" i="2"/>
  <c r="EW940" i="2"/>
  <c r="FA940" i="2"/>
  <c r="FB949" i="2"/>
  <c r="EX949" i="2"/>
  <c r="EX908" i="2"/>
  <c r="FB908" i="2"/>
  <c r="EW954" i="2"/>
  <c r="FA954" i="2"/>
  <c r="EW908" i="2"/>
  <c r="FA908" i="2"/>
  <c r="EW943" i="2"/>
  <c r="FA943" i="2"/>
  <c r="FB940" i="2"/>
  <c r="EX940" i="2"/>
  <c r="FB903" i="2"/>
  <c r="EX903" i="2"/>
  <c r="EX909" i="2"/>
  <c r="FB909" i="2"/>
  <c r="FA921" i="2"/>
  <c r="EW921" i="2"/>
  <c r="EW918" i="2"/>
  <c r="FA918" i="2"/>
  <c r="EW928" i="2"/>
  <c r="FA928" i="2"/>
  <c r="EW961" i="2"/>
  <c r="FA961" i="2"/>
  <c r="FA927" i="2"/>
  <c r="EW927" i="2"/>
  <c r="FB904" i="2"/>
  <c r="EX904" i="2"/>
  <c r="FA937" i="2"/>
  <c r="EW937" i="2"/>
  <c r="FB962" i="2"/>
  <c r="EX962" i="2"/>
  <c r="FB948" i="2"/>
  <c r="EX948" i="2"/>
  <c r="EW931" i="2"/>
  <c r="FA931" i="2"/>
  <c r="EX923" i="2"/>
  <c r="FB923" i="2"/>
  <c r="EX930" i="2"/>
  <c r="FB930" i="2"/>
  <c r="EX901" i="2"/>
  <c r="FB901" i="2"/>
  <c r="EX955" i="2"/>
  <c r="FB955" i="2"/>
  <c r="EX912" i="2"/>
  <c r="FB912" i="2"/>
  <c r="FA902" i="2"/>
  <c r="EW902" i="2"/>
  <c r="EW920" i="2"/>
  <c r="FA920" i="2"/>
  <c r="EW951" i="2"/>
  <c r="FA951" i="2"/>
  <c r="EX914" i="2"/>
  <c r="FB914" i="2"/>
  <c r="EX939" i="2"/>
  <c r="FB939" i="2"/>
  <c r="EW958" i="2"/>
  <c r="FA958" i="2"/>
  <c r="EX911" i="2"/>
  <c r="FB911" i="2"/>
  <c r="FB941" i="2"/>
  <c r="EX941" i="2"/>
  <c r="EW957" i="2"/>
  <c r="FA957" i="2"/>
  <c r="EW922" i="2"/>
  <c r="FA922" i="2"/>
  <c r="EX929" i="2"/>
  <c r="FB929" i="2"/>
  <c r="FB953" i="2"/>
  <c r="EX953" i="2"/>
  <c r="EW929" i="2"/>
  <c r="FA929" i="2"/>
  <c r="FB945" i="2"/>
  <c r="EX945" i="2"/>
  <c r="FA936" i="2"/>
  <c r="EW936" i="2"/>
  <c r="EW956" i="2"/>
  <c r="FA956" i="2"/>
  <c r="EW913" i="2"/>
  <c r="FA913" i="2"/>
  <c r="EW904" i="2"/>
  <c r="FA904" i="2"/>
  <c r="FA923" i="2"/>
  <c r="EW923" i="2"/>
  <c r="FB952" i="2"/>
  <c r="EX952" i="2"/>
  <c r="EW915" i="2"/>
  <c r="FA915" i="2"/>
  <c r="EW932" i="2"/>
  <c r="FA932" i="2"/>
  <c r="FB924" i="2"/>
  <c r="EX924" i="2"/>
  <c r="FA935" i="2"/>
  <c r="EW935" i="2"/>
  <c r="FA919" i="2"/>
  <c r="EW919" i="2"/>
  <c r="FB943" i="2"/>
  <c r="EX943" i="2"/>
  <c r="EX956" i="2"/>
  <c r="FB956" i="2"/>
  <c r="EX937" i="2"/>
  <c r="FB937" i="2"/>
  <c r="EX957" i="2"/>
  <c r="FB957" i="2"/>
  <c r="EW949" i="2"/>
  <c r="FA949" i="2"/>
  <c r="FB906" i="2"/>
  <c r="EX906" i="2"/>
  <c r="EX960" i="2"/>
  <c r="FB960" i="2"/>
  <c r="FA912" i="2"/>
  <c r="EW912" i="2"/>
  <c r="EW945" i="2"/>
  <c r="FA945" i="2"/>
  <c r="EW911" i="2"/>
  <c r="FA911" i="2"/>
  <c r="FA68" i="2"/>
  <c r="EW40" i="2"/>
  <c r="FA54" i="2"/>
  <c r="EX38" i="2"/>
  <c r="FA56" i="2"/>
  <c r="FA753" i="2"/>
  <c r="EW753" i="2"/>
  <c r="FB735" i="2"/>
  <c r="EX735" i="2"/>
  <c r="EX714" i="2"/>
  <c r="FB714" i="2"/>
  <c r="FB750" i="2"/>
  <c r="EX750" i="2"/>
  <c r="EX742" i="2"/>
  <c r="FB742" i="2"/>
  <c r="FA712" i="2"/>
  <c r="EW712" i="2"/>
  <c r="EX744" i="2"/>
  <c r="FB744" i="2"/>
  <c r="EX708" i="2"/>
  <c r="FB708" i="2"/>
  <c r="FA736" i="2"/>
  <c r="EW736" i="2"/>
  <c r="EW707" i="2"/>
  <c r="FA707" i="2"/>
  <c r="FA756" i="2"/>
  <c r="EW756" i="2"/>
  <c r="FB721" i="2"/>
  <c r="EX721" i="2"/>
  <c r="EX752" i="2"/>
  <c r="FB752" i="2"/>
  <c r="FB716" i="2"/>
  <c r="EX716" i="2"/>
  <c r="FB746" i="2"/>
  <c r="EX746" i="2"/>
  <c r="EX719" i="2"/>
  <c r="FB719" i="2"/>
  <c r="FA759" i="2"/>
  <c r="EW759" i="2"/>
  <c r="FA723" i="2"/>
  <c r="EW723" i="2"/>
  <c r="EX753" i="2"/>
  <c r="FB753" i="2"/>
  <c r="EW725" i="2"/>
  <c r="FA725" i="2"/>
  <c r="EW762" i="2"/>
  <c r="FA762" i="2"/>
  <c r="EW697" i="2"/>
  <c r="FA697" i="2"/>
  <c r="EX748" i="2"/>
  <c r="FB748" i="2"/>
  <c r="FA764" i="2"/>
  <c r="EW764" i="2"/>
  <c r="EX728" i="2"/>
  <c r="FB728" i="2"/>
  <c r="EX813" i="2"/>
  <c r="FB813" i="2"/>
  <c r="EX809" i="2"/>
  <c r="FB809" i="2"/>
  <c r="EW834" i="2"/>
  <c r="FA834" i="2"/>
  <c r="EW808" i="2"/>
  <c r="FA808" i="2"/>
  <c r="FB817" i="2"/>
  <c r="EX817" i="2"/>
  <c r="FB777" i="2"/>
  <c r="EX777" i="2"/>
  <c r="FB779" i="2"/>
  <c r="EX779" i="2"/>
  <c r="EW800" i="2"/>
  <c r="FA800" i="2"/>
  <c r="EW783" i="2"/>
  <c r="FA783" i="2"/>
  <c r="FB838" i="2"/>
  <c r="EX838" i="2"/>
  <c r="EX870" i="2"/>
  <c r="FB870" i="2"/>
  <c r="EX859" i="2"/>
  <c r="FB859" i="2"/>
  <c r="EX849" i="2"/>
  <c r="FB849" i="2"/>
  <c r="EW881" i="2"/>
  <c r="FA881" i="2"/>
  <c r="EW836" i="2"/>
  <c r="FA836" i="2"/>
  <c r="EW882" i="2"/>
  <c r="FA882" i="2"/>
  <c r="EX888" i="2"/>
  <c r="FB888" i="2"/>
  <c r="FB760" i="2"/>
  <c r="EX760" i="2"/>
  <c r="FB705" i="2"/>
  <c r="EX705" i="2"/>
  <c r="EX807" i="2"/>
  <c r="FB807" i="2"/>
  <c r="FA809" i="2"/>
  <c r="EW809" i="2"/>
  <c r="EX800" i="2"/>
  <c r="FB800" i="2"/>
  <c r="FB820" i="2"/>
  <c r="EX820" i="2"/>
  <c r="EX783" i="2"/>
  <c r="FB783" i="2"/>
  <c r="FB796" i="2"/>
  <c r="EX796" i="2"/>
  <c r="EX785" i="2"/>
  <c r="FB785" i="2"/>
  <c r="FB787" i="2"/>
  <c r="EX787" i="2"/>
  <c r="EX866" i="2"/>
  <c r="FB866" i="2"/>
  <c r="EX872" i="2"/>
  <c r="FB872" i="2"/>
  <c r="EW865" i="2"/>
  <c r="FA865" i="2"/>
  <c r="FA870" i="2"/>
  <c r="EW870" i="2"/>
  <c r="FA879" i="2"/>
  <c r="EW879" i="2"/>
  <c r="FA892" i="2"/>
  <c r="EW892" i="2"/>
  <c r="EW880" i="2"/>
  <c r="FA880" i="2"/>
  <c r="EX887" i="2"/>
  <c r="FB887" i="2"/>
  <c r="EX762" i="2"/>
  <c r="FB762" i="2"/>
  <c r="EX747" i="2"/>
  <c r="FB747" i="2"/>
  <c r="EX725" i="2"/>
  <c r="FB725" i="2"/>
  <c r="FA763" i="2"/>
  <c r="EW763" i="2"/>
  <c r="FB835" i="2"/>
  <c r="EX835" i="2"/>
  <c r="EW813" i="2"/>
  <c r="FA813" i="2"/>
  <c r="EW828" i="2"/>
  <c r="FA828" i="2"/>
  <c r="FB819" i="2"/>
  <c r="EX819" i="2"/>
  <c r="FA782" i="2"/>
  <c r="EW782" i="2"/>
  <c r="FB788" i="2"/>
  <c r="EX788" i="2"/>
  <c r="FA781" i="2"/>
  <c r="EW781" i="2"/>
  <c r="FA786" i="2"/>
  <c r="EW786" i="2"/>
  <c r="FA869" i="2"/>
  <c r="EW869" i="2"/>
  <c r="FB874" i="2"/>
  <c r="EX874" i="2"/>
  <c r="EW873" i="2"/>
  <c r="FA873" i="2"/>
  <c r="EX839" i="2"/>
  <c r="FB839" i="2"/>
  <c r="FA877" i="2"/>
  <c r="EW877" i="2"/>
  <c r="EW890" i="2"/>
  <c r="FA890" i="2"/>
  <c r="FA878" i="2"/>
  <c r="EW878" i="2"/>
  <c r="FB886" i="2"/>
  <c r="EX886" i="2"/>
  <c r="FA741" i="2"/>
  <c r="EW741" i="2"/>
  <c r="EX805" i="2"/>
  <c r="FB805" i="2"/>
  <c r="EW803" i="2"/>
  <c r="FA803" i="2"/>
  <c r="FB825" i="2"/>
  <c r="EX825" i="2"/>
  <c r="FA799" i="2"/>
  <c r="EW799" i="2"/>
  <c r="EW810" i="2"/>
  <c r="FA810" i="2"/>
  <c r="EX770" i="2"/>
  <c r="FB770" i="2"/>
  <c r="EW830" i="2"/>
  <c r="FA830" i="2"/>
  <c r="FB826" i="2"/>
  <c r="EX826" i="2"/>
  <c r="FA777" i="2"/>
  <c r="EW777" i="2"/>
  <c r="EX873" i="2"/>
  <c r="FB873" i="2"/>
  <c r="EX876" i="2"/>
  <c r="FB876" i="2"/>
  <c r="FA876" i="2"/>
  <c r="EW876" i="2"/>
  <c r="FB851" i="2"/>
  <c r="EX851" i="2"/>
  <c r="FB867" i="2"/>
  <c r="EX867" i="2"/>
  <c r="EW888" i="2"/>
  <c r="FA888" i="2"/>
  <c r="EX869" i="2"/>
  <c r="FB869" i="2"/>
  <c r="EX885" i="2"/>
  <c r="FB885" i="2"/>
  <c r="FB756" i="2"/>
  <c r="EX756" i="2"/>
  <c r="EW727" i="2"/>
  <c r="FA727" i="2"/>
  <c r="EW731" i="2"/>
  <c r="FA731" i="2"/>
  <c r="EW743" i="2"/>
  <c r="FA743" i="2"/>
  <c r="EW702" i="2"/>
  <c r="FA702" i="2"/>
  <c r="FB743" i="2"/>
  <c r="EX743" i="2"/>
  <c r="EW719" i="2"/>
  <c r="FA719" i="2"/>
  <c r="EW705" i="2"/>
  <c r="FA705" i="2"/>
  <c r="FA755" i="2"/>
  <c r="EW755" i="2"/>
  <c r="EW720" i="2"/>
  <c r="FA720" i="2"/>
  <c r="EW749" i="2"/>
  <c r="FA749" i="2"/>
  <c r="FA715" i="2"/>
  <c r="EW715" i="2"/>
  <c r="FA745" i="2"/>
  <c r="EW745" i="2"/>
  <c r="FB715" i="2"/>
  <c r="EX715" i="2"/>
  <c r="EW761" i="2"/>
  <c r="FA761" i="2"/>
  <c r="FB731" i="2"/>
  <c r="EX731" i="2"/>
  <c r="FB764" i="2"/>
  <c r="EX764" i="2"/>
  <c r="EX723" i="2"/>
  <c r="FB723" i="2"/>
  <c r="FB759" i="2"/>
  <c r="EX759" i="2"/>
  <c r="FB734" i="2"/>
  <c r="EX734" i="2"/>
  <c r="FB698" i="2"/>
  <c r="EX698" i="2"/>
  <c r="EX733" i="2"/>
  <c r="FB733" i="2"/>
  <c r="EW766" i="2"/>
  <c r="FA766" i="2"/>
  <c r="EW732" i="2"/>
  <c r="FA732" i="2"/>
  <c r="EW703" i="2"/>
  <c r="FA703" i="2"/>
  <c r="EW757" i="2"/>
  <c r="FA757" i="2"/>
  <c r="EX706" i="2"/>
  <c r="FB706" i="2"/>
  <c r="FB761" i="2"/>
  <c r="EX761" i="2"/>
  <c r="FB736" i="2"/>
  <c r="EX736" i="2"/>
  <c r="FA798" i="2"/>
  <c r="EW798" i="2"/>
  <c r="FA833" i="2"/>
  <c r="EW833" i="2"/>
  <c r="EX808" i="2"/>
  <c r="FB808" i="2"/>
  <c r="FB794" i="2"/>
  <c r="EX794" i="2"/>
  <c r="EW802" i="2"/>
  <c r="FA802" i="2"/>
  <c r="FA769" i="2"/>
  <c r="EW769" i="2"/>
  <c r="FB818" i="2"/>
  <c r="EX818" i="2"/>
  <c r="EX824" i="2"/>
  <c r="FB824" i="2"/>
  <c r="FA775" i="2"/>
  <c r="EW775" i="2"/>
  <c r="EW863" i="2"/>
  <c r="FA863" i="2"/>
  <c r="EX848" i="2"/>
  <c r="FB848" i="2"/>
  <c r="FB841" i="2"/>
  <c r="EX841" i="2"/>
  <c r="EX836" i="2"/>
  <c r="FB836" i="2"/>
  <c r="EW844" i="2"/>
  <c r="FA844" i="2"/>
  <c r="FA886" i="2"/>
  <c r="EW886" i="2"/>
  <c r="FA850" i="2"/>
  <c r="EW850" i="2"/>
  <c r="FB864" i="2"/>
  <c r="EX864" i="2"/>
  <c r="FB767" i="2"/>
  <c r="EX767" i="2"/>
  <c r="FB831" i="2"/>
  <c r="EX831" i="2"/>
  <c r="EW829" i="2"/>
  <c r="FA829" i="2"/>
  <c r="FB830" i="2"/>
  <c r="EX830" i="2"/>
  <c r="FA806" i="2"/>
  <c r="EW806" i="2"/>
  <c r="FA816" i="2"/>
  <c r="EW816" i="2"/>
  <c r="EX775" i="2"/>
  <c r="FB775" i="2"/>
  <c r="FB774" i="2"/>
  <c r="EX774" i="2"/>
  <c r="FB834" i="2"/>
  <c r="EX834" i="2"/>
  <c r="FA780" i="2"/>
  <c r="EW780" i="2"/>
  <c r="FB857" i="2"/>
  <c r="EX857" i="2"/>
  <c r="EW867" i="2"/>
  <c r="FA867" i="2"/>
  <c r="EX854" i="2"/>
  <c r="FB854" i="2"/>
  <c r="FA871" i="2"/>
  <c r="EW871" i="2"/>
  <c r="FA838" i="2"/>
  <c r="EW838" i="2"/>
  <c r="EW885" i="2"/>
  <c r="FA885" i="2"/>
  <c r="EW848" i="2"/>
  <c r="FA848" i="2"/>
  <c r="FB862" i="2"/>
  <c r="EX862" i="2"/>
  <c r="EX718" i="2"/>
  <c r="FB718" i="2"/>
  <c r="FB757" i="2"/>
  <c r="EX757" i="2"/>
  <c r="EX732" i="2"/>
  <c r="FB732" i="2"/>
  <c r="FA811" i="2"/>
  <c r="EW811" i="2"/>
  <c r="FA823" i="2"/>
  <c r="EW823" i="2"/>
  <c r="EX827" i="2"/>
  <c r="FB827" i="2"/>
  <c r="FA804" i="2"/>
  <c r="EW804" i="2"/>
  <c r="FB812" i="2"/>
  <c r="EX812" i="2"/>
  <c r="FA772" i="2"/>
  <c r="EW772" i="2"/>
  <c r="EW771" i="2"/>
  <c r="FA771" i="2"/>
  <c r="EX832" i="2"/>
  <c r="FB832" i="2"/>
  <c r="FB778" i="2"/>
  <c r="EX778" i="2"/>
  <c r="FA861" i="2"/>
  <c r="EW861" i="2"/>
  <c r="FA875" i="2"/>
  <c r="EW875" i="2"/>
  <c r="EX899" i="2"/>
  <c r="FB899" i="2"/>
  <c r="EW891" i="2"/>
  <c r="FA891" i="2"/>
  <c r="EX898" i="2"/>
  <c r="FB898" i="2"/>
  <c r="EX884" i="2"/>
  <c r="FB884" i="2"/>
  <c r="EW898" i="2"/>
  <c r="FA898" i="2"/>
  <c r="EX860" i="2"/>
  <c r="FB860" i="2"/>
  <c r="FA737" i="2"/>
  <c r="EW737" i="2"/>
  <c r="EW815" i="2"/>
  <c r="FA815" i="2"/>
  <c r="EW825" i="2"/>
  <c r="FA825" i="2"/>
  <c r="FB793" i="2"/>
  <c r="EX793" i="2"/>
  <c r="EX782" i="2"/>
  <c r="FB782" i="2"/>
  <c r="EW792" i="2"/>
  <c r="FA792" i="2"/>
  <c r="FB828" i="2"/>
  <c r="EX828" i="2"/>
  <c r="FB810" i="2"/>
  <c r="EX810" i="2"/>
  <c r="EX821" i="2"/>
  <c r="FB821" i="2"/>
  <c r="EW770" i="2"/>
  <c r="FA770" i="2"/>
  <c r="EX853" i="2"/>
  <c r="FB853" i="2"/>
  <c r="FB837" i="2"/>
  <c r="EX837" i="2"/>
  <c r="EX846" i="2"/>
  <c r="FB846" i="2"/>
  <c r="FA889" i="2"/>
  <c r="EW889" i="2"/>
  <c r="FB897" i="2"/>
  <c r="EX897" i="2"/>
  <c r="FB883" i="2"/>
  <c r="EX883" i="2"/>
  <c r="EW897" i="2"/>
  <c r="FA897" i="2"/>
  <c r="FA851" i="2"/>
  <c r="EW851" i="2"/>
  <c r="FB707" i="2"/>
  <c r="EX707" i="2"/>
  <c r="EW744" i="2"/>
  <c r="FA744" i="2"/>
  <c r="FB713" i="2"/>
  <c r="EX713" i="2"/>
  <c r="EW735" i="2"/>
  <c r="FA735" i="2"/>
  <c r="FA710" i="2"/>
  <c r="EW710" i="2"/>
  <c r="FA754" i="2"/>
  <c r="EW754" i="2"/>
  <c r="EW734" i="2"/>
  <c r="FA734" i="2"/>
  <c r="EW713" i="2"/>
  <c r="FA713" i="2"/>
  <c r="EW758" i="2"/>
  <c r="FA758" i="2"/>
  <c r="EX729" i="2"/>
  <c r="FB729" i="2"/>
  <c r="EX763" i="2"/>
  <c r="FB763" i="2"/>
  <c r="EX720" i="2"/>
  <c r="FB720" i="2"/>
  <c r="FB755" i="2"/>
  <c r="EX755" i="2"/>
  <c r="FB730" i="2"/>
  <c r="EX730" i="2"/>
  <c r="EW706" i="2"/>
  <c r="FA706" i="2"/>
  <c r="EX739" i="2"/>
  <c r="FB739" i="2"/>
  <c r="FB702" i="2"/>
  <c r="EX702" i="2"/>
  <c r="EW730" i="2"/>
  <c r="FA730" i="2"/>
  <c r="EW701" i="2"/>
  <c r="FA701" i="2"/>
  <c r="EW752" i="2"/>
  <c r="FA752" i="2"/>
  <c r="FA708" i="2"/>
  <c r="EW708" i="2"/>
  <c r="EX741" i="2"/>
  <c r="FB741" i="2"/>
  <c r="EX704" i="2"/>
  <c r="FB704" i="2"/>
  <c r="FA740" i="2"/>
  <c r="EW740" i="2"/>
  <c r="FA711" i="2"/>
  <c r="EW711" i="2"/>
  <c r="FA760" i="2"/>
  <c r="EW760" i="2"/>
  <c r="EW726" i="2"/>
  <c r="FA726" i="2"/>
  <c r="EW698" i="2"/>
  <c r="FA698" i="2"/>
  <c r="FB745" i="2"/>
  <c r="EX745" i="2"/>
  <c r="EW807" i="2"/>
  <c r="FA807" i="2"/>
  <c r="EX829" i="2"/>
  <c r="FB829" i="2"/>
  <c r="FA787" i="2"/>
  <c r="EW787" i="2"/>
  <c r="FA779" i="2"/>
  <c r="EW779" i="2"/>
  <c r="FA791" i="2"/>
  <c r="EW791" i="2"/>
  <c r="EW826" i="2"/>
  <c r="FA826" i="2"/>
  <c r="FB802" i="2"/>
  <c r="EX802" i="2"/>
  <c r="FA820" i="2"/>
  <c r="EW820" i="2"/>
  <c r="EW700" i="2"/>
  <c r="FA700" i="2"/>
  <c r="FA872" i="2"/>
  <c r="EW872" i="2"/>
  <c r="FB845" i="2"/>
  <c r="EX845" i="2"/>
  <c r="EW864" i="2"/>
  <c r="FA864" i="2"/>
  <c r="FA887" i="2"/>
  <c r="EW887" i="2"/>
  <c r="EX896" i="2"/>
  <c r="FB896" i="2"/>
  <c r="EX881" i="2"/>
  <c r="FB881" i="2"/>
  <c r="EW896" i="2"/>
  <c r="FA896" i="2"/>
  <c r="FA847" i="2"/>
  <c r="EW847" i="2"/>
  <c r="EW717" i="2"/>
  <c r="FA717" i="2"/>
  <c r="EX833" i="2"/>
  <c r="FB833" i="2"/>
  <c r="FA819" i="2"/>
  <c r="EW819" i="2"/>
  <c r="EX804" i="2"/>
  <c r="FB804" i="2"/>
  <c r="FB792" i="2"/>
  <c r="EX792" i="2"/>
  <c r="EX795" i="2"/>
  <c r="FB795" i="2"/>
  <c r="EW768" i="2"/>
  <c r="FA768" i="2"/>
  <c r="EX816" i="2"/>
  <c r="FB816" i="2"/>
  <c r="FB823" i="2"/>
  <c r="EX823" i="2"/>
  <c r="FB773" i="2"/>
  <c r="EX773" i="2"/>
  <c r="EW862" i="2"/>
  <c r="FA862" i="2"/>
  <c r="EW858" i="2"/>
  <c r="FA858" i="2"/>
  <c r="EW855" i="2"/>
  <c r="FA855" i="2"/>
  <c r="FB882" i="2"/>
  <c r="EX882" i="2"/>
  <c r="EX895" i="2"/>
  <c r="FB895" i="2"/>
  <c r="EX879" i="2"/>
  <c r="FB879" i="2"/>
  <c r="FA895" i="2"/>
  <c r="EW895" i="2"/>
  <c r="FA846" i="2"/>
  <c r="EW846" i="2"/>
  <c r="EW729" i="2"/>
  <c r="FA729" i="2"/>
  <c r="EW765" i="2"/>
  <c r="FA765" i="2"/>
  <c r="FB740" i="2"/>
  <c r="EX740" i="2"/>
  <c r="FB798" i="2"/>
  <c r="EX798" i="2"/>
  <c r="EW805" i="2"/>
  <c r="FA805" i="2"/>
  <c r="FA797" i="2"/>
  <c r="EW797" i="2"/>
  <c r="EX790" i="2"/>
  <c r="FB790" i="2"/>
  <c r="FA794" i="2"/>
  <c r="EW794" i="2"/>
  <c r="EW832" i="2"/>
  <c r="FA832" i="2"/>
  <c r="EW814" i="2"/>
  <c r="FA814" i="2"/>
  <c r="EW822" i="2"/>
  <c r="FA822" i="2"/>
  <c r="FB771" i="2"/>
  <c r="EX771" i="2"/>
  <c r="EW856" i="2"/>
  <c r="FA856" i="2"/>
  <c r="FB900" i="2"/>
  <c r="EX900" i="2"/>
  <c r="FA857" i="2"/>
  <c r="EW857" i="2"/>
  <c r="FB880" i="2"/>
  <c r="EX880" i="2"/>
  <c r="FB894" i="2"/>
  <c r="EX894" i="2"/>
  <c r="FB877" i="2"/>
  <c r="EX877" i="2"/>
  <c r="EW894" i="2"/>
  <c r="FA894" i="2"/>
  <c r="EW842" i="2"/>
  <c r="FA842" i="2"/>
  <c r="FB701" i="2"/>
  <c r="EX701" i="2"/>
  <c r="FA817" i="2"/>
  <c r="EW817" i="2"/>
  <c r="EW831" i="2"/>
  <c r="FA831" i="2"/>
  <c r="FB776" i="2"/>
  <c r="EX776" i="2"/>
  <c r="FB769" i="2"/>
  <c r="EX769" i="2"/>
  <c r="EX786" i="2"/>
  <c r="FB786" i="2"/>
  <c r="EX806" i="2"/>
  <c r="FB806" i="2"/>
  <c r="EX791" i="2"/>
  <c r="FB791" i="2"/>
  <c r="FA795" i="2"/>
  <c r="EW795" i="2"/>
  <c r="EX865" i="2"/>
  <c r="FB865" i="2"/>
  <c r="EX868" i="2"/>
  <c r="FB868" i="2"/>
  <c r="FB847" i="2"/>
  <c r="EX847" i="2"/>
  <c r="EX863" i="2"/>
  <c r="FB863" i="2"/>
  <c r="EX878" i="2"/>
  <c r="FB878" i="2"/>
  <c r="EX893" i="2"/>
  <c r="FB893" i="2"/>
  <c r="EX858" i="2"/>
  <c r="FB858" i="2"/>
  <c r="EW893" i="2"/>
  <c r="FA893" i="2"/>
  <c r="FA839" i="2"/>
  <c r="EW839" i="2"/>
  <c r="FA750" i="2"/>
  <c r="EW750" i="2"/>
  <c r="EW748" i="2"/>
  <c r="FA748" i="2"/>
  <c r="FB699" i="2"/>
  <c r="EX699" i="2"/>
  <c r="EW721" i="2"/>
  <c r="FA721" i="2"/>
  <c r="EX727" i="2"/>
  <c r="FB727" i="2"/>
  <c r="EX697" i="2"/>
  <c r="FB697" i="2"/>
  <c r="FA742" i="2"/>
  <c r="EW742" i="2"/>
  <c r="EX726" i="2"/>
  <c r="FB726" i="2"/>
  <c r="EW704" i="2"/>
  <c r="FA704" i="2"/>
  <c r="FB737" i="2"/>
  <c r="EX737" i="2"/>
  <c r="FB700" i="2"/>
  <c r="EX700" i="2"/>
  <c r="FA728" i="2"/>
  <c r="EW728" i="2"/>
  <c r="EW699" i="2"/>
  <c r="FA699" i="2"/>
  <c r="FB766" i="2"/>
  <c r="EX766" i="2"/>
  <c r="EW714" i="2"/>
  <c r="FA714" i="2"/>
  <c r="FA746" i="2"/>
  <c r="EW746" i="2"/>
  <c r="EX710" i="2"/>
  <c r="FB710" i="2"/>
  <c r="EW738" i="2"/>
  <c r="FA738" i="2"/>
  <c r="FA709" i="2"/>
  <c r="EW709" i="2"/>
  <c r="EW751" i="2"/>
  <c r="FA751" i="2"/>
  <c r="EW716" i="2"/>
  <c r="FA716" i="2"/>
  <c r="EW747" i="2"/>
  <c r="FA747" i="2"/>
  <c r="FB712" i="2"/>
  <c r="EX712" i="2"/>
  <c r="EX749" i="2"/>
  <c r="FB749" i="2"/>
  <c r="EX738" i="2"/>
  <c r="FB738" i="2"/>
  <c r="EX717" i="2"/>
  <c r="FB717" i="2"/>
  <c r="EW767" i="2"/>
  <c r="FA767" i="2"/>
  <c r="EW722" i="2"/>
  <c r="FA722" i="2"/>
  <c r="EX754" i="2"/>
  <c r="FB754" i="2"/>
  <c r="EW821" i="2"/>
  <c r="FA821" i="2"/>
  <c r="FB768" i="2"/>
  <c r="EX768" i="2"/>
  <c r="FA773" i="2"/>
  <c r="EW773" i="2"/>
  <c r="FB822" i="2"/>
  <c r="EX822" i="2"/>
  <c r="FA785" i="2"/>
  <c r="EW785" i="2"/>
  <c r="EX799" i="2"/>
  <c r="FB799" i="2"/>
  <c r="EW788" i="2"/>
  <c r="FA788" i="2"/>
  <c r="FA789" i="2"/>
  <c r="EW789" i="2"/>
  <c r="FB875" i="2"/>
  <c r="EX875" i="2"/>
  <c r="FB844" i="2"/>
  <c r="EX844" i="2"/>
  <c r="FA874" i="2"/>
  <c r="EW874" i="2"/>
  <c r="FB850" i="2"/>
  <c r="EX850" i="2"/>
  <c r="EW854" i="2"/>
  <c r="FA854" i="2"/>
  <c r="FA852" i="2"/>
  <c r="EW852" i="2"/>
  <c r="EW845" i="2"/>
  <c r="FA845" i="2"/>
  <c r="FB892" i="2"/>
  <c r="EX892" i="2"/>
  <c r="FA900" i="2"/>
  <c r="EW900" i="2"/>
  <c r="FA733" i="2"/>
  <c r="EW733" i="2"/>
  <c r="FA801" i="2"/>
  <c r="EW801" i="2"/>
  <c r="FB803" i="2"/>
  <c r="EX803" i="2"/>
  <c r="EX781" i="2"/>
  <c r="FB781" i="2"/>
  <c r="EW776" i="2"/>
  <c r="FA776" i="2"/>
  <c r="FA790" i="2"/>
  <c r="EW790" i="2"/>
  <c r="FA824" i="2"/>
  <c r="EW824" i="2"/>
  <c r="FA796" i="2"/>
  <c r="EW796" i="2"/>
  <c r="FA812" i="2"/>
  <c r="EW812" i="2"/>
  <c r="EX855" i="2"/>
  <c r="FB855" i="2"/>
  <c r="EX843" i="2"/>
  <c r="FB843" i="2"/>
  <c r="EW859" i="2"/>
  <c r="FA859" i="2"/>
  <c r="FA868" i="2"/>
  <c r="EW868" i="2"/>
  <c r="EW853" i="2"/>
  <c r="FA853" i="2"/>
  <c r="FA843" i="2"/>
  <c r="EW843" i="2"/>
  <c r="FA841" i="2"/>
  <c r="EW841" i="2"/>
  <c r="FB891" i="2"/>
  <c r="EX891" i="2"/>
  <c r="EX724" i="2"/>
  <c r="FB724" i="2"/>
  <c r="FB711" i="2"/>
  <c r="EX711" i="2"/>
  <c r="FA718" i="2"/>
  <c r="EW718" i="2"/>
  <c r="EX751" i="2"/>
  <c r="FB751" i="2"/>
  <c r="EW827" i="2"/>
  <c r="FA827" i="2"/>
  <c r="EX811" i="2"/>
  <c r="FB811" i="2"/>
  <c r="FA778" i="2"/>
  <c r="EW778" i="2"/>
  <c r="FB772" i="2"/>
  <c r="EX772" i="2"/>
  <c r="FB789" i="2"/>
  <c r="EX789" i="2"/>
  <c r="FB814" i="2"/>
  <c r="EX814" i="2"/>
  <c r="FA793" i="2"/>
  <c r="EW793" i="2"/>
  <c r="FB797" i="2"/>
  <c r="EX797" i="2"/>
  <c r="EX871" i="2"/>
  <c r="FB871" i="2"/>
  <c r="EX856" i="2"/>
  <c r="FB856" i="2"/>
  <c r="EX842" i="2"/>
  <c r="FB842" i="2"/>
  <c r="FA860" i="2"/>
  <c r="EW860" i="2"/>
  <c r="FA849" i="2"/>
  <c r="EW849" i="2"/>
  <c r="EW840" i="2"/>
  <c r="FA840" i="2"/>
  <c r="EW866" i="2"/>
  <c r="FA866" i="2"/>
  <c r="EX890" i="2"/>
  <c r="FB890" i="2"/>
  <c r="FB765" i="2"/>
  <c r="EX765" i="2"/>
  <c r="FB722" i="2"/>
  <c r="EX722" i="2"/>
  <c r="EX801" i="2"/>
  <c r="FB801" i="2"/>
  <c r="EW835" i="2"/>
  <c r="FA835" i="2"/>
  <c r="FB815" i="2"/>
  <c r="EX815" i="2"/>
  <c r="FA818" i="2"/>
  <c r="EW818" i="2"/>
  <c r="EX780" i="2"/>
  <c r="FB780" i="2"/>
  <c r="FA784" i="2"/>
  <c r="EW784" i="2"/>
  <c r="EW774" i="2"/>
  <c r="FA774" i="2"/>
  <c r="EX784" i="2"/>
  <c r="FB784" i="2"/>
  <c r="FA899" i="2"/>
  <c r="EW899" i="2"/>
  <c r="FB861" i="2"/>
  <c r="EX861" i="2"/>
  <c r="FB840" i="2"/>
  <c r="EX840" i="2"/>
  <c r="EX852" i="2"/>
  <c r="FB852" i="2"/>
  <c r="FA883" i="2"/>
  <c r="EW883" i="2"/>
  <c r="EW837" i="2"/>
  <c r="FA837" i="2"/>
  <c r="FA884" i="2"/>
  <c r="EW884" i="2"/>
  <c r="FB889" i="2"/>
  <c r="EX889" i="2"/>
  <c r="FB758" i="2"/>
  <c r="EX758" i="2"/>
  <c r="FB703" i="2"/>
  <c r="EX703" i="2"/>
  <c r="EW739" i="2"/>
  <c r="FA739" i="2"/>
  <c r="FA724" i="2"/>
  <c r="EW724" i="2"/>
  <c r="FB709" i="2"/>
  <c r="EX709" i="2"/>
  <c r="EW62" i="2"/>
  <c r="FA52" i="2"/>
  <c r="EW36" i="2"/>
  <c r="FB32" i="2"/>
  <c r="EW46" i="2"/>
  <c r="EX34" i="2"/>
  <c r="FA50" i="2"/>
  <c r="EW44" i="2"/>
  <c r="FA60" i="2"/>
  <c r="EW64" i="2"/>
  <c r="EW48" i="2"/>
  <c r="FA42" i="2"/>
  <c r="FA58" i="2"/>
  <c r="EX661" i="2"/>
  <c r="FB661" i="2"/>
  <c r="EX580" i="2"/>
  <c r="FB580" i="2"/>
  <c r="EW592" i="2"/>
  <c r="FA592" i="2"/>
  <c r="FA653" i="2"/>
  <c r="EW653" i="2"/>
  <c r="EX629" i="2"/>
  <c r="FB629" i="2"/>
  <c r="EW587" i="2"/>
  <c r="FA587" i="2"/>
  <c r="EW602" i="2"/>
  <c r="FA602" i="2"/>
  <c r="EW568" i="2"/>
  <c r="FA568" i="2"/>
  <c r="FA594" i="2"/>
  <c r="EW594" i="2"/>
  <c r="EX659" i="2"/>
  <c r="FB659" i="2"/>
  <c r="EW650" i="2"/>
  <c r="FA650" i="2"/>
  <c r="FB691" i="2"/>
  <c r="EX691" i="2"/>
  <c r="EX564" i="2"/>
  <c r="FB564" i="2"/>
  <c r="EX654" i="2"/>
  <c r="FB654" i="2"/>
  <c r="EW643" i="2"/>
  <c r="FA643" i="2"/>
  <c r="EX692" i="2"/>
  <c r="FB692" i="2"/>
  <c r="EX587" i="2"/>
  <c r="FB587" i="2"/>
  <c r="EW619" i="2"/>
  <c r="FA619" i="2"/>
  <c r="FB664" i="2"/>
  <c r="EX664" i="2"/>
  <c r="EX647" i="2"/>
  <c r="FB647" i="2"/>
  <c r="FA689" i="2"/>
  <c r="EW689" i="2"/>
  <c r="EX623" i="2"/>
  <c r="FB623" i="2"/>
  <c r="EX579" i="2"/>
  <c r="FB579" i="2"/>
  <c r="EX578" i="2"/>
  <c r="FB578" i="2"/>
  <c r="EX604" i="2"/>
  <c r="FB604" i="2"/>
  <c r="EX630" i="2"/>
  <c r="FB630" i="2"/>
  <c r="EX678" i="2"/>
  <c r="FB678" i="2"/>
  <c r="FA677" i="2"/>
  <c r="EW677" i="2"/>
  <c r="FA601" i="2"/>
  <c r="EW601" i="2"/>
  <c r="FB568" i="2"/>
  <c r="EX568" i="2"/>
  <c r="EW604" i="2"/>
  <c r="FA604" i="2"/>
  <c r="FB656" i="2"/>
  <c r="EX656" i="2"/>
  <c r="FA649" i="2"/>
  <c r="EW649" i="2"/>
  <c r="EW582" i="2"/>
  <c r="FA582" i="2"/>
  <c r="EW623" i="2"/>
  <c r="FA623" i="2"/>
  <c r="FA595" i="2"/>
  <c r="EW595" i="2"/>
  <c r="EW670" i="2"/>
  <c r="FA670" i="2"/>
  <c r="EW630" i="2"/>
  <c r="FA630" i="2"/>
  <c r="FA598" i="2"/>
  <c r="EW598" i="2"/>
  <c r="EX684" i="2"/>
  <c r="FB684" i="2"/>
  <c r="EX581" i="2"/>
  <c r="FB581" i="2"/>
  <c r="EX602" i="2"/>
  <c r="FB602" i="2"/>
  <c r="EX660" i="2"/>
  <c r="FB660" i="2"/>
  <c r="FA660" i="2"/>
  <c r="EW660" i="2"/>
  <c r="EW610" i="2"/>
  <c r="FA610" i="2"/>
  <c r="EX590" i="2"/>
  <c r="FB590" i="2"/>
  <c r="FA637" i="2"/>
  <c r="EW637" i="2"/>
  <c r="EX677" i="2"/>
  <c r="FB677" i="2"/>
  <c r="EW694" i="2"/>
  <c r="FA694" i="2"/>
  <c r="EW564" i="2"/>
  <c r="FA564" i="2"/>
  <c r="EX589" i="2"/>
  <c r="FB589" i="2"/>
  <c r="EX642" i="2"/>
  <c r="FB642" i="2"/>
  <c r="FA684" i="2"/>
  <c r="EW684" i="2"/>
  <c r="FB693" i="2"/>
  <c r="EX693" i="2"/>
  <c r="EW585" i="2"/>
  <c r="FA585" i="2"/>
  <c r="EW590" i="2"/>
  <c r="FA590" i="2"/>
  <c r="EX591" i="2"/>
  <c r="FB591" i="2"/>
  <c r="EX601" i="2"/>
  <c r="FB601" i="2"/>
  <c r="FB625" i="2"/>
  <c r="EX625" i="2"/>
  <c r="EX637" i="2"/>
  <c r="FB637" i="2"/>
  <c r="EW646" i="2"/>
  <c r="FA646" i="2"/>
  <c r="EW620" i="2"/>
  <c r="FA620" i="2"/>
  <c r="EW613" i="2"/>
  <c r="FA613" i="2"/>
  <c r="EX599" i="2"/>
  <c r="FB599" i="2"/>
  <c r="EW681" i="2"/>
  <c r="FA681" i="2"/>
  <c r="EX657" i="2"/>
  <c r="FB657" i="2"/>
  <c r="EW614" i="2"/>
  <c r="FA614" i="2"/>
  <c r="FB585" i="2"/>
  <c r="EX585" i="2"/>
  <c r="FB617" i="2"/>
  <c r="EX617" i="2"/>
  <c r="EW652" i="2"/>
  <c r="FA652" i="2"/>
  <c r="EW673" i="2"/>
  <c r="FA673" i="2"/>
  <c r="EX666" i="2"/>
  <c r="FB666" i="2"/>
  <c r="EW659" i="2"/>
  <c r="FA659" i="2"/>
  <c r="FA566" i="2"/>
  <c r="EW566" i="2"/>
  <c r="EX643" i="2"/>
  <c r="FB643" i="2"/>
  <c r="EX645" i="2"/>
  <c r="FB645" i="2"/>
  <c r="FB696" i="2"/>
  <c r="EX696" i="2"/>
  <c r="FA571" i="2"/>
  <c r="EW571" i="2"/>
  <c r="EX573" i="2"/>
  <c r="FB573" i="2"/>
  <c r="FA679" i="2"/>
  <c r="EW679" i="2"/>
  <c r="EX683" i="2"/>
  <c r="FB683" i="2"/>
  <c r="EX584" i="2"/>
  <c r="FB584" i="2"/>
  <c r="FA648" i="2"/>
  <c r="EW648" i="2"/>
  <c r="FA572" i="2"/>
  <c r="EW572" i="2"/>
  <c r="EX639" i="2"/>
  <c r="FB639" i="2"/>
  <c r="EW678" i="2"/>
  <c r="FA678" i="2"/>
  <c r="EW575" i="2"/>
  <c r="FA575" i="2"/>
  <c r="EX619" i="2"/>
  <c r="FB619" i="2"/>
  <c r="EW580" i="2"/>
  <c r="FA580" i="2"/>
  <c r="EX576" i="2"/>
  <c r="FB576" i="2"/>
  <c r="FA603" i="2"/>
  <c r="EW603" i="2"/>
  <c r="EW625" i="2"/>
  <c r="FA625" i="2"/>
  <c r="FB695" i="2"/>
  <c r="EX695" i="2"/>
  <c r="FA691" i="2"/>
  <c r="EW691" i="2"/>
  <c r="EW600" i="2"/>
  <c r="FA600" i="2"/>
  <c r="EW577" i="2"/>
  <c r="FA577" i="2"/>
  <c r="EX598" i="2"/>
  <c r="FB598" i="2"/>
  <c r="EW663" i="2"/>
  <c r="FA663" i="2"/>
  <c r="EW682" i="2"/>
  <c r="FA682" i="2"/>
  <c r="FB595" i="2"/>
  <c r="EX595" i="2"/>
  <c r="EX569" i="2"/>
  <c r="FB569" i="2"/>
  <c r="EW599" i="2"/>
  <c r="FA599" i="2"/>
  <c r="EX648" i="2"/>
  <c r="FB648" i="2"/>
  <c r="FA651" i="2"/>
  <c r="EW651" i="2"/>
  <c r="FB663" i="2"/>
  <c r="EX663" i="2"/>
  <c r="EX690" i="2"/>
  <c r="FB690" i="2"/>
  <c r="EW591" i="2"/>
  <c r="FA591" i="2"/>
  <c r="EW633" i="2"/>
  <c r="FA633" i="2"/>
  <c r="EW680" i="2"/>
  <c r="FA680" i="2"/>
  <c r="FB688" i="2"/>
  <c r="EX688" i="2"/>
  <c r="FA627" i="2"/>
  <c r="EW627" i="2"/>
  <c r="EX620" i="2"/>
  <c r="FB620" i="2"/>
  <c r="FA639" i="2"/>
  <c r="EW639" i="2"/>
  <c r="EX627" i="2"/>
  <c r="FB627" i="2"/>
  <c r="FA581" i="2"/>
  <c r="EW581" i="2"/>
  <c r="FA636" i="2"/>
  <c r="EW636" i="2"/>
  <c r="FB609" i="2"/>
  <c r="EX609" i="2"/>
  <c r="EW645" i="2"/>
  <c r="FA645" i="2"/>
  <c r="EW657" i="2"/>
  <c r="FA657" i="2"/>
  <c r="FB565" i="2"/>
  <c r="EX565" i="2"/>
  <c r="FB670" i="2"/>
  <c r="EX670" i="2"/>
  <c r="FA563" i="2"/>
  <c r="EW563" i="2"/>
  <c r="EW624" i="2"/>
  <c r="FA624" i="2"/>
  <c r="EW674" i="2"/>
  <c r="FA674" i="2"/>
  <c r="EX652" i="2"/>
  <c r="FB652" i="2"/>
  <c r="EW695" i="2"/>
  <c r="FA695" i="2"/>
  <c r="EX571" i="2"/>
  <c r="FB571" i="2"/>
  <c r="FA617" i="2"/>
  <c r="EW617" i="2"/>
  <c r="EW588" i="2"/>
  <c r="FA588" i="2"/>
  <c r="EX596" i="2"/>
  <c r="FB596" i="2"/>
  <c r="EW664" i="2"/>
  <c r="FA664" i="2"/>
  <c r="EX631" i="2"/>
  <c r="FB631" i="2"/>
  <c r="FB588" i="2"/>
  <c r="EX588" i="2"/>
  <c r="EX667" i="2"/>
  <c r="FB667" i="2"/>
  <c r="FA583" i="2"/>
  <c r="EW583" i="2"/>
  <c r="FB594" i="2"/>
  <c r="EX594" i="2"/>
  <c r="EX650" i="2"/>
  <c r="FB650" i="2"/>
  <c r="EX675" i="2"/>
  <c r="FB675" i="2"/>
  <c r="FA686" i="2"/>
  <c r="EW686" i="2"/>
  <c r="FB597" i="2"/>
  <c r="EX597" i="2"/>
  <c r="EW574" i="2"/>
  <c r="FA574" i="2"/>
  <c r="EX669" i="2"/>
  <c r="FB669" i="2"/>
  <c r="EW666" i="2"/>
  <c r="FA666" i="2"/>
  <c r="FB603" i="2"/>
  <c r="EX603" i="2"/>
  <c r="EW642" i="2"/>
  <c r="FA642" i="2"/>
  <c r="FB618" i="2"/>
  <c r="EX618" i="2"/>
  <c r="FB671" i="2"/>
  <c r="EX671" i="2"/>
  <c r="EX644" i="2"/>
  <c r="FB644" i="2"/>
  <c r="EW665" i="2"/>
  <c r="FA665" i="2"/>
  <c r="EX626" i="2"/>
  <c r="FB626" i="2"/>
  <c r="FB608" i="2"/>
  <c r="EX608" i="2"/>
  <c r="EW685" i="2"/>
  <c r="FA685" i="2"/>
  <c r="EX649" i="2"/>
  <c r="FB649" i="2"/>
  <c r="EW597" i="2"/>
  <c r="FA597" i="2"/>
  <c r="FA635" i="2"/>
  <c r="EW635" i="2"/>
  <c r="FA596" i="2"/>
  <c r="EW596" i="2"/>
  <c r="FB586" i="2"/>
  <c r="EX586" i="2"/>
  <c r="FA644" i="2"/>
  <c r="EW644" i="2"/>
  <c r="EX673" i="2"/>
  <c r="FB673" i="2"/>
  <c r="FA690" i="2"/>
  <c r="EW690" i="2"/>
  <c r="EW611" i="2"/>
  <c r="FA611" i="2"/>
  <c r="EW578" i="2"/>
  <c r="FA578" i="2"/>
  <c r="FB574" i="2"/>
  <c r="EX574" i="2"/>
  <c r="FB600" i="2"/>
  <c r="EX600" i="2"/>
  <c r="EW631" i="2"/>
  <c r="FA631" i="2"/>
  <c r="EW692" i="2"/>
  <c r="FA692" i="2"/>
  <c r="EX624" i="2"/>
  <c r="FB624" i="2"/>
  <c r="EW655" i="2"/>
  <c r="FA655" i="2"/>
  <c r="FA569" i="2"/>
  <c r="EW569" i="2"/>
  <c r="EW641" i="2"/>
  <c r="FA641" i="2"/>
  <c r="EW640" i="2"/>
  <c r="FA640" i="2"/>
  <c r="EX646" i="2"/>
  <c r="FB646" i="2"/>
  <c r="EX563" i="2"/>
  <c r="FB563" i="2"/>
  <c r="EX577" i="2"/>
  <c r="FB577" i="2"/>
  <c r="EX612" i="2"/>
  <c r="FB612" i="2"/>
  <c r="FA629" i="2"/>
  <c r="EW629" i="2"/>
  <c r="FB636" i="2"/>
  <c r="EX636" i="2"/>
  <c r="EX572" i="2"/>
  <c r="FB572" i="2"/>
  <c r="FA626" i="2"/>
  <c r="EW626" i="2"/>
  <c r="EX605" i="2"/>
  <c r="FB605" i="2"/>
  <c r="EX634" i="2"/>
  <c r="FB634" i="2"/>
  <c r="EX680" i="2"/>
  <c r="FB680" i="2"/>
  <c r="EW632" i="2"/>
  <c r="FA632" i="2"/>
  <c r="EW593" i="2"/>
  <c r="FA593" i="2"/>
  <c r="FA608" i="2"/>
  <c r="EW608" i="2"/>
  <c r="EW647" i="2"/>
  <c r="FA647" i="2"/>
  <c r="FA683" i="2"/>
  <c r="EW683" i="2"/>
  <c r="EX662" i="2"/>
  <c r="FB662" i="2"/>
  <c r="FB665" i="2"/>
  <c r="EX665" i="2"/>
  <c r="FA589" i="2"/>
  <c r="EW589" i="2"/>
  <c r="FB570" i="2"/>
  <c r="EX570" i="2"/>
  <c r="FB638" i="2"/>
  <c r="EX638" i="2"/>
  <c r="FB682" i="2"/>
  <c r="EX682" i="2"/>
  <c r="EW567" i="2"/>
  <c r="FA567" i="2"/>
  <c r="EX672" i="2"/>
  <c r="FB672" i="2"/>
  <c r="FB622" i="2"/>
  <c r="EX622" i="2"/>
  <c r="FA622" i="2"/>
  <c r="EW622" i="2"/>
  <c r="EX632" i="2"/>
  <c r="FB632" i="2"/>
  <c r="EX658" i="2"/>
  <c r="FB658" i="2"/>
  <c r="EX694" i="2"/>
  <c r="FB694" i="2"/>
  <c r="EX674" i="2"/>
  <c r="FB674" i="2"/>
  <c r="EW688" i="2"/>
  <c r="FA688" i="2"/>
  <c r="FA612" i="2"/>
  <c r="EW612" i="2"/>
  <c r="EX641" i="2"/>
  <c r="FB641" i="2"/>
  <c r="EW671" i="2"/>
  <c r="FA671" i="2"/>
  <c r="EX687" i="2"/>
  <c r="FB687" i="2"/>
  <c r="FA565" i="2"/>
  <c r="EW565" i="2"/>
  <c r="EW621" i="2"/>
  <c r="FA621" i="2"/>
  <c r="EW606" i="2"/>
  <c r="FA606" i="2"/>
  <c r="EW676" i="2"/>
  <c r="FA676" i="2"/>
  <c r="EW638" i="2"/>
  <c r="FA638" i="2"/>
  <c r="FB610" i="2"/>
  <c r="EX610" i="2"/>
  <c r="EW618" i="2"/>
  <c r="FA618" i="2"/>
  <c r="EX616" i="2"/>
  <c r="FB616" i="2"/>
  <c r="EW668" i="2"/>
  <c r="FA668" i="2"/>
  <c r="FA662" i="2"/>
  <c r="EW662" i="2"/>
  <c r="FA658" i="2"/>
  <c r="EW658" i="2"/>
  <c r="EX583" i="2"/>
  <c r="FB583" i="2"/>
  <c r="EX613" i="2"/>
  <c r="FB613" i="2"/>
  <c r="FB679" i="2"/>
  <c r="EX679" i="2"/>
  <c r="FB633" i="2"/>
  <c r="EX633" i="2"/>
  <c r="EX635" i="2"/>
  <c r="FB635" i="2"/>
  <c r="EX615" i="2"/>
  <c r="FB615" i="2"/>
  <c r="EW570" i="2"/>
  <c r="FA570" i="2"/>
  <c r="EW605" i="2"/>
  <c r="FA605" i="2"/>
  <c r="EX651" i="2"/>
  <c r="FB651" i="2"/>
  <c r="EX676" i="2"/>
  <c r="FB676" i="2"/>
  <c r="EW616" i="2"/>
  <c r="FA616" i="2"/>
  <c r="EW672" i="2"/>
  <c r="FA672" i="2"/>
  <c r="FB611" i="2"/>
  <c r="EX611" i="2"/>
  <c r="EX582" i="2"/>
  <c r="FB582" i="2"/>
  <c r="EX655" i="2"/>
  <c r="FB655" i="2"/>
  <c r="EW656" i="2"/>
  <c r="FA656" i="2"/>
  <c r="FB689" i="2"/>
  <c r="EX689" i="2"/>
  <c r="EW634" i="2"/>
  <c r="FA634" i="2"/>
  <c r="FB606" i="2"/>
  <c r="EX606" i="2"/>
  <c r="FA576" i="2"/>
  <c r="EW576" i="2"/>
  <c r="EX685" i="2"/>
  <c r="FB685" i="2"/>
  <c r="EX640" i="2"/>
  <c r="FB640" i="2"/>
  <c r="FB592" i="2"/>
  <c r="EX592" i="2"/>
  <c r="FA579" i="2"/>
  <c r="EW579" i="2"/>
  <c r="EW584" i="2"/>
  <c r="FA584" i="2"/>
  <c r="FB593" i="2"/>
  <c r="EX593" i="2"/>
  <c r="EW654" i="2"/>
  <c r="FA654" i="2"/>
  <c r="FB668" i="2"/>
  <c r="EX668" i="2"/>
  <c r="EW628" i="2"/>
  <c r="FA628" i="2"/>
  <c r="EX566" i="2"/>
  <c r="FB566" i="2"/>
  <c r="EX621" i="2"/>
  <c r="FB621" i="2"/>
  <c r="FA675" i="2"/>
  <c r="EW675" i="2"/>
  <c r="EW693" i="2"/>
  <c r="FA693" i="2"/>
  <c r="EW687" i="2"/>
  <c r="FA687" i="2"/>
  <c r="EW573" i="2"/>
  <c r="FA573" i="2"/>
  <c r="EW609" i="2"/>
  <c r="FA609" i="2"/>
  <c r="EX681" i="2"/>
  <c r="FB681" i="2"/>
  <c r="EW696" i="2"/>
  <c r="FA696" i="2"/>
  <c r="FA661" i="2"/>
  <c r="EW661" i="2"/>
  <c r="FB575" i="2"/>
  <c r="EX575" i="2"/>
  <c r="EW615" i="2"/>
  <c r="FA615" i="2"/>
  <c r="FB607" i="2"/>
  <c r="EX607" i="2"/>
  <c r="FA669" i="2"/>
  <c r="EW669" i="2"/>
  <c r="EX653" i="2"/>
  <c r="FB653" i="2"/>
  <c r="EW607" i="2"/>
  <c r="FA607" i="2"/>
  <c r="EX628" i="2"/>
  <c r="FB628" i="2"/>
  <c r="EW586" i="2"/>
  <c r="FA586" i="2"/>
  <c r="EX567" i="2"/>
  <c r="FB567" i="2"/>
  <c r="EW667" i="2"/>
  <c r="FA667" i="2"/>
  <c r="EX686" i="2"/>
  <c r="FB686" i="2"/>
  <c r="FB614" i="2"/>
  <c r="EX614" i="2"/>
  <c r="EW12" i="2"/>
  <c r="FA12" i="2"/>
  <c r="EW51" i="2"/>
  <c r="FA51" i="2"/>
  <c r="FB33" i="2"/>
  <c r="EX33" i="2"/>
  <c r="EX22" i="2"/>
  <c r="FB22" i="2"/>
  <c r="EW29" i="2"/>
  <c r="FA29" i="2"/>
  <c r="EX30" i="2"/>
  <c r="FB30" i="2"/>
  <c r="EX44" i="2"/>
  <c r="FB44" i="2"/>
  <c r="EX67" i="2"/>
  <c r="FB67" i="2"/>
  <c r="EX46" i="2"/>
  <c r="FB46" i="2"/>
  <c r="EW11" i="2"/>
  <c r="FA11" i="2"/>
  <c r="EX115" i="2"/>
  <c r="FB115" i="2"/>
  <c r="FB72" i="2"/>
  <c r="EX72" i="2"/>
  <c r="EW109" i="2"/>
  <c r="FA109" i="2"/>
  <c r="EX108" i="2"/>
  <c r="FB108" i="2"/>
  <c r="EX117" i="2"/>
  <c r="FB117" i="2"/>
  <c r="EW82" i="2"/>
  <c r="FA82" i="2"/>
  <c r="FA80" i="2"/>
  <c r="EW80" i="2"/>
  <c r="FB78" i="2"/>
  <c r="EX78" i="2"/>
  <c r="FB105" i="2"/>
  <c r="EX105" i="2"/>
  <c r="EW113" i="2"/>
  <c r="FA113" i="2"/>
  <c r="FB73" i="2"/>
  <c r="EX73" i="2"/>
  <c r="EW89" i="2"/>
  <c r="FA89" i="2"/>
  <c r="EX113" i="2"/>
  <c r="FB113" i="2"/>
  <c r="EX116" i="2"/>
  <c r="FB116" i="2"/>
  <c r="FA117" i="2"/>
  <c r="EW117" i="2"/>
  <c r="EX9" i="2"/>
  <c r="FB9" i="2"/>
  <c r="EX61" i="2"/>
  <c r="FB61" i="2"/>
  <c r="EX23" i="2"/>
  <c r="FB23" i="2"/>
  <c r="EW19" i="2"/>
  <c r="FA19" i="2"/>
  <c r="EW9" i="2"/>
  <c r="FA9" i="2"/>
  <c r="EX55" i="2"/>
  <c r="FB55" i="2"/>
  <c r="EW33" i="2"/>
  <c r="FA33" i="2"/>
  <c r="EX62" i="2"/>
  <c r="FB62" i="2"/>
  <c r="EW53" i="2"/>
  <c r="FA53" i="2"/>
  <c r="FB36" i="2"/>
  <c r="EX36" i="2"/>
  <c r="FA34" i="2"/>
  <c r="EW34" i="2"/>
  <c r="EW37" i="2"/>
  <c r="FA37" i="2"/>
  <c r="EW127" i="2"/>
  <c r="FA127" i="2"/>
  <c r="EX112" i="2"/>
  <c r="FB112" i="2"/>
  <c r="EW90" i="2"/>
  <c r="FA90" i="2"/>
  <c r="FA85" i="2"/>
  <c r="EW85" i="2"/>
  <c r="EX97" i="2"/>
  <c r="FB97" i="2"/>
  <c r="EW77" i="2"/>
  <c r="FA77" i="2"/>
  <c r="FB121" i="2"/>
  <c r="EX121" i="2"/>
  <c r="EW120" i="2"/>
  <c r="FA120" i="2"/>
  <c r="FB85" i="2"/>
  <c r="EX85" i="2"/>
  <c r="EX86" i="2"/>
  <c r="FB86" i="2"/>
  <c r="EX70" i="2"/>
  <c r="FB70" i="2"/>
  <c r="EW69" i="2"/>
  <c r="FA69" i="2"/>
  <c r="EX80" i="2"/>
  <c r="FB80" i="2"/>
  <c r="EW118" i="2"/>
  <c r="FA118" i="2"/>
  <c r="EW35" i="2"/>
  <c r="FA35" i="2"/>
  <c r="EX15" i="2"/>
  <c r="FB15" i="2"/>
  <c r="FB60" i="2"/>
  <c r="EX60" i="2"/>
  <c r="EX68" i="2"/>
  <c r="FB68" i="2"/>
  <c r="EW39" i="2"/>
  <c r="FA39" i="2"/>
  <c r="FB63" i="2"/>
  <c r="EX63" i="2"/>
  <c r="FA15" i="2"/>
  <c r="EW15" i="2"/>
  <c r="EW23" i="2"/>
  <c r="FA23" i="2"/>
  <c r="EW22" i="2"/>
  <c r="FA22" i="2"/>
  <c r="EW7" i="2"/>
  <c r="FA7" i="2"/>
  <c r="EW32" i="2"/>
  <c r="FA32" i="2"/>
  <c r="FA45" i="2"/>
  <c r="EW45" i="2"/>
  <c r="FA17" i="2"/>
  <c r="EW17" i="2"/>
  <c r="FB128" i="2"/>
  <c r="EX128" i="2"/>
  <c r="FB106" i="2"/>
  <c r="EX106" i="2"/>
  <c r="EX120" i="2"/>
  <c r="FB120" i="2"/>
  <c r="EX96" i="2"/>
  <c r="FB96" i="2"/>
  <c r="FA110" i="2"/>
  <c r="EW110" i="2"/>
  <c r="FB132" i="2"/>
  <c r="EX132" i="2"/>
  <c r="FB127" i="2"/>
  <c r="EX127" i="2"/>
  <c r="FA91" i="2"/>
  <c r="EW91" i="2"/>
  <c r="EX12" i="2"/>
  <c r="FB12" i="2"/>
  <c r="EW43" i="2"/>
  <c r="FA43" i="2"/>
  <c r="EW47" i="2"/>
  <c r="FA47" i="2"/>
  <c r="EX59" i="2"/>
  <c r="FB59" i="2"/>
  <c r="EW13" i="2"/>
  <c r="FA13" i="2"/>
  <c r="EW20" i="2"/>
  <c r="FA20" i="2"/>
  <c r="EW14" i="2"/>
  <c r="FA14" i="2"/>
  <c r="EX58" i="2"/>
  <c r="FB58" i="2"/>
  <c r="EW10" i="2"/>
  <c r="FA10" i="2"/>
  <c r="EW27" i="2"/>
  <c r="FA27" i="2"/>
  <c r="EX66" i="2"/>
  <c r="FB66" i="2"/>
  <c r="EX18" i="2"/>
  <c r="FB18" i="2"/>
  <c r="EX25" i="2"/>
  <c r="FB25" i="2"/>
  <c r="EW41" i="2"/>
  <c r="FA41" i="2"/>
  <c r="FB65" i="2"/>
  <c r="EX65" i="2"/>
  <c r="EX42" i="2"/>
  <c r="FB42" i="2"/>
  <c r="EX52" i="2"/>
  <c r="FB52" i="2"/>
  <c r="EX111" i="2"/>
  <c r="FB111" i="2"/>
  <c r="FA122" i="2"/>
  <c r="EW122" i="2"/>
  <c r="FA96" i="2"/>
  <c r="EW96" i="2"/>
  <c r="EW83" i="2"/>
  <c r="FA83" i="2"/>
  <c r="EW123" i="2"/>
  <c r="FA123" i="2"/>
  <c r="FA75" i="2"/>
  <c r="EW75" i="2"/>
  <c r="EW129" i="2"/>
  <c r="FA129" i="2"/>
  <c r="FA70" i="2"/>
  <c r="EW70" i="2"/>
  <c r="EW97" i="2"/>
  <c r="FA97" i="2"/>
  <c r="EX91" i="2"/>
  <c r="FB91" i="2"/>
  <c r="FA111" i="2"/>
  <c r="EW111" i="2"/>
  <c r="FB90" i="2"/>
  <c r="EX90" i="2"/>
  <c r="EX82" i="2"/>
  <c r="FB82" i="2"/>
  <c r="EX110" i="2"/>
  <c r="FB110" i="2"/>
  <c r="EW125" i="2"/>
  <c r="FA125" i="2"/>
  <c r="EX126" i="2"/>
  <c r="FB126" i="2"/>
  <c r="FA93" i="2"/>
  <c r="EW93" i="2"/>
  <c r="EX88" i="2"/>
  <c r="FB88" i="2"/>
  <c r="EW88" i="2"/>
  <c r="FA88" i="2"/>
  <c r="FB104" i="2"/>
  <c r="EX104" i="2"/>
  <c r="FA101" i="2"/>
  <c r="EW101" i="2"/>
  <c r="EX3" i="2"/>
  <c r="FB3" i="2"/>
  <c r="EW31" i="2"/>
  <c r="FA31" i="2"/>
  <c r="EX5" i="2"/>
  <c r="FB5" i="2"/>
  <c r="FA183" i="2"/>
  <c r="EW183" i="2"/>
  <c r="EX135" i="2"/>
  <c r="FB135" i="2"/>
  <c r="FA180" i="2"/>
  <c r="EW180" i="2"/>
  <c r="EX165" i="2"/>
  <c r="FB165" i="2"/>
  <c r="EW185" i="2"/>
  <c r="FA185" i="2"/>
  <c r="EW184" i="2"/>
  <c r="FA184" i="2"/>
  <c r="FA157" i="2"/>
  <c r="EW157" i="2"/>
  <c r="EX133" i="2"/>
  <c r="FB133" i="2"/>
  <c r="EW178" i="2"/>
  <c r="FA178" i="2"/>
  <c r="FB154" i="2"/>
  <c r="EX154" i="2"/>
  <c r="FA134" i="2"/>
  <c r="EW134" i="2"/>
  <c r="EW146" i="2"/>
  <c r="FA146" i="2"/>
  <c r="FB163" i="2"/>
  <c r="EX163" i="2"/>
  <c r="FB160" i="2"/>
  <c r="EX160" i="2"/>
  <c r="FA172" i="2"/>
  <c r="EW172" i="2"/>
  <c r="FB173" i="2"/>
  <c r="EX173" i="2"/>
  <c r="EW182" i="2"/>
  <c r="FA182" i="2"/>
  <c r="EW164" i="2"/>
  <c r="FA164" i="2"/>
  <c r="EW159" i="2"/>
  <c r="FA159" i="2"/>
  <c r="EW155" i="2"/>
  <c r="FA155" i="2"/>
  <c r="EW137" i="2"/>
  <c r="FA137" i="2"/>
  <c r="FA141" i="2"/>
  <c r="EW141" i="2"/>
  <c r="FB190" i="2"/>
  <c r="EX190" i="2"/>
  <c r="EX177" i="2"/>
  <c r="FB177" i="2"/>
  <c r="FA133" i="2"/>
  <c r="EW133" i="2"/>
  <c r="EX168" i="2"/>
  <c r="FB168" i="2"/>
  <c r="FA167" i="2"/>
  <c r="EW167" i="2"/>
  <c r="FB146" i="2"/>
  <c r="EX146" i="2"/>
  <c r="EX147" i="2"/>
  <c r="FB147" i="2"/>
  <c r="FB218" i="2"/>
  <c r="EX218" i="2"/>
  <c r="EX224" i="2"/>
  <c r="FB224" i="2"/>
  <c r="EW218" i="2"/>
  <c r="FA218" i="2"/>
  <c r="EW208" i="2"/>
  <c r="FA208" i="2"/>
  <c r="FB193" i="2"/>
  <c r="EX193" i="2"/>
  <c r="FA231" i="2"/>
  <c r="EW231" i="2"/>
  <c r="EW217" i="2"/>
  <c r="FA217" i="2"/>
  <c r="EX228" i="2"/>
  <c r="FB228" i="2"/>
  <c r="FB227" i="2"/>
  <c r="EX227" i="2"/>
  <c r="EW220" i="2"/>
  <c r="FA220" i="2"/>
  <c r="EX242" i="2"/>
  <c r="FB242" i="2"/>
  <c r="EW197" i="2"/>
  <c r="FA197" i="2"/>
  <c r="FA240" i="2"/>
  <c r="EW240" i="2"/>
  <c r="EW206" i="2"/>
  <c r="FA206" i="2"/>
  <c r="EW195" i="2"/>
  <c r="FA195" i="2"/>
  <c r="EX222" i="2"/>
  <c r="FB222" i="2"/>
  <c r="EW247" i="2"/>
  <c r="FA247" i="2"/>
  <c r="EX238" i="2"/>
  <c r="FB238" i="2"/>
  <c r="FA204" i="2"/>
  <c r="EW204" i="2"/>
  <c r="FA242" i="2"/>
  <c r="EW242" i="2"/>
  <c r="EW223" i="2"/>
  <c r="FA223" i="2"/>
  <c r="FB208" i="2"/>
  <c r="EX208" i="2"/>
  <c r="EW249" i="2"/>
  <c r="FA249" i="2"/>
  <c r="FA246" i="2"/>
  <c r="EW246" i="2"/>
  <c r="FA235" i="2"/>
  <c r="EW235" i="2"/>
  <c r="FA238" i="2"/>
  <c r="EW238" i="2"/>
  <c r="EW193" i="2"/>
  <c r="FA193" i="2"/>
  <c r="EW237" i="2"/>
  <c r="FA237" i="2"/>
  <c r="EW202" i="2"/>
  <c r="FA202" i="2"/>
  <c r="EX191" i="2"/>
  <c r="FB191" i="2"/>
  <c r="FA262" i="2"/>
  <c r="EW262" i="2"/>
  <c r="EX336" i="2"/>
  <c r="FB336" i="2"/>
  <c r="FB265" i="2"/>
  <c r="EX265" i="2"/>
  <c r="EX264" i="2"/>
  <c r="FB264" i="2"/>
  <c r="EX300" i="2"/>
  <c r="FB300" i="2"/>
  <c r="EW296" i="2"/>
  <c r="FA296" i="2"/>
  <c r="EW299" i="2"/>
  <c r="FA299" i="2"/>
  <c r="FA303" i="2"/>
  <c r="EW303" i="2"/>
  <c r="EW251" i="2"/>
  <c r="FA251" i="2"/>
  <c r="FB361" i="2"/>
  <c r="EX361" i="2"/>
  <c r="EX346" i="2"/>
  <c r="FB346" i="2"/>
  <c r="EX341" i="2"/>
  <c r="FB341" i="2"/>
  <c r="EX324" i="2"/>
  <c r="FB324" i="2"/>
  <c r="EX347" i="2"/>
  <c r="FB347" i="2"/>
  <c r="EX360" i="2"/>
  <c r="FB360" i="2"/>
  <c r="FA352" i="2"/>
  <c r="EW352" i="2"/>
  <c r="EX255" i="2"/>
  <c r="FB255" i="2"/>
  <c r="EW252" i="2"/>
  <c r="FA252" i="2"/>
  <c r="FB297" i="2"/>
  <c r="EX297" i="2"/>
  <c r="EW358" i="2"/>
  <c r="FA358" i="2"/>
  <c r="EX358" i="2"/>
  <c r="FB358" i="2"/>
  <c r="EW305" i="2"/>
  <c r="FA305" i="2"/>
  <c r="EW265" i="2"/>
  <c r="FA265" i="2"/>
  <c r="EX257" i="2"/>
  <c r="FB257" i="2"/>
  <c r="EX292" i="2"/>
  <c r="FB292" i="2"/>
  <c r="EW286" i="2"/>
  <c r="FA286" i="2"/>
  <c r="FB283" i="2"/>
  <c r="EX283" i="2"/>
  <c r="EX289" i="2"/>
  <c r="FB289" i="2"/>
  <c r="FA294" i="2"/>
  <c r="EW294" i="2"/>
  <c r="FB353" i="2"/>
  <c r="EX353" i="2"/>
  <c r="FB362" i="2"/>
  <c r="EX362" i="2"/>
  <c r="EW322" i="2"/>
  <c r="FA322" i="2"/>
  <c r="EW337" i="2"/>
  <c r="FA337" i="2"/>
  <c r="EW361" i="2"/>
  <c r="FA361" i="2"/>
  <c r="EX319" i="2"/>
  <c r="FB319" i="2"/>
  <c r="EX327" i="2"/>
  <c r="FB327" i="2"/>
  <c r="EW327" i="2"/>
  <c r="FA327" i="2"/>
  <c r="EW267" i="2"/>
  <c r="FA267" i="2"/>
  <c r="EX299" i="2"/>
  <c r="FB299" i="2"/>
  <c r="EW291" i="2"/>
  <c r="FA291" i="2"/>
  <c r="EX322" i="2"/>
  <c r="FB322" i="2"/>
  <c r="FA309" i="2"/>
  <c r="EW309" i="2"/>
  <c r="EX314" i="2"/>
  <c r="FB314" i="2"/>
  <c r="EX271" i="2"/>
  <c r="FB271" i="2"/>
  <c r="EX258" i="2"/>
  <c r="FB258" i="2"/>
  <c r="EW275" i="2"/>
  <c r="FA275" i="2"/>
  <c r="EW274" i="2"/>
  <c r="FA274" i="2"/>
  <c r="FA260" i="2"/>
  <c r="EW260" i="2"/>
  <c r="EX277" i="2"/>
  <c r="FB277" i="2"/>
  <c r="EW284" i="2"/>
  <c r="FA284" i="2"/>
  <c r="EX349" i="2"/>
  <c r="FB349" i="2"/>
  <c r="EW342" i="2"/>
  <c r="FA342" i="2"/>
  <c r="FA340" i="2"/>
  <c r="EW340" i="2"/>
  <c r="FB350" i="2"/>
  <c r="EX350" i="2"/>
  <c r="EW348" i="2"/>
  <c r="FA348" i="2"/>
  <c r="FB306" i="2"/>
  <c r="EX306" i="2"/>
  <c r="EW310" i="2"/>
  <c r="FA310" i="2"/>
  <c r="EX363" i="2"/>
  <c r="FB363" i="2"/>
  <c r="EW382" i="2"/>
  <c r="FA382" i="2"/>
  <c r="EX426" i="2"/>
  <c r="FB426" i="2"/>
  <c r="EX424" i="2"/>
  <c r="FB424" i="2"/>
  <c r="FB431" i="2"/>
  <c r="EX431" i="2"/>
  <c r="EW400" i="2"/>
  <c r="FA400" i="2"/>
  <c r="FA397" i="2"/>
  <c r="EW397" i="2"/>
  <c r="EX390" i="2"/>
  <c r="FB390" i="2"/>
  <c r="EX397" i="2"/>
  <c r="FB397" i="2"/>
  <c r="EX459" i="2"/>
  <c r="FB459" i="2"/>
  <c r="FB472" i="2"/>
  <c r="EX472" i="2"/>
  <c r="EX477" i="2"/>
  <c r="FB477" i="2"/>
  <c r="EX489" i="2"/>
  <c r="FB489" i="2"/>
  <c r="FB464" i="2"/>
  <c r="EX464" i="2"/>
  <c r="EX435" i="2"/>
  <c r="FB435" i="2"/>
  <c r="EX491" i="2"/>
  <c r="FB491" i="2"/>
  <c r="FA441" i="2"/>
  <c r="EW441" i="2"/>
  <c r="EX370" i="2"/>
  <c r="FB370" i="2"/>
  <c r="EX371" i="2"/>
  <c r="FB371" i="2"/>
  <c r="FB404" i="2"/>
  <c r="EX404" i="2"/>
  <c r="EX430" i="2"/>
  <c r="FB430" i="2"/>
  <c r="FA414" i="2"/>
  <c r="EW414" i="2"/>
  <c r="EW367" i="2"/>
  <c r="FA367" i="2"/>
  <c r="FA407" i="2"/>
  <c r="EW407" i="2"/>
  <c r="EW408" i="2"/>
  <c r="FA408" i="2"/>
  <c r="EX444" i="2"/>
  <c r="FB444" i="2"/>
  <c r="EW465" i="2"/>
  <c r="FA465" i="2"/>
  <c r="FA454" i="2"/>
  <c r="EW454" i="2"/>
  <c r="EX482" i="2"/>
  <c r="FB482" i="2"/>
  <c r="EW471" i="2"/>
  <c r="FA471" i="2"/>
  <c r="FB432" i="2"/>
  <c r="EX432" i="2"/>
  <c r="EX494" i="2"/>
  <c r="FB494" i="2"/>
  <c r="EW483" i="2"/>
  <c r="FA483" i="2"/>
  <c r="EX418" i="2"/>
  <c r="FB418" i="2"/>
  <c r="FB382" i="2"/>
  <c r="EX382" i="2"/>
  <c r="EW380" i="2"/>
  <c r="FA380" i="2"/>
  <c r="FB369" i="2"/>
  <c r="EX369" i="2"/>
  <c r="EW426" i="2"/>
  <c r="FA426" i="2"/>
  <c r="FA374" i="2"/>
  <c r="EW374" i="2"/>
  <c r="EW415" i="2"/>
  <c r="FA415" i="2"/>
  <c r="FA420" i="2"/>
  <c r="EW420" i="2"/>
  <c r="EX475" i="2"/>
  <c r="FB475" i="2"/>
  <c r="EX487" i="2"/>
  <c r="FB487" i="2"/>
  <c r="EW466" i="2"/>
  <c r="FA466" i="2"/>
  <c r="EX434" i="2"/>
  <c r="FB434" i="2"/>
  <c r="EX488" i="2"/>
  <c r="FB488" i="2"/>
  <c r="EX436" i="2"/>
  <c r="FB436" i="2"/>
  <c r="EW440" i="2"/>
  <c r="FA440" i="2"/>
  <c r="FA492" i="2"/>
  <c r="EW492" i="2"/>
  <c r="EX383" i="2"/>
  <c r="FB383" i="2"/>
  <c r="EX408" i="2"/>
  <c r="FB408" i="2"/>
  <c r="FB428" i="2"/>
  <c r="EX428" i="2"/>
  <c r="EX398" i="2"/>
  <c r="FB398" i="2"/>
  <c r="EW376" i="2"/>
  <c r="FA376" i="2"/>
  <c r="FA388" i="2"/>
  <c r="EW388" i="2"/>
  <c r="FA425" i="2"/>
  <c r="EW425" i="2"/>
  <c r="EW431" i="2"/>
  <c r="FA431" i="2"/>
  <c r="FB480" i="2"/>
  <c r="EX480" i="2"/>
  <c r="EX452" i="2"/>
  <c r="FB452" i="2"/>
  <c r="EW472" i="2"/>
  <c r="FA472" i="2"/>
  <c r="FB440" i="2"/>
  <c r="EX440" i="2"/>
  <c r="EW477" i="2"/>
  <c r="FA477" i="2"/>
  <c r="FB442" i="2"/>
  <c r="EX442" i="2"/>
  <c r="EW447" i="2"/>
  <c r="FA447" i="2"/>
  <c r="EW485" i="2"/>
  <c r="FA485" i="2"/>
  <c r="EX557" i="2"/>
  <c r="FB557" i="2"/>
  <c r="FA551" i="2"/>
  <c r="EW551" i="2"/>
  <c r="FB524" i="2"/>
  <c r="EX524" i="2"/>
  <c r="EW511" i="2"/>
  <c r="FA511" i="2"/>
  <c r="EX560" i="2"/>
  <c r="FB560" i="2"/>
  <c r="EW560" i="2"/>
  <c r="FA560" i="2"/>
  <c r="EW500" i="2"/>
  <c r="FA500" i="2"/>
  <c r="FB508" i="2"/>
  <c r="EX508" i="2"/>
  <c r="FB501" i="2"/>
  <c r="EX501" i="2"/>
  <c r="EX526" i="2"/>
  <c r="FB526" i="2"/>
  <c r="EW561" i="2"/>
  <c r="FA561" i="2"/>
  <c r="EX498" i="2"/>
  <c r="FB498" i="2"/>
  <c r="FA525" i="2"/>
  <c r="EW525" i="2"/>
  <c r="EW541" i="2"/>
  <c r="FA541" i="2"/>
  <c r="EW545" i="2"/>
  <c r="FA545" i="2"/>
  <c r="FB495" i="2"/>
  <c r="EX495" i="2"/>
  <c r="FB530" i="2"/>
  <c r="EX530" i="2"/>
  <c r="FA519" i="2"/>
  <c r="EW519" i="2"/>
  <c r="EW514" i="2"/>
  <c r="FA514" i="2"/>
  <c r="EW515" i="2"/>
  <c r="FA515" i="2"/>
  <c r="EW537" i="2"/>
  <c r="FA537" i="2"/>
  <c r="EW518" i="2"/>
  <c r="FA518" i="2"/>
  <c r="EX551" i="2"/>
  <c r="FB551" i="2"/>
  <c r="EX532" i="2"/>
  <c r="FB532" i="2"/>
  <c r="EX506" i="2"/>
  <c r="FB506" i="2"/>
  <c r="EX512" i="2"/>
  <c r="FB512" i="2"/>
  <c r="EW555" i="2"/>
  <c r="FA555" i="2"/>
  <c r="EX549" i="2"/>
  <c r="FB549" i="2"/>
  <c r="EX527" i="2"/>
  <c r="FB527" i="2"/>
  <c r="EW509" i="2"/>
  <c r="FA509" i="2"/>
  <c r="EW524" i="2"/>
  <c r="FA524" i="2"/>
  <c r="EW521" i="2"/>
  <c r="FA521" i="2"/>
  <c r="FB559" i="2"/>
  <c r="EX559" i="2"/>
  <c r="EX523" i="2"/>
  <c r="FB523" i="2"/>
  <c r="EX57" i="2"/>
  <c r="FB57" i="2"/>
  <c r="EX13" i="2"/>
  <c r="FB13" i="2"/>
  <c r="EX20" i="2"/>
  <c r="FB20" i="2"/>
  <c r="EX14" i="2"/>
  <c r="FB14" i="2"/>
  <c r="EX56" i="2"/>
  <c r="FB56" i="2"/>
  <c r="EX10" i="2"/>
  <c r="FB10" i="2"/>
  <c r="EX27" i="2"/>
  <c r="FB27" i="2"/>
  <c r="FB64" i="2"/>
  <c r="EX64" i="2"/>
  <c r="EW16" i="2"/>
  <c r="FA16" i="2"/>
  <c r="EW49" i="2"/>
  <c r="FA49" i="2"/>
  <c r="EX40" i="2"/>
  <c r="FB40" i="2"/>
  <c r="FB48" i="2"/>
  <c r="EX48" i="2"/>
  <c r="EW38" i="2"/>
  <c r="FA38" i="2"/>
  <c r="FB50" i="2"/>
  <c r="EX50" i="2"/>
  <c r="EW8" i="2"/>
  <c r="FA8" i="2"/>
  <c r="EX119" i="2"/>
  <c r="FB119" i="2"/>
  <c r="EX75" i="2"/>
  <c r="FB75" i="2"/>
  <c r="EW94" i="2"/>
  <c r="FA94" i="2"/>
  <c r="FA119" i="2"/>
  <c r="EW119" i="2"/>
  <c r="EX124" i="2"/>
  <c r="FB124" i="2"/>
  <c r="EX100" i="2"/>
  <c r="FB100" i="2"/>
  <c r="EW115" i="2"/>
  <c r="FA115" i="2"/>
  <c r="FB92" i="2"/>
  <c r="EX92" i="2"/>
  <c r="EX81" i="2"/>
  <c r="FB81" i="2"/>
  <c r="EW105" i="2"/>
  <c r="FA105" i="2"/>
  <c r="EX94" i="2"/>
  <c r="FB94" i="2"/>
  <c r="EW72" i="2"/>
  <c r="FA72" i="2"/>
  <c r="EX129" i="2"/>
  <c r="FB129" i="2"/>
  <c r="EX125" i="2"/>
  <c r="FB125" i="2"/>
  <c r="FA124" i="2"/>
  <c r="EW124" i="2"/>
  <c r="EX103" i="2"/>
  <c r="FB103" i="2"/>
  <c r="EW100" i="2"/>
  <c r="FA100" i="2"/>
  <c r="EX93" i="2"/>
  <c r="FB93" i="2"/>
  <c r="FA84" i="2"/>
  <c r="EW84" i="2"/>
  <c r="EX95" i="2"/>
  <c r="FB95" i="2"/>
  <c r="EX87" i="2"/>
  <c r="FB87" i="2"/>
  <c r="EW126" i="2"/>
  <c r="FA126" i="2"/>
  <c r="EX101" i="2"/>
  <c r="FB101" i="2"/>
  <c r="FB114" i="2"/>
  <c r="EX114" i="2"/>
  <c r="FA98" i="2"/>
  <c r="EW98" i="2"/>
  <c r="EW71" i="2"/>
  <c r="FA71" i="2"/>
  <c r="FA104" i="2"/>
  <c r="EW104" i="2"/>
  <c r="FA103" i="2"/>
  <c r="EW103" i="2"/>
  <c r="EW108" i="2"/>
  <c r="FA108" i="2"/>
  <c r="EW132" i="2"/>
  <c r="FA132" i="2"/>
  <c r="EX84" i="2"/>
  <c r="FB84" i="2"/>
  <c r="EW6" i="2"/>
  <c r="FA6" i="2"/>
  <c r="EW28" i="2"/>
  <c r="FA28" i="2"/>
  <c r="EX24" i="2"/>
  <c r="FB24" i="2"/>
  <c r="EX176" i="2"/>
  <c r="FB176" i="2"/>
  <c r="EW163" i="2"/>
  <c r="FA163" i="2"/>
  <c r="EW154" i="2"/>
  <c r="FA154" i="2"/>
  <c r="FB153" i="2"/>
  <c r="EX153" i="2"/>
  <c r="EW176" i="2"/>
  <c r="FA176" i="2"/>
  <c r="EX142" i="2"/>
  <c r="FB142" i="2"/>
  <c r="EX138" i="2"/>
  <c r="FB138" i="2"/>
  <c r="FB182" i="2"/>
  <c r="EX182" i="2"/>
  <c r="EX183" i="2"/>
  <c r="FB183" i="2"/>
  <c r="EW139" i="2"/>
  <c r="FA139" i="2"/>
  <c r="EW170" i="2"/>
  <c r="FA170" i="2"/>
  <c r="EX136" i="2"/>
  <c r="FB136" i="2"/>
  <c r="EX151" i="2"/>
  <c r="FB151" i="2"/>
  <c r="FA152" i="2"/>
  <c r="EW152" i="2"/>
  <c r="EX189" i="2"/>
  <c r="FB189" i="2"/>
  <c r="FB188" i="2"/>
  <c r="EX188" i="2"/>
  <c r="FB164" i="2"/>
  <c r="EX164" i="2"/>
  <c r="FA150" i="2"/>
  <c r="EW150" i="2"/>
  <c r="FA151" i="2"/>
  <c r="EW151" i="2"/>
  <c r="EX140" i="2"/>
  <c r="FB140" i="2"/>
  <c r="EX167" i="2"/>
  <c r="FB167" i="2"/>
  <c r="FB184" i="2"/>
  <c r="EX184" i="2"/>
  <c r="EX178" i="2"/>
  <c r="FB178" i="2"/>
  <c r="FA190" i="2"/>
  <c r="EW190" i="2"/>
  <c r="EX162" i="2"/>
  <c r="FB162" i="2"/>
  <c r="EX158" i="2"/>
  <c r="FB158" i="2"/>
  <c r="EW153" i="2"/>
  <c r="FA153" i="2"/>
  <c r="EW171" i="2"/>
  <c r="FA171" i="2"/>
  <c r="FB139" i="2"/>
  <c r="EX139" i="2"/>
  <c r="FB220" i="2"/>
  <c r="EX220" i="2"/>
  <c r="FB231" i="2"/>
  <c r="EX231" i="2"/>
  <c r="EW229" i="2"/>
  <c r="FA229" i="2"/>
  <c r="FB206" i="2"/>
  <c r="EX206" i="2"/>
  <c r="EX240" i="2"/>
  <c r="FB240" i="2"/>
  <c r="EW216" i="2"/>
  <c r="FA216" i="2"/>
  <c r="FB204" i="2"/>
  <c r="EX204" i="2"/>
  <c r="EX250" i="2"/>
  <c r="FB250" i="2"/>
  <c r="EX249" i="2"/>
  <c r="FB249" i="2"/>
  <c r="EW228" i="2"/>
  <c r="FA228" i="2"/>
  <c r="EW225" i="2"/>
  <c r="FA225" i="2"/>
  <c r="EW200" i="2"/>
  <c r="FA200" i="2"/>
  <c r="EX235" i="2"/>
  <c r="FB235" i="2"/>
  <c r="FA198" i="2"/>
  <c r="EW198" i="2"/>
  <c r="EX211" i="2"/>
  <c r="FB211" i="2"/>
  <c r="EX225" i="2"/>
  <c r="FB225" i="2"/>
  <c r="EW243" i="2"/>
  <c r="FA243" i="2"/>
  <c r="FA213" i="2"/>
  <c r="EW213" i="2"/>
  <c r="FB202" i="2"/>
  <c r="EX202" i="2"/>
  <c r="FB233" i="2"/>
  <c r="EX233" i="2"/>
  <c r="FA212" i="2"/>
  <c r="EW212" i="2"/>
  <c r="EX200" i="2"/>
  <c r="FB200" i="2"/>
  <c r="EX213" i="2"/>
  <c r="FB213" i="2"/>
  <c r="EX230" i="2"/>
  <c r="FB230" i="2"/>
  <c r="FA221" i="2"/>
  <c r="EW221" i="2"/>
  <c r="FB209" i="2"/>
  <c r="EX209" i="2"/>
  <c r="EW196" i="2"/>
  <c r="FA196" i="2"/>
  <c r="EW233" i="2"/>
  <c r="FA233" i="2"/>
  <c r="EW194" i="2"/>
  <c r="FA194" i="2"/>
  <c r="FA191" i="2"/>
  <c r="EW191" i="2"/>
  <c r="EW288" i="2"/>
  <c r="FA288" i="2"/>
  <c r="FB355" i="2"/>
  <c r="EX355" i="2"/>
  <c r="EX263" i="2"/>
  <c r="FB263" i="2"/>
  <c r="FA293" i="2"/>
  <c r="EW293" i="2"/>
  <c r="EX290" i="2"/>
  <c r="FB290" i="2"/>
  <c r="EX287" i="2"/>
  <c r="FB287" i="2"/>
  <c r="FA290" i="2"/>
  <c r="EW290" i="2"/>
  <c r="EX295" i="2"/>
  <c r="FB295" i="2"/>
  <c r="EW316" i="2"/>
  <c r="FA316" i="2"/>
  <c r="EX345" i="2"/>
  <c r="FB345" i="2"/>
  <c r="EW306" i="2"/>
  <c r="FA306" i="2"/>
  <c r="EW353" i="2"/>
  <c r="FA353" i="2"/>
  <c r="FA317" i="2"/>
  <c r="EW317" i="2"/>
  <c r="EX321" i="2"/>
  <c r="FB321" i="2"/>
  <c r="EX331" i="2"/>
  <c r="FB331" i="2"/>
  <c r="EX329" i="2"/>
  <c r="FB329" i="2"/>
  <c r="FB256" i="2"/>
  <c r="EX256" i="2"/>
  <c r="EX275" i="2"/>
  <c r="FB275" i="2"/>
  <c r="FB282" i="2"/>
  <c r="EX282" i="2"/>
  <c r="EX342" i="2"/>
  <c r="FB342" i="2"/>
  <c r="EW307" i="2"/>
  <c r="FA307" i="2"/>
  <c r="EX339" i="2"/>
  <c r="FB339" i="2"/>
  <c r="EX269" i="2"/>
  <c r="FB269" i="2"/>
  <c r="EX272" i="2"/>
  <c r="FB272" i="2"/>
  <c r="FA279" i="2"/>
  <c r="EW279" i="2"/>
  <c r="EW278" i="2"/>
  <c r="FA278" i="2"/>
  <c r="FA263" i="2"/>
  <c r="EW263" i="2"/>
  <c r="EW280" i="2"/>
  <c r="FA280" i="2"/>
  <c r="EX288" i="2"/>
  <c r="FB288" i="2"/>
  <c r="EW349" i="2"/>
  <c r="FA349" i="2"/>
  <c r="FA343" i="2"/>
  <c r="EW343" i="2"/>
  <c r="EW314" i="2"/>
  <c r="FA314" i="2"/>
  <c r="EX343" i="2"/>
  <c r="FB343" i="2"/>
  <c r="EW357" i="2"/>
  <c r="FA357" i="2"/>
  <c r="EX310" i="2"/>
  <c r="FB310" i="2"/>
  <c r="EW311" i="2"/>
  <c r="FA311" i="2"/>
  <c r="EW364" i="2"/>
  <c r="FA364" i="2"/>
  <c r="FA295" i="2"/>
  <c r="EW295" i="2"/>
  <c r="EW259" i="2"/>
  <c r="FA259" i="2"/>
  <c r="FB316" i="2"/>
  <c r="EX316" i="2"/>
  <c r="FA308" i="2"/>
  <c r="EW308" i="2"/>
  <c r="EW355" i="2"/>
  <c r="FA355" i="2"/>
  <c r="FB307" i="2"/>
  <c r="EX307" i="2"/>
  <c r="FA268" i="2"/>
  <c r="EW268" i="2"/>
  <c r="FB266" i="2"/>
  <c r="EX266" i="2"/>
  <c r="EW302" i="2"/>
  <c r="FA302" i="2"/>
  <c r="EW300" i="2"/>
  <c r="FA300" i="2"/>
  <c r="EW304" i="2"/>
  <c r="FA304" i="2"/>
  <c r="EW257" i="2"/>
  <c r="FA257" i="2"/>
  <c r="EX274" i="2"/>
  <c r="FB274" i="2"/>
  <c r="EW315" i="2"/>
  <c r="FA315" i="2"/>
  <c r="FB334" i="2"/>
  <c r="EX334" i="2"/>
  <c r="EX352" i="2"/>
  <c r="FB352" i="2"/>
  <c r="FB323" i="2"/>
  <c r="EX323" i="2"/>
  <c r="FB359" i="2"/>
  <c r="EX359" i="2"/>
  <c r="EX356" i="2"/>
  <c r="FB356" i="2"/>
  <c r="FA360" i="2"/>
  <c r="EW360" i="2"/>
  <c r="FB387" i="2"/>
  <c r="EX387" i="2"/>
  <c r="EX372" i="2"/>
  <c r="FB372" i="2"/>
  <c r="EX427" i="2"/>
  <c r="FB427" i="2"/>
  <c r="EW385" i="2"/>
  <c r="FA385" i="2"/>
  <c r="EW413" i="2"/>
  <c r="FA413" i="2"/>
  <c r="EX393" i="2"/>
  <c r="FB393" i="2"/>
  <c r="FA370" i="2"/>
  <c r="EW370" i="2"/>
  <c r="EW403" i="2"/>
  <c r="FA403" i="2"/>
  <c r="EW368" i="2"/>
  <c r="FA368" i="2"/>
  <c r="FB466" i="2"/>
  <c r="EX466" i="2"/>
  <c r="EX486" i="2"/>
  <c r="FB486" i="2"/>
  <c r="EW487" i="2"/>
  <c r="FA487" i="2"/>
  <c r="EX454" i="2"/>
  <c r="FB454" i="2"/>
  <c r="FA461" i="2"/>
  <c r="EW461" i="2"/>
  <c r="EW434" i="2"/>
  <c r="FA434" i="2"/>
  <c r="EW439" i="2"/>
  <c r="FA439" i="2"/>
  <c r="FB400" i="2"/>
  <c r="EX400" i="2"/>
  <c r="EW386" i="2"/>
  <c r="FA386" i="2"/>
  <c r="EX366" i="2"/>
  <c r="FB366" i="2"/>
  <c r="EW379" i="2"/>
  <c r="FA379" i="2"/>
  <c r="EX423" i="2"/>
  <c r="FB423" i="2"/>
  <c r="EW398" i="2"/>
  <c r="FA398" i="2"/>
  <c r="EX395" i="2"/>
  <c r="FB395" i="2"/>
  <c r="FA389" i="2"/>
  <c r="EW389" i="2"/>
  <c r="FB394" i="2"/>
  <c r="EX394" i="2"/>
  <c r="FA451" i="2"/>
  <c r="EW451" i="2"/>
  <c r="EW449" i="2"/>
  <c r="FA449" i="2"/>
  <c r="EX461" i="2"/>
  <c r="FB461" i="2"/>
  <c r="FA475" i="2"/>
  <c r="EW475" i="2"/>
  <c r="EX474" i="2"/>
  <c r="FB474" i="2"/>
  <c r="FB481" i="2"/>
  <c r="EX481" i="2"/>
  <c r="EX490" i="2"/>
  <c r="FB490" i="2"/>
  <c r="EW433" i="2"/>
  <c r="FA433" i="2"/>
  <c r="FB405" i="2"/>
  <c r="EX405" i="2"/>
  <c r="EX378" i="2"/>
  <c r="FB378" i="2"/>
  <c r="EX429" i="2"/>
  <c r="FB429" i="2"/>
  <c r="FB401" i="2"/>
  <c r="EX401" i="2"/>
  <c r="FA409" i="2"/>
  <c r="EW409" i="2"/>
  <c r="FA430" i="2"/>
  <c r="EW430" i="2"/>
  <c r="EW396" i="2"/>
  <c r="FA396" i="2"/>
  <c r="EW405" i="2"/>
  <c r="FA405" i="2"/>
  <c r="EX470" i="2"/>
  <c r="FB470" i="2"/>
  <c r="EW450" i="2"/>
  <c r="FA450" i="2"/>
  <c r="FA462" i="2"/>
  <c r="EW462" i="2"/>
  <c r="EX443" i="2"/>
  <c r="FB443" i="2"/>
  <c r="EW452" i="2"/>
  <c r="FA452" i="2"/>
  <c r="EX445" i="2"/>
  <c r="FB445" i="2"/>
  <c r="EX493" i="2"/>
  <c r="FB493" i="2"/>
  <c r="EW445" i="2"/>
  <c r="FA445" i="2"/>
  <c r="EX381" i="2"/>
  <c r="FB381" i="2"/>
  <c r="EX384" i="2"/>
  <c r="FB384" i="2"/>
  <c r="EW384" i="2"/>
  <c r="FA384" i="2"/>
  <c r="EX399" i="2"/>
  <c r="FB399" i="2"/>
  <c r="EW422" i="2"/>
  <c r="FA422" i="2"/>
  <c r="FA373" i="2"/>
  <c r="EW373" i="2"/>
  <c r="EW411" i="2"/>
  <c r="FA411" i="2"/>
  <c r="EW416" i="2"/>
  <c r="FA416" i="2"/>
  <c r="EW457" i="2"/>
  <c r="FA457" i="2"/>
  <c r="FB437" i="2"/>
  <c r="EX437" i="2"/>
  <c r="FA470" i="2"/>
  <c r="EW470" i="2"/>
  <c r="EX465" i="2"/>
  <c r="FB465" i="2"/>
  <c r="EX463" i="2"/>
  <c r="FB463" i="2"/>
  <c r="FB469" i="2"/>
  <c r="EX469" i="2"/>
  <c r="EW446" i="2"/>
  <c r="FA446" i="2"/>
  <c r="EW491" i="2"/>
  <c r="FA491" i="2"/>
  <c r="EX541" i="2"/>
  <c r="FB541" i="2"/>
  <c r="EX545" i="2"/>
  <c r="FB545" i="2"/>
  <c r="FB536" i="2"/>
  <c r="EX536" i="2"/>
  <c r="FA531" i="2"/>
  <c r="EW531" i="2"/>
  <c r="EW536" i="2"/>
  <c r="FA536" i="2"/>
  <c r="EW526" i="2"/>
  <c r="FA526" i="2"/>
  <c r="EW501" i="2"/>
  <c r="FA501" i="2"/>
  <c r="EW496" i="2"/>
  <c r="FA496" i="2"/>
  <c r="EW543" i="2"/>
  <c r="FA543" i="2"/>
  <c r="EX516" i="2"/>
  <c r="FB516" i="2"/>
  <c r="EX518" i="2"/>
  <c r="FB518" i="2"/>
  <c r="EW522" i="2"/>
  <c r="FA522" i="2"/>
  <c r="EX546" i="2"/>
  <c r="FB546" i="2"/>
  <c r="EW547" i="2"/>
  <c r="FA547" i="2"/>
  <c r="FA544" i="2"/>
  <c r="EW544" i="2"/>
  <c r="FB533" i="2"/>
  <c r="EX533" i="2"/>
  <c r="EW513" i="2"/>
  <c r="FA513" i="2"/>
  <c r="EW532" i="2"/>
  <c r="FA532" i="2"/>
  <c r="EW497" i="2"/>
  <c r="FA497" i="2"/>
  <c r="EW506" i="2"/>
  <c r="FA506" i="2"/>
  <c r="FA516" i="2"/>
  <c r="EW516" i="2"/>
  <c r="EX507" i="2"/>
  <c r="FB507" i="2"/>
  <c r="FA549" i="2"/>
  <c r="EW549" i="2"/>
  <c r="EW529" i="2"/>
  <c r="FA529" i="2"/>
  <c r="EW557" i="2"/>
  <c r="FA557" i="2"/>
  <c r="EX542" i="2"/>
  <c r="FB542" i="2"/>
  <c r="EX543" i="2"/>
  <c r="FB543" i="2"/>
  <c r="FB496" i="2"/>
  <c r="EX496" i="2"/>
  <c r="EX531" i="2"/>
  <c r="FB531" i="2"/>
  <c r="FA523" i="2"/>
  <c r="EW523" i="2"/>
  <c r="FB510" i="2"/>
  <c r="EX510" i="2"/>
  <c r="FA512" i="2"/>
  <c r="EW512" i="2"/>
  <c r="EW535" i="2"/>
  <c r="FA535" i="2"/>
  <c r="EX513" i="2"/>
  <c r="FB513" i="2"/>
  <c r="FB109" i="2"/>
  <c r="EX109" i="2"/>
  <c r="FB131" i="2"/>
  <c r="EX131" i="2"/>
  <c r="FB98" i="2"/>
  <c r="EX98" i="2"/>
  <c r="FB76" i="2"/>
  <c r="EX76" i="2"/>
  <c r="EW112" i="2"/>
  <c r="FA112" i="2"/>
  <c r="EW130" i="2"/>
  <c r="FA130" i="2"/>
  <c r="EX99" i="2"/>
  <c r="FB99" i="2"/>
  <c r="EW95" i="2"/>
  <c r="FA95" i="2"/>
  <c r="FA99" i="2"/>
  <c r="EW99" i="2"/>
  <c r="EX130" i="2"/>
  <c r="FB130" i="2"/>
  <c r="FB79" i="2"/>
  <c r="EX79" i="2"/>
  <c r="EW73" i="2"/>
  <c r="FA73" i="2"/>
  <c r="FA116" i="2"/>
  <c r="EW116" i="2"/>
  <c r="FB118" i="2"/>
  <c r="EX118" i="2"/>
  <c r="EW78" i="2"/>
  <c r="FA78" i="2"/>
  <c r="EW114" i="2"/>
  <c r="FA114" i="2"/>
  <c r="EW74" i="2"/>
  <c r="FA74" i="2"/>
  <c r="FB74" i="2"/>
  <c r="EX74" i="2"/>
  <c r="FA76" i="2"/>
  <c r="EW76" i="2"/>
  <c r="EX77" i="2"/>
  <c r="FB77" i="2"/>
  <c r="EX21" i="2"/>
  <c r="FB21" i="2"/>
  <c r="EX54" i="2"/>
  <c r="FB54" i="2"/>
  <c r="FA189" i="2"/>
  <c r="EW189" i="2"/>
  <c r="EX156" i="2"/>
  <c r="FB156" i="2"/>
  <c r="FA148" i="2"/>
  <c r="EW148" i="2"/>
  <c r="EW142" i="2"/>
  <c r="FA142" i="2"/>
  <c r="EX144" i="2"/>
  <c r="FB144" i="2"/>
  <c r="FA188" i="2"/>
  <c r="EW188" i="2"/>
  <c r="FB159" i="2"/>
  <c r="EX159" i="2"/>
  <c r="EX150" i="2"/>
  <c r="FB150" i="2"/>
  <c r="FB171" i="2"/>
  <c r="EX171" i="2"/>
  <c r="EX181" i="2"/>
  <c r="FB181" i="2"/>
  <c r="FA175" i="2"/>
  <c r="EW175" i="2"/>
  <c r="EW162" i="2"/>
  <c r="FA162" i="2"/>
  <c r="EX161" i="2"/>
  <c r="FB161" i="2"/>
  <c r="EW140" i="2"/>
  <c r="FA140" i="2"/>
  <c r="FA143" i="2"/>
  <c r="EW143" i="2"/>
  <c r="EW186" i="2"/>
  <c r="FA186" i="2"/>
  <c r="EX185" i="2"/>
  <c r="FB185" i="2"/>
  <c r="FA147" i="2"/>
  <c r="EW147" i="2"/>
  <c r="FA181" i="2"/>
  <c r="EW181" i="2"/>
  <c r="FB143" i="2"/>
  <c r="EX143" i="2"/>
  <c r="EW161" i="2"/>
  <c r="FA161" i="2"/>
  <c r="FA158" i="2"/>
  <c r="EW158" i="2"/>
  <c r="FB180" i="2"/>
  <c r="EX180" i="2"/>
  <c r="EW187" i="2"/>
  <c r="FA187" i="2"/>
  <c r="EW160" i="2"/>
  <c r="FA160" i="2"/>
  <c r="EW145" i="2"/>
  <c r="FA145" i="2"/>
  <c r="EX149" i="2"/>
  <c r="FB149" i="2"/>
  <c r="EX134" i="2"/>
  <c r="FB134" i="2"/>
  <c r="FB166" i="2"/>
  <c r="EX166" i="2"/>
  <c r="EX217" i="2"/>
  <c r="FB217" i="2"/>
  <c r="EW248" i="2"/>
  <c r="FA248" i="2"/>
  <c r="FA230" i="2"/>
  <c r="EW230" i="2"/>
  <c r="EX243" i="2"/>
  <c r="FB243" i="2"/>
  <c r="EX198" i="2"/>
  <c r="FB198" i="2"/>
  <c r="EX244" i="2"/>
  <c r="FB244" i="2"/>
  <c r="EX207" i="2"/>
  <c r="FB207" i="2"/>
  <c r="EX196" i="2"/>
  <c r="FB196" i="2"/>
  <c r="FB229" i="2"/>
  <c r="EX229" i="2"/>
  <c r="EX214" i="2"/>
  <c r="FB214" i="2"/>
  <c r="EW211" i="2"/>
  <c r="FA211" i="2"/>
  <c r="EX205" i="2"/>
  <c r="FB205" i="2"/>
  <c r="FA192" i="2"/>
  <c r="EW192" i="2"/>
  <c r="EW227" i="2"/>
  <c r="FA227" i="2"/>
  <c r="FA215" i="2"/>
  <c r="EW215" i="2"/>
  <c r="EX223" i="2"/>
  <c r="FB223" i="2"/>
  <c r="FB226" i="2"/>
  <c r="EX226" i="2"/>
  <c r="EX241" i="2"/>
  <c r="FB241" i="2"/>
  <c r="EW239" i="2"/>
  <c r="FA239" i="2"/>
  <c r="EX194" i="2"/>
  <c r="FB194" i="2"/>
  <c r="EX239" i="2"/>
  <c r="FB239" i="2"/>
  <c r="EX203" i="2"/>
  <c r="FB203" i="2"/>
  <c r="EX192" i="2"/>
  <c r="FB192" i="2"/>
  <c r="EX246" i="2"/>
  <c r="FB246" i="2"/>
  <c r="EX212" i="2"/>
  <c r="FB212" i="2"/>
  <c r="EW236" i="2"/>
  <c r="FA236" i="2"/>
  <c r="EW209" i="2"/>
  <c r="FA209" i="2"/>
  <c r="EW241" i="2"/>
  <c r="FA241" i="2"/>
  <c r="EW222" i="2"/>
  <c r="FA222" i="2"/>
  <c r="FA207" i="2"/>
  <c r="EW207" i="2"/>
  <c r="EW4" i="2"/>
  <c r="FA4" i="2"/>
  <c r="FA285" i="2"/>
  <c r="EW285" i="2"/>
  <c r="FB267" i="2"/>
  <c r="EX267" i="2"/>
  <c r="FB268" i="2"/>
  <c r="EX268" i="2"/>
  <c r="EW283" i="2"/>
  <c r="FA283" i="2"/>
  <c r="FB280" i="2"/>
  <c r="EX280" i="2"/>
  <c r="EW264" i="2"/>
  <c r="FA264" i="2"/>
  <c r="FB284" i="2"/>
  <c r="EX284" i="2"/>
  <c r="EW289" i="2"/>
  <c r="FA289" i="2"/>
  <c r="FA320" i="2"/>
  <c r="EW320" i="2"/>
  <c r="EW321" i="2"/>
  <c r="FA321" i="2"/>
  <c r="EW354" i="2"/>
  <c r="FA354" i="2"/>
  <c r="FB337" i="2"/>
  <c r="EX337" i="2"/>
  <c r="EW346" i="2"/>
  <c r="FA346" i="2"/>
  <c r="FB311" i="2"/>
  <c r="EX311" i="2"/>
  <c r="EW312" i="2"/>
  <c r="FA312" i="2"/>
  <c r="EW336" i="2"/>
  <c r="FA336" i="2"/>
  <c r="EX285" i="2"/>
  <c r="FB285" i="2"/>
  <c r="EX303" i="2"/>
  <c r="FB303" i="2"/>
  <c r="FA326" i="2"/>
  <c r="EW326" i="2"/>
  <c r="FA345" i="2"/>
  <c r="EW345" i="2"/>
  <c r="EW333" i="2"/>
  <c r="FA333" i="2"/>
  <c r="FA318" i="2"/>
  <c r="EW318" i="2"/>
  <c r="EX251" i="2"/>
  <c r="FB251" i="2"/>
  <c r="FA271" i="2"/>
  <c r="EW271" i="2"/>
  <c r="FA254" i="2"/>
  <c r="EW254" i="2"/>
  <c r="EW301" i="2"/>
  <c r="FA301" i="2"/>
  <c r="EW255" i="2"/>
  <c r="FA255" i="2"/>
  <c r="EW261" i="2"/>
  <c r="FA261" i="2"/>
  <c r="FA277" i="2"/>
  <c r="EW277" i="2"/>
  <c r="EX344" i="2"/>
  <c r="FB344" i="2"/>
  <c r="FB312" i="2"/>
  <c r="EX312" i="2"/>
  <c r="EW344" i="2"/>
  <c r="FA344" i="2"/>
  <c r="FB309" i="2"/>
  <c r="EX309" i="2"/>
  <c r="FA363" i="2"/>
  <c r="EW363" i="2"/>
  <c r="EX365" i="2"/>
  <c r="FB365" i="2"/>
  <c r="FB364" i="2"/>
  <c r="EX364" i="2"/>
  <c r="EX253" i="2"/>
  <c r="FB253" i="2"/>
  <c r="EX301" i="2"/>
  <c r="FB301" i="2"/>
  <c r="EX291" i="2"/>
  <c r="FB291" i="2"/>
  <c r="EX335" i="2"/>
  <c r="FB335" i="2"/>
  <c r="EW328" i="2"/>
  <c r="FA328" i="2"/>
  <c r="EW324" i="2"/>
  <c r="FA324" i="2"/>
  <c r="FA313" i="2"/>
  <c r="EW313" i="2"/>
  <c r="EW266" i="2"/>
  <c r="FA266" i="2"/>
  <c r="FB261" i="2"/>
  <c r="EX261" i="2"/>
  <c r="FB296" i="2"/>
  <c r="EX296" i="2"/>
  <c r="EX276" i="2"/>
  <c r="FB276" i="2"/>
  <c r="EX294" i="2"/>
  <c r="FB294" i="2"/>
  <c r="EW298" i="2"/>
  <c r="FA298" i="2"/>
  <c r="FA350" i="2"/>
  <c r="EW350" i="2"/>
  <c r="EW362" i="2"/>
  <c r="FA362" i="2"/>
  <c r="EX308" i="2"/>
  <c r="FB308" i="2"/>
  <c r="EX330" i="2"/>
  <c r="FB330" i="2"/>
  <c r="EW347" i="2"/>
  <c r="FA347" i="2"/>
  <c r="EX328" i="2"/>
  <c r="FB328" i="2"/>
  <c r="FB348" i="2"/>
  <c r="EX348" i="2"/>
  <c r="EX333" i="2"/>
  <c r="FB333" i="2"/>
  <c r="EX402" i="2"/>
  <c r="FB402" i="2"/>
  <c r="EX410" i="2"/>
  <c r="FB410" i="2"/>
  <c r="FB419" i="2"/>
  <c r="EX419" i="2"/>
  <c r="FB414" i="2"/>
  <c r="EX414" i="2"/>
  <c r="EW372" i="2"/>
  <c r="FA372" i="2"/>
  <c r="EW378" i="2"/>
  <c r="FA378" i="2"/>
  <c r="EW423" i="2"/>
  <c r="FA423" i="2"/>
  <c r="FA428" i="2"/>
  <c r="EW428" i="2"/>
  <c r="FA464" i="2"/>
  <c r="EW464" i="2"/>
  <c r="EX479" i="2"/>
  <c r="FB479" i="2"/>
  <c r="EX439" i="2"/>
  <c r="FB439" i="2"/>
  <c r="EX448" i="2"/>
  <c r="FB448" i="2"/>
  <c r="FB446" i="2"/>
  <c r="EX446" i="2"/>
  <c r="EX468" i="2"/>
  <c r="FB468" i="2"/>
  <c r="FA444" i="2"/>
  <c r="EW444" i="2"/>
  <c r="FA494" i="2"/>
  <c r="EW494" i="2"/>
  <c r="EX415" i="2"/>
  <c r="FB415" i="2"/>
  <c r="EX403" i="2"/>
  <c r="FB403" i="2"/>
  <c r="FB368" i="2"/>
  <c r="EX368" i="2"/>
  <c r="EW387" i="2"/>
  <c r="FA387" i="2"/>
  <c r="FA402" i="2"/>
  <c r="EW402" i="2"/>
  <c r="FA392" i="2"/>
  <c r="EW392" i="2"/>
  <c r="FA366" i="2"/>
  <c r="EW366" i="2"/>
  <c r="EW399" i="2"/>
  <c r="FA399" i="2"/>
  <c r="EW458" i="2"/>
  <c r="FA458" i="2"/>
  <c r="EW463" i="2"/>
  <c r="FA463" i="2"/>
  <c r="FB471" i="2"/>
  <c r="EX471" i="2"/>
  <c r="EW489" i="2"/>
  <c r="FA489" i="2"/>
  <c r="EX476" i="2"/>
  <c r="FB476" i="2"/>
  <c r="FB453" i="2"/>
  <c r="EX453" i="2"/>
  <c r="EW480" i="2"/>
  <c r="FA480" i="2"/>
  <c r="EW437" i="2"/>
  <c r="FA437" i="2"/>
  <c r="FB417" i="2"/>
  <c r="EX417" i="2"/>
  <c r="EX377" i="2"/>
  <c r="FB377" i="2"/>
  <c r="EX376" i="2"/>
  <c r="FB376" i="2"/>
  <c r="EW381" i="2"/>
  <c r="FA381" i="2"/>
  <c r="EW427" i="2"/>
  <c r="FA427" i="2"/>
  <c r="EX396" i="2"/>
  <c r="FB396" i="2"/>
  <c r="EX392" i="2"/>
  <c r="FB392" i="2"/>
  <c r="FA375" i="2"/>
  <c r="EW375" i="2"/>
  <c r="FB391" i="2"/>
  <c r="EX391" i="2"/>
  <c r="FB433" i="2"/>
  <c r="EX433" i="2"/>
  <c r="EW456" i="2"/>
  <c r="FA456" i="2"/>
  <c r="EX449" i="2"/>
  <c r="FB449" i="2"/>
  <c r="FB455" i="2"/>
  <c r="EX455" i="2"/>
  <c r="FB478" i="2"/>
  <c r="EX478" i="2"/>
  <c r="FA484" i="2"/>
  <c r="EW484" i="2"/>
  <c r="EW482" i="2"/>
  <c r="FA482" i="2"/>
  <c r="EW432" i="2"/>
  <c r="FA432" i="2"/>
  <c r="EX407" i="2"/>
  <c r="FB407" i="2"/>
  <c r="EX409" i="2"/>
  <c r="FB409" i="2"/>
  <c r="EX421" i="2"/>
  <c r="FB421" i="2"/>
  <c r="FB416" i="2"/>
  <c r="EX416" i="2"/>
  <c r="EW404" i="2"/>
  <c r="FA404" i="2"/>
  <c r="EW406" i="2"/>
  <c r="FA406" i="2"/>
  <c r="EW393" i="2"/>
  <c r="FA393" i="2"/>
  <c r="EW401" i="2"/>
  <c r="FA401" i="2"/>
  <c r="FB483" i="2"/>
  <c r="EX483" i="2"/>
  <c r="EX462" i="2"/>
  <c r="FB462" i="2"/>
  <c r="EX473" i="2"/>
  <c r="FB473" i="2"/>
  <c r="FA473" i="2"/>
  <c r="EW473" i="2"/>
  <c r="FB458" i="2"/>
  <c r="EX458" i="2"/>
  <c r="EW474" i="2"/>
  <c r="FA474" i="2"/>
  <c r="FB492" i="2"/>
  <c r="EX492" i="2"/>
  <c r="FA443" i="2"/>
  <c r="EW443" i="2"/>
  <c r="FB547" i="2"/>
  <c r="EX547" i="2"/>
  <c r="FB544" i="2"/>
  <c r="EX544" i="2"/>
  <c r="EX540" i="2"/>
  <c r="FB540" i="2"/>
  <c r="FA507" i="2"/>
  <c r="EW507" i="2"/>
  <c r="FB517" i="2"/>
  <c r="EX517" i="2"/>
  <c r="FA517" i="2"/>
  <c r="EW517" i="2"/>
  <c r="FA540" i="2"/>
  <c r="EW540" i="2"/>
  <c r="FB519" i="2"/>
  <c r="EX519" i="2"/>
  <c r="EX535" i="2"/>
  <c r="FB535" i="2"/>
  <c r="EX562" i="2"/>
  <c r="FB562" i="2"/>
  <c r="FA502" i="2"/>
  <c r="EW502" i="2"/>
  <c r="FB511" i="2"/>
  <c r="EX511" i="2"/>
  <c r="EX550" i="2"/>
  <c r="FB550" i="2"/>
  <c r="EW552" i="2"/>
  <c r="FA552" i="2"/>
  <c r="FA548" i="2"/>
  <c r="EW548" i="2"/>
  <c r="EX537" i="2"/>
  <c r="FB537" i="2"/>
  <c r="EX520" i="2"/>
  <c r="FB520" i="2"/>
  <c r="EX558" i="2"/>
  <c r="FB558" i="2"/>
  <c r="EW559" i="2"/>
  <c r="FA559" i="2"/>
  <c r="FA498" i="2"/>
  <c r="EW498" i="2"/>
  <c r="FB504" i="2"/>
  <c r="EX504" i="2"/>
  <c r="EX499" i="2"/>
  <c r="FB499" i="2"/>
  <c r="FB497" i="2"/>
  <c r="EX497" i="2"/>
  <c r="FA528" i="2"/>
  <c r="EW528" i="2"/>
  <c r="EW510" i="2"/>
  <c r="FA510" i="2"/>
  <c r="EW546" i="2"/>
  <c r="FA546" i="2"/>
  <c r="EW553" i="2"/>
  <c r="FA553" i="2"/>
  <c r="EX534" i="2"/>
  <c r="FB534" i="2"/>
  <c r="EX514" i="2"/>
  <c r="FB514" i="2"/>
  <c r="EW499" i="2"/>
  <c r="FA499" i="2"/>
  <c r="EW562" i="2"/>
  <c r="FA562" i="2"/>
  <c r="EW504" i="2"/>
  <c r="FA504" i="2"/>
  <c r="FB515" i="2"/>
  <c r="EX515" i="2"/>
  <c r="FB505" i="2"/>
  <c r="EX505" i="2"/>
  <c r="FB83" i="2"/>
  <c r="EX83" i="2"/>
  <c r="EW131" i="2"/>
  <c r="FA131" i="2"/>
  <c r="EX71" i="2"/>
  <c r="FB71" i="2"/>
  <c r="EW107" i="2"/>
  <c r="FA107" i="2"/>
  <c r="EW128" i="2"/>
  <c r="FA128" i="2"/>
  <c r="FB107" i="2"/>
  <c r="EX107" i="2"/>
  <c r="EX123" i="2"/>
  <c r="FB123" i="2"/>
  <c r="EW106" i="2"/>
  <c r="FA106" i="2"/>
  <c r="EW79" i="2"/>
  <c r="FA79" i="2"/>
  <c r="EW121" i="2"/>
  <c r="FA121" i="2"/>
  <c r="EX122" i="2"/>
  <c r="FB122" i="2"/>
  <c r="EW86" i="2"/>
  <c r="FA86" i="2"/>
  <c r="FB69" i="2"/>
  <c r="EX69" i="2"/>
  <c r="EW81" i="2"/>
  <c r="FA81" i="2"/>
  <c r="FA87" i="2"/>
  <c r="EW87" i="2"/>
  <c r="EX89" i="2"/>
  <c r="FB89" i="2"/>
  <c r="EW92" i="2"/>
  <c r="FA92" i="2"/>
  <c r="FA26" i="2"/>
  <c r="EW26" i="2"/>
  <c r="FB4" i="2"/>
  <c r="EX4" i="2"/>
  <c r="EX175" i="2"/>
  <c r="FB175" i="2"/>
  <c r="FA177" i="2"/>
  <c r="EW177" i="2"/>
  <c r="FA165" i="2"/>
  <c r="EW165" i="2"/>
  <c r="EW169" i="2"/>
  <c r="FA169" i="2"/>
  <c r="EW138" i="2"/>
  <c r="FA138" i="2"/>
  <c r="FA174" i="2"/>
  <c r="EW174" i="2"/>
  <c r="EW173" i="2"/>
  <c r="FA173" i="2"/>
  <c r="EX170" i="2"/>
  <c r="FB170" i="2"/>
  <c r="EX179" i="2"/>
  <c r="FB179" i="2"/>
  <c r="FA166" i="2"/>
  <c r="EW166" i="2"/>
  <c r="EW156" i="2"/>
  <c r="FA156" i="2"/>
  <c r="EX152" i="2"/>
  <c r="FB152" i="2"/>
  <c r="EX145" i="2"/>
  <c r="FB145" i="2"/>
  <c r="FA168" i="2"/>
  <c r="EW168" i="2"/>
  <c r="FA136" i="2"/>
  <c r="EW136" i="2"/>
  <c r="EX186" i="2"/>
  <c r="FB186" i="2"/>
  <c r="EX187" i="2"/>
  <c r="FB187" i="2"/>
  <c r="EX137" i="2"/>
  <c r="FB137" i="2"/>
  <c r="FB169" i="2"/>
  <c r="EX169" i="2"/>
  <c r="EW135" i="2"/>
  <c r="FA135" i="2"/>
  <c r="EX148" i="2"/>
  <c r="FB148" i="2"/>
  <c r="EW149" i="2"/>
  <c r="FA149" i="2"/>
  <c r="EX172" i="2"/>
  <c r="FB172" i="2"/>
  <c r="EX174" i="2"/>
  <c r="FB174" i="2"/>
  <c r="EW144" i="2"/>
  <c r="FA144" i="2"/>
  <c r="EW179" i="2"/>
  <c r="FA179" i="2"/>
  <c r="EX141" i="2"/>
  <c r="FB141" i="2"/>
  <c r="EX157" i="2"/>
  <c r="FB157" i="2"/>
  <c r="EX155" i="2"/>
  <c r="FB155" i="2"/>
  <c r="EX210" i="2"/>
  <c r="FB210" i="2"/>
  <c r="EW250" i="2"/>
  <c r="FA250" i="2"/>
  <c r="EW232" i="2"/>
  <c r="FA232" i="2"/>
  <c r="EW234" i="2"/>
  <c r="FA234" i="2"/>
  <c r="EX201" i="2"/>
  <c r="FB201" i="2"/>
  <c r="EX236" i="2"/>
  <c r="FB236" i="2"/>
  <c r="EX199" i="2"/>
  <c r="FB199" i="2"/>
  <c r="FB247" i="2"/>
  <c r="EX247" i="2"/>
  <c r="EX215" i="2"/>
  <c r="FB215" i="2"/>
  <c r="FA245" i="2"/>
  <c r="EW245" i="2"/>
  <c r="EW224" i="2"/>
  <c r="FA224" i="2"/>
  <c r="FA205" i="2"/>
  <c r="EW205" i="2"/>
  <c r="EX237" i="2"/>
  <c r="FB237" i="2"/>
  <c r="EW214" i="2"/>
  <c r="FA214" i="2"/>
  <c r="EW203" i="2"/>
  <c r="FA203" i="2"/>
  <c r="FB248" i="2"/>
  <c r="EX248" i="2"/>
  <c r="FB219" i="2"/>
  <c r="EX219" i="2"/>
  <c r="EW226" i="2"/>
  <c r="FA226" i="2"/>
  <c r="EW219" i="2"/>
  <c r="FA219" i="2"/>
  <c r="FB197" i="2"/>
  <c r="EX197" i="2"/>
  <c r="FB234" i="2"/>
  <c r="EX234" i="2"/>
  <c r="FB195" i="2"/>
  <c r="EX195" i="2"/>
  <c r="EX221" i="2"/>
  <c r="FB221" i="2"/>
  <c r="FB216" i="2"/>
  <c r="EX216" i="2"/>
  <c r="EX232" i="2"/>
  <c r="FB232" i="2"/>
  <c r="EW244" i="2"/>
  <c r="FA244" i="2"/>
  <c r="EW201" i="2"/>
  <c r="FA201" i="2"/>
  <c r="FB245" i="2"/>
  <c r="EX245" i="2"/>
  <c r="FA210" i="2"/>
  <c r="EW210" i="2"/>
  <c r="FA199" i="2"/>
  <c r="EW199" i="2"/>
  <c r="FB254" i="2"/>
  <c r="EX254" i="2"/>
  <c r="EW273" i="2"/>
  <c r="FA273" i="2"/>
  <c r="EX252" i="2"/>
  <c r="FB252" i="2"/>
  <c r="EW269" i="2"/>
  <c r="FA269" i="2"/>
  <c r="EW258" i="2"/>
  <c r="FA258" i="2"/>
  <c r="EX304" i="2"/>
  <c r="FB304" i="2"/>
  <c r="EW256" i="2"/>
  <c r="FA256" i="2"/>
  <c r="FB273" i="2"/>
  <c r="EX273" i="2"/>
  <c r="EX278" i="2"/>
  <c r="FB278" i="2"/>
  <c r="EW323" i="2"/>
  <c r="FA323" i="2"/>
  <c r="EW341" i="2"/>
  <c r="FA341" i="2"/>
  <c r="FA329" i="2"/>
  <c r="EW329" i="2"/>
  <c r="EX340" i="2"/>
  <c r="FB340" i="2"/>
  <c r="FB320" i="2"/>
  <c r="EX320" i="2"/>
  <c r="FA335" i="2"/>
  <c r="EW335" i="2"/>
  <c r="FA365" i="2"/>
  <c r="EW365" i="2"/>
  <c r="FB259" i="2"/>
  <c r="EX259" i="2"/>
  <c r="EW292" i="2"/>
  <c r="FA292" i="2"/>
  <c r="FA276" i="2"/>
  <c r="EW276" i="2"/>
  <c r="EW338" i="2"/>
  <c r="FA338" i="2"/>
  <c r="EW339" i="2"/>
  <c r="FA339" i="2"/>
  <c r="EW356" i="2"/>
  <c r="FA356" i="2"/>
  <c r="FA331" i="2"/>
  <c r="EW331" i="2"/>
  <c r="FB270" i="2"/>
  <c r="EX270" i="2"/>
  <c r="EX262" i="2"/>
  <c r="FB262" i="2"/>
  <c r="EW297" i="2"/>
  <c r="FA297" i="2"/>
  <c r="EW281" i="2"/>
  <c r="FA281" i="2"/>
  <c r="FB298" i="2"/>
  <c r="EX298" i="2"/>
  <c r="FB302" i="2"/>
  <c r="EX302" i="2"/>
  <c r="EX338" i="2"/>
  <c r="FB338" i="2"/>
  <c r="EW334" i="2"/>
  <c r="FA334" i="2"/>
  <c r="EX357" i="2"/>
  <c r="FB357" i="2"/>
  <c r="FB354" i="2"/>
  <c r="EX354" i="2"/>
  <c r="FA332" i="2"/>
  <c r="EW332" i="2"/>
  <c r="EX332" i="2"/>
  <c r="FB332" i="2"/>
  <c r="FA359" i="2"/>
  <c r="EW359" i="2"/>
  <c r="EX351" i="2"/>
  <c r="FB351" i="2"/>
  <c r="EX260" i="2"/>
  <c r="FB260" i="2"/>
  <c r="FB281" i="2"/>
  <c r="EX281" i="2"/>
  <c r="EW253" i="2"/>
  <c r="FA253" i="2"/>
  <c r="FB305" i="2"/>
  <c r="EX305" i="2"/>
  <c r="FA351" i="2"/>
  <c r="EW351" i="2"/>
  <c r="EX315" i="2"/>
  <c r="FB315" i="2"/>
  <c r="EW272" i="2"/>
  <c r="FA272" i="2"/>
  <c r="EW270" i="2"/>
  <c r="FA270" i="2"/>
  <c r="EX286" i="2"/>
  <c r="FB286" i="2"/>
  <c r="EW282" i="2"/>
  <c r="FA282" i="2"/>
  <c r="FB279" i="2"/>
  <c r="EX279" i="2"/>
  <c r="EW287" i="2"/>
  <c r="FA287" i="2"/>
  <c r="EX293" i="2"/>
  <c r="FB293" i="2"/>
  <c r="EX326" i="2"/>
  <c r="FB326" i="2"/>
  <c r="EX317" i="2"/>
  <c r="FB317" i="2"/>
  <c r="EW330" i="2"/>
  <c r="FA330" i="2"/>
  <c r="EW325" i="2"/>
  <c r="FA325" i="2"/>
  <c r="EX313" i="2"/>
  <c r="FB313" i="2"/>
  <c r="FB318" i="2"/>
  <c r="EX318" i="2"/>
  <c r="EW319" i="2"/>
  <c r="FA319" i="2"/>
  <c r="FB325" i="2"/>
  <c r="EX325" i="2"/>
  <c r="EX374" i="2"/>
  <c r="FB374" i="2"/>
  <c r="EX386" i="2"/>
  <c r="FB386" i="2"/>
  <c r="EX367" i="2"/>
  <c r="FB367" i="2"/>
  <c r="EX413" i="2"/>
  <c r="FB413" i="2"/>
  <c r="EW418" i="2"/>
  <c r="FA418" i="2"/>
  <c r="EW371" i="2"/>
  <c r="FA371" i="2"/>
  <c r="FA410" i="2"/>
  <c r="EW410" i="2"/>
  <c r="FA412" i="2"/>
  <c r="EW412" i="2"/>
  <c r="FB456" i="2"/>
  <c r="EX456" i="2"/>
  <c r="FA459" i="2"/>
  <c r="EW459" i="2"/>
  <c r="EX450" i="2"/>
  <c r="FB450" i="2"/>
  <c r="EX484" i="2"/>
  <c r="FB484" i="2"/>
  <c r="FA467" i="2"/>
  <c r="EW467" i="2"/>
  <c r="EX485" i="2"/>
  <c r="FB485" i="2"/>
  <c r="FA438" i="2"/>
  <c r="EW438" i="2"/>
  <c r="EW490" i="2"/>
  <c r="FA490" i="2"/>
  <c r="EX385" i="2"/>
  <c r="FB385" i="2"/>
  <c r="FB380" i="2"/>
  <c r="EX380" i="2"/>
  <c r="EX420" i="2"/>
  <c r="FB420" i="2"/>
  <c r="EX375" i="2"/>
  <c r="FB375" i="2"/>
  <c r="EW369" i="2"/>
  <c r="FA369" i="2"/>
  <c r="FA377" i="2"/>
  <c r="EW377" i="2"/>
  <c r="EW419" i="2"/>
  <c r="FA419" i="2"/>
  <c r="EW424" i="2"/>
  <c r="FA424" i="2"/>
  <c r="EX438" i="2"/>
  <c r="FB438" i="2"/>
  <c r="FA476" i="2"/>
  <c r="EW476" i="2"/>
  <c r="EW455" i="2"/>
  <c r="FA455" i="2"/>
  <c r="FA478" i="2"/>
  <c r="EW478" i="2"/>
  <c r="FB467" i="2"/>
  <c r="EX467" i="2"/>
  <c r="EW479" i="2"/>
  <c r="FA479" i="2"/>
  <c r="EW442" i="2"/>
  <c r="FA442" i="2"/>
  <c r="FA493" i="2"/>
  <c r="EW493" i="2"/>
  <c r="EX411" i="2"/>
  <c r="FB411" i="2"/>
  <c r="EX425" i="2"/>
  <c r="FB425" i="2"/>
  <c r="FB412" i="2"/>
  <c r="EX412" i="2"/>
  <c r="FB373" i="2"/>
  <c r="EX373" i="2"/>
  <c r="EW391" i="2"/>
  <c r="FA391" i="2"/>
  <c r="EX389" i="2"/>
  <c r="FB389" i="2"/>
  <c r="FA429" i="2"/>
  <c r="EW429" i="2"/>
  <c r="EW394" i="2"/>
  <c r="FA394" i="2"/>
  <c r="EW488" i="2"/>
  <c r="FA488" i="2"/>
  <c r="EW468" i="2"/>
  <c r="FA468" i="2"/>
  <c r="FB441" i="2"/>
  <c r="EX441" i="2"/>
  <c r="FB460" i="2"/>
  <c r="EX460" i="2"/>
  <c r="EX451" i="2"/>
  <c r="FB451" i="2"/>
  <c r="EW460" i="2"/>
  <c r="FA460" i="2"/>
  <c r="FA448" i="2"/>
  <c r="EW448" i="2"/>
  <c r="EW435" i="2"/>
  <c r="FA435" i="2"/>
  <c r="FB379" i="2"/>
  <c r="EX379" i="2"/>
  <c r="EX422" i="2"/>
  <c r="FB422" i="2"/>
  <c r="FB406" i="2"/>
  <c r="EX406" i="2"/>
  <c r="FA383" i="2"/>
  <c r="EW383" i="2"/>
  <c r="FA417" i="2"/>
  <c r="EW417" i="2"/>
  <c r="FA395" i="2"/>
  <c r="EW395" i="2"/>
  <c r="EX388" i="2"/>
  <c r="FB388" i="2"/>
  <c r="EW421" i="2"/>
  <c r="FA421" i="2"/>
  <c r="FA390" i="2"/>
  <c r="EW390" i="2"/>
  <c r="EW486" i="2"/>
  <c r="FA486" i="2"/>
  <c r="FB447" i="2"/>
  <c r="EX447" i="2"/>
  <c r="FA453" i="2"/>
  <c r="EW453" i="2"/>
  <c r="EW469" i="2"/>
  <c r="FA469" i="2"/>
  <c r="EX457" i="2"/>
  <c r="FB457" i="2"/>
  <c r="EW436" i="2"/>
  <c r="FA436" i="2"/>
  <c r="EW481" i="2"/>
  <c r="FA481" i="2"/>
  <c r="FA542" i="2"/>
  <c r="EW542" i="2"/>
  <c r="EX552" i="2"/>
  <c r="FB552" i="2"/>
  <c r="EX548" i="2"/>
  <c r="FB548" i="2"/>
  <c r="EX529" i="2"/>
  <c r="FB529" i="2"/>
  <c r="FA530" i="2"/>
  <c r="EW530" i="2"/>
  <c r="EX502" i="2"/>
  <c r="FB502" i="2"/>
  <c r="FA508" i="2"/>
  <c r="EW508" i="2"/>
  <c r="EX521" i="2"/>
  <c r="FB521" i="2"/>
  <c r="EX509" i="2"/>
  <c r="FB509" i="2"/>
  <c r="EX528" i="2"/>
  <c r="FB528" i="2"/>
  <c r="EW520" i="2"/>
  <c r="FA520" i="2"/>
  <c r="FA534" i="2"/>
  <c r="EW534" i="2"/>
  <c r="EX503" i="2"/>
  <c r="FB503" i="2"/>
  <c r="EX555" i="2"/>
  <c r="FB555" i="2"/>
  <c r="EX553" i="2"/>
  <c r="FB553" i="2"/>
  <c r="FB554" i="2"/>
  <c r="EX554" i="2"/>
  <c r="EX525" i="2"/>
  <c r="FB525" i="2"/>
  <c r="EX556" i="2"/>
  <c r="FB556" i="2"/>
  <c r="EW533" i="2"/>
  <c r="FA533" i="2"/>
  <c r="FB522" i="2"/>
  <c r="EX522" i="2"/>
  <c r="FB561" i="2"/>
  <c r="EX561" i="2"/>
  <c r="EW495" i="2"/>
  <c r="FA495" i="2"/>
  <c r="FA556" i="2"/>
  <c r="EW556" i="2"/>
  <c r="EX539" i="2"/>
  <c r="FB539" i="2"/>
  <c r="EW538" i="2"/>
  <c r="FA538" i="2"/>
  <c r="EW503" i="2"/>
  <c r="FA503" i="2"/>
  <c r="EW550" i="2"/>
  <c r="FA550" i="2"/>
  <c r="EW554" i="2"/>
  <c r="FA554" i="2"/>
  <c r="EX538" i="2"/>
  <c r="FB538" i="2"/>
  <c r="EW527" i="2"/>
  <c r="FA527" i="2"/>
  <c r="FA539" i="2"/>
  <c r="EW539" i="2"/>
  <c r="FA558" i="2"/>
  <c r="EW558" i="2"/>
  <c r="FA505" i="2"/>
  <c r="EW505" i="2"/>
  <c r="EX500" i="2"/>
  <c r="FB500" i="2"/>
  <c r="EY2" i="2"/>
  <c r="ET2" i="2"/>
  <c r="EP2" i="2"/>
  <c r="EO2" i="2"/>
  <c r="X2" i="2"/>
  <c r="EK2" i="2"/>
  <c r="BZ2" i="2"/>
  <c r="BA2" i="2"/>
  <c r="EU2" i="2" s="1"/>
  <c r="DZ2" i="2"/>
  <c r="EJ2" i="2"/>
  <c r="EE2" i="2"/>
  <c r="DU2" i="2"/>
  <c r="DP2" i="2"/>
  <c r="DK2" i="2"/>
  <c r="EZ2" i="2" s="1"/>
  <c r="DF2" i="2"/>
  <c r="DA2" i="2"/>
  <c r="CV2" i="2"/>
  <c r="CQ2" i="2"/>
  <c r="CJ2" i="2"/>
  <c r="CE2" i="2"/>
  <c r="EV2" i="2" s="1"/>
  <c r="BW2" i="2"/>
  <c r="BL2" i="2"/>
  <c r="AT2" i="2"/>
  <c r="AI2" i="2"/>
  <c r="K2" i="2"/>
  <c r="EQ2" i="2" s="1"/>
  <c r="M2" i="2"/>
  <c r="FC102" i="2" l="1"/>
  <c r="FC954" i="2"/>
  <c r="FC916" i="2"/>
  <c r="FC950" i="2"/>
  <c r="FC912" i="2"/>
  <c r="FC919" i="2"/>
  <c r="FC923" i="2"/>
  <c r="FC959" i="2"/>
  <c r="FC936" i="2"/>
  <c r="FC902" i="2"/>
  <c r="FC901" i="2"/>
  <c r="FC934" i="2"/>
  <c r="FC945" i="2"/>
  <c r="FC949" i="2"/>
  <c r="FC958" i="2"/>
  <c r="FC930" i="2"/>
  <c r="FC939" i="2"/>
  <c r="FC909" i="2"/>
  <c r="FC905" i="2"/>
  <c r="FC911" i="2"/>
  <c r="FC915" i="2"/>
  <c r="FC913" i="2"/>
  <c r="FC929" i="2"/>
  <c r="FC957" i="2"/>
  <c r="FC951" i="2"/>
  <c r="FC931" i="2"/>
  <c r="FC961" i="2"/>
  <c r="FC918" i="2"/>
  <c r="FC908" i="2"/>
  <c r="FC940" i="2"/>
  <c r="FC917" i="2"/>
  <c r="FC953" i="2"/>
  <c r="FC942" i="2"/>
  <c r="FC962" i="2"/>
  <c r="FC955" i="2"/>
  <c r="FC907" i="2"/>
  <c r="FC924" i="2"/>
  <c r="FC862" i="2"/>
  <c r="FC935" i="2"/>
  <c r="FC937" i="2"/>
  <c r="FC927" i="2"/>
  <c r="FC921" i="2"/>
  <c r="FC933" i="2"/>
  <c r="FC938" i="2"/>
  <c r="FC941" i="2"/>
  <c r="FC946" i="2"/>
  <c r="FC932" i="2"/>
  <c r="FC904" i="2"/>
  <c r="FC956" i="2"/>
  <c r="FC922" i="2"/>
  <c r="FC920" i="2"/>
  <c r="FC928" i="2"/>
  <c r="FC943" i="2"/>
  <c r="FC926" i="2"/>
  <c r="FC960" i="2"/>
  <c r="FC903" i="2"/>
  <c r="FC906" i="2"/>
  <c r="FC948" i="2"/>
  <c r="FC947" i="2"/>
  <c r="FC944" i="2"/>
  <c r="FC925" i="2"/>
  <c r="FC914" i="2"/>
  <c r="FC952" i="2"/>
  <c r="FC910" i="2"/>
  <c r="FC573" i="2"/>
  <c r="FC697" i="2"/>
  <c r="FC806" i="2"/>
  <c r="FC724" i="2"/>
  <c r="FC818" i="2"/>
  <c r="FC860" i="2"/>
  <c r="FC843" i="2"/>
  <c r="FC868" i="2"/>
  <c r="FC812" i="2"/>
  <c r="FC824" i="2"/>
  <c r="FC733" i="2"/>
  <c r="FC872" i="2"/>
  <c r="FC820" i="2"/>
  <c r="FC779" i="2"/>
  <c r="FC838" i="2"/>
  <c r="FC876" i="2"/>
  <c r="FC739" i="2"/>
  <c r="FC774" i="2"/>
  <c r="FC866" i="2"/>
  <c r="FC827" i="2"/>
  <c r="FC853" i="2"/>
  <c r="FC859" i="2"/>
  <c r="FC845" i="2"/>
  <c r="FC854" i="2"/>
  <c r="FC788" i="2"/>
  <c r="FC821" i="2"/>
  <c r="FC747" i="2"/>
  <c r="FC738" i="2"/>
  <c r="FC721" i="2"/>
  <c r="FC748" i="2"/>
  <c r="FC807" i="2"/>
  <c r="FC698" i="2"/>
  <c r="FC752" i="2"/>
  <c r="FC730" i="2"/>
  <c r="FC735" i="2"/>
  <c r="FC744" i="2"/>
  <c r="FC770" i="2"/>
  <c r="FC885" i="2"/>
  <c r="FC867" i="2"/>
  <c r="FC888" i="2"/>
  <c r="FC813" i="2"/>
  <c r="FC699" i="2"/>
  <c r="FC742" i="2"/>
  <c r="FC795" i="2"/>
  <c r="FC857" i="2"/>
  <c r="FC895" i="2"/>
  <c r="FC819" i="2"/>
  <c r="FC708" i="2"/>
  <c r="FC884" i="2"/>
  <c r="FC883" i="2"/>
  <c r="FC899" i="2"/>
  <c r="FC849" i="2"/>
  <c r="FC793" i="2"/>
  <c r="FC778" i="2"/>
  <c r="FC718" i="2"/>
  <c r="FC841" i="2"/>
  <c r="FC796" i="2"/>
  <c r="FC790" i="2"/>
  <c r="FC801" i="2"/>
  <c r="FC900" i="2"/>
  <c r="FC874" i="2"/>
  <c r="FC785" i="2"/>
  <c r="FC773" i="2"/>
  <c r="FC722" i="2"/>
  <c r="FC746" i="2"/>
  <c r="FC728" i="2"/>
  <c r="FC839" i="2"/>
  <c r="FC817" i="2"/>
  <c r="FC794" i="2"/>
  <c r="FC797" i="2"/>
  <c r="FC765" i="2"/>
  <c r="FC846" i="2"/>
  <c r="FC847" i="2"/>
  <c r="FC887" i="2"/>
  <c r="FC791" i="2"/>
  <c r="FC787" i="2"/>
  <c r="FC760" i="2"/>
  <c r="FC740" i="2"/>
  <c r="FC713" i="2"/>
  <c r="FC754" i="2"/>
  <c r="FC851" i="2"/>
  <c r="FC889" i="2"/>
  <c r="FC875" i="2"/>
  <c r="FC811" i="2"/>
  <c r="FC871" i="2"/>
  <c r="FC780" i="2"/>
  <c r="FC816" i="2"/>
  <c r="FC886" i="2"/>
  <c r="FC775" i="2"/>
  <c r="FC798" i="2"/>
  <c r="FC715" i="2"/>
  <c r="FC705" i="2"/>
  <c r="FC777" i="2"/>
  <c r="FC786" i="2"/>
  <c r="FC763" i="2"/>
  <c r="FC892" i="2"/>
  <c r="FC870" i="2"/>
  <c r="FC809" i="2"/>
  <c r="FC764" i="2"/>
  <c r="FC723" i="2"/>
  <c r="FC707" i="2"/>
  <c r="FC712" i="2"/>
  <c r="FC750" i="2"/>
  <c r="FC751" i="2"/>
  <c r="FC842" i="2"/>
  <c r="FC814" i="2"/>
  <c r="FC858" i="2"/>
  <c r="FC700" i="2"/>
  <c r="FC792" i="2"/>
  <c r="FC815" i="2"/>
  <c r="FC891" i="2"/>
  <c r="FC771" i="2"/>
  <c r="FC802" i="2"/>
  <c r="FC757" i="2"/>
  <c r="FC732" i="2"/>
  <c r="FC720" i="2"/>
  <c r="FC743" i="2"/>
  <c r="FC727" i="2"/>
  <c r="FC830" i="2"/>
  <c r="FC810" i="2"/>
  <c r="FC890" i="2"/>
  <c r="FC836" i="2"/>
  <c r="FC783" i="2"/>
  <c r="FC834" i="2"/>
  <c r="FC725" i="2"/>
  <c r="FC784" i="2"/>
  <c r="FC852" i="2"/>
  <c r="FC789" i="2"/>
  <c r="FC709" i="2"/>
  <c r="FC711" i="2"/>
  <c r="FC701" i="2"/>
  <c r="FC710" i="2"/>
  <c r="FC737" i="2"/>
  <c r="FC861" i="2"/>
  <c r="FC772" i="2"/>
  <c r="FC804" i="2"/>
  <c r="FC823" i="2"/>
  <c r="FC850" i="2"/>
  <c r="FC769" i="2"/>
  <c r="FC833" i="2"/>
  <c r="FC703" i="2"/>
  <c r="FC766" i="2"/>
  <c r="FC745" i="2"/>
  <c r="FC755" i="2"/>
  <c r="FC799" i="2"/>
  <c r="FC741" i="2"/>
  <c r="FC878" i="2"/>
  <c r="FC877" i="2"/>
  <c r="FC869" i="2"/>
  <c r="FC781" i="2"/>
  <c r="FC782" i="2"/>
  <c r="FC879" i="2"/>
  <c r="FC759" i="2"/>
  <c r="FC756" i="2"/>
  <c r="FC736" i="2"/>
  <c r="FC753" i="2"/>
  <c r="FC837" i="2"/>
  <c r="FC835" i="2"/>
  <c r="FC840" i="2"/>
  <c r="FC776" i="2"/>
  <c r="FC767" i="2"/>
  <c r="FC716" i="2"/>
  <c r="FC714" i="2"/>
  <c r="FC704" i="2"/>
  <c r="FC893" i="2"/>
  <c r="FC831" i="2"/>
  <c r="FC894" i="2"/>
  <c r="FC856" i="2"/>
  <c r="FC822" i="2"/>
  <c r="FC832" i="2"/>
  <c r="FC805" i="2"/>
  <c r="FC729" i="2"/>
  <c r="FC855" i="2"/>
  <c r="FC768" i="2"/>
  <c r="FC717" i="2"/>
  <c r="FC896" i="2"/>
  <c r="FC864" i="2"/>
  <c r="FC826" i="2"/>
  <c r="FC726" i="2"/>
  <c r="FC706" i="2"/>
  <c r="FC758" i="2"/>
  <c r="FC734" i="2"/>
  <c r="FC897" i="2"/>
  <c r="FC825" i="2"/>
  <c r="FC898" i="2"/>
  <c r="FC848" i="2"/>
  <c r="FC829" i="2"/>
  <c r="FC844" i="2"/>
  <c r="FC863" i="2"/>
  <c r="FC761" i="2"/>
  <c r="FC749" i="2"/>
  <c r="FC719" i="2"/>
  <c r="FC702" i="2"/>
  <c r="FC731" i="2"/>
  <c r="FC803" i="2"/>
  <c r="FC873" i="2"/>
  <c r="FC828" i="2"/>
  <c r="FC880" i="2"/>
  <c r="FC865" i="2"/>
  <c r="FC882" i="2"/>
  <c r="FC881" i="2"/>
  <c r="FC800" i="2"/>
  <c r="FC808" i="2"/>
  <c r="FC762" i="2"/>
  <c r="FC3" i="2"/>
  <c r="FC36" i="2"/>
  <c r="FC55" i="2"/>
  <c r="FC44" i="2"/>
  <c r="FC662" i="2"/>
  <c r="FC690" i="2"/>
  <c r="FC596" i="2"/>
  <c r="FC617" i="2"/>
  <c r="FC54" i="2"/>
  <c r="FC60" i="2"/>
  <c r="FC7" i="2"/>
  <c r="FC62" i="2"/>
  <c r="FC19" i="2"/>
  <c r="FC46" i="2"/>
  <c r="FC660" i="2"/>
  <c r="FC45" i="2"/>
  <c r="FC68" i="2"/>
  <c r="FC601" i="2"/>
  <c r="FC664" i="2"/>
  <c r="FC591" i="2"/>
  <c r="FC657" i="2"/>
  <c r="FC567" i="2"/>
  <c r="FC675" i="2"/>
  <c r="FC579" i="2"/>
  <c r="FC576" i="2"/>
  <c r="FC658" i="2"/>
  <c r="FC586" i="2"/>
  <c r="FC654" i="2"/>
  <c r="FC603" i="2"/>
  <c r="FC696" i="2"/>
  <c r="FC593" i="2"/>
  <c r="FC634" i="2"/>
  <c r="FC666" i="2"/>
  <c r="FC691" i="2"/>
  <c r="FC63" i="2"/>
  <c r="FC667" i="2"/>
  <c r="FC607" i="2"/>
  <c r="FC615" i="2"/>
  <c r="FC628" i="2"/>
  <c r="FC676" i="2"/>
  <c r="FC688" i="2"/>
  <c r="FC647" i="2"/>
  <c r="FC578" i="2"/>
  <c r="FC597" i="2"/>
  <c r="FC695" i="2"/>
  <c r="FC645" i="2"/>
  <c r="FC677" i="2"/>
  <c r="FC574" i="2"/>
  <c r="FC580" i="2"/>
  <c r="FC659" i="2"/>
  <c r="FC669" i="2"/>
  <c r="FC661" i="2"/>
  <c r="FC621" i="2"/>
  <c r="FC605" i="2"/>
  <c r="FC631" i="2"/>
  <c r="FC636" i="2"/>
  <c r="FC651" i="2"/>
  <c r="FC572" i="2"/>
  <c r="FC679" i="2"/>
  <c r="FC599" i="2"/>
  <c r="FC642" i="2"/>
  <c r="FC595" i="2"/>
  <c r="FC692" i="2"/>
  <c r="FC653" i="2"/>
  <c r="FC570" i="2"/>
  <c r="FC655" i="2"/>
  <c r="FC674" i="2"/>
  <c r="FC633" i="2"/>
  <c r="FC577" i="2"/>
  <c r="FC625" i="2"/>
  <c r="FC590" i="2"/>
  <c r="FC568" i="2"/>
  <c r="FC686" i="2"/>
  <c r="FC582" i="2"/>
  <c r="FC613" i="2"/>
  <c r="FC565" i="2"/>
  <c r="FC612" i="2"/>
  <c r="FC683" i="2"/>
  <c r="FC626" i="2"/>
  <c r="FC635" i="2"/>
  <c r="FC581" i="2"/>
  <c r="FC627" i="2"/>
  <c r="FC648" i="2"/>
  <c r="FC589" i="2"/>
  <c r="FC637" i="2"/>
  <c r="FC598" i="2"/>
  <c r="FC687" i="2"/>
  <c r="FC668" i="2"/>
  <c r="FC638" i="2"/>
  <c r="FC640" i="2"/>
  <c r="FC624" i="2"/>
  <c r="FC682" i="2"/>
  <c r="FC600" i="2"/>
  <c r="FC575" i="2"/>
  <c r="FC673" i="2"/>
  <c r="FC614" i="2"/>
  <c r="FC585" i="2"/>
  <c r="FC623" i="2"/>
  <c r="FC604" i="2"/>
  <c r="FC643" i="2"/>
  <c r="FC650" i="2"/>
  <c r="FC602" i="2"/>
  <c r="FC592" i="2"/>
  <c r="FC685" i="2"/>
  <c r="FC583" i="2"/>
  <c r="FC616" i="2"/>
  <c r="FC632" i="2"/>
  <c r="FC644" i="2"/>
  <c r="FC584" i="2"/>
  <c r="FC571" i="2"/>
  <c r="FC566" i="2"/>
  <c r="FC693" i="2"/>
  <c r="FC641" i="2"/>
  <c r="FC563" i="2"/>
  <c r="FC663" i="2"/>
  <c r="FC678" i="2"/>
  <c r="FC652" i="2"/>
  <c r="FC620" i="2"/>
  <c r="FC564" i="2"/>
  <c r="FC630" i="2"/>
  <c r="FC619" i="2"/>
  <c r="FC587" i="2"/>
  <c r="FC622" i="2"/>
  <c r="FC608" i="2"/>
  <c r="FC569" i="2"/>
  <c r="FC639" i="2"/>
  <c r="FC684" i="2"/>
  <c r="FC649" i="2"/>
  <c r="FC689" i="2"/>
  <c r="FC594" i="2"/>
  <c r="FC629" i="2"/>
  <c r="FC29" i="2"/>
  <c r="FC609" i="2"/>
  <c r="FC656" i="2"/>
  <c r="FC672" i="2"/>
  <c r="FC618" i="2"/>
  <c r="FC606" i="2"/>
  <c r="FC671" i="2"/>
  <c r="FC611" i="2"/>
  <c r="FC665" i="2"/>
  <c r="FC588" i="2"/>
  <c r="FC680" i="2"/>
  <c r="FC681" i="2"/>
  <c r="FC646" i="2"/>
  <c r="FC694" i="2"/>
  <c r="FC610" i="2"/>
  <c r="FC670" i="2"/>
  <c r="FC58" i="2"/>
  <c r="FC34" i="2"/>
  <c r="FC11" i="2"/>
  <c r="FC533" i="2"/>
  <c r="FC550" i="2"/>
  <c r="FC520" i="2"/>
  <c r="FC24" i="2"/>
  <c r="FC6" i="2"/>
  <c r="FC132" i="2"/>
  <c r="FC126" i="2"/>
  <c r="FC105" i="2"/>
  <c r="FC8" i="2"/>
  <c r="FC40" i="2"/>
  <c r="FC16" i="2"/>
  <c r="FC56" i="2"/>
  <c r="FC57" i="2"/>
  <c r="FC265" i="2"/>
  <c r="FC193" i="2"/>
  <c r="FC218" i="2"/>
  <c r="FC5" i="2"/>
  <c r="FC42" i="2"/>
  <c r="FC41" i="2"/>
  <c r="FC15" i="2"/>
  <c r="FC48" i="2"/>
  <c r="FC64" i="2"/>
  <c r="FC31" i="2"/>
  <c r="FC66" i="2"/>
  <c r="FC17" i="2"/>
  <c r="FC32" i="2"/>
  <c r="FC522" i="2"/>
  <c r="FC435" i="2"/>
  <c r="FC486" i="2"/>
  <c r="FC460" i="2"/>
  <c r="FC468" i="2"/>
  <c r="FC394" i="2"/>
  <c r="FC479" i="2"/>
  <c r="FC380" i="2"/>
  <c r="FC490" i="2"/>
  <c r="FC371" i="2"/>
  <c r="FC272" i="2"/>
  <c r="FC253" i="2"/>
  <c r="FC297" i="2"/>
  <c r="FC292" i="2"/>
  <c r="FC323" i="2"/>
  <c r="FC269" i="2"/>
  <c r="FC244" i="2"/>
  <c r="FC226" i="2"/>
  <c r="FC214" i="2"/>
  <c r="FC247" i="2"/>
  <c r="FC250" i="2"/>
  <c r="FC144" i="2"/>
  <c r="FC156" i="2"/>
  <c r="FC173" i="2"/>
  <c r="FC138" i="2"/>
  <c r="FC81" i="2"/>
  <c r="FC86" i="2"/>
  <c r="FC121" i="2"/>
  <c r="FC106" i="2"/>
  <c r="FC511" i="2"/>
  <c r="FC519" i="2"/>
  <c r="FC544" i="2"/>
  <c r="FC401" i="2"/>
  <c r="FC416" i="2"/>
  <c r="FC432" i="2"/>
  <c r="FC427" i="2"/>
  <c r="FC368" i="2"/>
  <c r="FC446" i="2"/>
  <c r="FC348" i="2"/>
  <c r="FC347" i="2"/>
  <c r="FC266" i="2"/>
  <c r="FC324" i="2"/>
  <c r="FC344" i="2"/>
  <c r="FC336" i="2"/>
  <c r="FC311" i="2"/>
  <c r="FC321" i="2"/>
  <c r="FC289" i="2"/>
  <c r="FC264" i="2"/>
  <c r="FC267" i="2"/>
  <c r="FC222" i="2"/>
  <c r="FC209" i="2"/>
  <c r="FC211" i="2"/>
  <c r="FC140" i="2"/>
  <c r="FC162" i="2"/>
  <c r="FC142" i="2"/>
  <c r="FC114" i="2"/>
  <c r="FC73" i="2"/>
  <c r="FC95" i="2"/>
  <c r="FC506" i="2"/>
  <c r="FC491" i="2"/>
  <c r="FC400" i="2"/>
  <c r="FC434" i="2"/>
  <c r="FC355" i="2"/>
  <c r="FC349" i="2"/>
  <c r="FC353" i="2"/>
  <c r="FC233" i="2"/>
  <c r="FC228" i="2"/>
  <c r="FC231" i="2"/>
  <c r="FC176" i="2"/>
  <c r="FC154" i="2"/>
  <c r="FC28" i="2"/>
  <c r="FC108" i="2"/>
  <c r="FC50" i="2"/>
  <c r="FC49" i="2"/>
  <c r="FC361" i="2"/>
  <c r="FC358" i="2"/>
  <c r="FC208" i="2"/>
  <c r="FC88" i="2"/>
  <c r="FC52" i="2"/>
  <c r="FC25" i="2"/>
  <c r="FC47" i="2"/>
  <c r="FC53" i="2"/>
  <c r="FC33" i="2"/>
  <c r="FC67" i="2"/>
  <c r="FC30" i="2"/>
  <c r="FC51" i="2"/>
  <c r="FC38" i="2"/>
  <c r="FC436" i="2"/>
  <c r="FC447" i="2"/>
  <c r="FC441" i="2"/>
  <c r="FC391" i="2"/>
  <c r="FC412" i="2"/>
  <c r="FC442" i="2"/>
  <c r="FC455" i="2"/>
  <c r="FC419" i="2"/>
  <c r="FC369" i="2"/>
  <c r="FC420" i="2"/>
  <c r="FC418" i="2"/>
  <c r="FC319" i="2"/>
  <c r="FC287" i="2"/>
  <c r="FC282" i="2"/>
  <c r="FC270" i="2"/>
  <c r="FC334" i="2"/>
  <c r="FC339" i="2"/>
  <c r="FC341" i="2"/>
  <c r="FC256" i="2"/>
  <c r="FC258" i="2"/>
  <c r="FC201" i="2"/>
  <c r="FC203" i="2"/>
  <c r="FC224" i="2"/>
  <c r="FC149" i="2"/>
  <c r="FC135" i="2"/>
  <c r="FC169" i="2"/>
  <c r="FC92" i="2"/>
  <c r="FC79" i="2"/>
  <c r="FC128" i="2"/>
  <c r="FC515" i="2"/>
  <c r="FC562" i="2"/>
  <c r="FC504" i="2"/>
  <c r="FC547" i="2"/>
  <c r="FC492" i="2"/>
  <c r="FC483" i="2"/>
  <c r="FC482" i="2"/>
  <c r="FC433" i="2"/>
  <c r="FC381" i="2"/>
  <c r="FC387" i="2"/>
  <c r="FC378" i="2"/>
  <c r="FC362" i="2"/>
  <c r="FC346" i="2"/>
  <c r="FC241" i="2"/>
  <c r="FC227" i="2"/>
  <c r="FC160" i="2"/>
  <c r="FC161" i="2"/>
  <c r="FC159" i="2"/>
  <c r="FC21" i="2"/>
  <c r="FC74" i="2"/>
  <c r="FC78" i="2"/>
  <c r="FC112" i="2"/>
  <c r="FC513" i="2"/>
  <c r="FC501" i="2"/>
  <c r="FC452" i="2"/>
  <c r="FC405" i="2"/>
  <c r="FC398" i="2"/>
  <c r="FC487" i="2"/>
  <c r="FC257" i="2"/>
  <c r="FC300" i="2"/>
  <c r="FC316" i="2"/>
  <c r="FC225" i="2"/>
  <c r="FC139" i="2"/>
  <c r="FC72" i="2"/>
  <c r="FC472" i="2"/>
  <c r="FC97" i="2"/>
  <c r="FC18" i="2"/>
  <c r="FC59" i="2"/>
  <c r="FC37" i="2"/>
  <c r="FC325" i="2"/>
  <c r="FC273" i="2"/>
  <c r="FC234" i="2"/>
  <c r="FC107" i="2"/>
  <c r="FC505" i="2"/>
  <c r="FC406" i="2"/>
  <c r="FC456" i="2"/>
  <c r="FC458" i="2"/>
  <c r="FC261" i="2"/>
  <c r="FC301" i="2"/>
  <c r="FC4" i="2"/>
  <c r="FC239" i="2"/>
  <c r="FC145" i="2"/>
  <c r="FC186" i="2"/>
  <c r="FC130" i="2"/>
  <c r="FC131" i="2"/>
  <c r="FC529" i="2"/>
  <c r="FC496" i="2"/>
  <c r="FC469" i="2"/>
  <c r="FC437" i="2"/>
  <c r="FC450" i="2"/>
  <c r="FC481" i="2"/>
  <c r="FC413" i="2"/>
  <c r="FC304" i="2"/>
  <c r="FC302" i="2"/>
  <c r="FC357" i="2"/>
  <c r="FC280" i="2"/>
  <c r="FC278" i="2"/>
  <c r="FC200" i="2"/>
  <c r="FC216" i="2"/>
  <c r="FC153" i="2"/>
  <c r="FC170" i="2"/>
  <c r="FC100" i="2"/>
  <c r="FC94" i="2"/>
  <c r="FC518" i="2"/>
  <c r="FC495" i="2"/>
  <c r="FC508" i="2"/>
  <c r="FC485" i="2"/>
  <c r="FC367" i="2"/>
  <c r="FC431" i="2"/>
  <c r="FC306" i="2"/>
  <c r="FC342" i="2"/>
  <c r="FC284" i="2"/>
  <c r="FC286" i="2"/>
  <c r="FC305" i="2"/>
  <c r="FC252" i="2"/>
  <c r="FC296" i="2"/>
  <c r="FC237" i="2"/>
  <c r="FC206" i="2"/>
  <c r="FC197" i="2"/>
  <c r="FC220" i="2"/>
  <c r="FC137" i="2"/>
  <c r="FC182" i="2"/>
  <c r="FC163" i="2"/>
  <c r="FC178" i="2"/>
  <c r="FC185" i="2"/>
  <c r="FC125" i="2"/>
  <c r="FC129" i="2"/>
  <c r="FC27" i="2"/>
  <c r="FC20" i="2"/>
  <c r="FC91" i="2"/>
  <c r="FC90" i="2"/>
  <c r="FC127" i="2"/>
  <c r="FC9" i="2"/>
  <c r="FC554" i="2"/>
  <c r="FC538" i="2"/>
  <c r="FC556" i="2"/>
  <c r="FC525" i="2"/>
  <c r="FC553" i="2"/>
  <c r="FC503" i="2"/>
  <c r="FC509" i="2"/>
  <c r="FC548" i="2"/>
  <c r="FC390" i="2"/>
  <c r="FC388" i="2"/>
  <c r="FC417" i="2"/>
  <c r="FC448" i="2"/>
  <c r="FC451" i="2"/>
  <c r="FC429" i="2"/>
  <c r="FC438" i="2"/>
  <c r="FC467" i="2"/>
  <c r="FC410" i="2"/>
  <c r="FC331" i="2"/>
  <c r="FC276" i="2"/>
  <c r="FC335" i="2"/>
  <c r="FC210" i="2"/>
  <c r="FC168" i="2"/>
  <c r="FC166" i="2"/>
  <c r="FC174" i="2"/>
  <c r="FC177" i="2"/>
  <c r="FC87" i="2"/>
  <c r="FC123" i="2"/>
  <c r="FC514" i="2"/>
  <c r="FC502" i="2"/>
  <c r="FC535" i="2"/>
  <c r="FC540" i="2"/>
  <c r="FC473" i="2"/>
  <c r="FC421" i="2"/>
  <c r="FC449" i="2"/>
  <c r="FC375" i="2"/>
  <c r="FC396" i="2"/>
  <c r="FC392" i="2"/>
  <c r="FC494" i="2"/>
  <c r="FC330" i="2"/>
  <c r="FC313" i="2"/>
  <c r="FC291" i="2"/>
  <c r="FC277" i="2"/>
  <c r="FC254" i="2"/>
  <c r="FC326" i="2"/>
  <c r="FC320" i="2"/>
  <c r="FC285" i="2"/>
  <c r="FC207" i="2"/>
  <c r="FC181" i="2"/>
  <c r="FC143" i="2"/>
  <c r="FC148" i="2"/>
  <c r="FC189" i="2"/>
  <c r="FC76" i="2"/>
  <c r="FC116" i="2"/>
  <c r="FC99" i="2"/>
  <c r="FC531" i="2"/>
  <c r="FC543" i="2"/>
  <c r="FC549" i="2"/>
  <c r="FC546" i="2"/>
  <c r="FC541" i="2"/>
  <c r="FC463" i="2"/>
  <c r="FC470" i="2"/>
  <c r="FC409" i="2"/>
  <c r="FC474" i="2"/>
  <c r="FC461" i="2"/>
  <c r="FC393" i="2"/>
  <c r="FC372" i="2"/>
  <c r="FC352" i="2"/>
  <c r="FC308" i="2"/>
  <c r="FC343" i="2"/>
  <c r="FC279" i="2"/>
  <c r="FC317" i="2"/>
  <c r="FC290" i="2"/>
  <c r="FC263" i="2"/>
  <c r="FC221" i="2"/>
  <c r="FC212" i="2"/>
  <c r="FC235" i="2"/>
  <c r="FC190" i="2"/>
  <c r="FC150" i="2"/>
  <c r="FC152" i="2"/>
  <c r="FC103" i="2"/>
  <c r="FC119" i="2"/>
  <c r="FC527" i="2"/>
  <c r="FC551" i="2"/>
  <c r="FC560" i="2"/>
  <c r="FC557" i="2"/>
  <c r="FC425" i="2"/>
  <c r="FC488" i="2"/>
  <c r="FC475" i="2"/>
  <c r="FC454" i="2"/>
  <c r="FC407" i="2"/>
  <c r="FC414" i="2"/>
  <c r="FC477" i="2"/>
  <c r="FC459" i="2"/>
  <c r="FC424" i="2"/>
  <c r="FC340" i="2"/>
  <c r="FC314" i="2"/>
  <c r="FC322" i="2"/>
  <c r="FC299" i="2"/>
  <c r="FC294" i="2"/>
  <c r="FC255" i="2"/>
  <c r="FC360" i="2"/>
  <c r="FC262" i="2"/>
  <c r="FC204" i="2"/>
  <c r="FC240" i="2"/>
  <c r="FC141" i="2"/>
  <c r="FC70" i="2"/>
  <c r="FC75" i="2"/>
  <c r="FC122" i="2"/>
  <c r="FC65" i="2"/>
  <c r="FC43" i="2"/>
  <c r="FC22" i="2"/>
  <c r="FC39" i="2"/>
  <c r="FC35" i="2"/>
  <c r="FC85" i="2"/>
  <c r="FC89" i="2"/>
  <c r="FC113" i="2"/>
  <c r="FC82" i="2"/>
  <c r="FC281" i="2"/>
  <c r="FC232" i="2"/>
  <c r="FC453" i="2"/>
  <c r="FC298" i="2"/>
  <c r="FC328" i="2"/>
  <c r="FC333" i="2"/>
  <c r="FC312" i="2"/>
  <c r="FC354" i="2"/>
  <c r="FC236" i="2"/>
  <c r="FC248" i="2"/>
  <c r="FC510" i="2"/>
  <c r="FC497" i="2"/>
  <c r="FC536" i="2"/>
  <c r="FC411" i="2"/>
  <c r="FC422" i="2"/>
  <c r="FC379" i="2"/>
  <c r="FC386" i="2"/>
  <c r="FC403" i="2"/>
  <c r="FC385" i="2"/>
  <c r="FC315" i="2"/>
  <c r="FC259" i="2"/>
  <c r="FC364" i="2"/>
  <c r="FC307" i="2"/>
  <c r="FC288" i="2"/>
  <c r="FC194" i="2"/>
  <c r="FC196" i="2"/>
  <c r="FC243" i="2"/>
  <c r="FC229" i="2"/>
  <c r="FC171" i="2"/>
  <c r="FC71" i="2"/>
  <c r="FC559" i="2"/>
  <c r="FC530" i="2"/>
  <c r="FC545" i="2"/>
  <c r="FC561" i="2"/>
  <c r="FC524" i="2"/>
  <c r="FC480" i="2"/>
  <c r="FC428" i="2"/>
  <c r="FC440" i="2"/>
  <c r="FC466" i="2"/>
  <c r="FC415" i="2"/>
  <c r="FC471" i="2"/>
  <c r="FC404" i="2"/>
  <c r="FC382" i="2"/>
  <c r="FC310" i="2"/>
  <c r="FC274" i="2"/>
  <c r="FC327" i="2"/>
  <c r="FC337" i="2"/>
  <c r="FC283" i="2"/>
  <c r="FC251" i="2"/>
  <c r="FC202" i="2"/>
  <c r="FC249" i="2"/>
  <c r="FC223" i="2"/>
  <c r="FC195" i="2"/>
  <c r="FC217" i="2"/>
  <c r="FC155" i="2"/>
  <c r="FC164" i="2"/>
  <c r="FC146" i="2"/>
  <c r="FC184" i="2"/>
  <c r="FC83" i="2"/>
  <c r="FC10" i="2"/>
  <c r="FC14" i="2"/>
  <c r="FC13" i="2"/>
  <c r="FC110" i="2"/>
  <c r="FC118" i="2"/>
  <c r="FC69" i="2"/>
  <c r="FC120" i="2"/>
  <c r="FC77" i="2"/>
  <c r="FC61" i="2"/>
  <c r="FC117" i="2"/>
  <c r="FC80" i="2"/>
  <c r="FC115" i="2"/>
  <c r="FC219" i="2"/>
  <c r="FC500" i="2"/>
  <c r="FC539" i="2"/>
  <c r="FC555" i="2"/>
  <c r="FC534" i="2"/>
  <c r="FC528" i="2"/>
  <c r="FC521" i="2"/>
  <c r="FC552" i="2"/>
  <c r="FC457" i="2"/>
  <c r="FC383" i="2"/>
  <c r="FC389" i="2"/>
  <c r="FC493" i="2"/>
  <c r="FC478" i="2"/>
  <c r="FC377" i="2"/>
  <c r="FC484" i="2"/>
  <c r="FC351" i="2"/>
  <c r="FC359" i="2"/>
  <c r="FC332" i="2"/>
  <c r="FC338" i="2"/>
  <c r="FC365" i="2"/>
  <c r="FC329" i="2"/>
  <c r="FC199" i="2"/>
  <c r="FC205" i="2"/>
  <c r="FC245" i="2"/>
  <c r="FC187" i="2"/>
  <c r="FC136" i="2"/>
  <c r="FC179" i="2"/>
  <c r="FC165" i="2"/>
  <c r="FC175" i="2"/>
  <c r="FC26" i="2"/>
  <c r="FC499" i="2"/>
  <c r="FC558" i="2"/>
  <c r="FC537" i="2"/>
  <c r="FC517" i="2"/>
  <c r="FC462" i="2"/>
  <c r="FC376" i="2"/>
  <c r="FC476" i="2"/>
  <c r="FC366" i="2"/>
  <c r="FC402" i="2"/>
  <c r="FC444" i="2"/>
  <c r="FC439" i="2"/>
  <c r="FC464" i="2"/>
  <c r="FC350" i="2"/>
  <c r="FC363" i="2"/>
  <c r="FC318" i="2"/>
  <c r="FC345" i="2"/>
  <c r="FC192" i="2"/>
  <c r="FC215" i="2"/>
  <c r="FC230" i="2"/>
  <c r="FC158" i="2"/>
  <c r="FC188" i="2"/>
  <c r="FC512" i="2"/>
  <c r="FC542" i="2"/>
  <c r="FC507" i="2"/>
  <c r="FC516" i="2"/>
  <c r="FC465" i="2"/>
  <c r="FC373" i="2"/>
  <c r="FC399" i="2"/>
  <c r="FC384" i="2"/>
  <c r="FC445" i="2"/>
  <c r="FC443" i="2"/>
  <c r="FC430" i="2"/>
  <c r="FC395" i="2"/>
  <c r="FC423" i="2"/>
  <c r="FC370" i="2"/>
  <c r="FC356" i="2"/>
  <c r="FC268" i="2"/>
  <c r="FC275" i="2"/>
  <c r="FC295" i="2"/>
  <c r="FC293" i="2"/>
  <c r="FC191" i="2"/>
  <c r="FC213" i="2"/>
  <c r="FC198" i="2"/>
  <c r="FC151" i="2"/>
  <c r="FC104" i="2"/>
  <c r="FC98" i="2"/>
  <c r="FC84" i="2"/>
  <c r="FC124" i="2"/>
  <c r="FC523" i="2"/>
  <c r="FC532" i="2"/>
  <c r="FC498" i="2"/>
  <c r="FC526" i="2"/>
  <c r="FC408" i="2"/>
  <c r="FC374" i="2"/>
  <c r="FC489" i="2"/>
  <c r="FC397" i="2"/>
  <c r="FC426" i="2"/>
  <c r="FC260" i="2"/>
  <c r="FC271" i="2"/>
  <c r="FC309" i="2"/>
  <c r="FC303" i="2"/>
  <c r="FC238" i="2"/>
  <c r="FC246" i="2"/>
  <c r="FC242" i="2"/>
  <c r="FC147" i="2"/>
  <c r="FC167" i="2"/>
  <c r="FC133" i="2"/>
  <c r="FC172" i="2"/>
  <c r="FC134" i="2"/>
  <c r="FC157" i="2"/>
  <c r="FC180" i="2"/>
  <c r="FC183" i="2"/>
  <c r="FC101" i="2"/>
  <c r="FC93" i="2"/>
  <c r="FC96" i="2"/>
  <c r="FC111" i="2"/>
  <c r="FC23" i="2"/>
  <c r="FC109" i="2"/>
  <c r="FC12" i="2"/>
  <c r="EN2" i="2"/>
  <c r="EX2" i="2" s="1"/>
  <c r="ER2" i="2"/>
  <c r="EM2" i="2"/>
  <c r="ES2" i="2"/>
  <c r="FB2" i="2" l="1"/>
  <c r="EW2" i="2"/>
  <c r="FA2" i="2"/>
  <c r="FC2" i="2" l="1"/>
</calcChain>
</file>

<file path=xl/sharedStrings.xml><?xml version="1.0" encoding="utf-8"?>
<sst xmlns="http://schemas.openxmlformats.org/spreadsheetml/2006/main" count="2478" uniqueCount="814">
  <si>
    <t>Jugadores</t>
  </si>
  <si>
    <t>Clubes</t>
  </si>
  <si>
    <t>Variable</t>
  </si>
  <si>
    <t>Definición</t>
  </si>
  <si>
    <t>Código</t>
  </si>
  <si>
    <t>IDJugador</t>
  </si>
  <si>
    <t>Código asignado para el jugador</t>
  </si>
  <si>
    <t>Jornada</t>
  </si>
  <si>
    <t>Número de la jornada</t>
  </si>
  <si>
    <t>NombreJugador</t>
  </si>
  <si>
    <t>Nombre completo del jugador</t>
  </si>
  <si>
    <t>Fecha_Jorn</t>
  </si>
  <si>
    <t>Fecha de la jornada</t>
  </si>
  <si>
    <t>IDClub</t>
  </si>
  <si>
    <t>Identificador del club</t>
  </si>
  <si>
    <t>Saprissa</t>
  </si>
  <si>
    <t>Alajuelense</t>
  </si>
  <si>
    <t>Herediano</t>
  </si>
  <si>
    <t>Cartaginés</t>
  </si>
  <si>
    <t>Pérez Zeledón</t>
  </si>
  <si>
    <t>Santos</t>
  </si>
  <si>
    <t>San Carlos</t>
  </si>
  <si>
    <t>Belén</t>
  </si>
  <si>
    <t>Puntarenas</t>
  </si>
  <si>
    <t>Limón</t>
  </si>
  <si>
    <t>Carmelita</t>
  </si>
  <si>
    <t>Uruguay</t>
  </si>
  <si>
    <t>La U</t>
  </si>
  <si>
    <t>As Puma Generaleña</t>
  </si>
  <si>
    <t>Liberia</t>
  </si>
  <si>
    <t>Guadalupe FC</t>
  </si>
  <si>
    <t>Municipal Grecia</t>
  </si>
  <si>
    <t>Jicaral Sercoba</t>
  </si>
  <si>
    <t>IDCondición</t>
  </si>
  <si>
    <t>Condición de localía o visitante del jugador según corresponda</t>
  </si>
  <si>
    <t>Local</t>
  </si>
  <si>
    <t>Nombre</t>
  </si>
  <si>
    <t>Nombre del club</t>
  </si>
  <si>
    <t>Visita</t>
  </si>
  <si>
    <t>IDClub rival</t>
  </si>
  <si>
    <t>Identificador del club rival</t>
  </si>
  <si>
    <t>Número de la jornada del Campeonato Nacional</t>
  </si>
  <si>
    <t>1-22</t>
  </si>
  <si>
    <t>Nombre club rival</t>
  </si>
  <si>
    <t>Nombre del club rival</t>
  </si>
  <si>
    <t>Participación</t>
  </si>
  <si>
    <t>Si el jugador participó en la jornada</t>
  </si>
  <si>
    <t>Titular</t>
  </si>
  <si>
    <t>Resultado 1er tpo</t>
  </si>
  <si>
    <t>Resultado al finalizar el primer tiempo</t>
  </si>
  <si>
    <t>Iba ganando</t>
  </si>
  <si>
    <t>Suplente</t>
  </si>
  <si>
    <t>Iba empatando</t>
  </si>
  <si>
    <t>No convocado</t>
  </si>
  <si>
    <t>Iba perdiendo</t>
  </si>
  <si>
    <t>Número</t>
  </si>
  <si>
    <t>Número de camiseta del jugador</t>
  </si>
  <si>
    <t>1-99</t>
  </si>
  <si>
    <t>Goles a favor 1er tpo</t>
  </si>
  <si>
    <t>Número de goles a favor del primer tiempo</t>
  </si>
  <si>
    <t>MJug</t>
  </si>
  <si>
    <t>Total de minutos que el jugador participó en el juego</t>
  </si>
  <si>
    <t>0-90</t>
  </si>
  <si>
    <t>Goles en contra 1er tpo</t>
  </si>
  <si>
    <t>Número de goles en contra del primer tiempo</t>
  </si>
  <si>
    <t>TA</t>
  </si>
  <si>
    <t>Total de tarjetas amarillas recibidas por jugador en la jornada</t>
  </si>
  <si>
    <t>Automático</t>
  </si>
  <si>
    <t>Resultado Final</t>
  </si>
  <si>
    <t>Resultado final del partido</t>
  </si>
  <si>
    <t>Ganó</t>
  </si>
  <si>
    <t>MTA1,MTA2, digitar el minuto de la tarjeta amarilla</t>
  </si>
  <si>
    <t>Empató</t>
  </si>
  <si>
    <t>TR</t>
  </si>
  <si>
    <t>Total de tarjetas rojas recibidas por jugador en la jornada</t>
  </si>
  <si>
    <t>Perdió</t>
  </si>
  <si>
    <t>MTR, digitar el minuto de la tarjeta roja</t>
  </si>
  <si>
    <t>Goles a favor</t>
  </si>
  <si>
    <t>Número de goles a favor</t>
  </si>
  <si>
    <t>Goles</t>
  </si>
  <si>
    <t>Total de goles marcados por jugador en la jornada</t>
  </si>
  <si>
    <t>Goles en contra</t>
  </si>
  <si>
    <t>Número de goles en contra</t>
  </si>
  <si>
    <t>MG1, …, MG10, digitar el minuto del Gol</t>
  </si>
  <si>
    <t>Puntos</t>
  </si>
  <si>
    <t>Total de puntos por jornada</t>
  </si>
  <si>
    <t>Pierde</t>
  </si>
  <si>
    <t>Tipo_Gol</t>
  </si>
  <si>
    <t>Forma en que el jugador anotó en el juego</t>
  </si>
  <si>
    <t>Empata</t>
  </si>
  <si>
    <t>T_G1,… , T_G10, digitar el tipo de Gol</t>
  </si>
  <si>
    <t>Dentro del área</t>
  </si>
  <si>
    <t>Gana</t>
  </si>
  <si>
    <t>Fuera del área</t>
  </si>
  <si>
    <t>Condición</t>
  </si>
  <si>
    <t>Condición de localía</t>
  </si>
  <si>
    <t>Perfil_Gol</t>
  </si>
  <si>
    <t>Manera en que el jugador anotó en el juego</t>
  </si>
  <si>
    <t>P_G1,…, P_g10, digitar la manera en que el jugador anotó</t>
  </si>
  <si>
    <t>Pie derecho</t>
  </si>
  <si>
    <t>Estadio</t>
  </si>
  <si>
    <t>Identificador del Estadio</t>
  </si>
  <si>
    <t>Ricardo Saprissa Aymá</t>
  </si>
  <si>
    <t>Pie izquierdo</t>
  </si>
  <si>
    <t>Alejandro Morera Soto</t>
  </si>
  <si>
    <t>Cabeza</t>
  </si>
  <si>
    <t>Eladio Rosabal Cordero</t>
  </si>
  <si>
    <t>Con otra parte del cuerpo</t>
  </si>
  <si>
    <t>José Rafael "Fello" Meza</t>
  </si>
  <si>
    <t>Asistencias</t>
  </si>
  <si>
    <t>Total de asistencias por jugador en la jornada</t>
  </si>
  <si>
    <t>Municipal de PZ</t>
  </si>
  <si>
    <t>IDJ_Asistencias</t>
  </si>
  <si>
    <t>Código o Nombre del Jugador que realiza el gol por cada asistencia</t>
  </si>
  <si>
    <t>Ebal Rodríguez</t>
  </si>
  <si>
    <t>IDJ_G1,…, IDJ_G5</t>
  </si>
  <si>
    <t>Carlos Ugalde Álvarez</t>
  </si>
  <si>
    <t>Jugada_Gol</t>
  </si>
  <si>
    <t>Jugada a balón parado que antecede específicamente para la concreción del gol</t>
  </si>
  <si>
    <t>Balón parado</t>
  </si>
  <si>
    <t>Polideportivo de Belén</t>
  </si>
  <si>
    <t>No balón parado</t>
  </si>
  <si>
    <t>Miguel Ángel "Lito" Pérez</t>
  </si>
  <si>
    <t>Tipo_BP</t>
  </si>
  <si>
    <t>Digitar el tipo de balón parado</t>
  </si>
  <si>
    <t>Juan Gobán</t>
  </si>
  <si>
    <t>T_BP1,…, T_BP10</t>
  </si>
  <si>
    <t>Penal</t>
  </si>
  <si>
    <t>Labrador de Coronado</t>
  </si>
  <si>
    <t>(solo se responde si Jugada_Gol=1)</t>
  </si>
  <si>
    <t>Tiro libre para gol</t>
  </si>
  <si>
    <t>Nacional de Costa Rica</t>
  </si>
  <si>
    <t>Tiro libre para asistencia</t>
  </si>
  <si>
    <t>José Joaquín "Coyella" Fonseca</t>
  </si>
  <si>
    <t>Tiro de esquina</t>
  </si>
  <si>
    <t>Pital de San Carlos</t>
  </si>
  <si>
    <t>Tiro de esquina olímpico</t>
  </si>
  <si>
    <t>Ecológico</t>
  </si>
  <si>
    <t>Saque de banda</t>
  </si>
  <si>
    <t>Ernesto Rohrmoser</t>
  </si>
  <si>
    <t>Suelta neutral</t>
  </si>
  <si>
    <t>Carlos Alvarado</t>
  </si>
  <si>
    <t>Saque de puerta</t>
  </si>
  <si>
    <t>Allen Riggioni Suárez</t>
  </si>
  <si>
    <t>Saque inicial de media cancha</t>
  </si>
  <si>
    <t>Edgardo Baltodano Briceño</t>
  </si>
  <si>
    <t>Gol_TR</t>
  </si>
  <si>
    <t>Cantidad de goles anotados por jugador en tiempo extra</t>
  </si>
  <si>
    <t xml:space="preserve">Automático </t>
  </si>
  <si>
    <t>Jorge "Cuty" Monge</t>
  </si>
  <si>
    <t>Gol_TR 1 (TR del 1er tiempo), Gol_TR 2 (TR del 2do tiempo)</t>
  </si>
  <si>
    <t>Rafael Bolaños</t>
  </si>
  <si>
    <t>Autogoles</t>
  </si>
  <si>
    <t>Total de autogoles marcados por jugador en la jornada</t>
  </si>
  <si>
    <t>De la Asociación Cívica Jicaraleña</t>
  </si>
  <si>
    <t>MA_G1, …,MA_G4, digitar el minuto del Autogol</t>
  </si>
  <si>
    <t>Asistencia_Estadio</t>
  </si>
  <si>
    <t>Total de público que asiste al estadio</t>
  </si>
  <si>
    <t>T_Autogol</t>
  </si>
  <si>
    <t>Característica del autogol cometido</t>
  </si>
  <si>
    <t>Tiros a marco totales</t>
  </si>
  <si>
    <t>Digitar los Tiros a marco totales</t>
  </si>
  <si>
    <t>Fuente DataFactory, los datos están en el reporte del partido, se debe ingresar a "Comparativa"</t>
  </si>
  <si>
    <t>T_AG1,…, T_AG4, digitar el tipo de autogol</t>
  </si>
  <si>
    <t>Tiros a marco directos</t>
  </si>
  <si>
    <t>Digitar los Tiros a marco directos</t>
  </si>
  <si>
    <t>Otro</t>
  </si>
  <si>
    <t xml:space="preserve">Faltas </t>
  </si>
  <si>
    <t>Digitar las Faltas</t>
  </si>
  <si>
    <t>Asistencia_Autogol</t>
  </si>
  <si>
    <t>Jugador que provoca el autogol del Club beneficiado</t>
  </si>
  <si>
    <t>Fuera de Juego</t>
  </si>
  <si>
    <t>Digitar los Fuera de Juego</t>
  </si>
  <si>
    <t>IDClubBenef</t>
  </si>
  <si>
    <t>Club beneficiado por el autogol</t>
  </si>
  <si>
    <t>Digitar el código del IDClub beneficiado</t>
  </si>
  <si>
    <t>Tiros de esquina</t>
  </si>
  <si>
    <t>Digitar los Tiros de esquina</t>
  </si>
  <si>
    <t>P_ Anotados</t>
  </si>
  <si>
    <t>Total de penales marcados por jugador en la jornada</t>
  </si>
  <si>
    <t>MP_A1, …, MP_A4, digitar el minuto del penal anotado</t>
  </si>
  <si>
    <t>LP_Anotado</t>
  </si>
  <si>
    <t>LP_A1,…,LP_A4, digitar el Lugar (ubicación) en la cual ingresa el balón del penal anotado con respecto al portero</t>
  </si>
  <si>
    <t>Abajo derecha</t>
  </si>
  <si>
    <t>Arriba derecha</t>
  </si>
  <si>
    <t>Centro</t>
  </si>
  <si>
    <t>Abajo izquierda</t>
  </si>
  <si>
    <t>Arriba izquierda</t>
  </si>
  <si>
    <t>P_Errado</t>
  </si>
  <si>
    <t>Total de penales errados por jugador en la jornada</t>
  </si>
  <si>
    <t>MP_E1, …, MP_E4, digitar el minuto del penal errado</t>
  </si>
  <si>
    <t>TP_Errado</t>
  </si>
  <si>
    <t>Tipo de penales errados por jugador en la jornada</t>
  </si>
  <si>
    <t>Tipo_E1,…,Tipo_E4, digitar de qué forma fue errado el penal lanzado por el jugador tomando en cuenta el Lugar (ubicación) en la cual se erra el penal con respecto al portero</t>
  </si>
  <si>
    <t>Atajado por el portero centro</t>
  </si>
  <si>
    <t>Atajado por el portero derecha</t>
  </si>
  <si>
    <t>Atajado por el portero izquierda</t>
  </si>
  <si>
    <t>La bola pegó en el horizontal</t>
  </si>
  <si>
    <t>La bola pegó en el vertical derecho</t>
  </si>
  <si>
    <t>La bola pegó en el vertical izquierdo</t>
  </si>
  <si>
    <t>Totalmente desviado arriba del horizontal</t>
  </si>
  <si>
    <t>Totalmente desviado de lado del vertical derecho</t>
  </si>
  <si>
    <t>Totalmente desviado de lado del vertical izquierdo</t>
  </si>
  <si>
    <t>P_Cometidos</t>
  </si>
  <si>
    <t>Total de penales cometidos por jugador en la jornada</t>
  </si>
  <si>
    <t>MP_C1, …, MP_C4, digitar el minuto en el cual se comete el penal</t>
  </si>
  <si>
    <t>TP_Cometido</t>
  </si>
  <si>
    <t>Característica del penal cometido</t>
  </si>
  <si>
    <t>T_P1,… , T_P4, digitar el tipo de penal cometido</t>
  </si>
  <si>
    <t>Mano</t>
  </si>
  <si>
    <t>Contacto físico portero</t>
  </si>
  <si>
    <t>Contacto físico jugador</t>
  </si>
  <si>
    <t>P_Recibidos</t>
  </si>
  <si>
    <t>Total de penales recibidos por jugador en la jornada</t>
  </si>
  <si>
    <t>MP_R1, …, MP_R4, digitar el minuto en el que se recibe el penal</t>
  </si>
  <si>
    <t>TP_Recibido</t>
  </si>
  <si>
    <t>T_PR1,…, T_PR4, digitar el tipo de penal recibido</t>
  </si>
  <si>
    <t>Contacto físico</t>
  </si>
  <si>
    <t>Penal provocado por mano dentro del área</t>
  </si>
  <si>
    <t>P_Atajados</t>
  </si>
  <si>
    <t>Total de penales atajados por jugador en la jornada</t>
  </si>
  <si>
    <t>MP_At1, …, MP_At4, digitar el minuto en el que se detuvo el penal</t>
  </si>
  <si>
    <t>LP_Atajado</t>
  </si>
  <si>
    <t>LP_At1,…,LP_At4, digitar el Lugar (ubicación) en la cual el portero ataja el penal con respecto al portero valga la redundancia</t>
  </si>
  <si>
    <t>Fuera del arco</t>
  </si>
  <si>
    <t>Poste</t>
  </si>
  <si>
    <t>id_jugador</t>
  </si>
  <si>
    <t>id_club</t>
  </si>
  <si>
    <t>id_condicion</t>
  </si>
  <si>
    <t>id_jornada</t>
  </si>
  <si>
    <t>id_partido</t>
  </si>
  <si>
    <t>MTA1</t>
  </si>
  <si>
    <t>MTA2</t>
  </si>
  <si>
    <t>MTR</t>
  </si>
  <si>
    <t>MG1</t>
  </si>
  <si>
    <t>MG2</t>
  </si>
  <si>
    <t>MG3</t>
  </si>
  <si>
    <t>MG4</t>
  </si>
  <si>
    <t>MG5</t>
  </si>
  <si>
    <t>MG6</t>
  </si>
  <si>
    <t>MG7</t>
  </si>
  <si>
    <t>MG8</t>
  </si>
  <si>
    <t>MG9</t>
  </si>
  <si>
    <t>MG10</t>
  </si>
  <si>
    <t>T_G1</t>
  </si>
  <si>
    <t>T_G2</t>
  </si>
  <si>
    <t>T_G3</t>
  </si>
  <si>
    <t>T_G4</t>
  </si>
  <si>
    <t>T_G5</t>
  </si>
  <si>
    <t>T_G6</t>
  </si>
  <si>
    <t>T_G7</t>
  </si>
  <si>
    <t>T_G8</t>
  </si>
  <si>
    <t>T_G9</t>
  </si>
  <si>
    <t>T_G10</t>
  </si>
  <si>
    <t>P_G1</t>
  </si>
  <si>
    <t>P_G2</t>
  </si>
  <si>
    <t>P_G3</t>
  </si>
  <si>
    <t>P_G4</t>
  </si>
  <si>
    <t>P_G5</t>
  </si>
  <si>
    <t>P_G6</t>
  </si>
  <si>
    <t>P_G7</t>
  </si>
  <si>
    <t>P_G8</t>
  </si>
  <si>
    <t>P_G9</t>
  </si>
  <si>
    <t>P_G10</t>
  </si>
  <si>
    <t>IDJ_G1</t>
  </si>
  <si>
    <t>IDJ_G2</t>
  </si>
  <si>
    <t>IDJ_G3</t>
  </si>
  <si>
    <t>IDJ_G4</t>
  </si>
  <si>
    <t>IDJ_G5</t>
  </si>
  <si>
    <t>J_G1</t>
  </si>
  <si>
    <t>J_G2</t>
  </si>
  <si>
    <t>J_G3</t>
  </si>
  <si>
    <t>J_G4</t>
  </si>
  <si>
    <t>J_G5</t>
  </si>
  <si>
    <t>J_G6</t>
  </si>
  <si>
    <t>J_G7</t>
  </si>
  <si>
    <t>J_G8</t>
  </si>
  <si>
    <t>J_G9</t>
  </si>
  <si>
    <t>J_G10</t>
  </si>
  <si>
    <t>T_BP1</t>
  </si>
  <si>
    <t>T_BP2</t>
  </si>
  <si>
    <t>T_BP3</t>
  </si>
  <si>
    <t>T_BP4</t>
  </si>
  <si>
    <t>T_BP5</t>
  </si>
  <si>
    <t>T_BP6</t>
  </si>
  <si>
    <t>T_BP7</t>
  </si>
  <si>
    <t>T_BP8</t>
  </si>
  <si>
    <t>T_BP9</t>
  </si>
  <si>
    <t>T_BP10</t>
  </si>
  <si>
    <t>Gol_TR1</t>
  </si>
  <si>
    <t>Gol_TR2</t>
  </si>
  <si>
    <t>MA_G1</t>
  </si>
  <si>
    <t>MA_G2</t>
  </si>
  <si>
    <t>MA_G3</t>
  </si>
  <si>
    <t>MA_G4</t>
  </si>
  <si>
    <t>T_AG1</t>
  </si>
  <si>
    <t>T_AG2</t>
  </si>
  <si>
    <t>T_AG3</t>
  </si>
  <si>
    <t>T_AG4</t>
  </si>
  <si>
    <t>MP_A1</t>
  </si>
  <si>
    <t>MP_A2</t>
  </si>
  <si>
    <t>MP_A3</t>
  </si>
  <si>
    <t>MP_A4</t>
  </si>
  <si>
    <t>P_Anotado</t>
  </si>
  <si>
    <t>LP_A1</t>
  </si>
  <si>
    <t>LP_A2</t>
  </si>
  <si>
    <t>LP_A3</t>
  </si>
  <si>
    <t>LP_A4</t>
  </si>
  <si>
    <t>MP_E1</t>
  </si>
  <si>
    <t>MP_E2</t>
  </si>
  <si>
    <t>MP_E3</t>
  </si>
  <si>
    <t>MP_E4</t>
  </si>
  <si>
    <t>Tipo_E1</t>
  </si>
  <si>
    <t>Tipo_E2</t>
  </si>
  <si>
    <t>Tipo_E3</t>
  </si>
  <si>
    <t>Tipo_E4</t>
  </si>
  <si>
    <t>MP_C1</t>
  </si>
  <si>
    <t>MP_C2</t>
  </si>
  <si>
    <t>MP_C3</t>
  </si>
  <si>
    <t>MP_C4</t>
  </si>
  <si>
    <t>T_P1</t>
  </si>
  <si>
    <t>T_P2</t>
  </si>
  <si>
    <t>T_P3</t>
  </si>
  <si>
    <t>T_P4</t>
  </si>
  <si>
    <t>MP_R1</t>
  </si>
  <si>
    <t>MP_R2</t>
  </si>
  <si>
    <t>MP_R3</t>
  </si>
  <si>
    <t>MP_R4</t>
  </si>
  <si>
    <t>T_PR1</t>
  </si>
  <si>
    <t>T_PR2</t>
  </si>
  <si>
    <t>T_PR3</t>
  </si>
  <si>
    <t>T_PR4</t>
  </si>
  <si>
    <t>MP_At1</t>
  </si>
  <si>
    <t>MP_At2</t>
  </si>
  <si>
    <t>MP_At3</t>
  </si>
  <si>
    <t>MP_At4</t>
  </si>
  <si>
    <t>P_Atajado</t>
  </si>
  <si>
    <t>LP_At1</t>
  </si>
  <si>
    <t>LP_At2</t>
  </si>
  <si>
    <t>LP_At3</t>
  </si>
  <si>
    <t>LP_At4</t>
  </si>
  <si>
    <t>IDCJ</t>
  </si>
  <si>
    <t>Posición</t>
  </si>
  <si>
    <t>Goles_recibidos1</t>
  </si>
  <si>
    <t>Resultado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</si>
  <si>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</si>
  <si>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</si>
  <si>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</si>
  <si>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</si>
  <si>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</si>
  <si>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</si>
  <si>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</si>
  <si>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</si>
  <si>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</si>
  <si>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</si>
  <si>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</si>
  <si>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</si>
  <si>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</si>
  <si>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</si>
  <si>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IRJ_General</t>
  </si>
  <si>
    <t>Tiros totales</t>
  </si>
  <si>
    <t>Etiquetas de fila</t>
  </si>
  <si>
    <t>(en blanco)</t>
  </si>
  <si>
    <t>Total general</t>
  </si>
  <si>
    <t>Etiquetas de columna</t>
  </si>
  <si>
    <t>Cuenta de id_jornada</t>
  </si>
  <si>
    <t>(Todas)</t>
  </si>
  <si>
    <t>Suma de Goles a favor</t>
  </si>
  <si>
    <t>Cuenta de Resultado Final</t>
  </si>
  <si>
    <t>Suma de Goles en contra</t>
  </si>
  <si>
    <t>Suma de Puntos</t>
  </si>
  <si>
    <t>Suma de Tiros de esquina</t>
  </si>
  <si>
    <t>Suma de Fuera de Juego</t>
  </si>
  <si>
    <t xml:space="preserve">Suma de Faltas </t>
  </si>
  <si>
    <t>Suma de Tiros a marco directos</t>
  </si>
  <si>
    <t>Suma de Tiros totales</t>
  </si>
  <si>
    <t>Suma de MJug</t>
  </si>
  <si>
    <t>Suma de IRJ_General</t>
  </si>
  <si>
    <t>Suma de Goles</t>
  </si>
  <si>
    <t>Suma de Asistencias</t>
  </si>
  <si>
    <t>Cuenta de NombreJugador</t>
  </si>
  <si>
    <t>Cuenta de id_club</t>
  </si>
  <si>
    <t>Mín. de id_club</t>
  </si>
  <si>
    <t>Cuenta de id_partido</t>
  </si>
  <si>
    <t>Suma de Autogoles</t>
  </si>
  <si>
    <t>Suma de Tipo_Gol</t>
  </si>
  <si>
    <t>Suma de Perfil_Gol</t>
  </si>
  <si>
    <t>Suma de Jugada_Gol</t>
  </si>
  <si>
    <t>Suma de Tipo_BP</t>
  </si>
  <si>
    <t>Suma de P_Anotado</t>
  </si>
  <si>
    <t>Suma de LP_Anotado</t>
  </si>
  <si>
    <t>Suma de P_Errado</t>
  </si>
  <si>
    <t>Suma de TP_Errado</t>
  </si>
  <si>
    <t>Suma de P_Cometidos</t>
  </si>
  <si>
    <t>Suma de TP_Cometido</t>
  </si>
  <si>
    <t>Suma de P_Recibidos</t>
  </si>
  <si>
    <t>Suma de TP_Recibido</t>
  </si>
  <si>
    <t>Suma de P_Atajado</t>
  </si>
  <si>
    <t>Suma de LP_Atajado</t>
  </si>
  <si>
    <t>Falta agregar el rival en filas</t>
  </si>
  <si>
    <t>Evalúa consistencia del IRJ con goles, asistencias y minutos jugados</t>
  </si>
  <si>
    <t>Consistencia entre nombre y id del jugador</t>
  </si>
  <si>
    <t>Equipos con partidos por jornada</t>
  </si>
  <si>
    <t>Cantidad de jugadores consitentes por jornada y equipo</t>
  </si>
  <si>
    <t>Consistencia de tarjetas rojas y minutos jugados</t>
  </si>
  <si>
    <t>Consistencia cantidad jugadores titulares y suplentes</t>
  </si>
  <si>
    <t>Consistencia de goles y autogoles según participación</t>
  </si>
  <si>
    <t>Consistencia del detalle de los goles</t>
  </si>
  <si>
    <t>Consistencia del detalle de los penales</t>
  </si>
  <si>
    <t>Partidos local y visita por jornada</t>
  </si>
  <si>
    <t>Control partidos de local y visita por equipo</t>
  </si>
  <si>
    <t>Control partidos por estadio</t>
  </si>
  <si>
    <t>Control tabla de posiciones</t>
  </si>
  <si>
    <t>Estadísticas del partido</t>
  </si>
  <si>
    <t>Control resultado del partido con puntos obtenidos</t>
  </si>
  <si>
    <t>Álvaro Aguilar Salas</t>
  </si>
  <si>
    <t>Alvaro Saborio Chacón</t>
  </si>
  <si>
    <t>Carlos Acosta Evans</t>
  </si>
  <si>
    <t>Claudio Pérez</t>
  </si>
  <si>
    <t>Cristian Martínez Mena</t>
  </si>
  <si>
    <t>Diego Madrigal Ulloa</t>
  </si>
  <si>
    <t>Esteban Ramírez Segnini</t>
  </si>
  <si>
    <t>Fernando Brenes Arrieta</t>
  </si>
  <si>
    <t>Greivin Méndez Venegas</t>
  </si>
  <si>
    <t>Jason Vega</t>
  </si>
  <si>
    <t>Jean Carlos Alvarado</t>
  </si>
  <si>
    <t>Jordan Hakeem Smith Wint</t>
  </si>
  <si>
    <t>Jorman Aguilar</t>
  </si>
  <si>
    <t>José David Sánchez Cruz</t>
  </si>
  <si>
    <t>Jossimar Pemberton Segura</t>
  </si>
  <si>
    <t>Juan Gabriel Bustos Golobio</t>
  </si>
  <si>
    <t>Juan Vicente Solís Brenes</t>
  </si>
  <si>
    <t>Julio Cruz González</t>
  </si>
  <si>
    <t>Kevin Chamorro Rodríguez</t>
  </si>
  <si>
    <t>Lucas Meza</t>
  </si>
  <si>
    <t>Marcos Julian Mena Rojas</t>
  </si>
  <si>
    <t>Marvin Obando Mata</t>
  </si>
  <si>
    <t>Pablo Airbone</t>
  </si>
  <si>
    <t>Patrick Pemberton Bernard</t>
  </si>
  <si>
    <t>Raheem Cole</t>
  </si>
  <si>
    <t>Randy Chirino</t>
  </si>
  <si>
    <t>Rashid Chirino</t>
  </si>
  <si>
    <t>Reggy Rivera Angulo</t>
  </si>
  <si>
    <t>Roberto Córdoba Durán</t>
  </si>
  <si>
    <t>Rudy Dawson Forbes</t>
  </si>
  <si>
    <t>Aarón Moisés Cruz Esquivel</t>
  </si>
  <si>
    <t>Alejandro Gómez Bermúdez</t>
  </si>
  <si>
    <t>Alexander Robinson Delgado</t>
  </si>
  <si>
    <t>Anderson Juárez</t>
  </si>
  <si>
    <t>Ariel Rodríguez</t>
  </si>
  <si>
    <t>Aubrey David</t>
  </si>
  <si>
    <t>Byron Bonilla</t>
  </si>
  <si>
    <t>Christian Bolaños Navarro</t>
  </si>
  <si>
    <t>David Guzmán</t>
  </si>
  <si>
    <t>David Ramírez Ruiz</t>
  </si>
  <si>
    <t>Erick Corrales</t>
  </si>
  <si>
    <t>Esteban Rodríguez Ballestero</t>
  </si>
  <si>
    <t>Fabrizio Alemán</t>
  </si>
  <si>
    <t>Greivin Fonseca</t>
  </si>
  <si>
    <t>Jaikel Medina Scarlett</t>
  </si>
  <si>
    <t>Jaylon Hadden</t>
  </si>
  <si>
    <t>Jean Carlo Agüero Duarte</t>
  </si>
  <si>
    <t>Johan Venegas Ulloa</t>
  </si>
  <si>
    <t>Jonathan Martínez Solano</t>
  </si>
  <si>
    <t>José Rodolfo Alfaro Vargas</t>
  </si>
  <si>
    <t>Juan Gabriel Guzmán Otárola</t>
  </si>
  <si>
    <t>Kane Ujueta Wright</t>
  </si>
  <si>
    <t>Kevin Andrés Briceño Toruño</t>
  </si>
  <si>
    <t>Luis Hernández Paniagua</t>
  </si>
  <si>
    <t>Luis Stewart Pérez Alguera</t>
  </si>
  <si>
    <t>Manfred Ugalde Arce</t>
  </si>
  <si>
    <t>Marco Brizuela</t>
  </si>
  <si>
    <t>Mariano Torres</t>
  </si>
  <si>
    <t>Marvin Jesús Angulo Borbón</t>
  </si>
  <si>
    <t>Michael Barrantes Rojas</t>
  </si>
  <si>
    <t>Ricardo Blanco Mora</t>
  </si>
  <si>
    <t>Roy Miller Hernández</t>
  </si>
  <si>
    <t>Rutsell Mora Salazar</t>
  </si>
  <si>
    <t>Yael López Fuentes</t>
  </si>
  <si>
    <t>Yostin Jafet Salinas Phillips</t>
  </si>
  <si>
    <t>Yostin Tellería Alfaro</t>
  </si>
  <si>
    <t>Walter Cortés</t>
  </si>
  <si>
    <t>Alexander Espinoza Barrantes</t>
  </si>
  <si>
    <t>Arnold Reyes</t>
  </si>
  <si>
    <t>Darlon Levell Taylor</t>
  </si>
  <si>
    <t>Devon Green</t>
  </si>
  <si>
    <t>Dexter Lewis Bonilla</t>
  </si>
  <si>
    <t>Froylan Alfaro</t>
  </si>
  <si>
    <t>Guillermo Brooks</t>
  </si>
  <si>
    <t>James Hudson</t>
  </si>
  <si>
    <t>Jefferson Barnett</t>
  </si>
  <si>
    <t>Jefferson Rivera</t>
  </si>
  <si>
    <t>Jesus Chaves</t>
  </si>
  <si>
    <t>Johnny Gordon Benwell</t>
  </si>
  <si>
    <t>Jonaiker Gamboa</t>
  </si>
  <si>
    <t>Joshua Cayasso</t>
  </si>
  <si>
    <t>Josué Reina</t>
  </si>
  <si>
    <t>Kadeem Cole Martínez</t>
  </si>
  <si>
    <t>Kareem McLean Powell</t>
  </si>
  <si>
    <t>Kevin Cunningham</t>
  </si>
  <si>
    <t>Kevin Díaz</t>
  </si>
  <si>
    <t>Luis Alejandro Pérez Castillo</t>
  </si>
  <si>
    <t>Marvin Esquivel Paz</t>
  </si>
  <si>
    <t>Neeuro Shaquille Jiménez Ortega</t>
  </si>
  <si>
    <t>Pedro Leal Valencia</t>
  </si>
  <si>
    <t>Rasheed García</t>
  </si>
  <si>
    <t>Roan Wilson Gordon</t>
  </si>
  <si>
    <t>Roberto McCloud</t>
  </si>
  <si>
    <t>Shadueynd Pemberton</t>
  </si>
  <si>
    <t>Yoserth Hernández</t>
  </si>
  <si>
    <t>Yuaicell Wright Parks</t>
  </si>
  <si>
    <t>Jorkaeek Azofeifa</t>
  </si>
  <si>
    <t>Elking Scoby</t>
  </si>
  <si>
    <t>Sheldon Harris</t>
  </si>
  <si>
    <t>Andrey Francis</t>
  </si>
  <si>
    <t>Limón FC</t>
  </si>
  <si>
    <t>Anderson Barboza</t>
  </si>
  <si>
    <t>Antony Mata Flores</t>
  </si>
  <si>
    <t>Asdrúbal Gibbons</t>
  </si>
  <si>
    <t>Axel Amador</t>
  </si>
  <si>
    <t>Bryan Morales Carrillo</t>
  </si>
  <si>
    <t>Cesar Elizondo</t>
  </si>
  <si>
    <t>Dennis Castillo Romero</t>
  </si>
  <si>
    <t>Deybis Jiménez</t>
  </si>
  <si>
    <t>Edder Monguio Villegas</t>
  </si>
  <si>
    <t>Edward Francisco Ramírez</t>
  </si>
  <si>
    <t>Gabriel Leiva</t>
  </si>
  <si>
    <t>Guido Jiménez</t>
  </si>
  <si>
    <t>Gustavo Díaz Flores</t>
  </si>
  <si>
    <t>Heiner Mora Mora</t>
  </si>
  <si>
    <t>Jake Beckford Edwards</t>
  </si>
  <si>
    <t>Jhamir Ordián Alexander</t>
  </si>
  <si>
    <t>Jorge Ramírez</t>
  </si>
  <si>
    <t>José Sánchez Barquero</t>
  </si>
  <si>
    <t>Joshua Navarro Sandí</t>
  </si>
  <si>
    <t>Justin Monge</t>
  </si>
  <si>
    <t>Keylor Soto</t>
  </si>
  <si>
    <t>Luis Carlos Barrantes Campos</t>
  </si>
  <si>
    <t>Marco Barrantes</t>
  </si>
  <si>
    <t>Néstor Mena</t>
  </si>
  <si>
    <t>Pablo Azcurra</t>
  </si>
  <si>
    <t>Porfirio López Meza</t>
  </si>
  <si>
    <t>Sebastián Monge</t>
  </si>
  <si>
    <t>Johan Cortéz Alfaro</t>
  </si>
  <si>
    <t>Alexis Ramos</t>
  </si>
  <si>
    <t>Aaron Murillo</t>
  </si>
  <si>
    <t>Adrián Alonso Martínez</t>
  </si>
  <si>
    <t>Andrés Gómez Rodríguez</t>
  </si>
  <si>
    <t>Andrey Mora Matarrita</t>
  </si>
  <si>
    <t>Brandon Bonilla Zárate</t>
  </si>
  <si>
    <t>Carlos Martínez</t>
  </si>
  <si>
    <t>Darío Delgado</t>
  </si>
  <si>
    <t>Din Jhon Arias</t>
  </si>
  <si>
    <t>Eduardo Juárez Viales</t>
  </si>
  <si>
    <t>Frank Zamora</t>
  </si>
  <si>
    <t>Geovanni Arturo Campos Villalobos</t>
  </si>
  <si>
    <t>Jason Prendas Cruz</t>
  </si>
  <si>
    <t>Jason Scott Guevara</t>
  </si>
  <si>
    <t>Jonathan Cuellar</t>
  </si>
  <si>
    <t>José Luis Cordero Manzanares</t>
  </si>
  <si>
    <t>Josué Rodríguez Ramírez</t>
  </si>
  <si>
    <t>Juan Alfaro Monge</t>
  </si>
  <si>
    <t>Kenneth Carvajal</t>
  </si>
  <si>
    <t>Kevin Espinoza</t>
  </si>
  <si>
    <t>Lautaro Ayala</t>
  </si>
  <si>
    <t>Luis Alejandro Barrientos</t>
  </si>
  <si>
    <t>Luis Diego Sequeira</t>
  </si>
  <si>
    <t>Luis Fernando Torres Brenes</t>
  </si>
  <si>
    <t>Marcos Meneses</t>
  </si>
  <si>
    <t>Rafael Felipe Chávez Ramírez</t>
  </si>
  <si>
    <t>Sebastián González Muñoz</t>
  </si>
  <si>
    <t>Sergio Núñez</t>
  </si>
  <si>
    <t>Víctor Josué Murillo Villegas</t>
  </si>
  <si>
    <t>Wilson Villalobos Mendoza</t>
  </si>
  <si>
    <t>Guadalupe</t>
  </si>
  <si>
    <t>Arley Sandi</t>
  </si>
  <si>
    <t>Carlos Soza</t>
  </si>
  <si>
    <t>Francisco Flores Zapata</t>
  </si>
  <si>
    <t>Freddy Álvarez Rodríguez</t>
  </si>
  <si>
    <t>Greivin Díaz</t>
  </si>
  <si>
    <t>Greivin Marchena</t>
  </si>
  <si>
    <t>Javier Camareno</t>
  </si>
  <si>
    <t>Jeffrey Valverde</t>
  </si>
  <si>
    <t>Jorge Gutiérrez Solano</t>
  </si>
  <si>
    <t>Jurguens Montenegro Vallejo</t>
  </si>
  <si>
    <t>Jussef Delgado</t>
  </si>
  <si>
    <t>Kevin Fajardo Martinez</t>
  </si>
  <si>
    <t>Kevin Patiño</t>
  </si>
  <si>
    <t>Luis Alpízar</t>
  </si>
  <si>
    <t>Luis Gutierrez</t>
  </si>
  <si>
    <t>Luis Rodríguez</t>
  </si>
  <si>
    <t>Marvin Esquivel Rojas</t>
  </si>
  <si>
    <t>Pablo Calderón</t>
  </si>
  <si>
    <t>Rafael Núñez</t>
  </si>
  <si>
    <t>Walter Chévez</t>
  </si>
  <si>
    <t>William Fernández</t>
  </si>
  <si>
    <t>Wilmar Núñez</t>
  </si>
  <si>
    <t>Yeison Molina</t>
  </si>
  <si>
    <t>Yonaiker Mora</t>
  </si>
  <si>
    <t>Jicaral</t>
  </si>
  <si>
    <t>Adolfo Machado</t>
  </si>
  <si>
    <t>Adonis Pineda Solís</t>
  </si>
  <si>
    <t>Alex López</t>
  </si>
  <si>
    <t>Allen Guevara Zúñiga</t>
  </si>
  <si>
    <t>Anthony López Muñoz</t>
  </si>
  <si>
    <t>Ariel Arauz</t>
  </si>
  <si>
    <t>Ariel Lassiter Acuña</t>
  </si>
  <si>
    <t>Barlon Sequeira</t>
  </si>
  <si>
    <t>Bernal Alfaro Alfaro</t>
  </si>
  <si>
    <t>Cristopher Meneses Barrantes</t>
  </si>
  <si>
    <t>Facundo Zabala</t>
  </si>
  <si>
    <t>Fernán Faerron</t>
  </si>
  <si>
    <t>Geancarlo Castro</t>
  </si>
  <si>
    <t>Jhonny Álvarez</t>
  </si>
  <si>
    <t>Jonathan Alonso Moya Aguilar</t>
  </si>
  <si>
    <t>Jonathan McDonald Porras</t>
  </si>
  <si>
    <t>José Andrés Salvatierra López</t>
  </si>
  <si>
    <t>José Miguel Cubero Loría</t>
  </si>
  <si>
    <t>Jose Pablo Rodríguez</t>
  </si>
  <si>
    <t>Josué Abarca</t>
  </si>
  <si>
    <t>Junior Enrique Díaz Campbell</t>
  </si>
  <si>
    <t>Kenner Gutiérrez Cerdas</t>
  </si>
  <si>
    <t>Luis Sequeira Guerrero</t>
  </si>
  <si>
    <t>Marco Ureña</t>
  </si>
  <si>
    <t>Mauricio José Vargas</t>
  </si>
  <si>
    <t>Nicolás Azofeifa</t>
  </si>
  <si>
    <t>Omar Browne</t>
  </si>
  <si>
    <t>Leonel Moreira</t>
  </si>
  <si>
    <t>Dylan Flores</t>
  </si>
  <si>
    <t>Carlos Mora</t>
  </si>
  <si>
    <t>Jose Andrés Rodríguez</t>
  </si>
  <si>
    <t>Alvin Bennett Freckleton</t>
  </si>
  <si>
    <t>Anderson Nuñez</t>
  </si>
  <si>
    <t>Anderson Trejos</t>
  </si>
  <si>
    <t>Ariel Zapata Pizarro</t>
  </si>
  <si>
    <t>Armando Ruiz</t>
  </si>
  <si>
    <t>Brayan López Ramírez</t>
  </si>
  <si>
    <t>Bryan Cordero Varela</t>
  </si>
  <si>
    <t>Byron Gutierrez</t>
  </si>
  <si>
    <t>Chimdum Mez</t>
  </si>
  <si>
    <t>Denilson Mason Gutiérrez</t>
  </si>
  <si>
    <t>Denilson Mora</t>
  </si>
  <si>
    <t xml:space="preserve">Denilson Torres </t>
  </si>
  <si>
    <t>Douglas Forvis Espinoza</t>
  </si>
  <si>
    <t>Douglas López</t>
  </si>
  <si>
    <t>Emer Espinoza</t>
  </si>
  <si>
    <t>Gelmer Núñez</t>
  </si>
  <si>
    <t>Jason Telemaco Ingram</t>
  </si>
  <si>
    <t>Javon East</t>
  </si>
  <si>
    <t>Jemark Hernández Hall</t>
  </si>
  <si>
    <t>José Garro González</t>
  </si>
  <si>
    <t>Jossimar Méndez</t>
  </si>
  <si>
    <t>Juan Diego Madrigal Espinoza</t>
  </si>
  <si>
    <t>Kenny Cunningham</t>
  </si>
  <si>
    <t>Keyswhen Arboine</t>
  </si>
  <si>
    <t>Maikol Barrantes</t>
  </si>
  <si>
    <t>Michael Barquero Abarca</t>
  </si>
  <si>
    <t>Miguel Tercero</t>
  </si>
  <si>
    <t>Osvaldo Rodríguez Flores</t>
  </si>
  <si>
    <t>Randall Alvarado Brenes</t>
  </si>
  <si>
    <t>Shaquille Oneil Coronado</t>
  </si>
  <si>
    <t>Starling Matarrita González</t>
  </si>
  <si>
    <t>Steven Williams</t>
  </si>
  <si>
    <t>Victor Griffith</t>
  </si>
  <si>
    <t>Yeremy Araya Molina</t>
  </si>
  <si>
    <t>Carlos Barahona Jiménez</t>
  </si>
  <si>
    <t>Carlos Hernández</t>
  </si>
  <si>
    <t>Cristopher Núñez González</t>
  </si>
  <si>
    <t>Daniel Chacón Salas</t>
  </si>
  <si>
    <t>Darryl Jared Parker Cortéz</t>
  </si>
  <si>
    <t>David Muller</t>
  </si>
  <si>
    <t>Diego Estrada</t>
  </si>
  <si>
    <t>Diego Sánchez Corrales</t>
  </si>
  <si>
    <t>Edder Solórzano Leal</t>
  </si>
  <si>
    <t>Eduardo Valverde</t>
  </si>
  <si>
    <t>Erick Cabalceta Giacchero</t>
  </si>
  <si>
    <t>Giovannie Clunie</t>
  </si>
  <si>
    <t>Heyreel Saravia</t>
  </si>
  <si>
    <t>Jameson Scott Guevara</t>
  </si>
  <si>
    <t>Jeikel Francisco Venegas McCarthy</t>
  </si>
  <si>
    <t>Joaquín Aguirre</t>
  </si>
  <si>
    <t>Jonathan Hansen</t>
  </si>
  <si>
    <t>Jorman Sánchez</t>
  </si>
  <si>
    <t>José Sosa</t>
  </si>
  <si>
    <t>Justin Morera</t>
  </si>
  <si>
    <t>Kendall Gallardo Sequeira</t>
  </si>
  <si>
    <t>Kenneth Villalobos</t>
  </si>
  <si>
    <t>Kevin Arrieta Maroto</t>
  </si>
  <si>
    <t>Luis Diego Rivas Méndez</t>
  </si>
  <si>
    <t>Manfred Russell</t>
  </si>
  <si>
    <t>Marcel Hernández</t>
  </si>
  <si>
    <t>Paolo Andrés Jiménez Coto</t>
  </si>
  <si>
    <t>Ronald Mauricio Montero Lobo</t>
  </si>
  <si>
    <t>Ronaldo Araya Hernández</t>
  </si>
  <si>
    <t>Ryan Bolaños</t>
  </si>
  <si>
    <t>William Quirós Espinoza</t>
  </si>
  <si>
    <t>Bryan Astúa</t>
  </si>
  <si>
    <t>Bryan Sánchez Ovares</t>
  </si>
  <si>
    <t>Bryan Solorzano Chacon</t>
  </si>
  <si>
    <t>Carlos Adriel Montenegro Rodríguez</t>
  </si>
  <si>
    <t>Carlos Quirós</t>
  </si>
  <si>
    <t>Daniel Cambronero</t>
  </si>
  <si>
    <t>Daniel Quirós Pérez</t>
  </si>
  <si>
    <t>Edder Nelson Martin</t>
  </si>
  <si>
    <t>Esteban Marín Murillo</t>
  </si>
  <si>
    <t>Fabián Oviedo</t>
  </si>
  <si>
    <t>Freddy Borbón</t>
  </si>
  <si>
    <t>Hernán Fener</t>
  </si>
  <si>
    <t>Jhonny Woodley Lamber</t>
  </si>
  <si>
    <t>Johan Condega Hernández</t>
  </si>
  <si>
    <t>Johnny Acosta</t>
  </si>
  <si>
    <t>Jorge Jara Lemaire</t>
  </si>
  <si>
    <t>José Eduardo Leiva Rojas</t>
  </si>
  <si>
    <t>José Mario Ramírez Vasques</t>
  </si>
  <si>
    <t>José Pérez</t>
  </si>
  <si>
    <t>Kevin Sancho Ramos</t>
  </si>
  <si>
    <t>Lemark Hernández Eubanks</t>
  </si>
  <si>
    <t>Luis Miguel Valle</t>
  </si>
  <si>
    <t>Manuel Loaiza</t>
  </si>
  <si>
    <t>Mauricio Castillo Contreras</t>
  </si>
  <si>
    <t>Michael Peñaranda</t>
  </si>
  <si>
    <t>Pedro Báez</t>
  </si>
  <si>
    <t>Randall Cordero Aguilar</t>
  </si>
  <si>
    <t>Renato Mencía</t>
  </si>
  <si>
    <t>Royner Rojas Dinarte</t>
  </si>
  <si>
    <t>Sebastián Bermúdez</t>
  </si>
  <si>
    <t>Sebastián Ezequiel Medina</t>
  </si>
  <si>
    <t>Seemore Johnson Vargas</t>
  </si>
  <si>
    <t>Steven Chaves</t>
  </si>
  <si>
    <t>Verny Scott Wilson</t>
  </si>
  <si>
    <t>Yurgin Román Alfaro</t>
  </si>
  <si>
    <t>Felipe Reyes</t>
  </si>
  <si>
    <t>Aaron Salazar Arias</t>
  </si>
  <si>
    <t>Alberth Villalobos Solís</t>
  </si>
  <si>
    <t>Alexander Lezcano</t>
  </si>
  <si>
    <t>Ariel Soto González</t>
  </si>
  <si>
    <t>Berny Burke Montiel</t>
  </si>
  <si>
    <t>Bryan Rojas</t>
  </si>
  <si>
    <t>Bryan Segura Cruz</t>
  </si>
  <si>
    <t>Carlos Umaña Campos</t>
  </si>
  <si>
    <t>Cristian Reyes Alemán</t>
  </si>
  <si>
    <t>Diego González</t>
  </si>
  <si>
    <t>Esteban Alvarado Brown</t>
  </si>
  <si>
    <t>Fabrizio Ramirez</t>
  </si>
  <si>
    <t>Gerson Torres Barrantes</t>
  </si>
  <si>
    <t>Jairo Monge Ruiz</t>
  </si>
  <si>
    <t>John Jairo Ruiz</t>
  </si>
  <si>
    <t>José Guillermo Ortiz Picado</t>
  </si>
  <si>
    <t>José Mora</t>
  </si>
  <si>
    <t>Keisher Fuller</t>
  </si>
  <si>
    <t>Keyder Bernard Cordero</t>
  </si>
  <si>
    <t>Keyner Brown Blackwood</t>
  </si>
  <si>
    <t>Mauricio Núñez Morales</t>
  </si>
  <si>
    <t>Nextalí Rodríguez Medina</t>
  </si>
  <si>
    <t>Orlando Galo Calderón</t>
  </si>
  <si>
    <t>Óscar Esteban Granados Maroto</t>
  </si>
  <si>
    <t>Randall Azofeifa Corrales</t>
  </si>
  <si>
    <t>Reimond Salas Gómez</t>
  </si>
  <si>
    <t>Suhander Zúñiga Cordero</t>
  </si>
  <si>
    <t>Yeltsin Tejeda</t>
  </si>
  <si>
    <t>Yendrick Ruíz González</t>
  </si>
  <si>
    <t>Luis López</t>
  </si>
  <si>
    <t>Adrián Chevez</t>
  </si>
  <si>
    <t>Aldo Magaña Padilla</t>
  </si>
  <si>
    <t>Alejandro Pacheco</t>
  </si>
  <si>
    <t>Álvaro Sánchez Alfaro</t>
  </si>
  <si>
    <t>Álvaro Zamora</t>
  </si>
  <si>
    <t>Anthony Contreras</t>
  </si>
  <si>
    <t>Bayron Jiménez Madrigal</t>
  </si>
  <si>
    <t>Carlos Vega Molina</t>
  </si>
  <si>
    <t>Carlos Villegas Sequeira</t>
  </si>
  <si>
    <t>Eduardo Matamoros Jiménez</t>
  </si>
  <si>
    <t>Esteban Espinoza Sibaja</t>
  </si>
  <si>
    <t>Guillermo Alán</t>
  </si>
  <si>
    <t>Hansell Arauz Ovares</t>
  </si>
  <si>
    <t>Harry Rojas</t>
  </si>
  <si>
    <t>Jean Carlos Sánchez</t>
  </si>
  <si>
    <t>Jefferson Brenes Rojas</t>
  </si>
  <si>
    <t>Jordan Blanco</t>
  </si>
  <si>
    <t>Jordy Hernandez</t>
  </si>
  <si>
    <t>Jorge Alejandro Castro</t>
  </si>
  <si>
    <t>José Gabriel Vargas</t>
  </si>
  <si>
    <t>José Leitón Rodríguez</t>
  </si>
  <si>
    <t>Joseph Bolaños Valverde</t>
  </si>
  <si>
    <t>Joshua Díaz</t>
  </si>
  <si>
    <t>Juan Ignacio Alfaro</t>
  </si>
  <si>
    <t>Juan Pablo Arguedas</t>
  </si>
  <si>
    <t>Junior Delgado</t>
  </si>
  <si>
    <t>Kenneth Cerdas Barrantes</t>
  </si>
  <si>
    <t>Kevin Chinchilla</t>
  </si>
  <si>
    <t>Kevin Ruiz Rojas</t>
  </si>
  <si>
    <t>Keylor Díaz</t>
  </si>
  <si>
    <t>Leonel Peralta</t>
  </si>
  <si>
    <t>Nael Elysee</t>
  </si>
  <si>
    <t>Óscar Moisés Arce Ramírez</t>
  </si>
  <si>
    <t>Pablo Córdoba Pérez</t>
  </si>
  <si>
    <t>Richard Steven</t>
  </si>
  <si>
    <t>Róger Cortés</t>
  </si>
  <si>
    <t>Sebastian Pages</t>
  </si>
  <si>
    <t>Sebastián Suárez</t>
  </si>
  <si>
    <t>Shain Brown Quirós</t>
  </si>
  <si>
    <t>Youstin Salas Gómez</t>
  </si>
  <si>
    <t>Grecia</t>
  </si>
  <si>
    <t>Jordy Jafeth Evans Solano</t>
  </si>
  <si>
    <t>Ricardo Montenegro Hernández</t>
  </si>
  <si>
    <t>Luis Sirias</t>
  </si>
  <si>
    <t>Roy Smith</t>
  </si>
  <si>
    <t>José Rodriguez</t>
  </si>
  <si>
    <t>Craig Foster</t>
  </si>
  <si>
    <t>Andrey Soto</t>
  </si>
  <si>
    <t>Cristian Hernández</t>
  </si>
  <si>
    <t>Jonathan Alberto Hansen</t>
  </si>
  <si>
    <t>John Cortéz Alfaro</t>
  </si>
  <si>
    <t>Francisco Ramírez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</si>
</sst>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indexed="63"/>
      <name val="Calibri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3"/>
      <name val="Calibri"/>
      <family val="2"/>
    </font>
    <font>
      <sz val="11"/>
      <name val="Calibri"/>
      <family val="2"/>
    </font>
    <font>
      <b/>
      <sz val="14"/>
      <color indexed="63"/>
      <name val="Calibri"/>
      <family val="2"/>
    </font>
    <font>
      <b/>
      <sz val="11"/>
      <name val="Calibri"/>
      <family val="2"/>
    </font>
    <font>
      <b/>
      <sz val="11"/>
      <color indexed="10"/>
      <name val="Calibri"/>
      <family val="2"/>
    </font>
    <font>
      <sz val="11"/>
      <color indexed="63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377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/>
    <xf numFmtId="0" fontId="2" fillId="0" borderId="0"/>
    <xf numFmtId="0" fontId="1" fillId="0" borderId="0"/>
  </cellStyleXfs>
  <cellXfs count="273">
    <xf numFmtId="0" fontId="0" fillId="0" borderId="0" xfId="0" applyAlignment="1"/>
    <xf numFmtId="0" fontId="4" fillId="0" borderId="0" xfId="0" applyFont="1" applyAlignment="1"/>
    <xf numFmtId="14" fontId="0" fillId="0" borderId="0" xfId="0" applyNumberFormat="1" applyAlignme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left"/>
    </xf>
    <xf numFmtId="0" fontId="4" fillId="2" borderId="5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left"/>
    </xf>
    <xf numFmtId="0" fontId="0" fillId="4" borderId="5" xfId="0" applyFill="1" applyBorder="1" applyAlignment="1">
      <alignment wrapText="1"/>
    </xf>
    <xf numFmtId="0" fontId="4" fillId="5" borderId="5" xfId="0" applyFont="1" applyFill="1" applyBorder="1" applyAlignment="1">
      <alignment horizontal="left"/>
    </xf>
    <xf numFmtId="0" fontId="0" fillId="5" borderId="5" xfId="0" applyFill="1" applyBorder="1" applyAlignment="1"/>
    <xf numFmtId="0" fontId="4" fillId="5" borderId="5" xfId="0" applyFont="1" applyFill="1" applyBorder="1" applyAlignment="1"/>
    <xf numFmtId="0" fontId="4" fillId="6" borderId="5" xfId="0" applyFont="1" applyFill="1" applyBorder="1">
      <alignment vertical="center"/>
    </xf>
    <xf numFmtId="0" fontId="4" fillId="6" borderId="5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/>
    </xf>
    <xf numFmtId="0" fontId="0" fillId="6" borderId="6" xfId="0" applyFill="1" applyBorder="1" applyAlignment="1"/>
    <xf numFmtId="0" fontId="4" fillId="6" borderId="5" xfId="0" applyFont="1" applyFill="1" applyBorder="1" applyAlignment="1"/>
    <xf numFmtId="0" fontId="4" fillId="6" borderId="2" xfId="0" applyFont="1" applyFill="1" applyBorder="1">
      <alignment vertical="center"/>
    </xf>
    <xf numFmtId="0" fontId="4" fillId="6" borderId="5" xfId="0" applyFont="1" applyFill="1" applyBorder="1" applyAlignment="1">
      <alignment horizontal="left"/>
    </xf>
    <xf numFmtId="0" fontId="0" fillId="6" borderId="5" xfId="0" applyFill="1" applyBorder="1" applyAlignment="1"/>
    <xf numFmtId="0" fontId="4" fillId="4" borderId="5" xfId="0" applyFont="1" applyFill="1" applyBorder="1" applyAlignment="1"/>
    <xf numFmtId="0" fontId="0" fillId="6" borderId="5" xfId="0" applyFill="1" applyBorder="1" applyAlignment="1">
      <alignment wrapText="1"/>
    </xf>
    <xf numFmtId="0" fontId="4" fillId="4" borderId="5" xfId="0" applyFont="1" applyFill="1" applyBorder="1" applyAlignment="1">
      <alignment wrapText="1"/>
    </xf>
    <xf numFmtId="0" fontId="4" fillId="6" borderId="2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wrapText="1"/>
    </xf>
    <xf numFmtId="0" fontId="0" fillId="7" borderId="5" xfId="0" applyFill="1" applyBorder="1" applyAlignment="1">
      <alignment wrapText="1"/>
    </xf>
    <xf numFmtId="0" fontId="4" fillId="7" borderId="5" xfId="0" applyFont="1" applyFill="1" applyBorder="1" applyAlignment="1">
      <alignment wrapText="1"/>
    </xf>
    <xf numFmtId="0" fontId="0" fillId="8" borderId="5" xfId="0" applyFill="1" applyBorder="1" applyAlignment="1">
      <alignment wrapText="1"/>
    </xf>
    <xf numFmtId="0" fontId="4" fillId="8" borderId="6" xfId="0" applyFont="1" applyFill="1" applyBorder="1" applyAlignment="1">
      <alignment vertical="top" wrapText="1"/>
    </xf>
    <xf numFmtId="0" fontId="4" fillId="8" borderId="2" xfId="0" applyFont="1" applyFill="1" applyBorder="1">
      <alignment vertical="center"/>
    </xf>
    <xf numFmtId="0" fontId="4" fillId="8" borderId="5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vertical="top" wrapText="1"/>
    </xf>
    <xf numFmtId="0" fontId="4" fillId="6" borderId="6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4" fillId="6" borderId="7" xfId="0" applyFont="1" applyFill="1" applyBorder="1" applyAlignment="1">
      <alignment vertical="top"/>
    </xf>
    <xf numFmtId="0" fontId="0" fillId="6" borderId="7" xfId="0" applyFill="1" applyBorder="1" applyAlignment="1">
      <alignment vertical="top"/>
    </xf>
    <xf numFmtId="0" fontId="0" fillId="7" borderId="5" xfId="0" applyFill="1" applyBorder="1" applyAlignment="1">
      <alignment horizontal="left" vertical="top" wrapText="1"/>
    </xf>
    <xf numFmtId="0" fontId="4" fillId="7" borderId="3" xfId="0" applyFont="1" applyFill="1" applyBorder="1">
      <alignment vertical="center"/>
    </xf>
    <xf numFmtId="0" fontId="4" fillId="7" borderId="5" xfId="0" applyFont="1" applyFill="1" applyBorder="1" applyAlignment="1">
      <alignment horizontal="left" vertical="center"/>
    </xf>
    <xf numFmtId="0" fontId="4" fillId="7" borderId="2" xfId="0" applyFont="1" applyFill="1" applyBorder="1">
      <alignment vertical="center"/>
    </xf>
    <xf numFmtId="0" fontId="4" fillId="8" borderId="5" xfId="0" applyFont="1" applyFill="1" applyBorder="1" applyAlignment="1">
      <alignment horizontal="left"/>
    </xf>
    <xf numFmtId="0" fontId="0" fillId="8" borderId="5" xfId="0" applyFill="1" applyBorder="1" applyAlignment="1">
      <alignment vertical="top" wrapText="1"/>
    </xf>
    <xf numFmtId="0" fontId="7" fillId="8" borderId="7" xfId="0" applyFont="1" applyFill="1" applyBorder="1" applyAlignment="1">
      <alignment vertical="top" wrapText="1"/>
    </xf>
    <xf numFmtId="0" fontId="8" fillId="8" borderId="7" xfId="0" applyFont="1" applyFill="1" applyBorder="1" applyAlignment="1">
      <alignment vertical="top" wrapText="1"/>
    </xf>
    <xf numFmtId="0" fontId="4" fillId="6" borderId="8" xfId="0" applyFont="1" applyFill="1" applyBorder="1" applyAlignment="1">
      <alignment vertical="top"/>
    </xf>
    <xf numFmtId="0" fontId="0" fillId="6" borderId="8" xfId="0" applyFill="1" applyBorder="1" applyAlignment="1">
      <alignment vertical="top"/>
    </xf>
    <xf numFmtId="0" fontId="4" fillId="5" borderId="5" xfId="0" applyFont="1" applyFill="1" applyBorder="1" applyAlignment="1">
      <alignment vertical="top"/>
    </xf>
    <xf numFmtId="0" fontId="0" fillId="5" borderId="5" xfId="0" applyFill="1" applyBorder="1" applyAlignment="1">
      <alignment vertical="top"/>
    </xf>
    <xf numFmtId="0" fontId="4" fillId="8" borderId="5" xfId="0" applyFont="1" applyFill="1" applyBorder="1" applyAlignment="1">
      <alignment wrapText="1"/>
    </xf>
    <xf numFmtId="0" fontId="0" fillId="9" borderId="5" xfId="0" applyFill="1" applyBorder="1" applyAlignment="1">
      <alignment wrapText="1"/>
    </xf>
    <xf numFmtId="0" fontId="4" fillId="9" borderId="2" xfId="0" applyFont="1" applyFill="1" applyBorder="1" applyAlignment="1">
      <alignment horizontal="left" vertical="center"/>
    </xf>
    <xf numFmtId="0" fontId="4" fillId="9" borderId="5" xfId="0" applyFont="1" applyFill="1" applyBorder="1" applyAlignment="1">
      <alignment horizontal="left" vertical="center"/>
    </xf>
    <xf numFmtId="0" fontId="4" fillId="9" borderId="6" xfId="0" applyFont="1" applyFill="1" applyBorder="1" applyAlignment="1">
      <alignment horizontal="left" vertical="top" wrapText="1"/>
    </xf>
    <xf numFmtId="0" fontId="4" fillId="9" borderId="8" xfId="0" applyFont="1" applyFill="1" applyBorder="1" applyAlignment="1">
      <alignment horizontal="left" vertical="top" wrapText="1"/>
    </xf>
    <xf numFmtId="0" fontId="0" fillId="10" borderId="5" xfId="0" applyFill="1" applyBorder="1" applyAlignment="1">
      <alignment wrapText="1"/>
    </xf>
    <xf numFmtId="0" fontId="4" fillId="10" borderId="5" xfId="0" applyFont="1" applyFill="1" applyBorder="1" applyAlignment="1">
      <alignment wrapText="1"/>
    </xf>
    <xf numFmtId="0" fontId="4" fillId="9" borderId="5" xfId="0" applyFont="1" applyFill="1" applyBorder="1">
      <alignment vertical="center"/>
    </xf>
    <xf numFmtId="0" fontId="0" fillId="9" borderId="6" xfId="0" applyFill="1" applyBorder="1" applyAlignment="1">
      <alignment wrapText="1"/>
    </xf>
    <xf numFmtId="0" fontId="4" fillId="9" borderId="7" xfId="0" applyFont="1" applyFill="1" applyBorder="1" applyAlignment="1">
      <alignment horizontal="left" vertical="top" wrapText="1"/>
    </xf>
    <xf numFmtId="0" fontId="4" fillId="10" borderId="5" xfId="0" applyFont="1" applyFill="1" applyBorder="1" applyAlignment="1">
      <alignment horizontal="left" vertical="top" wrapText="1"/>
    </xf>
    <xf numFmtId="0" fontId="0" fillId="11" borderId="5" xfId="0" applyFill="1" applyBorder="1" applyAlignment="1">
      <alignment wrapText="1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wrapText="1"/>
    </xf>
    <xf numFmtId="0" fontId="4" fillId="12" borderId="5" xfId="0" applyFont="1" applyFill="1" applyBorder="1">
      <alignment vertical="center"/>
    </xf>
    <xf numFmtId="0" fontId="4" fillId="12" borderId="5" xfId="0" applyFont="1" applyFill="1" applyBorder="1" applyAlignment="1">
      <alignment horizontal="left" vertical="center"/>
    </xf>
    <xf numFmtId="0" fontId="4" fillId="13" borderId="8" xfId="0" applyFont="1" applyFill="1" applyBorder="1" applyAlignment="1">
      <alignment horizontal="left" vertical="top" wrapText="1"/>
    </xf>
    <xf numFmtId="0" fontId="4" fillId="13" borderId="5" xfId="0" applyFont="1" applyFill="1" applyBorder="1" applyAlignment="1">
      <alignment horizontal="left" vertical="top" wrapText="1"/>
    </xf>
    <xf numFmtId="0" fontId="4" fillId="13" borderId="5" xfId="0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/>
    </xf>
    <xf numFmtId="0" fontId="0" fillId="13" borderId="6" xfId="0" applyFill="1" applyBorder="1" applyAlignment="1"/>
    <xf numFmtId="0" fontId="4" fillId="13" borderId="2" xfId="0" applyFont="1" applyFill="1" applyBorder="1" applyAlignment="1"/>
    <xf numFmtId="0" fontId="4" fillId="13" borderId="5" xfId="0" applyFont="1" applyFill="1" applyBorder="1" applyAlignment="1"/>
    <xf numFmtId="0" fontId="9" fillId="13" borderId="6" xfId="0" applyFont="1" applyFill="1" applyBorder="1" applyAlignment="1"/>
    <xf numFmtId="0" fontId="4" fillId="2" borderId="8" xfId="0" applyFont="1" applyFill="1" applyBorder="1" applyAlignment="1"/>
    <xf numFmtId="0" fontId="4" fillId="14" borderId="8" xfId="0" applyFont="1" applyFill="1" applyBorder="1" applyAlignment="1"/>
    <xf numFmtId="0" fontId="4" fillId="2" borderId="5" xfId="0" applyFont="1" applyFill="1" applyBorder="1" applyAlignment="1"/>
    <xf numFmtId="0" fontId="4" fillId="14" borderId="5" xfId="0" applyFont="1" applyFill="1" applyBorder="1" applyAlignment="1"/>
    <xf numFmtId="0" fontId="4" fillId="8" borderId="13" xfId="0" applyFont="1" applyFill="1" applyBorder="1" applyAlignment="1">
      <alignment vertical="top"/>
    </xf>
    <xf numFmtId="0" fontId="4" fillId="8" borderId="1" xfId="0" applyFont="1" applyFill="1" applyBorder="1" applyAlignment="1">
      <alignment vertical="top"/>
    </xf>
    <xf numFmtId="0" fontId="4" fillId="6" borderId="6" xfId="0" applyFont="1" applyFill="1" applyBorder="1" applyAlignment="1">
      <alignment vertical="top" wrapText="1"/>
    </xf>
    <xf numFmtId="0" fontId="0" fillId="6" borderId="6" xfId="0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0" fillId="6" borderId="7" xfId="0" applyFill="1" applyBorder="1" applyAlignment="1">
      <alignment vertical="top" wrapText="1"/>
    </xf>
    <xf numFmtId="0" fontId="4" fillId="6" borderId="8" xfId="0" applyFont="1" applyFill="1" applyBorder="1" applyAlignment="1">
      <alignment vertical="top" wrapText="1"/>
    </xf>
    <xf numFmtId="0" fontId="0" fillId="6" borderId="8" xfId="0" applyFill="1" applyBorder="1" applyAlignment="1">
      <alignment vertical="top" wrapText="1"/>
    </xf>
    <xf numFmtId="0" fontId="4" fillId="13" borderId="5" xfId="0" applyFont="1" applyFill="1" applyBorder="1" applyAlignment="1">
      <alignment horizontal="left" vertical="center"/>
    </xf>
    <xf numFmtId="0" fontId="4" fillId="15" borderId="5" xfId="0" applyFont="1" applyFill="1" applyBorder="1" applyAlignment="1">
      <alignment horizontal="left" vertical="center"/>
    </xf>
    <xf numFmtId="0" fontId="4" fillId="15" borderId="8" xfId="0" applyFont="1" applyFill="1" applyBorder="1" applyAlignment="1">
      <alignment horizontal="left" vertical="top" wrapText="1"/>
    </xf>
    <xf numFmtId="0" fontId="4" fillId="15" borderId="2" xfId="0" applyFont="1" applyFill="1" applyBorder="1" applyAlignment="1">
      <alignment horizontal="left" vertical="center"/>
    </xf>
    <xf numFmtId="0" fontId="4" fillId="15" borderId="4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9" fillId="4" borderId="5" xfId="0" applyFont="1" applyFill="1" applyBorder="1" applyAlignment="1">
      <alignment wrapText="1"/>
    </xf>
    <xf numFmtId="0" fontId="10" fillId="16" borderId="0" xfId="0" applyFont="1" applyFill="1" applyAlignment="1">
      <alignment horizontal="left" vertical="top" wrapText="1"/>
    </xf>
    <xf numFmtId="0" fontId="10" fillId="16" borderId="2" xfId="0" applyFont="1" applyFill="1" applyBorder="1" applyAlignment="1">
      <alignment horizontal="left" vertical="top" wrapText="1"/>
    </xf>
    <xf numFmtId="0" fontId="0" fillId="0" borderId="7" xfId="0" applyBorder="1" applyAlignment="1"/>
    <xf numFmtId="0" fontId="10" fillId="16" borderId="5" xfId="0" applyFont="1" applyFill="1" applyBorder="1">
      <alignment vertical="center"/>
    </xf>
    <xf numFmtId="0" fontId="10" fillId="16" borderId="5" xfId="0" applyFont="1" applyFill="1" applyBorder="1" applyAlignment="1">
      <alignment horizontal="center" vertical="center"/>
    </xf>
    <xf numFmtId="0" fontId="4" fillId="17" borderId="0" xfId="0" applyFont="1" applyFill="1" applyAlignment="1">
      <alignment horizontal="center"/>
    </xf>
    <xf numFmtId="0" fontId="0" fillId="8" borderId="6" xfId="0" applyFill="1" applyBorder="1" applyAlignment="1">
      <alignment wrapText="1"/>
    </xf>
    <xf numFmtId="0" fontId="4" fillId="8" borderId="6" xfId="0" applyFont="1" applyFill="1" applyBorder="1" applyAlignment="1">
      <alignment wrapText="1"/>
    </xf>
    <xf numFmtId="0" fontId="4" fillId="6" borderId="5" xfId="0" applyFont="1" applyFill="1" applyBorder="1" applyAlignment="1">
      <alignment horizontal="center"/>
    </xf>
    <xf numFmtId="0" fontId="8" fillId="8" borderId="8" xfId="0" applyFont="1" applyFill="1" applyBorder="1" applyAlignment="1">
      <alignment vertical="top" wrapText="1"/>
    </xf>
    <xf numFmtId="49" fontId="4" fillId="0" borderId="0" xfId="0" applyNumberFormat="1" applyFont="1" applyAlignment="1">
      <alignment horizontal="center"/>
    </xf>
    <xf numFmtId="49" fontId="0" fillId="0" borderId="0" xfId="0" applyNumberFormat="1" applyAlignment="1"/>
    <xf numFmtId="0" fontId="4" fillId="3" borderId="0" xfId="0" applyFont="1" applyFill="1" applyAlignment="1">
      <alignment horizontal="center"/>
    </xf>
    <xf numFmtId="0" fontId="0" fillId="18" borderId="0" xfId="0" applyFill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5" borderId="6" xfId="0" applyFont="1" applyFill="1" applyBorder="1" applyAlignment="1">
      <alignment vertical="top"/>
    </xf>
    <xf numFmtId="0" fontId="4" fillId="5" borderId="7" xfId="0" applyFont="1" applyFill="1" applyBorder="1" applyAlignment="1">
      <alignment vertical="top"/>
    </xf>
    <xf numFmtId="0" fontId="4" fillId="5" borderId="8" xfId="0" applyFont="1" applyFill="1" applyBorder="1" applyAlignment="1">
      <alignment vertical="top"/>
    </xf>
    <xf numFmtId="0" fontId="0" fillId="5" borderId="6" xfId="0" applyFill="1" applyBorder="1" applyAlignment="1">
      <alignment vertical="top"/>
    </xf>
    <xf numFmtId="0" fontId="0" fillId="5" borderId="7" xfId="0" applyFill="1" applyBorder="1" applyAlignment="1">
      <alignment vertical="top"/>
    </xf>
    <xf numFmtId="0" fontId="0" fillId="5" borderId="8" xfId="0" applyFill="1" applyBorder="1" applyAlignment="1">
      <alignment vertical="top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4" fillId="10" borderId="2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left" vertical="center"/>
    </xf>
    <xf numFmtId="0" fontId="0" fillId="7" borderId="8" xfId="0" applyFill="1" applyBorder="1" applyAlignment="1">
      <alignment horizontal="left" vertical="top" wrapText="1"/>
    </xf>
    <xf numFmtId="0" fontId="4" fillId="5" borderId="2" xfId="0" applyFont="1" applyFill="1" applyBorder="1" applyAlignment="1"/>
    <xf numFmtId="0" fontId="4" fillId="7" borderId="8" xfId="0" applyFont="1" applyFill="1" applyBorder="1" applyAlignment="1">
      <alignment horizontal="left" vertical="top" wrapText="1"/>
    </xf>
    <xf numFmtId="0" fontId="4" fillId="6" borderId="4" xfId="0" applyFont="1" applyFill="1" applyBorder="1" applyAlignment="1"/>
    <xf numFmtId="0" fontId="4" fillId="13" borderId="7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/>
    </xf>
    <xf numFmtId="0" fontId="0" fillId="0" borderId="0" xfId="0" pivotButton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>
      <alignment horizontal="left" indent="1"/>
    </xf>
    <xf numFmtId="0" fontId="11" fillId="0" borderId="0" xfId="0" applyFont="1" applyAlignment="1"/>
    <xf numFmtId="0" fontId="12" fillId="19" borderId="0" xfId="0" applyFont="1" applyFill="1" applyAlignment="1"/>
    <xf numFmtId="0" fontId="13" fillId="0" borderId="0" xfId="0" applyFont="1" applyFill="1" applyAlignment="1"/>
    <xf numFmtId="0" fontId="13" fillId="0" borderId="0" xfId="0" applyFont="1" applyAlignment="1"/>
    <xf numFmtId="0" fontId="5" fillId="0" borderId="0" xfId="0" applyFont="1" applyFill="1" applyAlignment="1"/>
    <xf numFmtId="49" fontId="5" fillId="0" borderId="0" xfId="0" applyNumberFormat="1" applyFont="1" applyFill="1" applyAlignment="1"/>
    <xf numFmtId="49" fontId="13" fillId="0" borderId="0" xfId="0" applyNumberFormat="1" applyFont="1" applyFill="1" applyAlignment="1"/>
    <xf numFmtId="0" fontId="0" fillId="0" borderId="0" xfId="0" applyFont="1" applyAlignment="1"/>
    <xf numFmtId="0" fontId="0" fillId="0" borderId="0" xfId="0" applyFill="1" applyAlignment="1"/>
    <xf numFmtId="0" fontId="0" fillId="0" borderId="0" xfId="0" applyFont="1" applyFill="1" applyAlignment="1"/>
    <xf numFmtId="0" fontId="14" fillId="0" borderId="0" xfId="0" applyFont="1" applyFill="1" applyAlignment="1"/>
    <xf numFmtId="49" fontId="0" fillId="0" borderId="0" xfId="0" applyNumberFormat="1" applyFont="1" applyAlignment="1"/>
    <xf numFmtId="0" fontId="2" fillId="0" borderId="0" xfId="2"/>
    <xf numFmtId="0" fontId="13" fillId="0" borderId="0" xfId="2" applyFont="1"/>
    <xf numFmtId="0" fontId="13" fillId="0" borderId="0" xfId="2" applyFont="1" applyFill="1"/>
    <xf numFmtId="0" fontId="2" fillId="0" borderId="0" xfId="2" applyFill="1"/>
    <xf numFmtId="0" fontId="5" fillId="0" borderId="0" xfId="2" applyFont="1" applyFill="1"/>
    <xf numFmtId="0" fontId="2" fillId="0" borderId="0" xfId="2"/>
    <xf numFmtId="0" fontId="13" fillId="0" borderId="0" xfId="2" applyFont="1"/>
    <xf numFmtId="0" fontId="5" fillId="0" borderId="0" xfId="2" applyFont="1"/>
    <xf numFmtId="49" fontId="13" fillId="0" borderId="0" xfId="2" applyNumberFormat="1" applyFont="1"/>
    <xf numFmtId="0" fontId="13" fillId="0" borderId="0" xfId="2" applyFont="1" applyFill="1"/>
    <xf numFmtId="0" fontId="2" fillId="0" borderId="0" xfId="2" applyFont="1" applyFill="1"/>
    <xf numFmtId="0" fontId="13" fillId="0" borderId="0" xfId="2" applyFont="1" applyFill="1" applyAlignment="1">
      <alignment horizontal="right"/>
    </xf>
    <xf numFmtId="0" fontId="13" fillId="17" borderId="0" xfId="0" applyFont="1" applyFill="1" applyAlignment="1"/>
    <xf numFmtId="0" fontId="0" fillId="17" borderId="0" xfId="0" applyFill="1" applyAlignment="1"/>
    <xf numFmtId="0" fontId="15" fillId="0" borderId="0" xfId="0" applyFont="1" applyFill="1" applyAlignment="1"/>
    <xf numFmtId="0" fontId="5" fillId="0" borderId="0" xfId="0" applyFont="1" applyAlignment="1"/>
    <xf numFmtId="49" fontId="13" fillId="0" borderId="0" xfId="0" applyNumberFormat="1" applyFont="1" applyAlignment="1"/>
    <xf numFmtId="0" fontId="14" fillId="0" borderId="0" xfId="0" applyFont="1" applyAlignment="1">
      <alignment vertical="center" wrapText="1"/>
    </xf>
    <xf numFmtId="0" fontId="13" fillId="0" borderId="0" xfId="3" applyFont="1"/>
    <xf numFmtId="0" fontId="13" fillId="0" borderId="0" xfId="3" applyFont="1" applyFill="1"/>
    <xf numFmtId="49" fontId="1" fillId="0" borderId="0" xfId="3" applyNumberFormat="1" applyAlignment="1"/>
    <xf numFmtId="0" fontId="13" fillId="0" borderId="0" xfId="3" applyFont="1" applyFill="1"/>
    <xf numFmtId="0" fontId="1" fillId="0" borderId="0" xfId="3" applyFill="1"/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0" fillId="16" borderId="15" xfId="0" applyFont="1" applyFill="1" applyBorder="1" applyAlignment="1">
      <alignment horizontal="left" vertical="top" wrapText="1"/>
    </xf>
    <xf numFmtId="0" fontId="10" fillId="16" borderId="10" xfId="0" applyFont="1" applyFill="1" applyBorder="1" applyAlignment="1">
      <alignment horizontal="left" vertical="top" wrapText="1"/>
    </xf>
    <xf numFmtId="0" fontId="10" fillId="16" borderId="6" xfId="0" applyFont="1" applyFill="1" applyBorder="1" applyAlignment="1">
      <alignment horizontal="left" vertical="top" wrapText="1"/>
    </xf>
    <xf numFmtId="0" fontId="10" fillId="16" borderId="8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10" fillId="16" borderId="2" xfId="0" applyFont="1" applyFill="1" applyBorder="1" applyAlignment="1">
      <alignment horizontal="center" vertical="top" wrapText="1"/>
    </xf>
    <xf numFmtId="0" fontId="10" fillId="16" borderId="3" xfId="0" applyFont="1" applyFill="1" applyBorder="1" applyAlignment="1">
      <alignment horizontal="center" vertical="top" wrapText="1"/>
    </xf>
    <xf numFmtId="0" fontId="4" fillId="6" borderId="2" xfId="0" applyFont="1" applyFill="1" applyBorder="1" applyAlignment="1"/>
    <xf numFmtId="0" fontId="4" fillId="6" borderId="4" xfId="0" applyFont="1" applyFill="1" applyBorder="1" applyAlignment="1"/>
    <xf numFmtId="0" fontId="4" fillId="5" borderId="2" xfId="0" applyFont="1" applyFill="1" applyBorder="1" applyAlignment="1"/>
    <xf numFmtId="0" fontId="4" fillId="5" borderId="4" xfId="0" applyFont="1" applyFill="1" applyBorder="1" applyAlignment="1"/>
    <xf numFmtId="49" fontId="4" fillId="4" borderId="2" xfId="0" applyNumberFormat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left" vertical="center"/>
    </xf>
    <xf numFmtId="0" fontId="0" fillId="6" borderId="6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4" fillId="13" borderId="6" xfId="0" applyFont="1" applyFill="1" applyBorder="1" applyAlignment="1">
      <alignment horizontal="left" vertical="center"/>
    </xf>
    <xf numFmtId="0" fontId="4" fillId="13" borderId="7" xfId="0" applyFont="1" applyFill="1" applyBorder="1" applyAlignment="1">
      <alignment horizontal="left" vertical="center"/>
    </xf>
    <xf numFmtId="0" fontId="4" fillId="13" borderId="8" xfId="0" applyFont="1" applyFill="1" applyBorder="1" applyAlignment="1">
      <alignment horizontal="left" vertical="center"/>
    </xf>
    <xf numFmtId="0" fontId="4" fillId="13" borderId="2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49" fontId="4" fillId="6" borderId="2" xfId="0" applyNumberFormat="1" applyFont="1" applyFill="1" applyBorder="1" applyAlignment="1">
      <alignment horizontal="center" vertical="center"/>
    </xf>
    <xf numFmtId="49" fontId="4" fillId="6" borderId="4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top"/>
    </xf>
    <xf numFmtId="0" fontId="4" fillId="5" borderId="7" xfId="0" applyFont="1" applyFill="1" applyBorder="1" applyAlignment="1">
      <alignment horizontal="left" vertical="top"/>
    </xf>
    <xf numFmtId="0" fontId="4" fillId="5" borderId="8" xfId="0" applyFont="1" applyFill="1" applyBorder="1" applyAlignment="1">
      <alignment horizontal="left" vertical="top"/>
    </xf>
    <xf numFmtId="0" fontId="9" fillId="5" borderId="6" xfId="0" applyFont="1" applyFill="1" applyBorder="1" applyAlignment="1">
      <alignment horizontal="left" vertical="top"/>
    </xf>
    <xf numFmtId="0" fontId="0" fillId="5" borderId="7" xfId="0" applyFill="1" applyBorder="1" applyAlignment="1">
      <alignment horizontal="left" vertical="top"/>
    </xf>
    <xf numFmtId="0" fontId="0" fillId="5" borderId="8" xfId="0" applyFill="1" applyBorder="1" applyAlignment="1">
      <alignment horizontal="left" vertical="top"/>
    </xf>
    <xf numFmtId="0" fontId="4" fillId="7" borderId="6" xfId="0" applyFont="1" applyFill="1" applyBorder="1" applyAlignment="1">
      <alignment horizontal="left" vertical="top"/>
    </xf>
    <xf numFmtId="0" fontId="4" fillId="7" borderId="8" xfId="0" applyFont="1" applyFill="1" applyBorder="1" applyAlignment="1">
      <alignment horizontal="left" vertical="top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left" vertical="top"/>
    </xf>
    <xf numFmtId="0" fontId="4" fillId="6" borderId="7" xfId="0" applyFont="1" applyFill="1" applyBorder="1" applyAlignment="1">
      <alignment horizontal="left" vertical="top"/>
    </xf>
    <xf numFmtId="0" fontId="4" fillId="6" borderId="8" xfId="0" applyFont="1" applyFill="1" applyBorder="1" applyAlignment="1">
      <alignment horizontal="left" vertical="top"/>
    </xf>
    <xf numFmtId="0" fontId="0" fillId="6" borderId="6" xfId="0" applyFill="1" applyBorder="1" applyAlignment="1">
      <alignment horizontal="left" vertical="top"/>
    </xf>
    <xf numFmtId="0" fontId="0" fillId="6" borderId="7" xfId="0" applyFill="1" applyBorder="1" applyAlignment="1">
      <alignment horizontal="left" vertical="top"/>
    </xf>
    <xf numFmtId="0" fontId="0" fillId="6" borderId="8" xfId="0" applyFill="1" applyBorder="1" applyAlignment="1">
      <alignment horizontal="left" vertical="top"/>
    </xf>
    <xf numFmtId="0" fontId="4" fillId="8" borderId="6" xfId="0" applyFont="1" applyFill="1" applyBorder="1" applyAlignment="1">
      <alignment horizontal="left" vertical="top"/>
    </xf>
    <xf numFmtId="0" fontId="4" fillId="8" borderId="7" xfId="0" applyFont="1" applyFill="1" applyBorder="1" applyAlignment="1">
      <alignment horizontal="left" vertical="top"/>
    </xf>
    <xf numFmtId="0" fontId="4" fillId="8" borderId="8" xfId="0" applyFont="1" applyFill="1" applyBorder="1" applyAlignment="1">
      <alignment horizontal="left" vertical="top"/>
    </xf>
    <xf numFmtId="0" fontId="4" fillId="8" borderId="2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left" vertical="top"/>
    </xf>
    <xf numFmtId="0" fontId="0" fillId="5" borderId="5" xfId="0" applyFill="1" applyBorder="1" applyAlignment="1">
      <alignment horizontal="left" vertical="top"/>
    </xf>
    <xf numFmtId="0" fontId="4" fillId="7" borderId="7" xfId="0" applyFont="1" applyFill="1" applyBorder="1" applyAlignment="1">
      <alignment horizontal="left" vertical="top"/>
    </xf>
    <xf numFmtId="0" fontId="4" fillId="7" borderId="6" xfId="0" applyFont="1" applyFill="1" applyBorder="1" applyAlignment="1">
      <alignment horizontal="left" vertical="top" wrapText="1"/>
    </xf>
    <xf numFmtId="0" fontId="4" fillId="7" borderId="7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horizontal="left" vertical="top" wrapText="1"/>
    </xf>
    <xf numFmtId="0" fontId="4" fillId="8" borderId="2" xfId="0" applyFont="1" applyFill="1" applyBorder="1" applyAlignment="1">
      <alignment horizontal="center" vertical="top" wrapText="1"/>
    </xf>
    <xf numFmtId="0" fontId="4" fillId="8" borderId="4" xfId="0" applyFont="1" applyFill="1" applyBorder="1" applyAlignment="1">
      <alignment horizontal="center" vertical="top" wrapText="1"/>
    </xf>
    <xf numFmtId="17" fontId="4" fillId="7" borderId="2" xfId="0" applyNumberFormat="1" applyFont="1" applyFill="1" applyBorder="1" applyAlignment="1">
      <alignment horizontal="center" vertical="center"/>
    </xf>
    <xf numFmtId="17" fontId="4" fillId="7" borderId="4" xfId="0" applyNumberFormat="1" applyFont="1" applyFill="1" applyBorder="1" applyAlignment="1">
      <alignment horizontal="center" vertical="center"/>
    </xf>
    <xf numFmtId="0" fontId="0" fillId="7" borderId="6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  <xf numFmtId="0" fontId="4" fillId="8" borderId="6" xfId="0" applyFont="1" applyFill="1" applyBorder="1" applyAlignment="1">
      <alignment horizontal="left" vertical="top" wrapText="1"/>
    </xf>
    <xf numFmtId="0" fontId="4" fillId="8" borderId="8" xfId="0" applyFont="1" applyFill="1" applyBorder="1" applyAlignment="1">
      <alignment horizontal="left" vertical="top" wrapText="1"/>
    </xf>
    <xf numFmtId="0" fontId="4" fillId="9" borderId="6" xfId="0" applyFont="1" applyFill="1" applyBorder="1" applyAlignment="1">
      <alignment horizontal="left" vertical="center"/>
    </xf>
    <xf numFmtId="0" fontId="4" fillId="9" borderId="7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49" fontId="4" fillId="9" borderId="6" xfId="0" applyNumberFormat="1" applyFont="1" applyFill="1" applyBorder="1" applyAlignment="1">
      <alignment horizontal="left" vertical="top" wrapText="1"/>
    </xf>
    <xf numFmtId="49" fontId="4" fillId="9" borderId="7" xfId="0" applyNumberFormat="1" applyFont="1" applyFill="1" applyBorder="1" applyAlignment="1">
      <alignment horizontal="left" vertical="top" wrapText="1"/>
    </xf>
    <xf numFmtId="49" fontId="4" fillId="9" borderId="8" xfId="0" applyNumberFormat="1" applyFont="1" applyFill="1" applyBorder="1" applyAlignment="1">
      <alignment horizontal="left" vertical="top" wrapText="1"/>
    </xf>
    <xf numFmtId="0" fontId="4" fillId="10" borderId="6" xfId="0" applyFont="1" applyFill="1" applyBorder="1" applyAlignment="1">
      <alignment horizontal="left" vertical="center"/>
    </xf>
    <xf numFmtId="0" fontId="4" fillId="10" borderId="8" xfId="0" applyFont="1" applyFill="1" applyBorder="1" applyAlignment="1">
      <alignment horizontal="left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top"/>
    </xf>
    <xf numFmtId="0" fontId="4" fillId="14" borderId="12" xfId="0" applyFont="1" applyFill="1" applyBorder="1" applyAlignment="1">
      <alignment horizontal="left" vertical="center" wrapText="1"/>
    </xf>
    <xf numFmtId="0" fontId="4" fillId="14" borderId="13" xfId="0" applyFont="1" applyFill="1" applyBorder="1" applyAlignment="1">
      <alignment horizontal="left" vertical="center" wrapText="1"/>
    </xf>
    <xf numFmtId="0" fontId="4" fillId="14" borderId="14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 vertical="center" wrapText="1"/>
    </xf>
    <xf numFmtId="0" fontId="4" fillId="14" borderId="9" xfId="0" applyFont="1" applyFill="1" applyBorder="1" applyAlignment="1">
      <alignment horizontal="left" vertical="center" wrapText="1"/>
    </xf>
    <xf numFmtId="0" fontId="4" fillId="14" borderId="11" xfId="0" applyFont="1" applyFill="1" applyBorder="1" applyAlignment="1">
      <alignment horizontal="left" vertical="center" wrapText="1"/>
    </xf>
    <xf numFmtId="0" fontId="4" fillId="13" borderId="2" xfId="0" applyFont="1" applyFill="1" applyBorder="1" applyAlignment="1">
      <alignment horizontal="left" vertical="center"/>
    </xf>
    <xf numFmtId="0" fontId="4" fillId="13" borderId="4" xfId="0" applyFont="1" applyFill="1" applyBorder="1" applyAlignment="1">
      <alignment horizontal="left" vertical="center"/>
    </xf>
    <xf numFmtId="0" fontId="4" fillId="8" borderId="6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4" fillId="11" borderId="6" xfId="0" applyFont="1" applyFill="1" applyBorder="1" applyAlignment="1">
      <alignment horizontal="left" vertical="center"/>
    </xf>
    <xf numFmtId="0" fontId="4" fillId="11" borderId="8" xfId="0" applyFont="1" applyFill="1" applyBorder="1" applyAlignment="1">
      <alignment horizontal="left" vertical="center"/>
    </xf>
    <xf numFmtId="0" fontId="4" fillId="12" borderId="13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left" vertical="center" wrapText="1"/>
    </xf>
    <xf numFmtId="0" fontId="4" fillId="12" borderId="11" xfId="0" applyFont="1" applyFill="1" applyBorder="1" applyAlignment="1">
      <alignment horizontal="left" vertical="center" wrapText="1"/>
    </xf>
    <xf numFmtId="49" fontId="4" fillId="12" borderId="6" xfId="0" applyNumberFormat="1" applyFont="1" applyFill="1" applyBorder="1" applyAlignment="1">
      <alignment horizontal="left" vertical="top" wrapText="1"/>
    </xf>
    <xf numFmtId="49" fontId="4" fillId="12" borderId="7" xfId="0" applyNumberFormat="1" applyFont="1" applyFill="1" applyBorder="1" applyAlignment="1">
      <alignment horizontal="left" vertical="top" wrapText="1"/>
    </xf>
    <xf numFmtId="49" fontId="4" fillId="12" borderId="8" xfId="0" applyNumberFormat="1" applyFont="1" applyFill="1" applyBorder="1" applyAlignment="1">
      <alignment horizontal="left" vertical="top" wrapText="1"/>
    </xf>
    <xf numFmtId="0" fontId="12" fillId="19" borderId="0" xfId="0" applyFont="1" applyFill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2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96"/>
      <tableStyleElement type="headerRow" dxfId="295"/>
    </tableStyle>
  </tableStyles>
  <colors>
    <mruColors>
      <color rgb="FF0037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ado%20de%20Jugadores%20con%20C&#243;digo%20TC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JUELENSE"/>
      <sheetName val="CARMELITA"/>
      <sheetName val="CARTAGINES"/>
      <sheetName val="GRECIA"/>
      <sheetName val="GUADALUPE FC"/>
      <sheetName val="JICARAL"/>
      <sheetName val="HEREDIANO"/>
      <sheetName val="LIMON FC"/>
      <sheetName val="PEREZ ZELEDON"/>
      <sheetName val="SAN CARLOS"/>
      <sheetName val="SANTOS"/>
      <sheetName val="SAPRISSA"/>
      <sheetName val="UNIVERSITARIOS"/>
      <sheetName val="Listado jugadores"/>
      <sheetName val="Listado jugadores VALO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IDJugador</v>
          </cell>
          <cell r="B1" t="str">
            <v>NombreJugador</v>
          </cell>
          <cell r="C1" t="str">
            <v>IDClub</v>
          </cell>
          <cell r="D1" t="str">
            <v>Posición</v>
          </cell>
        </row>
        <row r="2">
          <cell r="A2">
            <v>1987</v>
          </cell>
          <cell r="B2" t="str">
            <v>Aarón Suárez</v>
          </cell>
          <cell r="C2">
            <v>2</v>
          </cell>
          <cell r="D2" t="str">
            <v>Delantero</v>
          </cell>
        </row>
        <row r="3">
          <cell r="A3">
            <v>5</v>
          </cell>
          <cell r="B3" t="str">
            <v>Adolfo Machado</v>
          </cell>
          <cell r="C3">
            <v>2</v>
          </cell>
          <cell r="D3" t="str">
            <v>Defensa</v>
          </cell>
        </row>
        <row r="4">
          <cell r="A4">
            <v>6</v>
          </cell>
          <cell r="B4" t="str">
            <v>Adonis Pineda Solís</v>
          </cell>
          <cell r="C4">
            <v>2</v>
          </cell>
          <cell r="D4" t="str">
            <v>Portero</v>
          </cell>
        </row>
        <row r="5">
          <cell r="A5">
            <v>1015</v>
          </cell>
          <cell r="B5" t="str">
            <v>Alex López</v>
          </cell>
          <cell r="C5">
            <v>2</v>
          </cell>
          <cell r="D5" t="str">
            <v>Volante</v>
          </cell>
        </row>
        <row r="6">
          <cell r="A6">
            <v>27</v>
          </cell>
          <cell r="B6" t="str">
            <v>Allen Guevara Zúñiga</v>
          </cell>
          <cell r="C6">
            <v>2</v>
          </cell>
          <cell r="D6" t="str">
            <v>Volante</v>
          </cell>
        </row>
        <row r="7">
          <cell r="A7">
            <v>808</v>
          </cell>
          <cell r="B7" t="str">
            <v>Anthony López Muñoz</v>
          </cell>
          <cell r="C7">
            <v>2</v>
          </cell>
          <cell r="D7" t="str">
            <v>Volante</v>
          </cell>
        </row>
        <row r="8">
          <cell r="A8">
            <v>1946</v>
          </cell>
          <cell r="B8" t="str">
            <v>Ariel Arauz</v>
          </cell>
          <cell r="C8">
            <v>2</v>
          </cell>
          <cell r="D8" t="str">
            <v>Volante</v>
          </cell>
        </row>
        <row r="9">
          <cell r="A9">
            <v>1830</v>
          </cell>
          <cell r="B9" t="str">
            <v>Ariel Lassiter Acuña</v>
          </cell>
          <cell r="C9">
            <v>2</v>
          </cell>
          <cell r="D9" t="str">
            <v>Delantero</v>
          </cell>
        </row>
        <row r="10">
          <cell r="A10">
            <v>74</v>
          </cell>
          <cell r="B10" t="str">
            <v>Barlon Sequeira</v>
          </cell>
          <cell r="C10">
            <v>2</v>
          </cell>
          <cell r="D10" t="str">
            <v>Volante</v>
          </cell>
        </row>
        <row r="11">
          <cell r="A11">
            <v>77</v>
          </cell>
          <cell r="B11" t="str">
            <v>Bernal Alfaro Alfaro</v>
          </cell>
          <cell r="C11">
            <v>2</v>
          </cell>
          <cell r="D11" t="str">
            <v>Volante</v>
          </cell>
        </row>
        <row r="12">
          <cell r="A12">
            <v>1825</v>
          </cell>
          <cell r="B12" t="str">
            <v>Brandon Aguilera</v>
          </cell>
          <cell r="C12">
            <v>2</v>
          </cell>
          <cell r="D12" t="str">
            <v>Delantero</v>
          </cell>
        </row>
        <row r="13">
          <cell r="A13">
            <v>1988</v>
          </cell>
          <cell r="B13" t="str">
            <v>Carlos Mora</v>
          </cell>
          <cell r="C13">
            <v>2</v>
          </cell>
          <cell r="D13" t="str">
            <v>Defensa</v>
          </cell>
        </row>
        <row r="14">
          <cell r="A14">
            <v>142</v>
          </cell>
          <cell r="B14" t="str">
            <v>Cristopher Meneses Barrantes</v>
          </cell>
          <cell r="C14">
            <v>2</v>
          </cell>
          <cell r="D14" t="str">
            <v>Defensa</v>
          </cell>
        </row>
        <row r="15">
          <cell r="A15">
            <v>192</v>
          </cell>
          <cell r="B15" t="str">
            <v>Dylan Flores</v>
          </cell>
          <cell r="C15">
            <v>2</v>
          </cell>
          <cell r="D15" t="str">
            <v>Volante</v>
          </cell>
        </row>
        <row r="16">
          <cell r="A16">
            <v>1881</v>
          </cell>
          <cell r="B16" t="str">
            <v>Facundo Zabala</v>
          </cell>
          <cell r="C16">
            <v>2</v>
          </cell>
          <cell r="D16" t="str">
            <v>Defensa</v>
          </cell>
        </row>
        <row r="17">
          <cell r="A17">
            <v>848</v>
          </cell>
          <cell r="B17" t="str">
            <v>Fernán Faerron</v>
          </cell>
          <cell r="C17">
            <v>2</v>
          </cell>
          <cell r="D17" t="str">
            <v>Defensa</v>
          </cell>
        </row>
        <row r="18">
          <cell r="A18">
            <v>1846</v>
          </cell>
          <cell r="B18" t="str">
            <v>Geancarlo Castro</v>
          </cell>
          <cell r="C18">
            <v>2</v>
          </cell>
          <cell r="D18" t="str">
            <v>Volante</v>
          </cell>
        </row>
        <row r="19">
          <cell r="A19">
            <v>1888</v>
          </cell>
          <cell r="B19" t="str">
            <v>Jhonny Álvarez</v>
          </cell>
          <cell r="C19">
            <v>2</v>
          </cell>
          <cell r="D19" t="str">
            <v>Portero</v>
          </cell>
        </row>
        <row r="20">
          <cell r="A20">
            <v>349</v>
          </cell>
          <cell r="B20" t="str">
            <v>Jonathan Alonso Moya Aguilar</v>
          </cell>
          <cell r="C20">
            <v>2</v>
          </cell>
          <cell r="D20" t="str">
            <v>Delantero</v>
          </cell>
        </row>
        <row r="21">
          <cell r="A21">
            <v>354</v>
          </cell>
          <cell r="B21" t="str">
            <v>Jonathan McDonald Porras</v>
          </cell>
          <cell r="C21">
            <v>2</v>
          </cell>
          <cell r="D21" t="str">
            <v>Delantero</v>
          </cell>
        </row>
        <row r="22">
          <cell r="A22">
            <v>380</v>
          </cell>
          <cell r="B22" t="str">
            <v>José Andrés Salvatierra López</v>
          </cell>
          <cell r="C22">
            <v>2</v>
          </cell>
          <cell r="D22" t="str">
            <v>Defensa</v>
          </cell>
        </row>
        <row r="23">
          <cell r="A23">
            <v>400</v>
          </cell>
          <cell r="B23" t="str">
            <v>José Miguel Cubero Loría</v>
          </cell>
          <cell r="C23">
            <v>2</v>
          </cell>
          <cell r="D23" t="str">
            <v>Volante</v>
          </cell>
        </row>
        <row r="24">
          <cell r="A24">
            <v>1845</v>
          </cell>
          <cell r="B24" t="str">
            <v>Jose Pablo Rodríguez</v>
          </cell>
          <cell r="C24">
            <v>2</v>
          </cell>
          <cell r="D24" t="str">
            <v>Volante</v>
          </cell>
        </row>
        <row r="25">
          <cell r="A25">
            <v>790</v>
          </cell>
          <cell r="B25" t="str">
            <v>Josué Abarca</v>
          </cell>
          <cell r="C25">
            <v>2</v>
          </cell>
          <cell r="D25" t="str">
            <v>Volante</v>
          </cell>
        </row>
        <row r="26">
          <cell r="A26">
            <v>828</v>
          </cell>
          <cell r="B26" t="str">
            <v>Junior Enrique Díaz Campbell</v>
          </cell>
          <cell r="C26">
            <v>2</v>
          </cell>
          <cell r="D26" t="str">
            <v>Defensa</v>
          </cell>
        </row>
        <row r="27">
          <cell r="A27">
            <v>455</v>
          </cell>
          <cell r="B27" t="str">
            <v>Kenner Gutiérrez Cerdas</v>
          </cell>
          <cell r="C27">
            <v>2</v>
          </cell>
          <cell r="D27" t="str">
            <v>Defensa</v>
          </cell>
        </row>
        <row r="28">
          <cell r="A28">
            <v>495</v>
          </cell>
          <cell r="B28" t="str">
            <v>Leonel Moreira</v>
          </cell>
          <cell r="C28">
            <v>2</v>
          </cell>
          <cell r="D28" t="str">
            <v>Portero</v>
          </cell>
        </row>
        <row r="29">
          <cell r="A29">
            <v>520</v>
          </cell>
          <cell r="B29" t="str">
            <v>Luis Sequeira Guerrero</v>
          </cell>
          <cell r="C29">
            <v>2</v>
          </cell>
          <cell r="D29" t="str">
            <v>Volante</v>
          </cell>
        </row>
        <row r="30">
          <cell r="A30">
            <v>830</v>
          </cell>
          <cell r="B30" t="str">
            <v>Marco Ureña</v>
          </cell>
          <cell r="C30">
            <v>2</v>
          </cell>
          <cell r="D30" t="str">
            <v>Delantero</v>
          </cell>
        </row>
        <row r="31">
          <cell r="A31">
            <v>811</v>
          </cell>
          <cell r="B31" t="str">
            <v>Mauricio José Vargas</v>
          </cell>
          <cell r="C31">
            <v>2</v>
          </cell>
          <cell r="D31" t="str">
            <v>Portero</v>
          </cell>
        </row>
        <row r="32">
          <cell r="A32">
            <v>1938</v>
          </cell>
          <cell r="B32" t="str">
            <v>Nicolás Azofeifa</v>
          </cell>
          <cell r="C32">
            <v>2</v>
          </cell>
          <cell r="D32" t="str">
            <v>Delantero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</row>
        <row r="37">
          <cell r="A37">
            <v>1919</v>
          </cell>
          <cell r="B37" t="str">
            <v>Carlos Barahona Jiménez</v>
          </cell>
          <cell r="C37">
            <v>4</v>
          </cell>
          <cell r="D37" t="str">
            <v>Defensa</v>
          </cell>
        </row>
        <row r="38">
          <cell r="A38">
            <v>112</v>
          </cell>
          <cell r="B38" t="str">
            <v>Carlos Hernández</v>
          </cell>
          <cell r="C38">
            <v>4</v>
          </cell>
          <cell r="D38" t="str">
            <v>Volante</v>
          </cell>
        </row>
        <row r="39">
          <cell r="A39">
            <v>728</v>
          </cell>
          <cell r="B39" t="str">
            <v>Cristopher Núñez González</v>
          </cell>
          <cell r="C39">
            <v>4</v>
          </cell>
          <cell r="D39" t="str">
            <v>Volante</v>
          </cell>
        </row>
        <row r="40">
          <cell r="A40">
            <v>907</v>
          </cell>
          <cell r="B40" t="str">
            <v>Daniel Chacón Salas</v>
          </cell>
          <cell r="C40">
            <v>4</v>
          </cell>
          <cell r="D40" t="str">
            <v>Volante</v>
          </cell>
        </row>
        <row r="41">
          <cell r="A41">
            <v>158</v>
          </cell>
          <cell r="B41" t="str">
            <v>Darryl Jared Parker Cortéz</v>
          </cell>
          <cell r="C41">
            <v>4</v>
          </cell>
          <cell r="D41" t="str">
            <v>Portero</v>
          </cell>
        </row>
        <row r="42">
          <cell r="A42">
            <v>1896</v>
          </cell>
          <cell r="B42" t="str">
            <v>David Muller</v>
          </cell>
          <cell r="C42">
            <v>4</v>
          </cell>
          <cell r="D42" t="str">
            <v>Volante</v>
          </cell>
        </row>
        <row r="43">
          <cell r="A43">
            <v>177</v>
          </cell>
          <cell r="B43" t="str">
            <v>Diego Estrada</v>
          </cell>
          <cell r="C43">
            <v>4</v>
          </cell>
          <cell r="D43" t="str">
            <v>Volante</v>
          </cell>
        </row>
        <row r="44">
          <cell r="A44">
            <v>857</v>
          </cell>
          <cell r="B44" t="str">
            <v>Diego Sánchez Corrales</v>
          </cell>
          <cell r="C44">
            <v>4</v>
          </cell>
          <cell r="D44" t="str">
            <v>Defensa</v>
          </cell>
        </row>
        <row r="45">
          <cell r="A45">
            <v>195</v>
          </cell>
          <cell r="B45" t="str">
            <v>Edder Solórzano Leal</v>
          </cell>
          <cell r="C45">
            <v>4</v>
          </cell>
          <cell r="D45" t="str">
            <v>Volante</v>
          </cell>
        </row>
        <row r="46">
          <cell r="A46">
            <v>200</v>
          </cell>
          <cell r="B46" t="str">
            <v>Eduardo Valverde</v>
          </cell>
          <cell r="C46">
            <v>4</v>
          </cell>
          <cell r="D46" t="str">
            <v>Volante</v>
          </cell>
        </row>
        <row r="47">
          <cell r="A47">
            <v>217</v>
          </cell>
          <cell r="B47" t="str">
            <v>Erick Cabalceta Giacchero</v>
          </cell>
          <cell r="C47">
            <v>4</v>
          </cell>
          <cell r="D47" t="str">
            <v>Defensa</v>
          </cell>
        </row>
        <row r="48">
          <cell r="A48">
            <v>1995</v>
          </cell>
          <cell r="B48" t="str">
            <v>Esthuar Dávila</v>
          </cell>
          <cell r="C48">
            <v>4</v>
          </cell>
          <cell r="D48" t="str">
            <v>Delantero</v>
          </cell>
        </row>
        <row r="49">
          <cell r="A49">
            <v>2004</v>
          </cell>
          <cell r="B49" t="str">
            <v>Francesco Daniel Celeste</v>
          </cell>
          <cell r="C49">
            <v>4</v>
          </cell>
          <cell r="D49" t="str">
            <v>Delantero</v>
          </cell>
        </row>
        <row r="50">
          <cell r="A50">
            <v>266</v>
          </cell>
          <cell r="B50" t="str">
            <v>Giovannie Clunie</v>
          </cell>
          <cell r="C50">
            <v>4</v>
          </cell>
          <cell r="D50" t="str">
            <v>Delantero</v>
          </cell>
        </row>
        <row r="51">
          <cell r="A51">
            <v>285</v>
          </cell>
          <cell r="B51" t="str">
            <v>Heyreel Saravia</v>
          </cell>
          <cell r="C51">
            <v>4</v>
          </cell>
          <cell r="D51" t="str">
            <v>Defensa</v>
          </cell>
        </row>
        <row r="52">
          <cell r="A52">
            <v>303</v>
          </cell>
          <cell r="B52" t="str">
            <v>Jameson Scott Guevara</v>
          </cell>
          <cell r="C52">
            <v>4</v>
          </cell>
          <cell r="D52" t="str">
            <v>Defensa</v>
          </cell>
        </row>
        <row r="53">
          <cell r="A53">
            <v>320</v>
          </cell>
          <cell r="B53" t="str">
            <v>Jeikel Francisco Venegas McCarthy</v>
          </cell>
          <cell r="C53">
            <v>4</v>
          </cell>
          <cell r="D53" t="str">
            <v>Volante</v>
          </cell>
        </row>
        <row r="54">
          <cell r="A54">
            <v>1897</v>
          </cell>
          <cell r="B54" t="str">
            <v>Joaquín Aguirre</v>
          </cell>
          <cell r="C54">
            <v>4</v>
          </cell>
          <cell r="D54" t="str">
            <v>Defensa</v>
          </cell>
        </row>
        <row r="55">
          <cell r="A55">
            <v>348</v>
          </cell>
          <cell r="B55" t="str">
            <v>Jonathan Alberto Hansen</v>
          </cell>
          <cell r="C55">
            <v>4</v>
          </cell>
          <cell r="D55" t="str">
            <v>Delantero</v>
          </cell>
        </row>
        <row r="56">
          <cell r="A56">
            <v>875</v>
          </cell>
          <cell r="B56" t="str">
            <v>Jorman Sánchez</v>
          </cell>
          <cell r="C56">
            <v>4</v>
          </cell>
          <cell r="D56" t="str">
            <v>Volante</v>
          </cell>
        </row>
        <row r="57">
          <cell r="A57">
            <v>390</v>
          </cell>
          <cell r="B57" t="str">
            <v>José Sosa</v>
          </cell>
          <cell r="C57">
            <v>4</v>
          </cell>
          <cell r="D57" t="str">
            <v>Defensa</v>
          </cell>
        </row>
        <row r="58">
          <cell r="A58">
            <v>2005</v>
          </cell>
          <cell r="B58" t="str">
            <v>Juan Fallas</v>
          </cell>
          <cell r="C58">
            <v>4</v>
          </cell>
          <cell r="D58" t="str">
            <v>Delantero</v>
          </cell>
        </row>
        <row r="59">
          <cell r="A59">
            <v>1898</v>
          </cell>
          <cell r="B59" t="str">
            <v>Justin Morera</v>
          </cell>
          <cell r="C59">
            <v>4</v>
          </cell>
          <cell r="D59" t="str">
            <v>Portero</v>
          </cell>
        </row>
        <row r="60">
          <cell r="A60">
            <v>983</v>
          </cell>
          <cell r="B60" t="str">
            <v>Kendall Gallardo Sequeira</v>
          </cell>
          <cell r="C60">
            <v>4</v>
          </cell>
          <cell r="D60" t="str">
            <v>Volante</v>
          </cell>
        </row>
        <row r="61">
          <cell r="A61">
            <v>996</v>
          </cell>
          <cell r="B61" t="str">
            <v>Kenneth Villalobos</v>
          </cell>
          <cell r="C61">
            <v>4</v>
          </cell>
          <cell r="D61" t="str">
            <v>Portero</v>
          </cell>
        </row>
        <row r="62">
          <cell r="A62">
            <v>463</v>
          </cell>
          <cell r="B62" t="str">
            <v>Kevin Arrieta Maroto</v>
          </cell>
          <cell r="C62">
            <v>4</v>
          </cell>
          <cell r="D62" t="str">
            <v>Defensa</v>
          </cell>
        </row>
        <row r="63">
          <cell r="A63">
            <v>510</v>
          </cell>
          <cell r="B63" t="str">
            <v>Luis Diego Rivas Méndez</v>
          </cell>
          <cell r="C63">
            <v>4</v>
          </cell>
          <cell r="D63" t="str">
            <v>Portero</v>
          </cell>
        </row>
        <row r="64">
          <cell r="A64">
            <v>527</v>
          </cell>
          <cell r="B64" t="str">
            <v>Manfred Russell</v>
          </cell>
          <cell r="C64">
            <v>4</v>
          </cell>
          <cell r="D64" t="str">
            <v>Volante</v>
          </cell>
        </row>
        <row r="65">
          <cell r="A65">
            <v>1767</v>
          </cell>
          <cell r="B65" t="str">
            <v>Marcel Hernández</v>
          </cell>
          <cell r="C65">
            <v>4</v>
          </cell>
          <cell r="D65" t="str">
            <v>Delantero</v>
          </cell>
        </row>
        <row r="66">
          <cell r="A66">
            <v>597</v>
          </cell>
          <cell r="B66" t="str">
            <v>Paolo Andrés Jiménez Coto</v>
          </cell>
          <cell r="C66">
            <v>4</v>
          </cell>
          <cell r="D66" t="str">
            <v>Volante</v>
          </cell>
        </row>
        <row r="67">
          <cell r="A67">
            <v>648</v>
          </cell>
          <cell r="B67" t="str">
            <v>Ronald Mauricio Montero Lobo</v>
          </cell>
          <cell r="C67">
            <v>4</v>
          </cell>
          <cell r="D67" t="str">
            <v>Volante</v>
          </cell>
        </row>
        <row r="68">
          <cell r="A68">
            <v>910</v>
          </cell>
          <cell r="B68" t="str">
            <v>Ronaldo Araya Hernández</v>
          </cell>
          <cell r="C68">
            <v>4</v>
          </cell>
          <cell r="D68" t="str">
            <v>Volante</v>
          </cell>
        </row>
        <row r="69">
          <cell r="A69">
            <v>806</v>
          </cell>
          <cell r="B69" t="str">
            <v>Ryan Bolaños</v>
          </cell>
          <cell r="C69">
            <v>4</v>
          </cell>
          <cell r="D69" t="str">
            <v>Volante</v>
          </cell>
        </row>
        <row r="70">
          <cell r="A70">
            <v>702</v>
          </cell>
          <cell r="B70" t="str">
            <v>William Quirós Espinoza</v>
          </cell>
          <cell r="C70">
            <v>4</v>
          </cell>
          <cell r="D70" t="str">
            <v>Defensa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</row>
        <row r="75">
          <cell r="A75">
            <v>870</v>
          </cell>
          <cell r="B75" t="str">
            <v>Adrián Chevez</v>
          </cell>
          <cell r="C75">
            <v>17</v>
          </cell>
          <cell r="D75" t="str">
            <v>Defensa</v>
          </cell>
        </row>
        <row r="76">
          <cell r="A76">
            <v>913</v>
          </cell>
          <cell r="B76" t="str">
            <v>Aldo Magaña Padilla</v>
          </cell>
          <cell r="C76">
            <v>17</v>
          </cell>
          <cell r="D76" t="str">
            <v>Delantero</v>
          </cell>
        </row>
        <row r="77">
          <cell r="A77">
            <v>1870</v>
          </cell>
          <cell r="B77" t="str">
            <v>Alejandro Pacheco</v>
          </cell>
          <cell r="C77">
            <v>17</v>
          </cell>
          <cell r="D77" t="str">
            <v>Volante</v>
          </cell>
        </row>
        <row r="78">
          <cell r="A78">
            <v>34</v>
          </cell>
          <cell r="B78" t="str">
            <v>Álvaro Sánchez Alfaro</v>
          </cell>
          <cell r="C78">
            <v>17</v>
          </cell>
          <cell r="D78" t="str">
            <v>Volante</v>
          </cell>
        </row>
        <row r="79">
          <cell r="A79">
            <v>1964</v>
          </cell>
          <cell r="B79" t="str">
            <v>Álvaro Zamora</v>
          </cell>
          <cell r="C79">
            <v>17</v>
          </cell>
          <cell r="D79" t="str">
            <v>Volante</v>
          </cell>
        </row>
        <row r="80">
          <cell r="A80">
            <v>855</v>
          </cell>
          <cell r="B80" t="str">
            <v>Anthony Contreras</v>
          </cell>
          <cell r="C80">
            <v>17</v>
          </cell>
          <cell r="D80" t="str">
            <v>Delantero</v>
          </cell>
        </row>
        <row r="81">
          <cell r="A81">
            <v>75</v>
          </cell>
          <cell r="B81" t="str">
            <v>Bayron Jiménez Madrigal</v>
          </cell>
          <cell r="C81">
            <v>17</v>
          </cell>
          <cell r="D81" t="str">
            <v>Volante</v>
          </cell>
        </row>
        <row r="82">
          <cell r="A82">
            <v>1934</v>
          </cell>
          <cell r="B82" t="str">
            <v>Carlos Vega Molina</v>
          </cell>
          <cell r="C82">
            <v>17</v>
          </cell>
          <cell r="D82" t="str">
            <v>Portero</v>
          </cell>
        </row>
        <row r="83">
          <cell r="A83">
            <v>872</v>
          </cell>
          <cell r="B83" t="str">
            <v>Carlos Villegas Sequeira</v>
          </cell>
          <cell r="C83">
            <v>17</v>
          </cell>
          <cell r="D83" t="str">
            <v>Volante</v>
          </cell>
        </row>
        <row r="84">
          <cell r="A84">
            <v>766</v>
          </cell>
          <cell r="B84" t="str">
            <v>Eduardo Matamoros Jiménez</v>
          </cell>
          <cell r="C84">
            <v>17</v>
          </cell>
          <cell r="D84" t="str">
            <v>Defensa</v>
          </cell>
        </row>
        <row r="85">
          <cell r="A85">
            <v>227</v>
          </cell>
          <cell r="B85" t="str">
            <v>Esteban Espinoza Sibaja</v>
          </cell>
          <cell r="C85">
            <v>17</v>
          </cell>
          <cell r="D85" t="str">
            <v>Volante</v>
          </cell>
        </row>
        <row r="86">
          <cell r="A86">
            <v>1859</v>
          </cell>
          <cell r="B86" t="str">
            <v>Guillermo Alán</v>
          </cell>
          <cell r="C86">
            <v>17</v>
          </cell>
          <cell r="D86" t="str">
            <v>Defensa</v>
          </cell>
        </row>
        <row r="87">
          <cell r="A87">
            <v>276</v>
          </cell>
          <cell r="B87" t="str">
            <v>Hansell Arauz Ovares</v>
          </cell>
          <cell r="C87">
            <v>17</v>
          </cell>
          <cell r="D87" t="str">
            <v>Volante</v>
          </cell>
        </row>
        <row r="88">
          <cell r="A88">
            <v>280</v>
          </cell>
          <cell r="B88" t="str">
            <v>Harry Rojas</v>
          </cell>
          <cell r="C88">
            <v>17</v>
          </cell>
          <cell r="D88" t="str">
            <v>Delantero</v>
          </cell>
        </row>
        <row r="89">
          <cell r="A89">
            <v>748</v>
          </cell>
          <cell r="B89" t="str">
            <v>Jean Carlos Sánchez</v>
          </cell>
          <cell r="C89">
            <v>17</v>
          </cell>
          <cell r="D89" t="str">
            <v>Defensa</v>
          </cell>
        </row>
        <row r="90">
          <cell r="A90">
            <v>1024</v>
          </cell>
          <cell r="B90" t="str">
            <v>Jefferson Brenes Rojas</v>
          </cell>
          <cell r="C90">
            <v>17</v>
          </cell>
          <cell r="D90" t="str">
            <v>Volante</v>
          </cell>
        </row>
        <row r="91">
          <cell r="A91">
            <v>1900</v>
          </cell>
          <cell r="B91" t="str">
            <v>Jordan Blanco</v>
          </cell>
          <cell r="C91">
            <v>17</v>
          </cell>
          <cell r="D91" t="str">
            <v>Portero</v>
          </cell>
        </row>
        <row r="92">
          <cell r="A92">
            <v>1939</v>
          </cell>
          <cell r="B92" t="str">
            <v>Jordy Hernandez</v>
          </cell>
          <cell r="C92">
            <v>17</v>
          </cell>
          <cell r="D92" t="str">
            <v>Volante</v>
          </cell>
        </row>
        <row r="93">
          <cell r="A93">
            <v>361</v>
          </cell>
          <cell r="B93" t="str">
            <v>Jorge Alejandro Castro</v>
          </cell>
          <cell r="C93">
            <v>17</v>
          </cell>
          <cell r="D93" t="str">
            <v>Delantero</v>
          </cell>
        </row>
        <row r="94">
          <cell r="A94">
            <v>407</v>
          </cell>
          <cell r="B94" t="str">
            <v>José Gabriel Vargas</v>
          </cell>
          <cell r="C94">
            <v>17</v>
          </cell>
          <cell r="D94" t="str">
            <v>Defensa</v>
          </cell>
        </row>
        <row r="95">
          <cell r="A95">
            <v>394</v>
          </cell>
          <cell r="B95" t="str">
            <v>José Leitón Rodríguez</v>
          </cell>
          <cell r="C95">
            <v>17</v>
          </cell>
          <cell r="D95" t="str">
            <v>Volante</v>
          </cell>
        </row>
        <row r="96">
          <cell r="A96">
            <v>974</v>
          </cell>
          <cell r="B96" t="str">
            <v>Joseph Bolaños Valverde</v>
          </cell>
          <cell r="C96">
            <v>17</v>
          </cell>
          <cell r="D96" t="str">
            <v>Volante</v>
          </cell>
        </row>
        <row r="97">
          <cell r="A97">
            <v>412</v>
          </cell>
          <cell r="B97" t="str">
            <v>Joshua Díaz</v>
          </cell>
          <cell r="C97">
            <v>17</v>
          </cell>
          <cell r="D97" t="str">
            <v>Delantero</v>
          </cell>
        </row>
        <row r="98">
          <cell r="A98">
            <v>982</v>
          </cell>
          <cell r="B98" t="str">
            <v>Juan Ignacio Alfaro Monge</v>
          </cell>
          <cell r="C98">
            <v>17</v>
          </cell>
          <cell r="D98" t="str">
            <v>Portero</v>
          </cell>
        </row>
        <row r="99">
          <cell r="A99">
            <v>431</v>
          </cell>
          <cell r="B99" t="str">
            <v>Juan Pablo Arguedas</v>
          </cell>
          <cell r="C99">
            <v>17</v>
          </cell>
          <cell r="D99" t="str">
            <v>Volante</v>
          </cell>
        </row>
        <row r="100">
          <cell r="A100">
            <v>1901</v>
          </cell>
          <cell r="B100" t="str">
            <v>Junior Delgado</v>
          </cell>
          <cell r="C100">
            <v>17</v>
          </cell>
          <cell r="D100" t="str">
            <v>Defensa</v>
          </cell>
        </row>
        <row r="101">
          <cell r="A101">
            <v>456</v>
          </cell>
          <cell r="B101" t="str">
            <v>Kenneth Cerdas Barrantes</v>
          </cell>
          <cell r="C101">
            <v>17</v>
          </cell>
          <cell r="D101" t="str">
            <v>Volante</v>
          </cell>
        </row>
        <row r="102">
          <cell r="A102">
            <v>1944</v>
          </cell>
          <cell r="B102" t="str">
            <v>Kevin Chinchilla</v>
          </cell>
          <cell r="C102">
            <v>17</v>
          </cell>
          <cell r="D102" t="str">
            <v>Delantero</v>
          </cell>
        </row>
        <row r="103">
          <cell r="A103">
            <v>475</v>
          </cell>
          <cell r="B103" t="str">
            <v>Kevin Ruiz Rojas</v>
          </cell>
          <cell r="C103">
            <v>17</v>
          </cell>
          <cell r="D103" t="str">
            <v>Portero</v>
          </cell>
        </row>
        <row r="104">
          <cell r="A104">
            <v>478</v>
          </cell>
          <cell r="B104" t="str">
            <v>Keylor Díaz</v>
          </cell>
          <cell r="C104">
            <v>17</v>
          </cell>
          <cell r="D104" t="str">
            <v>Portero</v>
          </cell>
        </row>
        <row r="105">
          <cell r="A105">
            <v>496</v>
          </cell>
          <cell r="B105" t="str">
            <v>Leonel Peralta</v>
          </cell>
          <cell r="C105">
            <v>17</v>
          </cell>
          <cell r="D105" t="str">
            <v>Defensa</v>
          </cell>
        </row>
        <row r="106">
          <cell r="A106">
            <v>1965</v>
          </cell>
          <cell r="B106" t="str">
            <v>Nael Elysee</v>
          </cell>
          <cell r="C106">
            <v>17</v>
          </cell>
          <cell r="D106" t="str">
            <v>Delantero</v>
          </cell>
        </row>
        <row r="107">
          <cell r="A107">
            <v>1017</v>
          </cell>
          <cell r="B107" t="str">
            <v>Óscar Moisés Arce Ramírez</v>
          </cell>
          <cell r="C107">
            <v>17</v>
          </cell>
          <cell r="D107" t="str">
            <v>Volante</v>
          </cell>
        </row>
        <row r="108">
          <cell r="A108">
            <v>1899</v>
          </cell>
          <cell r="B108" t="str">
            <v>Pablo Córdoba Pérez</v>
          </cell>
          <cell r="C108">
            <v>17</v>
          </cell>
          <cell r="D108" t="str">
            <v>Volante</v>
          </cell>
        </row>
        <row r="109">
          <cell r="A109">
            <v>1941</v>
          </cell>
          <cell r="B109" t="str">
            <v>Richard Steven</v>
          </cell>
          <cell r="C109">
            <v>17</v>
          </cell>
          <cell r="D109" t="str">
            <v>Defensa</v>
          </cell>
        </row>
        <row r="110">
          <cell r="A110">
            <v>1040</v>
          </cell>
          <cell r="B110" t="str">
            <v>Róger Cortés</v>
          </cell>
          <cell r="C110">
            <v>17</v>
          </cell>
          <cell r="D110" t="str">
            <v>Volante</v>
          </cell>
        </row>
        <row r="111">
          <cell r="A111">
            <v>1877</v>
          </cell>
          <cell r="B111" t="str">
            <v>Sebastian Pages</v>
          </cell>
          <cell r="C111">
            <v>17</v>
          </cell>
          <cell r="D111" t="str">
            <v>Volante</v>
          </cell>
        </row>
        <row r="112">
          <cell r="A112">
            <v>1947</v>
          </cell>
          <cell r="B112" t="str">
            <v>Sebastián Suárez</v>
          </cell>
          <cell r="C112">
            <v>17</v>
          </cell>
          <cell r="D112" t="str">
            <v>Delantero</v>
          </cell>
        </row>
        <row r="113">
          <cell r="A113">
            <v>878</v>
          </cell>
          <cell r="B113" t="str">
            <v>Shain Brown Quirós</v>
          </cell>
          <cell r="C113">
            <v>17</v>
          </cell>
          <cell r="D113" t="str">
            <v>Volante</v>
          </cell>
        </row>
        <row r="114">
          <cell r="A114">
            <v>717</v>
          </cell>
          <cell r="B114" t="str">
            <v>Youstin Salas Gómez</v>
          </cell>
          <cell r="C114">
            <v>17</v>
          </cell>
          <cell r="D114" t="str">
            <v>Defensa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0</v>
          </cell>
        </row>
        <row r="116">
          <cell r="A116">
            <v>0</v>
          </cell>
          <cell r="B116">
            <v>0</v>
          </cell>
          <cell r="C116">
            <v>0</v>
          </cell>
          <cell r="D116">
            <v>0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0</v>
          </cell>
        </row>
        <row r="118">
          <cell r="A118">
            <v>0</v>
          </cell>
          <cell r="B118">
            <v>0</v>
          </cell>
          <cell r="C118">
            <v>0</v>
          </cell>
          <cell r="D118">
            <v>0</v>
          </cell>
        </row>
        <row r="119">
          <cell r="A119">
            <v>972</v>
          </cell>
          <cell r="B119" t="str">
            <v>Aaron Murillo</v>
          </cell>
          <cell r="C119">
            <v>16</v>
          </cell>
          <cell r="D119" t="str">
            <v>Volante</v>
          </cell>
        </row>
        <row r="120">
          <cell r="A120">
            <v>1764</v>
          </cell>
          <cell r="B120" t="str">
            <v>Adrián Alonso Martínez</v>
          </cell>
          <cell r="C120">
            <v>16</v>
          </cell>
          <cell r="D120" t="str">
            <v>Volante</v>
          </cell>
        </row>
        <row r="121">
          <cell r="A121">
            <v>914</v>
          </cell>
          <cell r="B121" t="str">
            <v>Andrés Gómez Rodríguez</v>
          </cell>
          <cell r="C121">
            <v>16</v>
          </cell>
          <cell r="D121" t="str">
            <v>Delantero</v>
          </cell>
        </row>
        <row r="122">
          <cell r="A122">
            <v>880</v>
          </cell>
          <cell r="B122" t="str">
            <v>Andrey Mora Matarrita</v>
          </cell>
          <cell r="C122">
            <v>16</v>
          </cell>
          <cell r="D122" t="str">
            <v>Volante</v>
          </cell>
        </row>
        <row r="123">
          <cell r="A123">
            <v>778</v>
          </cell>
          <cell r="B123" t="str">
            <v>Brandon Bonilla Zárate</v>
          </cell>
          <cell r="C123">
            <v>16</v>
          </cell>
          <cell r="D123" t="str">
            <v>Defensa</v>
          </cell>
        </row>
        <row r="124">
          <cell r="A124">
            <v>1878</v>
          </cell>
          <cell r="B124" t="str">
            <v>Carlos Martínez</v>
          </cell>
          <cell r="C124">
            <v>16</v>
          </cell>
          <cell r="D124" t="str">
            <v>Defensa</v>
          </cell>
        </row>
        <row r="125">
          <cell r="A125">
            <v>155</v>
          </cell>
          <cell r="B125" t="str">
            <v>Darío Delgado</v>
          </cell>
          <cell r="C125">
            <v>16</v>
          </cell>
          <cell r="D125" t="str">
            <v>Defensa</v>
          </cell>
        </row>
        <row r="126">
          <cell r="A126">
            <v>341</v>
          </cell>
          <cell r="B126" t="str">
            <v>Din Jhon Arias</v>
          </cell>
          <cell r="C126">
            <v>16</v>
          </cell>
          <cell r="D126" t="str">
            <v>Volante</v>
          </cell>
        </row>
        <row r="127">
          <cell r="A127">
            <v>721</v>
          </cell>
          <cell r="B127" t="str">
            <v>Eduardo Juárez Viales</v>
          </cell>
          <cell r="C127">
            <v>16</v>
          </cell>
          <cell r="D127" t="str">
            <v>Volante</v>
          </cell>
        </row>
        <row r="128">
          <cell r="A128">
            <v>250</v>
          </cell>
          <cell r="B128" t="str">
            <v>Frank Zamora</v>
          </cell>
          <cell r="C128">
            <v>16</v>
          </cell>
          <cell r="D128" t="str">
            <v>Delantero</v>
          </cell>
        </row>
        <row r="129">
          <cell r="A129">
            <v>731</v>
          </cell>
          <cell r="B129" t="str">
            <v>Geovanni Arturo Campos Villalobos</v>
          </cell>
          <cell r="C129">
            <v>16</v>
          </cell>
          <cell r="D129" t="str">
            <v>Volante</v>
          </cell>
        </row>
        <row r="130">
          <cell r="A130">
            <v>757</v>
          </cell>
          <cell r="B130" t="str">
            <v>Jason Prendas Cruz</v>
          </cell>
          <cell r="C130">
            <v>16</v>
          </cell>
          <cell r="D130" t="str">
            <v>Defensa</v>
          </cell>
        </row>
        <row r="131">
          <cell r="A131">
            <v>306</v>
          </cell>
          <cell r="B131" t="str">
            <v>Jason Scott Guevara</v>
          </cell>
          <cell r="C131">
            <v>16</v>
          </cell>
          <cell r="D131" t="str">
            <v>Defensa</v>
          </cell>
        </row>
        <row r="132">
          <cell r="A132">
            <v>1966</v>
          </cell>
          <cell r="B132" t="str">
            <v>Jonathan Cuellar</v>
          </cell>
          <cell r="C132">
            <v>16</v>
          </cell>
          <cell r="D132" t="str">
            <v>Volante</v>
          </cell>
        </row>
        <row r="133">
          <cell r="A133">
            <v>395</v>
          </cell>
          <cell r="B133" t="str">
            <v>José Luis Cordero Manzanares</v>
          </cell>
          <cell r="C133">
            <v>16</v>
          </cell>
          <cell r="D133" t="str">
            <v>Volante</v>
          </cell>
        </row>
        <row r="134">
          <cell r="A134">
            <v>419</v>
          </cell>
          <cell r="B134" t="str">
            <v>Josué Rodríguez Ramírez</v>
          </cell>
          <cell r="C134">
            <v>16</v>
          </cell>
          <cell r="D134" t="str">
            <v>Defensa</v>
          </cell>
        </row>
        <row r="135">
          <cell r="A135">
            <v>982</v>
          </cell>
          <cell r="B135" t="str">
            <v>Juan Alfaro Monge</v>
          </cell>
          <cell r="C135">
            <v>16</v>
          </cell>
          <cell r="D135" t="str">
            <v>Portero</v>
          </cell>
        </row>
        <row r="136">
          <cell r="A136">
            <v>798</v>
          </cell>
          <cell r="B136" t="str">
            <v>Kenneth Carvajal</v>
          </cell>
          <cell r="C136">
            <v>16</v>
          </cell>
          <cell r="D136" t="str">
            <v>Volante</v>
          </cell>
        </row>
        <row r="137">
          <cell r="A137">
            <v>468</v>
          </cell>
          <cell r="B137" t="str">
            <v>Kevin Espinoza</v>
          </cell>
          <cell r="C137">
            <v>16</v>
          </cell>
          <cell r="D137" t="str">
            <v>Defensa</v>
          </cell>
        </row>
        <row r="138">
          <cell r="A138">
            <v>485</v>
          </cell>
          <cell r="B138" t="str">
            <v>Lautaro Ayala</v>
          </cell>
          <cell r="C138">
            <v>16</v>
          </cell>
          <cell r="D138" t="str">
            <v>Defensa</v>
          </cell>
        </row>
        <row r="139">
          <cell r="A139">
            <v>834</v>
          </cell>
          <cell r="B139" t="str">
            <v>Luis Alejandro Barrientos</v>
          </cell>
          <cell r="C139">
            <v>16</v>
          </cell>
          <cell r="D139" t="str">
            <v>Portero</v>
          </cell>
        </row>
        <row r="140">
          <cell r="A140">
            <v>511</v>
          </cell>
          <cell r="B140" t="str">
            <v>Luis Diego Sequeira</v>
          </cell>
          <cell r="C140">
            <v>16</v>
          </cell>
          <cell r="D140" t="str">
            <v>Portero</v>
          </cell>
        </row>
        <row r="141">
          <cell r="A141">
            <v>516</v>
          </cell>
          <cell r="B141" t="str">
            <v>Luis Fernando Torres Brenes</v>
          </cell>
          <cell r="C141">
            <v>16</v>
          </cell>
          <cell r="D141" t="str">
            <v>Portero</v>
          </cell>
        </row>
        <row r="142">
          <cell r="A142">
            <v>1772</v>
          </cell>
          <cell r="B142" t="str">
            <v>Marcos Meneses</v>
          </cell>
          <cell r="C142">
            <v>16</v>
          </cell>
          <cell r="D142" t="str">
            <v>Defensa</v>
          </cell>
        </row>
        <row r="143">
          <cell r="A143">
            <v>926</v>
          </cell>
          <cell r="B143" t="str">
            <v>Rafael Felipe Chávez Ramírez</v>
          </cell>
          <cell r="C143">
            <v>16</v>
          </cell>
          <cell r="D143" t="str">
            <v>Volante</v>
          </cell>
        </row>
        <row r="144">
          <cell r="A144">
            <v>851</v>
          </cell>
          <cell r="B144" t="str">
            <v>Sebastián González Muñoz</v>
          </cell>
          <cell r="C144">
            <v>16</v>
          </cell>
          <cell r="D144" t="str">
            <v>Volante</v>
          </cell>
        </row>
        <row r="145">
          <cell r="A145">
            <v>1765</v>
          </cell>
          <cell r="B145" t="str">
            <v>Sergio Núñez</v>
          </cell>
          <cell r="C145">
            <v>16</v>
          </cell>
          <cell r="D145" t="str">
            <v>Volante</v>
          </cell>
        </row>
        <row r="146">
          <cell r="A146">
            <v>691</v>
          </cell>
          <cell r="B146" t="str">
            <v>Víctor Josué Murillo Villegas</v>
          </cell>
          <cell r="C146">
            <v>16</v>
          </cell>
          <cell r="D146" t="str">
            <v>Defensa</v>
          </cell>
        </row>
        <row r="147">
          <cell r="A147">
            <v>861</v>
          </cell>
          <cell r="B147" t="str">
            <v>Wilson Villalobos Mendoza</v>
          </cell>
          <cell r="C147">
            <v>16</v>
          </cell>
          <cell r="D147" t="str">
            <v>Volante</v>
          </cell>
        </row>
        <row r="148">
          <cell r="A148">
            <v>0</v>
          </cell>
          <cell r="B148">
            <v>0</v>
          </cell>
          <cell r="C148">
            <v>0</v>
          </cell>
          <cell r="D148">
            <v>0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0</v>
          </cell>
        </row>
        <row r="150">
          <cell r="A150">
            <v>0</v>
          </cell>
          <cell r="B150">
            <v>0</v>
          </cell>
          <cell r="C150">
            <v>0</v>
          </cell>
          <cell r="D150">
            <v>0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0</v>
          </cell>
        </row>
        <row r="152">
          <cell r="A152">
            <v>854</v>
          </cell>
          <cell r="B152" t="str">
            <v>Aaron Salazar Arias</v>
          </cell>
          <cell r="C152">
            <v>3</v>
          </cell>
          <cell r="D152" t="str">
            <v>Defensa</v>
          </cell>
        </row>
        <row r="153">
          <cell r="A153">
            <v>11</v>
          </cell>
          <cell r="B153" t="str">
            <v>Alberth Villalobos Solís</v>
          </cell>
          <cell r="C153">
            <v>3</v>
          </cell>
          <cell r="D153" t="str">
            <v>Delantero</v>
          </cell>
        </row>
        <row r="154">
          <cell r="A154">
            <v>1956</v>
          </cell>
          <cell r="B154" t="str">
            <v>Alexander Lezcano</v>
          </cell>
          <cell r="C154">
            <v>3</v>
          </cell>
          <cell r="D154" t="str">
            <v>Portero</v>
          </cell>
        </row>
        <row r="155">
          <cell r="A155">
            <v>67</v>
          </cell>
          <cell r="B155" t="str">
            <v>Ariel Soto González</v>
          </cell>
          <cell r="C155">
            <v>3</v>
          </cell>
          <cell r="D155" t="str">
            <v>Defensa</v>
          </cell>
        </row>
        <row r="156">
          <cell r="A156">
            <v>78</v>
          </cell>
          <cell r="B156" t="str">
            <v>Berny Burke Montiel</v>
          </cell>
          <cell r="C156">
            <v>3</v>
          </cell>
          <cell r="D156" t="str">
            <v>Volante</v>
          </cell>
        </row>
        <row r="157">
          <cell r="A157">
            <v>97</v>
          </cell>
          <cell r="B157" t="str">
            <v>Bryan Rojas</v>
          </cell>
          <cell r="C157">
            <v>3</v>
          </cell>
          <cell r="D157" t="str">
            <v>Delantero</v>
          </cell>
        </row>
        <row r="158">
          <cell r="A158">
            <v>98</v>
          </cell>
          <cell r="B158" t="str">
            <v>Bryan Segura Cruz</v>
          </cell>
          <cell r="C158">
            <v>3</v>
          </cell>
          <cell r="D158" t="str">
            <v>Portero</v>
          </cell>
        </row>
        <row r="159">
          <cell r="A159">
            <v>1043</v>
          </cell>
          <cell r="B159" t="str">
            <v>Carlos Umaña Campos</v>
          </cell>
          <cell r="C159">
            <v>3</v>
          </cell>
          <cell r="D159" t="str">
            <v>Portero</v>
          </cell>
        </row>
        <row r="160">
          <cell r="A160">
            <v>141</v>
          </cell>
          <cell r="B160" t="str">
            <v>Cristian Reyes Alemán</v>
          </cell>
          <cell r="C160">
            <v>3</v>
          </cell>
          <cell r="D160" t="str">
            <v>Defensa</v>
          </cell>
        </row>
        <row r="161">
          <cell r="A161">
            <v>1903</v>
          </cell>
          <cell r="B161" t="str">
            <v>Diego González</v>
          </cell>
          <cell r="C161">
            <v>3</v>
          </cell>
          <cell r="D161" t="str">
            <v>Volante</v>
          </cell>
        </row>
        <row r="162">
          <cell r="A162">
            <v>825</v>
          </cell>
          <cell r="B162" t="str">
            <v>Esteban Alvarado Brown</v>
          </cell>
          <cell r="C162">
            <v>3</v>
          </cell>
          <cell r="D162" t="str">
            <v>Portero</v>
          </cell>
        </row>
        <row r="163">
          <cell r="A163">
            <v>237</v>
          </cell>
          <cell r="B163" t="str">
            <v>Fabrizio Ramirez</v>
          </cell>
          <cell r="C163">
            <v>3</v>
          </cell>
          <cell r="D163" t="str">
            <v>Volante</v>
          </cell>
        </row>
        <row r="164">
          <cell r="A164">
            <v>261</v>
          </cell>
          <cell r="B164" t="str">
            <v>Gerson Torres Barrantes</v>
          </cell>
          <cell r="C164">
            <v>3</v>
          </cell>
          <cell r="D164" t="str">
            <v>Volante</v>
          </cell>
        </row>
        <row r="165">
          <cell r="A165">
            <v>297</v>
          </cell>
          <cell r="B165" t="str">
            <v>Jairo Monge Ruiz</v>
          </cell>
          <cell r="C165">
            <v>3</v>
          </cell>
          <cell r="D165" t="str">
            <v>Portero</v>
          </cell>
        </row>
        <row r="166">
          <cell r="A166">
            <v>1856</v>
          </cell>
          <cell r="B166" t="str">
            <v>John Jairo Ruiz</v>
          </cell>
          <cell r="C166">
            <v>3</v>
          </cell>
          <cell r="D166" t="str">
            <v>Delantero</v>
          </cell>
        </row>
        <row r="167">
          <cell r="A167">
            <v>393</v>
          </cell>
          <cell r="B167" t="str">
            <v>José Guillermo Ortiz Picado</v>
          </cell>
          <cell r="C167">
            <v>3</v>
          </cell>
          <cell r="D167" t="str">
            <v>Delantero</v>
          </cell>
        </row>
        <row r="168">
          <cell r="A168">
            <v>392</v>
          </cell>
          <cell r="B168" t="str">
            <v>José Mora</v>
          </cell>
          <cell r="C168">
            <v>3</v>
          </cell>
          <cell r="D168" t="str">
            <v>Volante</v>
          </cell>
        </row>
        <row r="169">
          <cell r="A169">
            <v>923</v>
          </cell>
          <cell r="B169" t="str">
            <v>Keisher Fuller</v>
          </cell>
          <cell r="C169">
            <v>3</v>
          </cell>
          <cell r="D169" t="str">
            <v>Defensa</v>
          </cell>
        </row>
        <row r="170">
          <cell r="A170">
            <v>833</v>
          </cell>
          <cell r="B170" t="str">
            <v>Keyder Bernard Cordero</v>
          </cell>
          <cell r="C170">
            <v>3</v>
          </cell>
          <cell r="D170" t="str">
            <v>Delantero</v>
          </cell>
        </row>
        <row r="171">
          <cell r="A171">
            <v>479</v>
          </cell>
          <cell r="B171" t="str">
            <v>Keyner Brown Blackwood</v>
          </cell>
          <cell r="C171">
            <v>3</v>
          </cell>
          <cell r="D171" t="str">
            <v>Defensa</v>
          </cell>
        </row>
        <row r="172">
          <cell r="A172">
            <v>1996</v>
          </cell>
          <cell r="B172" t="str">
            <v>Luis López</v>
          </cell>
          <cell r="C172">
            <v>3</v>
          </cell>
          <cell r="D172" t="str">
            <v>Delantero</v>
          </cell>
        </row>
        <row r="173">
          <cell r="A173">
            <v>553</v>
          </cell>
          <cell r="B173" t="str">
            <v>Mauricio Núñez Morales</v>
          </cell>
          <cell r="C173">
            <v>3</v>
          </cell>
          <cell r="D173" t="str">
            <v>Defensa</v>
          </cell>
        </row>
        <row r="174">
          <cell r="A174">
            <v>1965</v>
          </cell>
          <cell r="B174" t="str">
            <v>Nael Elysee</v>
          </cell>
          <cell r="C174">
            <v>3</v>
          </cell>
          <cell r="D174" t="str">
            <v>Delantero</v>
          </cell>
        </row>
        <row r="175">
          <cell r="A175">
            <v>881</v>
          </cell>
          <cell r="B175" t="str">
            <v>Nextalí Rodríguez Medina</v>
          </cell>
          <cell r="C175">
            <v>3</v>
          </cell>
          <cell r="D175" t="str">
            <v>Delantero</v>
          </cell>
        </row>
        <row r="176">
          <cell r="A176">
            <v>979</v>
          </cell>
          <cell r="B176" t="str">
            <v>Orlando Galo Calderón</v>
          </cell>
          <cell r="C176">
            <v>3</v>
          </cell>
          <cell r="D176" t="str">
            <v>Defensa</v>
          </cell>
        </row>
        <row r="177">
          <cell r="A177">
            <v>584</v>
          </cell>
          <cell r="B177" t="str">
            <v>Óscar Esteban Granados Maroto</v>
          </cell>
          <cell r="C177">
            <v>3</v>
          </cell>
          <cell r="D177" t="str">
            <v>Volante</v>
          </cell>
        </row>
        <row r="178">
          <cell r="A178">
            <v>610</v>
          </cell>
          <cell r="B178" t="str">
            <v>Randall Azofeifa Corrales</v>
          </cell>
          <cell r="C178">
            <v>3</v>
          </cell>
          <cell r="D178" t="str">
            <v>Volante</v>
          </cell>
        </row>
        <row r="179">
          <cell r="A179">
            <v>617</v>
          </cell>
          <cell r="B179" t="str">
            <v>Reimond Salas Gómez</v>
          </cell>
          <cell r="C179">
            <v>3</v>
          </cell>
          <cell r="D179" t="str">
            <v>Volante</v>
          </cell>
        </row>
        <row r="180">
          <cell r="A180">
            <v>674</v>
          </cell>
          <cell r="B180" t="str">
            <v>Suhander Zúñiga Cordero</v>
          </cell>
          <cell r="C180">
            <v>3</v>
          </cell>
          <cell r="D180" t="str">
            <v>Volante</v>
          </cell>
        </row>
        <row r="181">
          <cell r="A181">
            <v>710</v>
          </cell>
          <cell r="B181" t="str">
            <v>Yeltsin Tejeda</v>
          </cell>
          <cell r="C181">
            <v>3</v>
          </cell>
          <cell r="D181" t="str">
            <v>Volante</v>
          </cell>
        </row>
        <row r="182">
          <cell r="A182">
            <v>711</v>
          </cell>
          <cell r="B182" t="str">
            <v>Yendrick Ruíz González</v>
          </cell>
          <cell r="C182">
            <v>3</v>
          </cell>
          <cell r="D182" t="str">
            <v>Delantero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</row>
        <row r="187">
          <cell r="A187">
            <v>1957</v>
          </cell>
          <cell r="B187" t="str">
            <v>Arley Sandi</v>
          </cell>
          <cell r="C187">
            <v>18</v>
          </cell>
          <cell r="D187" t="str">
            <v>Volante</v>
          </cell>
        </row>
        <row r="188">
          <cell r="A188">
            <v>1967</v>
          </cell>
          <cell r="B188" t="str">
            <v>Carlos Soza</v>
          </cell>
          <cell r="C188">
            <v>18</v>
          </cell>
          <cell r="D188" t="str">
            <v>Delantero</v>
          </cell>
        </row>
        <row r="189">
          <cell r="A189">
            <v>1997</v>
          </cell>
          <cell r="B189" t="str">
            <v>Esteban Cano Arias</v>
          </cell>
          <cell r="C189">
            <v>18</v>
          </cell>
          <cell r="D189" t="str">
            <v>Defensa</v>
          </cell>
        </row>
        <row r="190">
          <cell r="A190">
            <v>247</v>
          </cell>
          <cell r="B190" t="str">
            <v>Francisco Flores Zapata</v>
          </cell>
          <cell r="C190">
            <v>18</v>
          </cell>
          <cell r="D190" t="str">
            <v>Volante</v>
          </cell>
        </row>
        <row r="191">
          <cell r="A191">
            <v>252</v>
          </cell>
          <cell r="B191" t="str">
            <v>Freddy Álvarez Rodríguez</v>
          </cell>
          <cell r="C191">
            <v>18</v>
          </cell>
          <cell r="D191" t="str">
            <v>Volante</v>
          </cell>
        </row>
        <row r="192">
          <cell r="A192">
            <v>1920</v>
          </cell>
          <cell r="B192" t="str">
            <v>Greivin Díaz</v>
          </cell>
          <cell r="C192">
            <v>18</v>
          </cell>
          <cell r="D192" t="str">
            <v>Volante</v>
          </cell>
        </row>
        <row r="193">
          <cell r="A193">
            <v>873</v>
          </cell>
          <cell r="B193" t="str">
            <v>Greivin Marchena</v>
          </cell>
          <cell r="C193">
            <v>18</v>
          </cell>
          <cell r="D193" t="str">
            <v>Volante</v>
          </cell>
        </row>
        <row r="194">
          <cell r="A194">
            <v>988</v>
          </cell>
          <cell r="B194" t="str">
            <v>Guillermo Barrera</v>
          </cell>
          <cell r="C194">
            <v>18</v>
          </cell>
          <cell r="D194" t="str">
            <v>Portero</v>
          </cell>
        </row>
        <row r="195">
          <cell r="A195">
            <v>308</v>
          </cell>
          <cell r="B195" t="str">
            <v>Javier Camareno</v>
          </cell>
          <cell r="C195">
            <v>18</v>
          </cell>
          <cell r="D195" t="str">
            <v>Delantero</v>
          </cell>
        </row>
        <row r="196">
          <cell r="A196">
            <v>1921</v>
          </cell>
          <cell r="B196" t="str">
            <v>Jeffrey Valverde</v>
          </cell>
          <cell r="C196">
            <v>18</v>
          </cell>
          <cell r="D196" t="str">
            <v>Delantero</v>
          </cell>
        </row>
        <row r="197">
          <cell r="A197">
            <v>366</v>
          </cell>
          <cell r="B197" t="str">
            <v>Jorge Gutiérrez Solano</v>
          </cell>
          <cell r="C197">
            <v>18</v>
          </cell>
          <cell r="D197" t="str">
            <v>Volante</v>
          </cell>
        </row>
        <row r="198">
          <cell r="A198">
            <v>980</v>
          </cell>
          <cell r="B198" t="str">
            <v>Jurguens Montenegro Vallejo</v>
          </cell>
          <cell r="C198">
            <v>18</v>
          </cell>
          <cell r="D198" t="str">
            <v>Delantero</v>
          </cell>
        </row>
        <row r="199">
          <cell r="A199">
            <v>442</v>
          </cell>
          <cell r="B199" t="str">
            <v>Jussef Delgado</v>
          </cell>
          <cell r="C199">
            <v>18</v>
          </cell>
          <cell r="D199" t="str">
            <v>Portero</v>
          </cell>
        </row>
        <row r="200">
          <cell r="A200">
            <v>469</v>
          </cell>
          <cell r="B200" t="str">
            <v>Kevin Fajardo Martinez</v>
          </cell>
          <cell r="C200">
            <v>18</v>
          </cell>
          <cell r="D200" t="str">
            <v>Defensa</v>
          </cell>
        </row>
        <row r="201">
          <cell r="A201">
            <v>1923</v>
          </cell>
          <cell r="B201" t="str">
            <v>Kevin Patiño</v>
          </cell>
          <cell r="C201">
            <v>18</v>
          </cell>
          <cell r="D201" t="str">
            <v>Volante</v>
          </cell>
        </row>
        <row r="202">
          <cell r="A202">
            <v>1927</v>
          </cell>
          <cell r="B202" t="str">
            <v>Luis Alpízar</v>
          </cell>
          <cell r="C202">
            <v>18</v>
          </cell>
          <cell r="D202" t="str">
            <v>Portero</v>
          </cell>
        </row>
        <row r="203">
          <cell r="A203">
            <v>934</v>
          </cell>
          <cell r="B203" t="str">
            <v>Luis Gutierrez</v>
          </cell>
          <cell r="C203">
            <v>18</v>
          </cell>
          <cell r="D203" t="str">
            <v>Delantero</v>
          </cell>
        </row>
        <row r="204">
          <cell r="A204">
            <v>795</v>
          </cell>
          <cell r="B204" t="str">
            <v>Luis Rodríguez</v>
          </cell>
          <cell r="C204">
            <v>18</v>
          </cell>
          <cell r="D204" t="str">
            <v>Delantero</v>
          </cell>
        </row>
        <row r="205">
          <cell r="A205">
            <v>1796</v>
          </cell>
          <cell r="B205" t="str">
            <v>Marvin Esquivel Rojas</v>
          </cell>
          <cell r="C205">
            <v>18</v>
          </cell>
          <cell r="D205" t="str">
            <v>Volante</v>
          </cell>
        </row>
        <row r="206">
          <cell r="A206">
            <v>1940</v>
          </cell>
          <cell r="B206" t="str">
            <v>Pablo Calderón</v>
          </cell>
          <cell r="C206">
            <v>18</v>
          </cell>
          <cell r="D206" t="str">
            <v>Defensa</v>
          </cell>
        </row>
        <row r="207">
          <cell r="A207">
            <v>604</v>
          </cell>
          <cell r="B207" t="str">
            <v>Rafael Núñez</v>
          </cell>
          <cell r="C207">
            <v>18</v>
          </cell>
          <cell r="D207" t="str">
            <v>Defensa</v>
          </cell>
        </row>
        <row r="208">
          <cell r="A208">
            <v>1998</v>
          </cell>
          <cell r="B208" t="str">
            <v>Ricardo Pires</v>
          </cell>
          <cell r="C208">
            <v>18</v>
          </cell>
          <cell r="D208" t="str">
            <v>Volante</v>
          </cell>
        </row>
        <row r="209">
          <cell r="A209">
            <v>989</v>
          </cell>
          <cell r="B209" t="str">
            <v>Sebastián Castro Rodríguez</v>
          </cell>
          <cell r="C209">
            <v>18</v>
          </cell>
          <cell r="D209" t="str">
            <v>Volante</v>
          </cell>
        </row>
        <row r="210">
          <cell r="A210">
            <v>696</v>
          </cell>
          <cell r="B210" t="str">
            <v>Walter Chévez</v>
          </cell>
          <cell r="C210">
            <v>18</v>
          </cell>
          <cell r="D210" t="str">
            <v>Volante</v>
          </cell>
        </row>
        <row r="211">
          <cell r="A211">
            <v>701</v>
          </cell>
          <cell r="B211" t="str">
            <v>William Fernández</v>
          </cell>
          <cell r="C211">
            <v>18</v>
          </cell>
          <cell r="D211" t="str">
            <v>Defensa</v>
          </cell>
        </row>
        <row r="212">
          <cell r="A212">
            <v>1930</v>
          </cell>
          <cell r="B212" t="str">
            <v>Wilmar Núñez</v>
          </cell>
          <cell r="C212">
            <v>18</v>
          </cell>
          <cell r="D212" t="str">
            <v>Volante</v>
          </cell>
        </row>
        <row r="213">
          <cell r="A213">
            <v>1931</v>
          </cell>
          <cell r="B213" t="str">
            <v>Yeison Molina</v>
          </cell>
          <cell r="C213">
            <v>18</v>
          </cell>
          <cell r="D213" t="str">
            <v>Defensa</v>
          </cell>
        </row>
        <row r="214">
          <cell r="A214">
            <v>1932</v>
          </cell>
          <cell r="B214" t="str">
            <v>Yonaiker Mora</v>
          </cell>
          <cell r="C214">
            <v>18</v>
          </cell>
          <cell r="D214" t="str">
            <v>Volante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</row>
        <row r="217">
          <cell r="A217">
            <v>0</v>
          </cell>
          <cell r="B217">
            <v>0</v>
          </cell>
          <cell r="C217">
            <v>0</v>
          </cell>
          <cell r="D217">
            <v>0</v>
          </cell>
        </row>
        <row r="218">
          <cell r="A218">
            <v>0</v>
          </cell>
          <cell r="B218">
            <v>0</v>
          </cell>
          <cell r="C218">
            <v>0</v>
          </cell>
          <cell r="D218">
            <v>0</v>
          </cell>
        </row>
        <row r="219">
          <cell r="A219">
            <v>18</v>
          </cell>
          <cell r="B219" t="str">
            <v>Alexander Espinoza Barrantes</v>
          </cell>
          <cell r="C219">
            <v>10</v>
          </cell>
          <cell r="D219" t="str">
            <v>Volante</v>
          </cell>
        </row>
        <row r="220">
          <cell r="A220">
            <v>48</v>
          </cell>
          <cell r="B220" t="str">
            <v>Andrey Francis</v>
          </cell>
          <cell r="C220">
            <v>10</v>
          </cell>
          <cell r="D220" t="str">
            <v>Delantero</v>
          </cell>
        </row>
        <row r="221">
          <cell r="A221">
            <v>1949</v>
          </cell>
          <cell r="B221" t="str">
            <v>Arnold Reyes</v>
          </cell>
          <cell r="C221">
            <v>10</v>
          </cell>
          <cell r="D221" t="str">
            <v>Portero</v>
          </cell>
        </row>
        <row r="222">
          <cell r="A222">
            <v>1038</v>
          </cell>
          <cell r="B222" t="str">
            <v>Darlon Levell Taylor</v>
          </cell>
          <cell r="C222">
            <v>10</v>
          </cell>
          <cell r="D222" t="str">
            <v>Defensa</v>
          </cell>
        </row>
        <row r="223">
          <cell r="A223">
            <v>173</v>
          </cell>
          <cell r="B223" t="str">
            <v>Devon Green</v>
          </cell>
          <cell r="C223">
            <v>10</v>
          </cell>
          <cell r="D223" t="str">
            <v>Defensa</v>
          </cell>
        </row>
        <row r="224">
          <cell r="A224">
            <v>174</v>
          </cell>
          <cell r="B224" t="str">
            <v>Dexter Lewis Bonilla</v>
          </cell>
          <cell r="C224">
            <v>10</v>
          </cell>
          <cell r="D224" t="str">
            <v>Portero</v>
          </cell>
        </row>
        <row r="225">
          <cell r="A225">
            <v>210</v>
          </cell>
          <cell r="B225" t="str">
            <v>Elking Scoby</v>
          </cell>
          <cell r="C225">
            <v>10</v>
          </cell>
          <cell r="D225" t="str">
            <v>Defensa</v>
          </cell>
        </row>
        <row r="226">
          <cell r="A226">
            <v>253</v>
          </cell>
          <cell r="B226" t="str">
            <v>Froylan Alfaro</v>
          </cell>
          <cell r="C226">
            <v>10</v>
          </cell>
          <cell r="D226" t="str">
            <v>Delantero</v>
          </cell>
        </row>
        <row r="227">
          <cell r="A227">
            <v>1916</v>
          </cell>
          <cell r="B227" t="str">
            <v>Guillermo Brooks</v>
          </cell>
          <cell r="C227">
            <v>10</v>
          </cell>
          <cell r="D227" t="str">
            <v>Delantero</v>
          </cell>
        </row>
        <row r="228">
          <cell r="A228">
            <v>301</v>
          </cell>
          <cell r="B228" t="str">
            <v>James Hudson</v>
          </cell>
          <cell r="C228">
            <v>10</v>
          </cell>
          <cell r="D228" t="str">
            <v>Volante</v>
          </cell>
        </row>
        <row r="229">
          <cell r="A229">
            <v>1917</v>
          </cell>
          <cell r="B229" t="str">
            <v>Jefferson Barnett</v>
          </cell>
          <cell r="C229">
            <v>10</v>
          </cell>
          <cell r="D229" t="str">
            <v>Volante</v>
          </cell>
        </row>
        <row r="230">
          <cell r="A230">
            <v>1969</v>
          </cell>
          <cell r="B230" t="str">
            <v>Jefferson Rivera</v>
          </cell>
          <cell r="C230">
            <v>10</v>
          </cell>
          <cell r="D230" t="str">
            <v>Volante</v>
          </cell>
        </row>
        <row r="231">
          <cell r="A231">
            <v>1970</v>
          </cell>
          <cell r="B231" t="str">
            <v>Jesus Chaves</v>
          </cell>
          <cell r="C231">
            <v>10</v>
          </cell>
          <cell r="D231" t="str">
            <v>Volante</v>
          </cell>
        </row>
        <row r="232">
          <cell r="A232">
            <v>346</v>
          </cell>
          <cell r="B232" t="str">
            <v>Johnny Gordon Benwell</v>
          </cell>
          <cell r="C232">
            <v>10</v>
          </cell>
          <cell r="D232" t="str">
            <v>Volante</v>
          </cell>
        </row>
        <row r="233">
          <cell r="A233">
            <v>1808</v>
          </cell>
          <cell r="B233" t="str">
            <v>Jonaiker Gamboa</v>
          </cell>
          <cell r="C233">
            <v>10</v>
          </cell>
          <cell r="D233" t="str">
            <v>Defensa</v>
          </cell>
        </row>
        <row r="234">
          <cell r="A234">
            <v>1972</v>
          </cell>
          <cell r="B234" t="str">
            <v>Jorkaeek Azofeifa</v>
          </cell>
          <cell r="C234">
            <v>10</v>
          </cell>
          <cell r="D234" t="str">
            <v>Defensa</v>
          </cell>
        </row>
        <row r="235">
          <cell r="A235">
            <v>1806</v>
          </cell>
          <cell r="B235" t="str">
            <v>Joshua Cayasso</v>
          </cell>
          <cell r="C235">
            <v>10</v>
          </cell>
          <cell r="D235" t="str">
            <v>Defensa</v>
          </cell>
        </row>
        <row r="236">
          <cell r="A236">
            <v>1915</v>
          </cell>
          <cell r="B236" t="str">
            <v>Josué Reina</v>
          </cell>
          <cell r="C236">
            <v>10</v>
          </cell>
          <cell r="D236" t="str">
            <v>Volante</v>
          </cell>
        </row>
        <row r="237">
          <cell r="A237">
            <v>2006</v>
          </cell>
          <cell r="B237" t="str">
            <v>Josué Velásquez</v>
          </cell>
          <cell r="C237">
            <v>10</v>
          </cell>
          <cell r="D237" t="str">
            <v>Portero</v>
          </cell>
        </row>
        <row r="238">
          <cell r="A238">
            <v>1029</v>
          </cell>
          <cell r="B238" t="str">
            <v>Kadeem Cole Martínez</v>
          </cell>
          <cell r="C238">
            <v>10</v>
          </cell>
          <cell r="D238" t="str">
            <v>Delantero</v>
          </cell>
        </row>
        <row r="239">
          <cell r="A239">
            <v>444</v>
          </cell>
          <cell r="B239" t="str">
            <v>Kareem McLean Powell</v>
          </cell>
          <cell r="C239">
            <v>10</v>
          </cell>
          <cell r="D239" t="str">
            <v>Volante</v>
          </cell>
        </row>
        <row r="240">
          <cell r="A240">
            <v>465</v>
          </cell>
          <cell r="B240" t="str">
            <v>Kevin Cunningham</v>
          </cell>
          <cell r="C240">
            <v>10</v>
          </cell>
          <cell r="D240" t="str">
            <v>Volante</v>
          </cell>
        </row>
        <row r="241">
          <cell r="A241">
            <v>1959</v>
          </cell>
          <cell r="B241" t="str">
            <v>Kevin Díaz</v>
          </cell>
          <cell r="C241">
            <v>10</v>
          </cell>
          <cell r="D241" t="str">
            <v>Volante</v>
          </cell>
        </row>
        <row r="242">
          <cell r="A242">
            <v>505</v>
          </cell>
          <cell r="B242" t="str">
            <v>Luis Alejandro Pérez Castillo</v>
          </cell>
          <cell r="C242">
            <v>10</v>
          </cell>
          <cell r="D242" t="str">
            <v>Volante</v>
          </cell>
        </row>
        <row r="243">
          <cell r="A243">
            <v>1971</v>
          </cell>
          <cell r="B243" t="str">
            <v>Luis Sirias</v>
          </cell>
          <cell r="C243">
            <v>10</v>
          </cell>
          <cell r="D243" t="str">
            <v>Portero</v>
          </cell>
        </row>
        <row r="244">
          <cell r="A244">
            <v>547</v>
          </cell>
          <cell r="B244" t="str">
            <v>Marvin Esquivel Paz</v>
          </cell>
          <cell r="C244">
            <v>10</v>
          </cell>
          <cell r="D244" t="str">
            <v>Volante</v>
          </cell>
        </row>
        <row r="245">
          <cell r="A245">
            <v>571</v>
          </cell>
          <cell r="B245" t="str">
            <v>Neeuro Shaquille Jiménez Ortega</v>
          </cell>
          <cell r="C245">
            <v>10</v>
          </cell>
          <cell r="D245" t="str">
            <v>Defensa</v>
          </cell>
        </row>
        <row r="246">
          <cell r="A246">
            <v>601</v>
          </cell>
          <cell r="B246" t="str">
            <v>Pedro Leal Valencia</v>
          </cell>
          <cell r="C246">
            <v>10</v>
          </cell>
          <cell r="D246" t="str">
            <v>Volante</v>
          </cell>
        </row>
        <row r="247">
          <cell r="A247">
            <v>1958</v>
          </cell>
          <cell r="B247" t="str">
            <v>Rasheed García</v>
          </cell>
          <cell r="C247">
            <v>10</v>
          </cell>
          <cell r="D247" t="str">
            <v>Defensa</v>
          </cell>
        </row>
        <row r="248">
          <cell r="A248">
            <v>1842</v>
          </cell>
          <cell r="B248" t="str">
            <v>Roan Wilson Gordon</v>
          </cell>
          <cell r="C248">
            <v>10</v>
          </cell>
          <cell r="D248" t="str">
            <v>Volante</v>
          </cell>
        </row>
        <row r="249">
          <cell r="A249">
            <v>1807</v>
          </cell>
          <cell r="B249" t="str">
            <v>Roberto McCloud</v>
          </cell>
          <cell r="C249">
            <v>10</v>
          </cell>
          <cell r="D249" t="str">
            <v>Volante</v>
          </cell>
        </row>
        <row r="250">
          <cell r="A250">
            <v>656</v>
          </cell>
          <cell r="B250" t="str">
            <v>Roy Smith</v>
          </cell>
          <cell r="C250">
            <v>10</v>
          </cell>
          <cell r="D250" t="str">
            <v>Defensa</v>
          </cell>
        </row>
        <row r="251">
          <cell r="A251">
            <v>1918</v>
          </cell>
          <cell r="B251" t="str">
            <v>Shadueynd Pemberton</v>
          </cell>
          <cell r="C251">
            <v>10</v>
          </cell>
          <cell r="D251" t="str">
            <v>Volante</v>
          </cell>
        </row>
        <row r="252">
          <cell r="A252">
            <v>1891</v>
          </cell>
          <cell r="B252" t="str">
            <v>Sheldon Harris</v>
          </cell>
          <cell r="C252">
            <v>10</v>
          </cell>
          <cell r="D252" t="str">
            <v>Volante</v>
          </cell>
        </row>
        <row r="253">
          <cell r="A253">
            <v>738</v>
          </cell>
          <cell r="B253" t="str">
            <v>Yoserth Hernández</v>
          </cell>
          <cell r="C253">
            <v>10</v>
          </cell>
          <cell r="D253" t="str">
            <v>Volante</v>
          </cell>
        </row>
        <row r="254">
          <cell r="A254">
            <v>718</v>
          </cell>
          <cell r="B254" t="str">
            <v>Yuaicell Wright Parks</v>
          </cell>
          <cell r="C254">
            <v>10</v>
          </cell>
          <cell r="D254" t="str">
            <v>Delantero</v>
          </cell>
        </row>
        <row r="255">
          <cell r="A255">
            <v>0</v>
          </cell>
          <cell r="B255">
            <v>0</v>
          </cell>
          <cell r="C255">
            <v>0</v>
          </cell>
          <cell r="D255">
            <v>0</v>
          </cell>
        </row>
        <row r="256">
          <cell r="A256">
            <v>0</v>
          </cell>
          <cell r="B256">
            <v>0</v>
          </cell>
          <cell r="C256">
            <v>0</v>
          </cell>
          <cell r="D256">
            <v>0</v>
          </cell>
        </row>
        <row r="257">
          <cell r="A257">
            <v>0</v>
          </cell>
          <cell r="B257">
            <v>0</v>
          </cell>
          <cell r="C257">
            <v>0</v>
          </cell>
          <cell r="D257">
            <v>0</v>
          </cell>
        </row>
        <row r="258">
          <cell r="A258">
            <v>0</v>
          </cell>
          <cell r="B258">
            <v>0</v>
          </cell>
          <cell r="C258">
            <v>0</v>
          </cell>
          <cell r="D258">
            <v>0</v>
          </cell>
        </row>
        <row r="259">
          <cell r="A259">
            <v>1980</v>
          </cell>
          <cell r="B259" t="str">
            <v>Alexis Ramos</v>
          </cell>
          <cell r="C259">
            <v>5</v>
          </cell>
          <cell r="D259" t="str">
            <v>Delantero</v>
          </cell>
        </row>
        <row r="260">
          <cell r="A260">
            <v>1961</v>
          </cell>
          <cell r="B260" t="str">
            <v>Anderson Barboza</v>
          </cell>
          <cell r="C260">
            <v>5</v>
          </cell>
          <cell r="D260" t="str">
            <v>Volante</v>
          </cell>
        </row>
        <row r="261">
          <cell r="A261">
            <v>62</v>
          </cell>
          <cell r="B261" t="str">
            <v>Antony Mata Flores</v>
          </cell>
          <cell r="C261">
            <v>5</v>
          </cell>
          <cell r="D261" t="str">
            <v>Delantero</v>
          </cell>
        </row>
        <row r="262">
          <cell r="A262">
            <v>72</v>
          </cell>
          <cell r="B262" t="str">
            <v>Asdrúbal Gibbons</v>
          </cell>
          <cell r="C262">
            <v>5</v>
          </cell>
          <cell r="D262" t="str">
            <v>Defensa</v>
          </cell>
        </row>
        <row r="263">
          <cell r="A263">
            <v>1784</v>
          </cell>
          <cell r="B263" t="str">
            <v>Axel Amador</v>
          </cell>
          <cell r="C263">
            <v>5</v>
          </cell>
          <cell r="D263" t="str">
            <v>Volante</v>
          </cell>
        </row>
        <row r="264">
          <cell r="A264">
            <v>94</v>
          </cell>
          <cell r="B264" t="str">
            <v>Bryan Morales Carrillo</v>
          </cell>
          <cell r="C264">
            <v>5</v>
          </cell>
          <cell r="D264" t="str">
            <v>Portero</v>
          </cell>
        </row>
        <row r="265">
          <cell r="A265">
            <v>122</v>
          </cell>
          <cell r="B265" t="str">
            <v>Cesar Elizondo</v>
          </cell>
          <cell r="C265">
            <v>5</v>
          </cell>
          <cell r="D265" t="str">
            <v>Delantero</v>
          </cell>
        </row>
        <row r="266">
          <cell r="A266">
            <v>1989</v>
          </cell>
          <cell r="B266" t="str">
            <v>Craig Foster</v>
          </cell>
          <cell r="C266">
            <v>5</v>
          </cell>
          <cell r="D266" t="str">
            <v>Delantero</v>
          </cell>
        </row>
        <row r="267">
          <cell r="A267">
            <v>2000</v>
          </cell>
          <cell r="B267" t="str">
            <v>Cristian Hernández</v>
          </cell>
          <cell r="C267">
            <v>5</v>
          </cell>
          <cell r="D267" t="str">
            <v>Volante</v>
          </cell>
        </row>
        <row r="268">
          <cell r="A268">
            <v>1014</v>
          </cell>
          <cell r="B268" t="str">
            <v>Dennis Castillo Romero</v>
          </cell>
          <cell r="C268">
            <v>5</v>
          </cell>
          <cell r="D268" t="str">
            <v>Defensa</v>
          </cell>
        </row>
        <row r="269">
          <cell r="A269">
            <v>1913</v>
          </cell>
          <cell r="B269" t="str">
            <v>Deybis Jiménez</v>
          </cell>
          <cell r="C269">
            <v>5</v>
          </cell>
          <cell r="D269" t="str">
            <v>Delantero</v>
          </cell>
        </row>
        <row r="270">
          <cell r="A270">
            <v>194</v>
          </cell>
          <cell r="B270" t="str">
            <v>Edder Monguio Villegas</v>
          </cell>
          <cell r="C270">
            <v>5</v>
          </cell>
          <cell r="D270" t="str">
            <v>Defensa</v>
          </cell>
        </row>
        <row r="271">
          <cell r="A271">
            <v>1999</v>
          </cell>
          <cell r="B271" t="str">
            <v>Erick Marin Campos</v>
          </cell>
          <cell r="C271">
            <v>5</v>
          </cell>
          <cell r="D271" t="str">
            <v>Volante</v>
          </cell>
        </row>
        <row r="272">
          <cell r="A272">
            <v>1973</v>
          </cell>
          <cell r="B272" t="str">
            <v>Francisco Ramírez</v>
          </cell>
          <cell r="C272">
            <v>5</v>
          </cell>
          <cell r="D272" t="str">
            <v>Volante</v>
          </cell>
        </row>
        <row r="273">
          <cell r="A273">
            <v>256</v>
          </cell>
          <cell r="B273" t="str">
            <v>Gabriel Leiva</v>
          </cell>
          <cell r="C273">
            <v>5</v>
          </cell>
          <cell r="D273" t="str">
            <v>Delantero</v>
          </cell>
        </row>
        <row r="274">
          <cell r="A274">
            <v>783</v>
          </cell>
          <cell r="B274" t="str">
            <v>Guido Jiménez</v>
          </cell>
          <cell r="C274">
            <v>5</v>
          </cell>
          <cell r="D274" t="str">
            <v>Portero</v>
          </cell>
        </row>
        <row r="275">
          <cell r="A275">
            <v>2002</v>
          </cell>
          <cell r="B275" t="str">
            <v>Gustavo Agüero</v>
          </cell>
          <cell r="C275">
            <v>5</v>
          </cell>
          <cell r="D275" t="str">
            <v>Portero</v>
          </cell>
        </row>
        <row r="276">
          <cell r="A276">
            <v>274</v>
          </cell>
          <cell r="B276" t="str">
            <v>Gustavo Díaz Flores</v>
          </cell>
          <cell r="C276">
            <v>5</v>
          </cell>
          <cell r="D276" t="str">
            <v>Volante</v>
          </cell>
        </row>
        <row r="277">
          <cell r="A277">
            <v>281</v>
          </cell>
          <cell r="B277" t="str">
            <v>Heiner Mora Mora</v>
          </cell>
          <cell r="C277">
            <v>5</v>
          </cell>
          <cell r="D277" t="str">
            <v>Defensa</v>
          </cell>
        </row>
        <row r="278">
          <cell r="A278">
            <v>299</v>
          </cell>
          <cell r="B278" t="str">
            <v>Jake Beckford Edwards</v>
          </cell>
          <cell r="C278">
            <v>5</v>
          </cell>
          <cell r="D278" t="str">
            <v>Volante</v>
          </cell>
        </row>
        <row r="279">
          <cell r="A279">
            <v>329</v>
          </cell>
          <cell r="B279" t="str">
            <v>Jhamir Ordián Alexander</v>
          </cell>
          <cell r="C279">
            <v>5</v>
          </cell>
          <cell r="D279" t="str">
            <v>Defensa</v>
          </cell>
        </row>
        <row r="280">
          <cell r="A280">
            <v>888</v>
          </cell>
          <cell r="B280" t="str">
            <v>Johan Cortéz Alfaro</v>
          </cell>
          <cell r="C280">
            <v>5</v>
          </cell>
          <cell r="D280" t="str">
            <v>Volante</v>
          </cell>
        </row>
        <row r="281">
          <cell r="A281">
            <v>374</v>
          </cell>
          <cell r="B281" t="str">
            <v>Jorge Ramírez</v>
          </cell>
          <cell r="C281">
            <v>5</v>
          </cell>
          <cell r="D281" t="str">
            <v>Defensa</v>
          </cell>
        </row>
        <row r="282">
          <cell r="A282">
            <v>379</v>
          </cell>
          <cell r="B282" t="str">
            <v>José Sánchez Barquero</v>
          </cell>
          <cell r="C282">
            <v>5</v>
          </cell>
          <cell r="D282" t="str">
            <v>Volante</v>
          </cell>
        </row>
        <row r="283">
          <cell r="A283">
            <v>1034</v>
          </cell>
          <cell r="B283" t="str">
            <v>Joshua Navarro Sandí</v>
          </cell>
          <cell r="C283">
            <v>5</v>
          </cell>
          <cell r="D283" t="str">
            <v>Delantero</v>
          </cell>
        </row>
        <row r="284">
          <cell r="A284">
            <v>1942</v>
          </cell>
          <cell r="B284" t="str">
            <v>Justin Monge</v>
          </cell>
          <cell r="C284">
            <v>5</v>
          </cell>
          <cell r="D284" t="str">
            <v>Delantero</v>
          </cell>
        </row>
        <row r="285">
          <cell r="A285">
            <v>445</v>
          </cell>
          <cell r="B285" t="str">
            <v>Keylor Soto</v>
          </cell>
          <cell r="C285">
            <v>5</v>
          </cell>
          <cell r="D285" t="str">
            <v>Defensa</v>
          </cell>
        </row>
        <row r="286">
          <cell r="A286">
            <v>506</v>
          </cell>
          <cell r="B286" t="str">
            <v>Luis Carlos Barrantes Campos</v>
          </cell>
          <cell r="C286">
            <v>5</v>
          </cell>
          <cell r="D286" t="str">
            <v>Volante</v>
          </cell>
        </row>
        <row r="287">
          <cell r="A287">
            <v>528</v>
          </cell>
          <cell r="B287" t="str">
            <v>Marco Barrantes</v>
          </cell>
          <cell r="C287">
            <v>5</v>
          </cell>
          <cell r="D287" t="str">
            <v>Defensa</v>
          </cell>
        </row>
        <row r="288">
          <cell r="A288">
            <v>1835</v>
          </cell>
          <cell r="B288" t="str">
            <v>Néstor Mena</v>
          </cell>
          <cell r="C288">
            <v>5</v>
          </cell>
          <cell r="D288" t="str">
            <v>Portero</v>
          </cell>
        </row>
        <row r="289">
          <cell r="A289">
            <v>950</v>
          </cell>
          <cell r="B289" t="str">
            <v>Pablo Azcurra</v>
          </cell>
          <cell r="C289">
            <v>5</v>
          </cell>
          <cell r="D289" t="str">
            <v>Volante</v>
          </cell>
        </row>
        <row r="290">
          <cell r="A290">
            <v>603</v>
          </cell>
          <cell r="B290" t="str">
            <v>Porfirio López Meza</v>
          </cell>
          <cell r="C290">
            <v>5</v>
          </cell>
          <cell r="D290" t="str">
            <v>Defensa</v>
          </cell>
        </row>
        <row r="291">
          <cell r="A291">
            <v>1950</v>
          </cell>
          <cell r="B291" t="str">
            <v>Sebastián Monge</v>
          </cell>
          <cell r="C291">
            <v>5</v>
          </cell>
          <cell r="D291" t="str">
            <v>Defensa</v>
          </cell>
        </row>
        <row r="292">
          <cell r="A292">
            <v>0</v>
          </cell>
          <cell r="B292">
            <v>0</v>
          </cell>
          <cell r="C292">
            <v>0</v>
          </cell>
          <cell r="D292">
            <v>0</v>
          </cell>
        </row>
        <row r="293">
          <cell r="A293">
            <v>0</v>
          </cell>
          <cell r="B293">
            <v>0</v>
          </cell>
          <cell r="C293">
            <v>0</v>
          </cell>
          <cell r="D293">
            <v>0</v>
          </cell>
        </row>
        <row r="294">
          <cell r="A294">
            <v>0</v>
          </cell>
          <cell r="B294">
            <v>0</v>
          </cell>
          <cell r="C294">
            <v>0</v>
          </cell>
          <cell r="D294">
            <v>0</v>
          </cell>
        </row>
        <row r="295">
          <cell r="A295">
            <v>0</v>
          </cell>
          <cell r="B295">
            <v>0</v>
          </cell>
          <cell r="C295">
            <v>0</v>
          </cell>
          <cell r="D295">
            <v>0</v>
          </cell>
        </row>
        <row r="296">
          <cell r="A296">
            <v>31</v>
          </cell>
          <cell r="B296" t="str">
            <v>Álvaro Aguilar Salas</v>
          </cell>
          <cell r="C296">
            <v>7</v>
          </cell>
          <cell r="D296" t="str">
            <v>Defensa</v>
          </cell>
        </row>
        <row r="297">
          <cell r="A297">
            <v>820</v>
          </cell>
          <cell r="B297" t="str">
            <v>Alvaro Saborio Chacón</v>
          </cell>
          <cell r="C297">
            <v>7</v>
          </cell>
          <cell r="D297" t="str">
            <v>Delantero</v>
          </cell>
        </row>
        <row r="298">
          <cell r="A298">
            <v>1813</v>
          </cell>
          <cell r="B298" t="str">
            <v>Andrey Soto</v>
          </cell>
          <cell r="C298">
            <v>7</v>
          </cell>
          <cell r="D298" t="str">
            <v>Volante</v>
          </cell>
        </row>
        <row r="299">
          <cell r="A299">
            <v>102</v>
          </cell>
          <cell r="B299" t="str">
            <v>Carlos Acosta Evans</v>
          </cell>
          <cell r="C299">
            <v>7</v>
          </cell>
          <cell r="D299" t="str">
            <v>Volante</v>
          </cell>
        </row>
        <row r="300">
          <cell r="A300">
            <v>1837</v>
          </cell>
          <cell r="B300" t="str">
            <v>Claudio Pérez</v>
          </cell>
          <cell r="C300">
            <v>7</v>
          </cell>
          <cell r="D300" t="str">
            <v>Defensa</v>
          </cell>
        </row>
        <row r="301">
          <cell r="A301">
            <v>127</v>
          </cell>
          <cell r="B301" t="str">
            <v>Cristian Martínez Mena</v>
          </cell>
          <cell r="C301">
            <v>7</v>
          </cell>
          <cell r="D301" t="str">
            <v>Volante</v>
          </cell>
        </row>
        <row r="302">
          <cell r="A302">
            <v>184</v>
          </cell>
          <cell r="B302" t="str">
            <v>Diego Madrigal Ulloa</v>
          </cell>
          <cell r="C302">
            <v>7</v>
          </cell>
          <cell r="D302" t="str">
            <v>Volante</v>
          </cell>
        </row>
        <row r="303">
          <cell r="A303">
            <v>230</v>
          </cell>
          <cell r="B303" t="str">
            <v>Esteban Ramírez Segnini</v>
          </cell>
          <cell r="C303">
            <v>7</v>
          </cell>
          <cell r="D303" t="str">
            <v>Volante</v>
          </cell>
        </row>
        <row r="304">
          <cell r="A304">
            <v>243</v>
          </cell>
          <cell r="B304" t="str">
            <v>Fernando Brenes Arrieta</v>
          </cell>
          <cell r="C304">
            <v>7</v>
          </cell>
          <cell r="D304" t="str">
            <v>Defensa</v>
          </cell>
        </row>
        <row r="305">
          <cell r="A305">
            <v>268</v>
          </cell>
          <cell r="B305" t="str">
            <v>Greivin Méndez Venegas</v>
          </cell>
          <cell r="C305">
            <v>7</v>
          </cell>
          <cell r="D305" t="str">
            <v>Defensa</v>
          </cell>
        </row>
        <row r="306">
          <cell r="A306">
            <v>769</v>
          </cell>
          <cell r="B306" t="str">
            <v>Jason Vega</v>
          </cell>
          <cell r="C306">
            <v>7</v>
          </cell>
          <cell r="D306" t="str">
            <v>Portero</v>
          </cell>
        </row>
        <row r="307">
          <cell r="A307">
            <v>1955</v>
          </cell>
          <cell r="B307" t="str">
            <v>Jean Carlos Alvarado</v>
          </cell>
          <cell r="C307">
            <v>7</v>
          </cell>
          <cell r="D307" t="str">
            <v>Volante</v>
          </cell>
        </row>
        <row r="308">
          <cell r="A308">
            <v>357</v>
          </cell>
          <cell r="B308" t="str">
            <v>Jordan Hakeem Smith Wint</v>
          </cell>
          <cell r="C308">
            <v>7</v>
          </cell>
          <cell r="D308" t="str">
            <v>Defensa</v>
          </cell>
        </row>
        <row r="309">
          <cell r="A309">
            <v>1975</v>
          </cell>
          <cell r="B309" t="str">
            <v>Jorman Aguilar</v>
          </cell>
          <cell r="C309">
            <v>7</v>
          </cell>
          <cell r="D309" t="str">
            <v>Delantero</v>
          </cell>
        </row>
        <row r="310">
          <cell r="A310">
            <v>1990</v>
          </cell>
          <cell r="B310" t="str">
            <v>Jose Andrés Rodríguez</v>
          </cell>
          <cell r="C310">
            <v>7</v>
          </cell>
          <cell r="D310" t="str">
            <v>Volante</v>
          </cell>
        </row>
        <row r="311">
          <cell r="A311">
            <v>772</v>
          </cell>
          <cell r="B311" t="str">
            <v>José David Sánchez Cruz</v>
          </cell>
          <cell r="C311">
            <v>7</v>
          </cell>
          <cell r="D311" t="str">
            <v>Defensa</v>
          </cell>
        </row>
        <row r="312">
          <cell r="A312">
            <v>415</v>
          </cell>
          <cell r="B312" t="str">
            <v>Jossimar Pemberton Segura</v>
          </cell>
          <cell r="C312">
            <v>7</v>
          </cell>
          <cell r="D312" t="str">
            <v>Delantero</v>
          </cell>
        </row>
        <row r="313">
          <cell r="A313">
            <v>426</v>
          </cell>
          <cell r="B313" t="str">
            <v>Juan Gabriel Bustos Golobio</v>
          </cell>
          <cell r="C313">
            <v>7</v>
          </cell>
          <cell r="D313" t="str">
            <v>Volante</v>
          </cell>
        </row>
        <row r="314">
          <cell r="A314">
            <v>433</v>
          </cell>
          <cell r="B314" t="str">
            <v>Juan Vicente Solís Brenes</v>
          </cell>
          <cell r="C314">
            <v>7</v>
          </cell>
          <cell r="D314" t="str">
            <v>Delantero</v>
          </cell>
        </row>
        <row r="315">
          <cell r="A315">
            <v>847</v>
          </cell>
          <cell r="B315" t="str">
            <v>Julio Cruz González</v>
          </cell>
          <cell r="C315">
            <v>7</v>
          </cell>
          <cell r="D315" t="str">
            <v>Delantero</v>
          </cell>
        </row>
        <row r="316">
          <cell r="A316">
            <v>1023</v>
          </cell>
          <cell r="B316" t="str">
            <v>Kevin Chamorro Rodríguez</v>
          </cell>
          <cell r="C316">
            <v>7</v>
          </cell>
          <cell r="D316" t="str">
            <v>Portero</v>
          </cell>
        </row>
        <row r="317">
          <cell r="A317">
            <v>785</v>
          </cell>
          <cell r="B317" t="str">
            <v>Lucas Meza</v>
          </cell>
          <cell r="C317">
            <v>7</v>
          </cell>
          <cell r="D317" t="str">
            <v>Defensa</v>
          </cell>
        </row>
        <row r="318">
          <cell r="A318">
            <v>531</v>
          </cell>
          <cell r="B318" t="str">
            <v>Marcos Julian Mena Rojas</v>
          </cell>
          <cell r="C318">
            <v>7</v>
          </cell>
          <cell r="D318" t="str">
            <v>Delantero</v>
          </cell>
        </row>
        <row r="319">
          <cell r="A319">
            <v>550</v>
          </cell>
          <cell r="B319" t="str">
            <v>Marvin Obando Mata</v>
          </cell>
          <cell r="C319">
            <v>7</v>
          </cell>
          <cell r="D319" t="str">
            <v>Defensa</v>
          </cell>
        </row>
        <row r="320">
          <cell r="A320">
            <v>1991</v>
          </cell>
          <cell r="B320" t="str">
            <v>Omar Browne</v>
          </cell>
          <cell r="C320">
            <v>7</v>
          </cell>
          <cell r="D320" t="str">
            <v>Delantero</v>
          </cell>
        </row>
        <row r="321">
          <cell r="A321">
            <v>589</v>
          </cell>
          <cell r="B321" t="str">
            <v>Pablo Airbone</v>
          </cell>
          <cell r="C321">
            <v>7</v>
          </cell>
          <cell r="D321" t="str">
            <v>Defensa</v>
          </cell>
        </row>
        <row r="322">
          <cell r="A322">
            <v>598</v>
          </cell>
          <cell r="B322" t="str">
            <v>Patrick Pemberton Bernard</v>
          </cell>
          <cell r="C322">
            <v>7</v>
          </cell>
          <cell r="D322" t="str">
            <v>Portero</v>
          </cell>
        </row>
        <row r="323">
          <cell r="A323">
            <v>2007</v>
          </cell>
          <cell r="B323" t="str">
            <v>Raheem Cole</v>
          </cell>
          <cell r="C323">
            <v>7</v>
          </cell>
          <cell r="D323" t="str">
            <v>Volante</v>
          </cell>
        </row>
        <row r="324">
          <cell r="A324">
            <v>742</v>
          </cell>
          <cell r="B324" t="str">
            <v>Randy Chirino</v>
          </cell>
          <cell r="C324">
            <v>7</v>
          </cell>
          <cell r="D324" t="str">
            <v>Volante</v>
          </cell>
        </row>
        <row r="325">
          <cell r="A325">
            <v>1849</v>
          </cell>
          <cell r="B325" t="str">
            <v>Rashid Chirino</v>
          </cell>
          <cell r="C325">
            <v>7</v>
          </cell>
          <cell r="D325" t="str">
            <v>Delantero</v>
          </cell>
        </row>
        <row r="326">
          <cell r="A326">
            <v>1797</v>
          </cell>
          <cell r="B326" t="str">
            <v>Reggy Rivera Angulo</v>
          </cell>
          <cell r="C326">
            <v>7</v>
          </cell>
          <cell r="D326" t="str">
            <v>Defensa</v>
          </cell>
        </row>
        <row r="327">
          <cell r="A327">
            <v>777</v>
          </cell>
          <cell r="B327" t="str">
            <v>Roberto Córdoba Durán</v>
          </cell>
          <cell r="C327">
            <v>7</v>
          </cell>
          <cell r="D327" t="str">
            <v>Volante</v>
          </cell>
        </row>
        <row r="328">
          <cell r="A328">
            <v>657</v>
          </cell>
          <cell r="B328" t="str">
            <v>Rudy Dawson Forbes</v>
          </cell>
          <cell r="C328">
            <v>7</v>
          </cell>
          <cell r="D328" t="str">
            <v>Defensa</v>
          </cell>
        </row>
        <row r="329">
          <cell r="A329">
            <v>0</v>
          </cell>
          <cell r="B329">
            <v>0</v>
          </cell>
          <cell r="C329">
            <v>0</v>
          </cell>
          <cell r="D329">
            <v>0</v>
          </cell>
        </row>
        <row r="330">
          <cell r="A330">
            <v>0</v>
          </cell>
          <cell r="B330">
            <v>0</v>
          </cell>
          <cell r="C330">
            <v>0</v>
          </cell>
          <cell r="D330">
            <v>0</v>
          </cell>
        </row>
        <row r="331">
          <cell r="A331">
            <v>0</v>
          </cell>
          <cell r="B331">
            <v>0</v>
          </cell>
          <cell r="C331">
            <v>0</v>
          </cell>
          <cell r="D331">
            <v>0</v>
          </cell>
        </row>
        <row r="332">
          <cell r="A332">
            <v>0</v>
          </cell>
          <cell r="B332">
            <v>0</v>
          </cell>
          <cell r="C332">
            <v>0</v>
          </cell>
          <cell r="D332">
            <v>0</v>
          </cell>
        </row>
        <row r="333">
          <cell r="A333">
            <v>35</v>
          </cell>
          <cell r="B333" t="str">
            <v>Alvin Bennett Freckleton</v>
          </cell>
          <cell r="C333">
            <v>6</v>
          </cell>
          <cell r="D333" t="str">
            <v>Defensa</v>
          </cell>
        </row>
        <row r="334">
          <cell r="A334">
            <v>1811</v>
          </cell>
          <cell r="B334" t="str">
            <v>Anderson Nuñez</v>
          </cell>
          <cell r="C334">
            <v>6</v>
          </cell>
          <cell r="D334" t="str">
            <v>Delantero</v>
          </cell>
        </row>
        <row r="335">
          <cell r="A335">
            <v>1910</v>
          </cell>
          <cell r="B335" t="str">
            <v>Anderson Trejos</v>
          </cell>
          <cell r="C335">
            <v>6</v>
          </cell>
          <cell r="D335" t="str">
            <v>Portero</v>
          </cell>
        </row>
        <row r="336">
          <cell r="A336">
            <v>68</v>
          </cell>
          <cell r="B336" t="str">
            <v>Ariel Zapata Pizarro</v>
          </cell>
          <cell r="C336">
            <v>6</v>
          </cell>
          <cell r="D336" t="str">
            <v>Delantero</v>
          </cell>
        </row>
        <row r="337">
          <cell r="A337">
            <v>1829</v>
          </cell>
          <cell r="B337" t="str">
            <v>Armando Ruiz</v>
          </cell>
          <cell r="C337">
            <v>6</v>
          </cell>
          <cell r="D337" t="str">
            <v>Defensa</v>
          </cell>
        </row>
        <row r="338">
          <cell r="A338">
            <v>85</v>
          </cell>
          <cell r="B338" t="str">
            <v>Brayan López Ramírez</v>
          </cell>
          <cell r="C338">
            <v>6</v>
          </cell>
          <cell r="D338" t="str">
            <v>Volante</v>
          </cell>
        </row>
        <row r="339">
          <cell r="A339">
            <v>90</v>
          </cell>
          <cell r="B339" t="str">
            <v>Bryan Cordero Varela</v>
          </cell>
          <cell r="C339">
            <v>6</v>
          </cell>
          <cell r="D339" t="str">
            <v>Portero</v>
          </cell>
        </row>
        <row r="340">
          <cell r="A340">
            <v>1951</v>
          </cell>
          <cell r="B340" t="str">
            <v>Byron Gutierrez</v>
          </cell>
          <cell r="C340">
            <v>6</v>
          </cell>
          <cell r="D340" t="str">
            <v>Defensa</v>
          </cell>
        </row>
        <row r="341">
          <cell r="A341">
            <v>1976</v>
          </cell>
          <cell r="B341" t="str">
            <v>Chimdum Mez</v>
          </cell>
          <cell r="C341">
            <v>6</v>
          </cell>
          <cell r="D341" t="str">
            <v>Delantero</v>
          </cell>
        </row>
        <row r="342">
          <cell r="A342">
            <v>865</v>
          </cell>
          <cell r="B342" t="str">
            <v>Denilson Mason Gutiérrez</v>
          </cell>
          <cell r="C342">
            <v>6</v>
          </cell>
          <cell r="D342" t="str">
            <v>Delantero</v>
          </cell>
        </row>
        <row r="343">
          <cell r="A343">
            <v>730</v>
          </cell>
          <cell r="B343" t="str">
            <v>Denilson Mora</v>
          </cell>
          <cell r="C343">
            <v>6</v>
          </cell>
          <cell r="D343" t="str">
            <v>Volante</v>
          </cell>
        </row>
        <row r="344">
          <cell r="A344">
            <v>1803</v>
          </cell>
          <cell r="B344" t="str">
            <v xml:space="preserve">Denilson Torres </v>
          </cell>
          <cell r="C344">
            <v>6</v>
          </cell>
          <cell r="D344" t="str">
            <v>Volante</v>
          </cell>
        </row>
        <row r="345">
          <cell r="A345">
            <v>190</v>
          </cell>
          <cell r="B345" t="str">
            <v>Douglas Forvis Espinoza</v>
          </cell>
          <cell r="C345">
            <v>6</v>
          </cell>
          <cell r="D345" t="str">
            <v>Portero</v>
          </cell>
        </row>
        <row r="346">
          <cell r="A346">
            <v>1840</v>
          </cell>
          <cell r="B346" t="str">
            <v>Douglas López</v>
          </cell>
          <cell r="C346">
            <v>6</v>
          </cell>
          <cell r="D346" t="str">
            <v>Volante</v>
          </cell>
        </row>
        <row r="347">
          <cell r="A347">
            <v>1021</v>
          </cell>
          <cell r="B347" t="str">
            <v>Emer Espinoza</v>
          </cell>
          <cell r="C347">
            <v>6</v>
          </cell>
          <cell r="D347" t="str">
            <v>Portero</v>
          </cell>
        </row>
        <row r="348">
          <cell r="A348">
            <v>1909</v>
          </cell>
          <cell r="B348" t="str">
            <v>Gelmer Núñez</v>
          </cell>
          <cell r="C348">
            <v>6</v>
          </cell>
          <cell r="D348" t="str">
            <v>Volante</v>
          </cell>
        </row>
        <row r="349">
          <cell r="A349">
            <v>2001</v>
          </cell>
          <cell r="B349" t="str">
            <v>Geremy Gómez</v>
          </cell>
          <cell r="C349">
            <v>6</v>
          </cell>
          <cell r="D349" t="str">
            <v>Volante</v>
          </cell>
        </row>
        <row r="350">
          <cell r="A350">
            <v>1854</v>
          </cell>
          <cell r="B350" t="str">
            <v>Jason Telemaco Ingram</v>
          </cell>
          <cell r="C350">
            <v>6</v>
          </cell>
          <cell r="D350" t="str">
            <v>Defensa</v>
          </cell>
        </row>
        <row r="351">
          <cell r="A351">
            <v>1908</v>
          </cell>
          <cell r="B351" t="str">
            <v>Javon East</v>
          </cell>
          <cell r="C351">
            <v>6</v>
          </cell>
          <cell r="D351" t="str">
            <v>Delantero</v>
          </cell>
        </row>
        <row r="352">
          <cell r="A352">
            <v>323</v>
          </cell>
          <cell r="B352" t="str">
            <v>Jemark Hernández Hall</v>
          </cell>
          <cell r="C352">
            <v>6</v>
          </cell>
          <cell r="D352" t="str">
            <v>Defensa</v>
          </cell>
        </row>
        <row r="353">
          <cell r="A353">
            <v>391</v>
          </cell>
          <cell r="B353" t="str">
            <v>José Garro González</v>
          </cell>
          <cell r="C353">
            <v>6</v>
          </cell>
          <cell r="D353" t="str">
            <v>Defensa</v>
          </cell>
        </row>
        <row r="354">
          <cell r="A354">
            <v>1844</v>
          </cell>
          <cell r="B354" t="str">
            <v>Jossimar Méndez</v>
          </cell>
          <cell r="C354">
            <v>6</v>
          </cell>
          <cell r="D354" t="str">
            <v>Volante</v>
          </cell>
        </row>
        <row r="355">
          <cell r="A355">
            <v>423</v>
          </cell>
          <cell r="B355" t="str">
            <v>Juan Diego Madrigal Espinoza</v>
          </cell>
          <cell r="C355">
            <v>6</v>
          </cell>
          <cell r="D355" t="str">
            <v>Defensa</v>
          </cell>
        </row>
        <row r="356">
          <cell r="A356">
            <v>459</v>
          </cell>
          <cell r="B356" t="str">
            <v>Kenny Cunningham</v>
          </cell>
          <cell r="C356">
            <v>6</v>
          </cell>
          <cell r="D356" t="str">
            <v>Delantero</v>
          </cell>
        </row>
        <row r="357">
          <cell r="A357">
            <v>1935</v>
          </cell>
          <cell r="B357" t="str">
            <v>Keyswhen Arboine</v>
          </cell>
          <cell r="C357">
            <v>6</v>
          </cell>
          <cell r="D357" t="str">
            <v>Volante</v>
          </cell>
        </row>
        <row r="358">
          <cell r="A358">
            <v>1977</v>
          </cell>
          <cell r="B358" t="str">
            <v>Maikol Barrantes</v>
          </cell>
          <cell r="C358">
            <v>6</v>
          </cell>
          <cell r="D358" t="str">
            <v>Defensa</v>
          </cell>
        </row>
        <row r="359">
          <cell r="A359">
            <v>562</v>
          </cell>
          <cell r="B359" t="str">
            <v>Michael Barquero Abarca</v>
          </cell>
          <cell r="C359">
            <v>6</v>
          </cell>
          <cell r="D359" t="str">
            <v>Defensa</v>
          </cell>
        </row>
        <row r="360">
          <cell r="A360">
            <v>1850</v>
          </cell>
          <cell r="B360" t="str">
            <v>Miguel Tercero</v>
          </cell>
          <cell r="C360">
            <v>6</v>
          </cell>
          <cell r="D360" t="str">
            <v>Volante</v>
          </cell>
        </row>
        <row r="361">
          <cell r="A361">
            <v>587</v>
          </cell>
          <cell r="B361" t="str">
            <v>Osvaldo Rodríguez Flores</v>
          </cell>
          <cell r="C361">
            <v>6</v>
          </cell>
          <cell r="D361" t="str">
            <v>Volante</v>
          </cell>
        </row>
        <row r="362">
          <cell r="A362">
            <v>609</v>
          </cell>
          <cell r="B362" t="str">
            <v>Randall Alvarado Brenes</v>
          </cell>
          <cell r="C362">
            <v>6</v>
          </cell>
          <cell r="D362" t="str">
            <v>Volante</v>
          </cell>
        </row>
        <row r="363">
          <cell r="A363">
            <v>1992</v>
          </cell>
          <cell r="B363" t="str">
            <v>Shaquille Oneil Coronado</v>
          </cell>
          <cell r="C363">
            <v>6</v>
          </cell>
          <cell r="D363" t="str">
            <v>Defensa</v>
          </cell>
        </row>
        <row r="364">
          <cell r="A364">
            <v>667</v>
          </cell>
          <cell r="B364" t="str">
            <v>Starling Matarrita González</v>
          </cell>
          <cell r="C364">
            <v>6</v>
          </cell>
          <cell r="D364" t="str">
            <v>Delantero</v>
          </cell>
        </row>
        <row r="365">
          <cell r="A365">
            <v>673</v>
          </cell>
          <cell r="B365" t="str">
            <v>Steven Williams</v>
          </cell>
          <cell r="C365">
            <v>6</v>
          </cell>
          <cell r="D365" t="str">
            <v>Delantero</v>
          </cell>
        </row>
        <row r="366">
          <cell r="A366">
            <v>1872</v>
          </cell>
          <cell r="B366" t="str">
            <v>Victor Griffith</v>
          </cell>
          <cell r="C366">
            <v>6</v>
          </cell>
          <cell r="D366" t="str">
            <v>Volante</v>
          </cell>
        </row>
        <row r="367">
          <cell r="A367">
            <v>929</v>
          </cell>
          <cell r="B367" t="str">
            <v>Yeremy Araya Molina</v>
          </cell>
          <cell r="C367">
            <v>6</v>
          </cell>
          <cell r="D367" t="str">
            <v>Volante</v>
          </cell>
        </row>
        <row r="368">
          <cell r="A368">
            <v>0</v>
          </cell>
          <cell r="B368">
            <v>0</v>
          </cell>
          <cell r="C368">
            <v>0</v>
          </cell>
          <cell r="D368">
            <v>0</v>
          </cell>
        </row>
        <row r="369">
          <cell r="A369">
            <v>0</v>
          </cell>
          <cell r="B369">
            <v>0</v>
          </cell>
          <cell r="C369">
            <v>0</v>
          </cell>
          <cell r="D369">
            <v>0</v>
          </cell>
        </row>
        <row r="370">
          <cell r="A370">
            <v>0</v>
          </cell>
          <cell r="B370">
            <v>0</v>
          </cell>
          <cell r="C370">
            <v>0</v>
          </cell>
          <cell r="D370">
            <v>0</v>
          </cell>
        </row>
        <row r="371">
          <cell r="A371">
            <v>0</v>
          </cell>
          <cell r="B371">
            <v>0</v>
          </cell>
          <cell r="C371">
            <v>0</v>
          </cell>
          <cell r="D371">
            <v>0</v>
          </cell>
        </row>
        <row r="372">
          <cell r="A372">
            <v>2</v>
          </cell>
          <cell r="B372" t="str">
            <v>Aarón Moisés Cruz Esquivel</v>
          </cell>
          <cell r="C372">
            <v>1</v>
          </cell>
          <cell r="D372" t="str">
            <v>Portero</v>
          </cell>
        </row>
        <row r="373">
          <cell r="A373">
            <v>725</v>
          </cell>
          <cell r="B373" t="str">
            <v>Alejandro Gómez Bermúdez</v>
          </cell>
          <cell r="C373">
            <v>1</v>
          </cell>
          <cell r="D373" t="str">
            <v>Portero</v>
          </cell>
        </row>
        <row r="374">
          <cell r="A374">
            <v>20</v>
          </cell>
          <cell r="B374" t="str">
            <v>Alexander Robinson Delgado</v>
          </cell>
          <cell r="C374">
            <v>1</v>
          </cell>
          <cell r="D374" t="str">
            <v>Defensa</v>
          </cell>
        </row>
        <row r="375">
          <cell r="A375">
            <v>1963</v>
          </cell>
          <cell r="B375" t="str">
            <v>Anderson Juárez</v>
          </cell>
          <cell r="C375">
            <v>1</v>
          </cell>
          <cell r="D375" t="str">
            <v>Delantero</v>
          </cell>
        </row>
        <row r="376">
          <cell r="A376">
            <v>65</v>
          </cell>
          <cell r="B376" t="str">
            <v>Ariel Rodríguez</v>
          </cell>
          <cell r="C376">
            <v>1</v>
          </cell>
          <cell r="D376" t="str">
            <v>Delantero</v>
          </cell>
        </row>
        <row r="377">
          <cell r="A377">
            <v>73</v>
          </cell>
          <cell r="B377" t="str">
            <v>Aubrey David</v>
          </cell>
          <cell r="C377">
            <v>1</v>
          </cell>
          <cell r="D377" t="str">
            <v>Defensa</v>
          </cell>
        </row>
        <row r="378">
          <cell r="A378">
            <v>1834</v>
          </cell>
          <cell r="B378" t="str">
            <v>Byron Bonilla</v>
          </cell>
          <cell r="C378">
            <v>1</v>
          </cell>
          <cell r="D378" t="str">
            <v>Delantero</v>
          </cell>
        </row>
        <row r="379">
          <cell r="A379">
            <v>135</v>
          </cell>
          <cell r="B379" t="str">
            <v>Christian Bolaños Navarro</v>
          </cell>
          <cell r="C379">
            <v>1</v>
          </cell>
          <cell r="D379" t="str">
            <v>Volante</v>
          </cell>
        </row>
        <row r="380">
          <cell r="A380">
            <v>163</v>
          </cell>
          <cell r="B380" t="str">
            <v>David Guzmán</v>
          </cell>
          <cell r="C380">
            <v>1</v>
          </cell>
          <cell r="D380" t="str">
            <v>Volante</v>
          </cell>
        </row>
        <row r="381">
          <cell r="A381">
            <v>164</v>
          </cell>
          <cell r="B381" t="str">
            <v>David Ramírez Ruiz</v>
          </cell>
          <cell r="C381">
            <v>1</v>
          </cell>
          <cell r="D381" t="str">
            <v>Delantero</v>
          </cell>
        </row>
        <row r="382">
          <cell r="A382">
            <v>1962</v>
          </cell>
          <cell r="B382" t="str">
            <v>Erick Corrales</v>
          </cell>
          <cell r="C382">
            <v>1</v>
          </cell>
          <cell r="D382" t="str">
            <v>Portero</v>
          </cell>
        </row>
        <row r="383">
          <cell r="A383">
            <v>921</v>
          </cell>
          <cell r="B383" t="str">
            <v>Esteban Rodríguez Ballestero</v>
          </cell>
          <cell r="C383">
            <v>1</v>
          </cell>
          <cell r="D383" t="str">
            <v>Volante</v>
          </cell>
        </row>
        <row r="384">
          <cell r="A384">
            <v>1907</v>
          </cell>
          <cell r="B384" t="str">
            <v>Fabrizio Alemán</v>
          </cell>
          <cell r="C384">
            <v>1</v>
          </cell>
          <cell r="D384" t="str">
            <v>Delantero</v>
          </cell>
        </row>
        <row r="385">
          <cell r="A385">
            <v>1876</v>
          </cell>
          <cell r="B385" t="str">
            <v>Greivin Fonseca</v>
          </cell>
          <cell r="C385">
            <v>1</v>
          </cell>
          <cell r="D385" t="str">
            <v>Volante</v>
          </cell>
        </row>
        <row r="386">
          <cell r="A386">
            <v>294</v>
          </cell>
          <cell r="B386" t="str">
            <v>Jaikel Medina Scarlett</v>
          </cell>
          <cell r="C386">
            <v>1</v>
          </cell>
          <cell r="D386" t="str">
            <v>Volante</v>
          </cell>
        </row>
        <row r="387">
          <cell r="A387">
            <v>898</v>
          </cell>
          <cell r="B387" t="str">
            <v>Jaylon Hadden</v>
          </cell>
          <cell r="C387">
            <v>1</v>
          </cell>
          <cell r="D387" t="str">
            <v>Volante</v>
          </cell>
        </row>
        <row r="388">
          <cell r="A388">
            <v>313</v>
          </cell>
          <cell r="B388" t="str">
            <v>Jean Carlo Agüero Duarte</v>
          </cell>
          <cell r="C388">
            <v>1</v>
          </cell>
          <cell r="D388" t="str">
            <v>Defensa</v>
          </cell>
        </row>
        <row r="389">
          <cell r="A389">
            <v>337</v>
          </cell>
          <cell r="B389" t="str">
            <v>Johan Venegas Ulloa</v>
          </cell>
          <cell r="C389">
            <v>1</v>
          </cell>
          <cell r="D389" t="str">
            <v>Delantero</v>
          </cell>
        </row>
        <row r="390">
          <cell r="A390">
            <v>353</v>
          </cell>
          <cell r="B390" t="str">
            <v>Jonathan Martínez Solano</v>
          </cell>
          <cell r="C390">
            <v>1</v>
          </cell>
          <cell r="D390" t="str">
            <v>Volante</v>
          </cell>
        </row>
        <row r="391">
          <cell r="A391">
            <v>1979</v>
          </cell>
          <cell r="B391" t="str">
            <v>Jordy Jafeth Evans Solano</v>
          </cell>
          <cell r="C391">
            <v>1</v>
          </cell>
          <cell r="D391" t="str">
            <v>Defensa</v>
          </cell>
        </row>
        <row r="392">
          <cell r="A392">
            <v>896</v>
          </cell>
          <cell r="B392" t="str">
            <v>José Rodolfo Alfaro Vargas</v>
          </cell>
          <cell r="C392">
            <v>1</v>
          </cell>
          <cell r="D392" t="str">
            <v>Volante</v>
          </cell>
        </row>
        <row r="393">
          <cell r="A393">
            <v>427</v>
          </cell>
          <cell r="B393" t="str">
            <v>Juan Gabriel Guzmán Otárola</v>
          </cell>
          <cell r="C393">
            <v>1</v>
          </cell>
          <cell r="D393" t="str">
            <v>Volante</v>
          </cell>
        </row>
        <row r="394">
          <cell r="A394">
            <v>1906</v>
          </cell>
          <cell r="B394" t="str">
            <v>Kane Ujueta Wright</v>
          </cell>
          <cell r="C394">
            <v>1</v>
          </cell>
          <cell r="D394" t="str">
            <v>Volante</v>
          </cell>
        </row>
        <row r="395">
          <cell r="A395">
            <v>462</v>
          </cell>
          <cell r="B395" t="str">
            <v>Kevin Andrés Briceño Toruño</v>
          </cell>
          <cell r="C395">
            <v>1</v>
          </cell>
          <cell r="D395" t="str">
            <v>Portero</v>
          </cell>
        </row>
        <row r="396">
          <cell r="A396">
            <v>963</v>
          </cell>
          <cell r="B396" t="str">
            <v>Luis Hernández Paniagua</v>
          </cell>
          <cell r="C396">
            <v>1</v>
          </cell>
          <cell r="D396" t="str">
            <v>Defensa</v>
          </cell>
        </row>
        <row r="397">
          <cell r="A397">
            <v>524</v>
          </cell>
          <cell r="B397" t="str">
            <v>Luis Stewart Pérez Alguera</v>
          </cell>
          <cell r="C397">
            <v>1</v>
          </cell>
          <cell r="D397" t="str">
            <v>Volante</v>
          </cell>
        </row>
        <row r="398">
          <cell r="A398">
            <v>1841</v>
          </cell>
          <cell r="B398" t="str">
            <v>Manfred Ugalde Arce</v>
          </cell>
          <cell r="C398">
            <v>1</v>
          </cell>
          <cell r="D398" t="str">
            <v>Delantero</v>
          </cell>
        </row>
        <row r="399">
          <cell r="A399">
            <v>1905</v>
          </cell>
          <cell r="B399" t="str">
            <v>Marco Brizuela</v>
          </cell>
          <cell r="C399">
            <v>1</v>
          </cell>
          <cell r="D399" t="str">
            <v>Defensa</v>
          </cell>
        </row>
        <row r="400">
          <cell r="A400">
            <v>756</v>
          </cell>
          <cell r="B400" t="str">
            <v>Mariano Torres</v>
          </cell>
          <cell r="C400">
            <v>1</v>
          </cell>
          <cell r="D400" t="str">
            <v>Volante</v>
          </cell>
        </row>
        <row r="401">
          <cell r="A401">
            <v>548</v>
          </cell>
          <cell r="B401" t="str">
            <v>Marvin Jesús Angulo Borbón</v>
          </cell>
          <cell r="C401">
            <v>1</v>
          </cell>
          <cell r="D401" t="str">
            <v>Volante</v>
          </cell>
        </row>
        <row r="402">
          <cell r="A402">
            <v>831</v>
          </cell>
          <cell r="B402" t="str">
            <v>Michael Barrantes Rojas</v>
          </cell>
          <cell r="C402">
            <v>1</v>
          </cell>
          <cell r="D402" t="str">
            <v>Volante</v>
          </cell>
        </row>
        <row r="403">
          <cell r="A403">
            <v>622</v>
          </cell>
          <cell r="B403" t="str">
            <v>Ricardo Blanco Mora</v>
          </cell>
          <cell r="C403">
            <v>1</v>
          </cell>
          <cell r="D403" t="str">
            <v>Volante</v>
          </cell>
        </row>
        <row r="404">
          <cell r="A404">
            <v>1993</v>
          </cell>
          <cell r="B404" t="str">
            <v>Ricardo Montenegro Hernández</v>
          </cell>
          <cell r="C404">
            <v>1</v>
          </cell>
          <cell r="D404" t="str">
            <v>Portero</v>
          </cell>
        </row>
        <row r="405">
          <cell r="A405">
            <v>736</v>
          </cell>
          <cell r="B405" t="str">
            <v>Roy Miller Hernández</v>
          </cell>
          <cell r="C405">
            <v>1</v>
          </cell>
          <cell r="D405" t="str">
            <v>Defensa</v>
          </cell>
        </row>
        <row r="406">
          <cell r="A406">
            <v>927</v>
          </cell>
          <cell r="B406" t="str">
            <v>Rutsell Mora Salazar</v>
          </cell>
          <cell r="C406">
            <v>1</v>
          </cell>
          <cell r="D406" t="str">
            <v>Defensa</v>
          </cell>
        </row>
        <row r="407">
          <cell r="A407">
            <v>1981</v>
          </cell>
          <cell r="B407" t="str">
            <v>Walter Cortés</v>
          </cell>
          <cell r="C407">
            <v>1</v>
          </cell>
          <cell r="D407" t="str">
            <v>Defensa</v>
          </cell>
        </row>
        <row r="408">
          <cell r="A408">
            <v>895</v>
          </cell>
          <cell r="B408" t="str">
            <v>Yael López Fuentes</v>
          </cell>
          <cell r="C408">
            <v>1</v>
          </cell>
          <cell r="D408" t="str">
            <v>Volante</v>
          </cell>
        </row>
        <row r="409">
          <cell r="A409">
            <v>716</v>
          </cell>
          <cell r="B409" t="str">
            <v>Yostin Jafet Salinas Phillips</v>
          </cell>
          <cell r="C409">
            <v>1</v>
          </cell>
          <cell r="D409" t="str">
            <v>Defensa</v>
          </cell>
        </row>
        <row r="410">
          <cell r="A410">
            <v>1952</v>
          </cell>
          <cell r="B410" t="str">
            <v>Yostin Tellería Alfaro</v>
          </cell>
          <cell r="C410">
            <v>1</v>
          </cell>
          <cell r="D410" t="str">
            <v>Volante</v>
          </cell>
        </row>
        <row r="411">
          <cell r="A411">
            <v>0</v>
          </cell>
          <cell r="B411">
            <v>0</v>
          </cell>
          <cell r="C411">
            <v>0</v>
          </cell>
          <cell r="D411">
            <v>0</v>
          </cell>
        </row>
        <row r="412">
          <cell r="A412">
            <v>0</v>
          </cell>
          <cell r="B412">
            <v>0</v>
          </cell>
          <cell r="C412">
            <v>0</v>
          </cell>
          <cell r="D412">
            <v>0</v>
          </cell>
        </row>
        <row r="413">
          <cell r="A413">
            <v>0</v>
          </cell>
          <cell r="B413">
            <v>0</v>
          </cell>
          <cell r="C413">
            <v>0</v>
          </cell>
          <cell r="D413">
            <v>0</v>
          </cell>
        </row>
        <row r="414">
          <cell r="A414">
            <v>0</v>
          </cell>
          <cell r="B414">
            <v>0</v>
          </cell>
          <cell r="C414">
            <v>0</v>
          </cell>
          <cell r="D414">
            <v>0</v>
          </cell>
        </row>
        <row r="415">
          <cell r="A415">
            <v>1982</v>
          </cell>
          <cell r="B415" t="str">
            <v>Bryan Astúa</v>
          </cell>
          <cell r="C415">
            <v>13</v>
          </cell>
          <cell r="D415" t="str">
            <v>Volante</v>
          </cell>
        </row>
        <row r="416">
          <cell r="A416">
            <v>96</v>
          </cell>
          <cell r="B416" t="str">
            <v>Bryan Sánchez Ovares</v>
          </cell>
          <cell r="C416">
            <v>13</v>
          </cell>
          <cell r="D416" t="str">
            <v>Defensa</v>
          </cell>
        </row>
        <row r="417">
          <cell r="A417">
            <v>99</v>
          </cell>
          <cell r="B417" t="str">
            <v>Bryan Solorzano Chacon</v>
          </cell>
          <cell r="C417">
            <v>13</v>
          </cell>
          <cell r="D417" t="str">
            <v>Volante</v>
          </cell>
        </row>
        <row r="418">
          <cell r="A418">
            <v>104</v>
          </cell>
          <cell r="B418" t="str">
            <v>Carlos Adriel Montenegro Rodríguez</v>
          </cell>
          <cell r="C418">
            <v>13</v>
          </cell>
          <cell r="D418" t="str">
            <v>Volante</v>
          </cell>
        </row>
        <row r="419">
          <cell r="A419">
            <v>1986</v>
          </cell>
          <cell r="B419" t="str">
            <v>Carlos Quirós</v>
          </cell>
          <cell r="C419">
            <v>13</v>
          </cell>
          <cell r="D419" t="str">
            <v>Defensa</v>
          </cell>
        </row>
        <row r="420">
          <cell r="A420">
            <v>147</v>
          </cell>
          <cell r="B420" t="str">
            <v>Daniel Cambronero</v>
          </cell>
          <cell r="C420">
            <v>13</v>
          </cell>
          <cell r="D420" t="str">
            <v>Portero</v>
          </cell>
        </row>
        <row r="421">
          <cell r="A421">
            <v>144</v>
          </cell>
          <cell r="B421" t="str">
            <v>Daniel Quirós Pérez</v>
          </cell>
          <cell r="C421">
            <v>13</v>
          </cell>
          <cell r="D421" t="str">
            <v>Delantero</v>
          </cell>
        </row>
        <row r="422">
          <cell r="A422">
            <v>193</v>
          </cell>
          <cell r="B422" t="str">
            <v>Edder Nelson Martin</v>
          </cell>
          <cell r="C422">
            <v>13</v>
          </cell>
          <cell r="D422" t="str">
            <v>Defensa</v>
          </cell>
        </row>
        <row r="423">
          <cell r="A423">
            <v>229</v>
          </cell>
          <cell r="B423" t="str">
            <v>Esteban Marín Murillo</v>
          </cell>
          <cell r="C423">
            <v>13</v>
          </cell>
          <cell r="D423" t="str">
            <v>Defensa</v>
          </cell>
        </row>
        <row r="424">
          <cell r="A424">
            <v>780</v>
          </cell>
          <cell r="B424" t="str">
            <v>Fabián Oviedo</v>
          </cell>
          <cell r="C424">
            <v>13</v>
          </cell>
          <cell r="D424" t="str">
            <v>Delantero</v>
          </cell>
        </row>
        <row r="425">
          <cell r="A425">
            <v>2003</v>
          </cell>
          <cell r="B425" t="str">
            <v>Felipe Reyes</v>
          </cell>
          <cell r="C425">
            <v>13</v>
          </cell>
          <cell r="D425" t="str">
            <v>Volante</v>
          </cell>
        </row>
        <row r="426">
          <cell r="A426">
            <v>1994</v>
          </cell>
          <cell r="B426" t="str">
            <v>Freddy Borbón</v>
          </cell>
          <cell r="C426">
            <v>13</v>
          </cell>
          <cell r="D426" t="str">
            <v>Delantero</v>
          </cell>
        </row>
        <row r="427">
          <cell r="A427">
            <v>812</v>
          </cell>
          <cell r="B427" t="str">
            <v>Hernán Fener</v>
          </cell>
          <cell r="C427">
            <v>13</v>
          </cell>
          <cell r="D427" t="str">
            <v>Delantero</v>
          </cell>
        </row>
        <row r="428">
          <cell r="A428">
            <v>347</v>
          </cell>
          <cell r="B428" t="str">
            <v>Jhonny Woodley Lamber</v>
          </cell>
          <cell r="C428">
            <v>13</v>
          </cell>
          <cell r="D428" t="str">
            <v>Delantero</v>
          </cell>
        </row>
        <row r="429">
          <cell r="A429">
            <v>338</v>
          </cell>
          <cell r="B429" t="str">
            <v>Johan Condega Hernández</v>
          </cell>
          <cell r="C429">
            <v>13</v>
          </cell>
          <cell r="D429" t="str">
            <v>Volante</v>
          </cell>
        </row>
        <row r="430">
          <cell r="A430">
            <v>345</v>
          </cell>
          <cell r="B430" t="str">
            <v>Johnny Acosta</v>
          </cell>
          <cell r="C430">
            <v>13</v>
          </cell>
          <cell r="D430" t="str">
            <v>Defensa</v>
          </cell>
        </row>
        <row r="431">
          <cell r="A431">
            <v>370</v>
          </cell>
          <cell r="B431" t="str">
            <v>Jorge Jara Lemaire</v>
          </cell>
          <cell r="C431">
            <v>13</v>
          </cell>
          <cell r="D431" t="str">
            <v>Portero</v>
          </cell>
        </row>
        <row r="432">
          <cell r="A432">
            <v>389</v>
          </cell>
          <cell r="B432" t="str">
            <v>José Eduardo Leiva Rojas</v>
          </cell>
          <cell r="C432">
            <v>13</v>
          </cell>
          <cell r="D432" t="str">
            <v>Volante</v>
          </cell>
        </row>
        <row r="433">
          <cell r="A433">
            <v>1985</v>
          </cell>
          <cell r="B433" t="str">
            <v>José Mario Ramírez Vasques</v>
          </cell>
          <cell r="C433">
            <v>13</v>
          </cell>
          <cell r="D433" t="str">
            <v>Volante</v>
          </cell>
        </row>
        <row r="434">
          <cell r="A434">
            <v>1936</v>
          </cell>
          <cell r="B434" t="str">
            <v>José Pérez</v>
          </cell>
          <cell r="C434">
            <v>13</v>
          </cell>
          <cell r="D434" t="str">
            <v>Portero</v>
          </cell>
        </row>
        <row r="435">
          <cell r="A435">
            <v>2008</v>
          </cell>
          <cell r="B435" t="str">
            <v>Juan Pablo Fallas</v>
          </cell>
          <cell r="C435">
            <v>13</v>
          </cell>
          <cell r="D435" t="str">
            <v>Delantero</v>
          </cell>
        </row>
        <row r="436">
          <cell r="A436">
            <v>476</v>
          </cell>
          <cell r="B436" t="str">
            <v>Kevin Sancho Ramos</v>
          </cell>
          <cell r="C436">
            <v>13</v>
          </cell>
          <cell r="D436" t="str">
            <v>Defensa</v>
          </cell>
        </row>
        <row r="437">
          <cell r="A437">
            <v>486</v>
          </cell>
          <cell r="B437" t="str">
            <v>Lemark Hernández Eubanks</v>
          </cell>
          <cell r="C437">
            <v>13</v>
          </cell>
          <cell r="D437" t="str">
            <v>Defensa</v>
          </cell>
        </row>
        <row r="438">
          <cell r="A438">
            <v>521</v>
          </cell>
          <cell r="B438" t="str">
            <v>Luis Miguel Valle</v>
          </cell>
          <cell r="C438">
            <v>13</v>
          </cell>
          <cell r="D438" t="str">
            <v>Volante</v>
          </cell>
        </row>
        <row r="439">
          <cell r="A439">
            <v>1978</v>
          </cell>
          <cell r="B439" t="str">
            <v>Manuel Loaiza</v>
          </cell>
          <cell r="C439">
            <v>13</v>
          </cell>
          <cell r="D439" t="str">
            <v>Portero</v>
          </cell>
        </row>
        <row r="440">
          <cell r="A440">
            <v>552</v>
          </cell>
          <cell r="B440" t="str">
            <v>Mauricio Castillo Contreras</v>
          </cell>
          <cell r="C440">
            <v>13</v>
          </cell>
          <cell r="D440" t="str">
            <v>Volante</v>
          </cell>
        </row>
        <row r="441">
          <cell r="A441">
            <v>1983</v>
          </cell>
          <cell r="B441" t="str">
            <v>Michael Peñaranda</v>
          </cell>
          <cell r="C441">
            <v>13</v>
          </cell>
          <cell r="D441" t="str">
            <v>Volante</v>
          </cell>
        </row>
        <row r="442">
          <cell r="A442">
            <v>1945</v>
          </cell>
          <cell r="B442" t="str">
            <v>Pedro Báez</v>
          </cell>
          <cell r="C442">
            <v>13</v>
          </cell>
          <cell r="D442" t="str">
            <v>Volante</v>
          </cell>
        </row>
        <row r="443">
          <cell r="A443">
            <v>752</v>
          </cell>
          <cell r="B443" t="str">
            <v>Randall Cordero Aguilar</v>
          </cell>
          <cell r="C443">
            <v>13</v>
          </cell>
          <cell r="D443" t="str">
            <v>Defensa</v>
          </cell>
        </row>
        <row r="444">
          <cell r="A444">
            <v>1984</v>
          </cell>
          <cell r="B444" t="str">
            <v>Renato Mencía</v>
          </cell>
          <cell r="C444">
            <v>13</v>
          </cell>
          <cell r="D444" t="str">
            <v>Volante</v>
          </cell>
        </row>
        <row r="445">
          <cell r="A445">
            <v>1943</v>
          </cell>
          <cell r="B445" t="str">
            <v>Royner Rojas Dinarte</v>
          </cell>
          <cell r="C445">
            <v>13</v>
          </cell>
          <cell r="D445" t="str">
            <v>Delantero</v>
          </cell>
        </row>
        <row r="446">
          <cell r="A446">
            <v>1790</v>
          </cell>
          <cell r="B446" t="str">
            <v>Sebastián Bermúdez</v>
          </cell>
          <cell r="C446">
            <v>13</v>
          </cell>
          <cell r="D446" t="str">
            <v>Delantero</v>
          </cell>
        </row>
        <row r="447">
          <cell r="A447">
            <v>1953</v>
          </cell>
          <cell r="B447" t="str">
            <v>Sebastián Ezequiel Medina</v>
          </cell>
          <cell r="C447">
            <v>13</v>
          </cell>
          <cell r="D447" t="str">
            <v>Delantero</v>
          </cell>
        </row>
        <row r="448">
          <cell r="A448">
            <v>664</v>
          </cell>
          <cell r="B448" t="str">
            <v>Seemore Johnson Vargas</v>
          </cell>
          <cell r="C448">
            <v>13</v>
          </cell>
          <cell r="D448" t="str">
            <v>Defensa</v>
          </cell>
        </row>
        <row r="449">
          <cell r="A449">
            <v>1954</v>
          </cell>
          <cell r="B449" t="str">
            <v>Steven Chaves</v>
          </cell>
          <cell r="C449">
            <v>13</v>
          </cell>
          <cell r="D449" t="str">
            <v>Defensa</v>
          </cell>
        </row>
        <row r="450">
          <cell r="A450">
            <v>684</v>
          </cell>
          <cell r="B450" t="str">
            <v>Verny Scott Wilson</v>
          </cell>
          <cell r="C450">
            <v>13</v>
          </cell>
          <cell r="D450" t="str">
            <v>Delantero</v>
          </cell>
        </row>
        <row r="451">
          <cell r="A451">
            <v>837</v>
          </cell>
          <cell r="B451" t="str">
            <v>Yurgin Román Alfaro</v>
          </cell>
          <cell r="C451">
            <v>13</v>
          </cell>
          <cell r="D451" t="str">
            <v>Volante</v>
          </cell>
        </row>
        <row r="452">
          <cell r="A452">
            <v>0</v>
          </cell>
          <cell r="B452">
            <v>0</v>
          </cell>
          <cell r="C452">
            <v>0</v>
          </cell>
          <cell r="D452">
            <v>0</v>
          </cell>
        </row>
        <row r="453">
          <cell r="A453">
            <v>0</v>
          </cell>
          <cell r="B453">
            <v>0</v>
          </cell>
          <cell r="C453">
            <v>0</v>
          </cell>
          <cell r="D453">
            <v>0</v>
          </cell>
        </row>
        <row r="454">
          <cell r="A454">
            <v>0</v>
          </cell>
          <cell r="B454">
            <v>0</v>
          </cell>
          <cell r="C454">
            <v>0</v>
          </cell>
          <cell r="D454">
            <v>0</v>
          </cell>
        </row>
        <row r="455">
          <cell r="A455">
            <v>0</v>
          </cell>
          <cell r="B455">
            <v>0</v>
          </cell>
          <cell r="C455">
            <v>0</v>
          </cell>
          <cell r="D455">
            <v>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RIGUEZ SOLIS ALEJANDRO DAVID" refreshedDate="43840.38774027778" createdVersion="5" refreshedVersion="5" minRefreshableVersion="3" recordCount="2">
  <cacheSource type="worksheet">
    <worksheetSource ref="A1:X23" sheet="Clubes"/>
  </cacheSource>
  <cacheFields count="24">
    <cacheField name="IDCJ" numFmtId="0">
      <sharedItems containsString="0" containsBlank="1" containsNumber="1" containsInteger="1" minValue="0" maxValue="0"/>
    </cacheField>
    <cacheField name="id_jornada" numFmtId="0">
      <sharedItems containsNonDate="0" containsString="0" containsBlank="1" count="1">
        <m/>
      </sharedItems>
    </cacheField>
    <cacheField name="id_partido" numFmtId="0">
      <sharedItems containsNonDate="0" containsString="0" containsBlank="1"/>
    </cacheField>
    <cacheField name="id_condicion" numFmtId="0">
      <sharedItems containsNonDate="0" containsString="0" containsBlank="1" count="1">
        <m/>
      </sharedItems>
    </cacheField>
    <cacheField name="Fecha_Jorn" numFmtId="0">
      <sharedItems containsNonDate="0" containsString="0" containsBlank="1"/>
    </cacheField>
    <cacheField name="IDClub" numFmtId="0">
      <sharedItems containsNonDate="0" containsString="0" containsBlank="1"/>
    </cacheField>
    <cacheField name="Nombre" numFmtId="0">
      <sharedItems containsNonDate="0" containsString="0" containsBlank="1" count="1">
        <m/>
      </sharedItems>
    </cacheField>
    <cacheField name="IDClub rival" numFmtId="0">
      <sharedItems containsNonDate="0" containsString="0" containsBlank="1"/>
    </cacheField>
    <cacheField name="Nombre club rival" numFmtId="0">
      <sharedItems containsNonDate="0" containsString="0" containsBlank="1" count="1">
        <m/>
      </sharedItems>
    </cacheField>
    <cacheField name="Resultado 1er tpo" numFmtId="0">
      <sharedItems containsNonDate="0" containsString="0" containsBlank="1" count="1">
        <m/>
      </sharedItems>
    </cacheField>
    <cacheField name="Goles a favor 1er tpo" numFmtId="0">
      <sharedItems containsNonDate="0" containsString="0" containsBlank="1"/>
    </cacheField>
    <cacheField name="Goles en contra 1er tpo" numFmtId="0">
      <sharedItems containsNonDate="0" containsString="0" containsBlank="1"/>
    </cacheField>
    <cacheField name="Resultado Final" numFmtId="0">
      <sharedItems containsNonDate="0" containsString="0" containsBlank="1" count="1">
        <m/>
      </sharedItems>
    </cacheField>
    <cacheField name="Goles a favor" numFmtId="0">
      <sharedItems containsNonDate="0" containsString="0" containsBlank="1"/>
    </cacheField>
    <cacheField name="Goles en contra" numFmtId="0">
      <sharedItems containsNonDate="0" containsString="0" containsBlank="1"/>
    </cacheField>
    <cacheField name="Puntos" numFmtId="0">
      <sharedItems containsNonDate="0" containsString="0" containsBlank="1" count="1">
        <m/>
      </sharedItems>
    </cacheField>
    <cacheField name="Condición" numFmtId="0">
      <sharedItems containsNonDate="0" containsString="0" containsBlank="1"/>
    </cacheField>
    <cacheField name="Estadio" numFmtId="0">
      <sharedItems containsNonDate="0" containsString="0" containsBlank="1" count="1">
        <m/>
      </sharedItems>
    </cacheField>
    <cacheField name="Asistencia_Estadio" numFmtId="0">
      <sharedItems containsNonDate="0" containsString="0" containsBlank="1"/>
    </cacheField>
    <cacheField name="Tiros totales" numFmtId="0">
      <sharedItems containsNonDate="0" containsString="0" containsBlank="1"/>
    </cacheField>
    <cacheField name="Tiros a marco directos" numFmtId="0">
      <sharedItems containsNonDate="0" containsString="0" containsBlank="1"/>
    </cacheField>
    <cacheField name="Faltas " numFmtId="0">
      <sharedItems containsNonDate="0" containsString="0" containsBlank="1"/>
    </cacheField>
    <cacheField name="Fuera de Juego" numFmtId="0">
      <sharedItems containsNonDate="0" containsString="0" containsBlank="1"/>
    </cacheField>
    <cacheField name="Tiros de esquin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ejandro Rodríguez" refreshedDate="43887.935671874999" createdVersion="5" refreshedVersion="5" minRefreshableVersion="3" recordCount="695">
  <cacheSource type="worksheet">
    <worksheetSource ref="A1:FC696" sheet="Jugadores"/>
  </cacheSource>
  <cacheFields count="159">
    <cacheField name="id_jugador" numFmtId="0">
      <sharedItems containsString="0" containsBlank="1" containsNumber="1" containsInteger="1" minValue="2" maxValue="1996" count="382">
        <n v="31"/>
        <n v="820"/>
        <n v="102"/>
        <n v="1837"/>
        <n v="127"/>
        <n v="184"/>
        <n v="230"/>
        <n v="243"/>
        <n v="268"/>
        <n v="769"/>
        <n v="1955"/>
        <n v="357"/>
        <n v="1975"/>
        <n v="772"/>
        <n v="415"/>
        <n v="426"/>
        <n v="433"/>
        <n v="847"/>
        <n v="1023"/>
        <n v="785"/>
        <n v="531"/>
        <n v="550"/>
        <n v="589"/>
        <n v="598"/>
        <n v="1029"/>
        <n v="742"/>
        <n v="1849"/>
        <n v="1797"/>
        <n v="777"/>
        <n v="657"/>
        <n v="2"/>
        <n v="725"/>
        <n v="20"/>
        <n v="1963"/>
        <n v="65"/>
        <n v="73"/>
        <n v="1834"/>
        <n v="135"/>
        <n v="163"/>
        <n v="164"/>
        <n v="1962"/>
        <n v="921"/>
        <n v="1907"/>
        <n v="1876"/>
        <n v="294"/>
        <n v="898"/>
        <n v="313"/>
        <n v="337"/>
        <n v="353"/>
        <n v="896"/>
        <n v="427"/>
        <n v="1906"/>
        <n v="462"/>
        <n v="963"/>
        <n v="524"/>
        <n v="1841"/>
        <n v="1905"/>
        <n v="756"/>
        <n v="548"/>
        <n v="831"/>
        <n v="622"/>
        <n v="736"/>
        <n v="927"/>
        <n v="895"/>
        <n v="716"/>
        <n v="1952"/>
        <n v="1981"/>
        <n v="18"/>
        <n v="1949"/>
        <n v="1038"/>
        <n v="173"/>
        <n v="174"/>
        <n v="253"/>
        <n v="1916"/>
        <n v="301"/>
        <n v="1917"/>
        <n v="1969"/>
        <n v="1970"/>
        <n v="346"/>
        <n v="1808"/>
        <n v="1806"/>
        <n v="1915"/>
        <n v="444"/>
        <n v="465"/>
        <n v="1959"/>
        <n v="505"/>
        <n v="547"/>
        <n v="571"/>
        <n v="601"/>
        <n v="1958"/>
        <n v="1842"/>
        <n v="1807"/>
        <n v="1918"/>
        <n v="738"/>
        <n v="718"/>
        <n v="1972"/>
        <n v="210"/>
        <n v="1891"/>
        <n v="48"/>
        <n v="1961"/>
        <n v="62"/>
        <n v="72"/>
        <n v="1784"/>
        <n v="94"/>
        <n v="122"/>
        <n v="1014"/>
        <n v="1913"/>
        <n v="194"/>
        <n v="1973"/>
        <n v="256"/>
        <n v="783"/>
        <n v="274"/>
        <n v="281"/>
        <n v="299"/>
        <n v="329"/>
        <n v="888"/>
        <n v="374"/>
        <n v="379"/>
        <n v="1034"/>
        <n v="1942"/>
        <n v="445"/>
        <n v="506"/>
        <n v="528"/>
        <n v="1835"/>
        <n v="950"/>
        <n v="603"/>
        <n v="1950"/>
        <n v="1980"/>
        <n v="972"/>
        <n v="1764"/>
        <n v="914"/>
        <n v="880"/>
        <n v="778"/>
        <n v="1878"/>
        <n v="155"/>
        <n v="341"/>
        <n v="721"/>
        <n v="250"/>
        <n v="731"/>
        <n v="757"/>
        <n v="306"/>
        <n v="1966"/>
        <n v="395"/>
        <n v="419"/>
        <n v="982"/>
        <n v="798"/>
        <n v="468"/>
        <n v="485"/>
        <n v="834"/>
        <n v="511"/>
        <n v="516"/>
        <n v="1772"/>
        <n v="926"/>
        <n v="851"/>
        <n v="1765"/>
        <n v="691"/>
        <n v="861"/>
        <n v="1957"/>
        <n v="1967"/>
        <n v="247"/>
        <n v="252"/>
        <n v="1920"/>
        <n v="873"/>
        <n v="308"/>
        <n v="1921"/>
        <n v="366"/>
        <n v="980"/>
        <n v="442"/>
        <n v="469"/>
        <n v="1923"/>
        <n v="1927"/>
        <n v="934"/>
        <n v="795"/>
        <n v="1796"/>
        <n v="1940"/>
        <n v="604"/>
        <n v="696"/>
        <n v="701"/>
        <n v="1930"/>
        <n v="1931"/>
        <n v="1932"/>
        <n v="1990"/>
        <n v="1991"/>
        <n v="5"/>
        <n v="6"/>
        <n v="1015"/>
        <n v="27"/>
        <n v="808"/>
        <n v="1946"/>
        <n v="1830"/>
        <n v="74"/>
        <n v="77"/>
        <n v="142"/>
        <n v="1881"/>
        <n v="848"/>
        <n v="1846"/>
        <n v="1888"/>
        <n v="349"/>
        <n v="354"/>
        <n v="380"/>
        <n v="400"/>
        <n v="1845"/>
        <n v="790"/>
        <n v="828"/>
        <n v="455"/>
        <n v="520"/>
        <n v="830"/>
        <n v="811"/>
        <n v="1938"/>
        <n v="495"/>
        <n v="1988"/>
        <n v="192"/>
        <n v="35"/>
        <n v="1811"/>
        <n v="1910"/>
        <n v="68"/>
        <n v="1829"/>
        <n v="85"/>
        <n v="90"/>
        <n v="1951"/>
        <n v="1976"/>
        <n v="865"/>
        <n v="730"/>
        <n v="1803"/>
        <n v="190"/>
        <n v="1840"/>
        <n v="1021"/>
        <n v="1909"/>
        <n v="1854"/>
        <n v="1908"/>
        <n v="323"/>
        <n v="391"/>
        <n v="1844"/>
        <n v="423"/>
        <n v="459"/>
        <n v="1935"/>
        <n v="1977"/>
        <n v="562"/>
        <n v="1850"/>
        <n v="587"/>
        <n v="609"/>
        <n v="1992"/>
        <n v="667"/>
        <n v="673"/>
        <n v="1872"/>
        <n v="929"/>
        <n v="1919"/>
        <n v="112"/>
        <n v="728"/>
        <n v="907"/>
        <n v="158"/>
        <n v="1896"/>
        <n v="177"/>
        <n v="857"/>
        <n v="195"/>
        <n v="200"/>
        <n v="217"/>
        <n v="266"/>
        <n v="285"/>
        <n v="303"/>
        <n v="320"/>
        <n v="1897"/>
        <n v="348"/>
        <n v="875"/>
        <n v="390"/>
        <n v="1898"/>
        <n v="983"/>
        <n v="996"/>
        <n v="463"/>
        <n v="510"/>
        <n v="527"/>
        <n v="1767"/>
        <n v="597"/>
        <n v="648"/>
        <n v="910"/>
        <n v="806"/>
        <n v="702"/>
        <n v="1982"/>
        <n v="96"/>
        <n v="99"/>
        <n v="104"/>
        <n v="1986"/>
        <n v="147"/>
        <n v="144"/>
        <n v="193"/>
        <n v="229"/>
        <n v="780"/>
        <n v="1994"/>
        <n v="812"/>
        <n v="347"/>
        <n v="338"/>
        <n v="345"/>
        <n v="370"/>
        <n v="389"/>
        <n v="1985"/>
        <n v="1936"/>
        <n v="476"/>
        <n v="486"/>
        <n v="521"/>
        <n v="1978"/>
        <n v="552"/>
        <n v="1983"/>
        <n v="1945"/>
        <n v="752"/>
        <n v="1984"/>
        <n v="1943"/>
        <n v="1790"/>
        <n v="1953"/>
        <n v="664"/>
        <n v="1954"/>
        <n v="684"/>
        <n v="837"/>
        <m/>
        <n v="854"/>
        <n v="11"/>
        <n v="1956"/>
        <n v="67"/>
        <n v="78"/>
        <n v="97"/>
        <n v="98"/>
        <n v="1043"/>
        <n v="141"/>
        <n v="1903"/>
        <n v="825"/>
        <n v="237"/>
        <n v="261"/>
        <n v="297"/>
        <n v="1856"/>
        <n v="393"/>
        <n v="392"/>
        <n v="923"/>
        <n v="833"/>
        <n v="479"/>
        <n v="553"/>
        <n v="881"/>
        <n v="979"/>
        <n v="584"/>
        <n v="610"/>
        <n v="617"/>
        <n v="674"/>
        <n v="710"/>
        <n v="711"/>
        <n v="1996"/>
        <n v="870"/>
        <n v="913"/>
        <n v="1870"/>
        <n v="34"/>
        <n v="1964"/>
        <n v="855"/>
        <n v="75"/>
        <n v="1934"/>
        <n v="872"/>
        <n v="766"/>
        <n v="227"/>
        <n v="1859"/>
        <n v="276"/>
        <n v="280"/>
        <n v="748"/>
        <n v="1024"/>
        <n v="1900"/>
        <n v="1939"/>
        <n v="361"/>
        <n v="407"/>
        <n v="394"/>
        <n v="974"/>
        <n v="412"/>
        <n v="431"/>
        <n v="1901"/>
        <n v="456"/>
        <n v="1944"/>
        <n v="475"/>
        <n v="478"/>
        <n v="496"/>
        <n v="1965"/>
        <n v="1017"/>
        <n v="1899"/>
        <n v="1941"/>
        <n v="1040"/>
        <n v="1877"/>
        <n v="1947"/>
        <n v="878"/>
        <n v="717"/>
      </sharedItems>
    </cacheField>
    <cacheField name="NombreJugador" numFmtId="0">
      <sharedItems containsBlank="1" count="385">
        <s v="Álvaro Aguilar Salas"/>
        <s v="Alvaro Saborio Chacón"/>
        <s v="Carlos Acosta Evans"/>
        <s v="Claudio Pérez"/>
        <s v="Cristian Martínez Mena"/>
        <s v="Diego Madrigal Ulloa"/>
        <s v="Esteban Ramírez Segnini"/>
        <s v="Fernando Brenes Arrieta"/>
        <s v="Greivin Méndez Venegas"/>
        <s v="Jason Vega"/>
        <s v="Jean Carlos Alvarado"/>
        <s v="Jordan Hakeem Smith Wint"/>
        <s v="Jorman Aguilar"/>
        <s v="José David Sánchez Cruz"/>
        <s v="Jossimar Pemberton Segura"/>
        <s v="Juan Gabriel Bustos Golobio"/>
        <s v="Juan Vicente Solís Brenes"/>
        <s v="Julio Cruz González"/>
        <s v="Kevin Chamorro Rodríguez"/>
        <s v="Lucas Meza"/>
        <s v="Marcos Julian Mena Rojas"/>
        <s v="Marvin Obando Mata"/>
        <s v="Pablo Airbone"/>
        <s v="Patrick Pemberton Bernard"/>
        <s v="Raheem Cole"/>
        <s v="Randy Chirino"/>
        <s v="Rashid Chirino"/>
        <s v="Reggy Rivera Angulo"/>
        <s v="Roberto Córdoba Durán"/>
        <s v="Rudy Dawson Forbes"/>
        <s v="Aarón Moisés Cruz Esquivel"/>
        <s v="Alejandro Gómez Bermúdez"/>
        <s v="Alexander Robinson Delgado"/>
        <s v="Anderson Juárez"/>
        <s v="Ariel Rodríguez"/>
        <s v="Aubrey David"/>
        <s v="Byron Bonilla"/>
        <s v="Christian Bolaños Navarro"/>
        <s v="David Guzmán"/>
        <s v="David Ramírez Ruiz"/>
        <s v="Erick Corrales"/>
        <s v="Esteban Rodríguez Ballestero"/>
        <s v="Fabrizio Alemán"/>
        <s v="Greivin Fonseca"/>
        <s v="Jaikel Medina Scarlett"/>
        <s v="Jaylon Hadden"/>
        <s v="Jean Carlo Agüero Duarte"/>
        <s v="Johan Venegas Ulloa"/>
        <s v="Jonathan Martínez Solano"/>
        <s v="José Rodolfo Alfaro Vargas"/>
        <s v="Juan Gabriel Guzmán Otárola"/>
        <s v="Kane Ujueta Wright"/>
        <s v="Kevin Andrés Briceño Toruño"/>
        <s v="Luis Hernández Paniagua"/>
        <s v="Luis Stewart Pérez Alguera"/>
        <s v="Manfred Ugalde Arce"/>
        <s v="Marco Brizuela"/>
        <s v="Mariano Torres"/>
        <s v="Marvin Jesús Angulo Borbón"/>
        <s v="Michael Barrantes Rojas"/>
        <s v="Ricardo Blanco Mora"/>
        <s v="Roy Miller Hernández"/>
        <s v="Rutsell Mora Salazar"/>
        <s v="Yael López Fuentes"/>
        <s v="Yostin Jafet Salinas Phillips"/>
        <s v="Yostin Tellería Alfaro"/>
        <s v="Walter Cortés"/>
        <s v="Alexander Espinoza Barrantes"/>
        <s v="Arnold Reyes"/>
        <s v="Darlon Levell Taylor"/>
        <s v="Devon Green"/>
        <s v="Dexter Lewis Bonilla"/>
        <s v="Froylan Alfaro"/>
        <s v="Guillermo Brooks"/>
        <s v="James Hudson"/>
        <s v="Jefferson Barnett"/>
        <s v="Jefferson Rivera"/>
        <s v="Jesus Chaves"/>
        <s v="Johnny Gordon Benwell"/>
        <s v="Jonaiker Gamboa"/>
        <s v="Joshua Cayasso"/>
        <s v="Josué Reina"/>
        <s v="Kadeem Cole Martínez"/>
        <s v="Kareem McLean Powell"/>
        <s v="Kevin Cunningham"/>
        <s v="Kevin Díaz"/>
        <s v="Luis Alejandro Pérez Castillo"/>
        <s v="Marvin Esquivel Paz"/>
        <s v="Neeuro Shaquille Jiménez Ortega"/>
        <s v="Pedro Leal Valencia"/>
        <s v="Rasheed García"/>
        <s v="Roan Wilson Gordon"/>
        <s v="Roberto McCloud"/>
        <s v="Shadueynd Pemberton"/>
        <s v="Yoserth Hernández"/>
        <s v="Yuaicell Wright Parks"/>
        <s v="Jorkaeek Azofeifa"/>
        <s v="Elking Scoby"/>
        <s v="Sheldon Harris"/>
        <s v="Andrey Francis"/>
        <s v="Anderson Barboza"/>
        <s v="Antony Mata Flores"/>
        <s v="Asdrúbal Gibbons"/>
        <s v="Axel Amador"/>
        <s v="Bryan Morales Carrillo"/>
        <s v="Cesar Elizondo"/>
        <s v="Dennis Castillo Romero"/>
        <s v="Deybis Jiménez"/>
        <s v="Edder Monguio Villegas"/>
        <s v="Edward Francisco Ramírez"/>
        <s v="Gabriel Leiva"/>
        <s v="Guido Jiménez"/>
        <s v="Gustavo Díaz Flores"/>
        <s v="Heiner Mora Mora"/>
        <s v="Jake Beckford Edwards"/>
        <s v="Jhamir Ordián Alexander"/>
        <s v="Johan Cortéz Alfaro"/>
        <s v="Jorge Ramírez"/>
        <s v="José Sánchez Barquero"/>
        <s v="Joshua Navarro Sandí"/>
        <s v="Justin Monge"/>
        <s v="Keylor Soto"/>
        <s v="Luis Carlos Barrantes Campos"/>
        <s v="Marco Barrantes"/>
        <s v="Néstor Mena"/>
        <s v="Pablo Azcurra"/>
        <s v="Porfirio López Meza"/>
        <s v="Sebastián Monge"/>
        <s v="Alexis Ramos"/>
        <s v="Aaron Murillo"/>
        <s v="Adrián Alonso Martínez"/>
        <s v="Andrés Gómez Rodríguez"/>
        <s v="Andrey Mora Matarrita"/>
        <s v="Brandon Bonilla Zárate"/>
        <s v="Carlos Martínez"/>
        <s v="Darío Delgado"/>
        <s v="Din Jhon Arias"/>
        <s v="Eduardo Juárez Viales"/>
        <s v="Frank Zamora"/>
        <s v="Geovanni Arturo Campos Villalobos"/>
        <s v="Jason Prendas Cruz"/>
        <s v="Jason Scott Guevara"/>
        <s v="Jonathan Cuellar"/>
        <s v="José Luis Cordero Manzanares"/>
        <s v="Josué Rodríguez Ramírez"/>
        <s v="Juan Alfaro Monge"/>
        <s v="Kenneth Carvajal"/>
        <s v="Kevin Espinoza"/>
        <s v="Lautaro Ayala"/>
        <s v="Luis Alejandro Barrientos"/>
        <s v="Luis Diego Sequeira"/>
        <s v="Luis Fernando Torres Brenes"/>
        <s v="Marcos Meneses"/>
        <s v="Rafael Felipe Chávez Ramírez"/>
        <s v="Sebastián González Muñoz"/>
        <s v="Sergio Núñez"/>
        <s v="Víctor Josué Murillo Villegas"/>
        <s v="Wilson Villalobos Mendoza"/>
        <s v="Arley Sandi"/>
        <s v="Carlos Soza"/>
        <s v="Francisco Flores Zapata"/>
        <s v="Freddy Álvarez Rodríguez"/>
        <s v="Greivin Díaz"/>
        <s v="Greivin Marchena"/>
        <s v="Javier Camareno"/>
        <s v="Jeffrey Valverde"/>
        <s v="Jorge Gutiérrez Solano"/>
        <s v="Jurguens Montenegro Vallejo"/>
        <s v="Jussef Delgado"/>
        <s v="Kevin Fajardo Martinez"/>
        <s v="Kevin Patiño"/>
        <s v="Luis Alpízar"/>
        <s v="Luis Gutierrez"/>
        <s v="Luis Rodríguez"/>
        <s v="Marvin Esquivel Rojas"/>
        <s v="Pablo Calderón"/>
        <s v="Rafael Núñez"/>
        <s v="Walter Chévez"/>
        <s v="William Fernández"/>
        <s v="Wilmar Núñez"/>
        <s v="Yeison Molina"/>
        <s v="Yonaiker Mora"/>
        <s v="Jose Andrés Rodríguez"/>
        <s v="Omar Browne"/>
        <s v="Adolfo Machado"/>
        <s v="Adonis Pineda Solís"/>
        <s v="Alex López"/>
        <s v="Allen Guevara Zúñiga"/>
        <s v="Anthony López Muñoz"/>
        <s v="Ariel Arauz"/>
        <s v="Ariel Lassiter Acuña"/>
        <s v="Barlon Sequeira"/>
        <s v="Bernal Alfaro Alfaro"/>
        <s v="Cristopher Meneses Barrantes"/>
        <s v="Facundo Zabala"/>
        <s v="Fernán Faerron"/>
        <s v="Geancarlo Castro"/>
        <s v="Jhonny Álvarez"/>
        <s v="Jonathan Alonso Moya Aguilar"/>
        <s v="Jonathan McDonald Porras"/>
        <s v="José Andrés Salvatierra López"/>
        <s v="José Miguel Cubero Loría"/>
        <s v="Jose Pablo Rodríguez"/>
        <s v="Josué Abarca"/>
        <s v="Junior Enrique Díaz Campbell"/>
        <s v="Kenner Gutiérrez Cerdas"/>
        <s v="Luis Sequeira Guerrero"/>
        <s v="Marco Ureña"/>
        <s v="Mauricio José Vargas"/>
        <s v="Nicolás Azofeifa"/>
        <s v="Leonel Moreira"/>
        <s v="Carlos Mora"/>
        <s v="Dylan Flores"/>
        <s v="Alvin Bennett Freckleton"/>
        <s v="Anderson Nuñez"/>
        <s v="Anderson Trejos"/>
        <s v="Ariel Zapata Pizarro"/>
        <s v="Armando Ruiz"/>
        <s v="Brayan López Ramírez"/>
        <s v="Bryan Cordero Varela"/>
        <s v="Byron Gutierrez"/>
        <s v="Chimdum Mez"/>
        <s v="Denilson Mason Gutiérrez"/>
        <s v="Denilson Mora"/>
        <s v="Denilson Torres "/>
        <s v="Douglas Forvis Espinoza"/>
        <s v="Douglas López"/>
        <s v="Emer Espinoza"/>
        <s v="Gelmer Núñez"/>
        <s v="Jason Telemaco Ingram"/>
        <s v="Javon East"/>
        <s v="Jemark Hernández Hall"/>
        <s v="José Garro González"/>
        <s v="Jossimar Méndez"/>
        <s v="Juan Diego Madrigal Espinoza"/>
        <s v="Kenny Cunningham"/>
        <s v="Keyswhen Arboine"/>
        <s v="Maikol Barrantes"/>
        <s v="Michael Barquero Abarca"/>
        <s v="Miguel Tercero"/>
        <s v="Osvaldo Rodríguez Flores"/>
        <s v="Randall Alvarado Brenes"/>
        <s v="Shaquille Oneil Coronado"/>
        <s v="Starling Matarrita González"/>
        <s v="Steven Williams"/>
        <s v="Victor Griffith"/>
        <s v="Yeremy Araya Molina"/>
        <s v="Carlos Barahona Jiménez"/>
        <s v="Carlos Hernández"/>
        <s v="Cristopher Núñez González"/>
        <s v="Daniel Chacón Salas"/>
        <s v="Darryl Jared Parker Cortéz"/>
        <s v="David Muller"/>
        <s v="Diego Estrada"/>
        <s v="Diego Sánchez Corrales"/>
        <s v="Edder Solórzano Leal"/>
        <s v="Eduardo Valverde"/>
        <s v="Erick Cabalceta Giacchero"/>
        <s v="Giovannie Clunie"/>
        <s v="Heyreel Saravia"/>
        <s v="Jameson Scott Guevara"/>
        <s v="Jeikel Francisco Venegas McCarthy"/>
        <s v="Joaquín Aguirre"/>
        <s v="Jonathan Hansen"/>
        <s v="Jorman Sánchez"/>
        <s v="José Sosa"/>
        <s v="Justin Morera"/>
        <s v="Kendall Gallardo Sequeira"/>
        <s v="Kenneth Villalobos"/>
        <s v="Kevin Arrieta Maroto"/>
        <s v="Luis Diego Rivas Méndez"/>
        <s v="Manfred Russell"/>
        <s v="Marcel Hernández"/>
        <s v="Paolo Andrés Jiménez Coto"/>
        <s v="Ronald Mauricio Montero Lobo"/>
        <s v="Ronaldo Araya Hernández"/>
        <s v="Ryan Bolaños"/>
        <s v="William Quirós Espinoza"/>
        <s v="Bryan Astúa"/>
        <s v="Bryan Sánchez Ovares"/>
        <s v="Bryan Solorzano Chacon"/>
        <s v="Carlos Adriel Montenegro Rodríguez"/>
        <s v="Carlos Quirós"/>
        <s v="Daniel Cambronero"/>
        <s v="Daniel Quirós Pérez"/>
        <s v="Edder Nelson Martin"/>
        <s v="Esteban Marín Murillo"/>
        <s v="Fabián Oviedo"/>
        <s v="Freddy Borbón"/>
        <s v="Hernán Fener"/>
        <s v="Jhonny Woodley Lamber"/>
        <s v="Johan Condega Hernández"/>
        <s v="Johnny Acosta"/>
        <s v="Jorge Jara Lemaire"/>
        <s v="José Eduardo Leiva Rojas"/>
        <s v="José Mario Ramírez Vasques"/>
        <s v="José Pérez"/>
        <s v="Kevin Sancho Ramos"/>
        <s v="Lemark Hernández Eubanks"/>
        <s v="Luis Miguel Valle"/>
        <s v="Manuel Loaiza"/>
        <s v="Mauricio Castillo Contreras"/>
        <s v="Michael Peñaranda"/>
        <s v="Pedro Báez"/>
        <s v="Randall Cordero Aguilar"/>
        <s v="Renato Mencía"/>
        <s v="Royner Rojas Dinarte"/>
        <s v="Sebastián Bermúdez"/>
        <s v="Sebastián Ezequiel Medina"/>
        <s v="Seemore Johnson Vargas"/>
        <s v="Steven Chaves"/>
        <s v="Verny Scott Wilson"/>
        <s v="Yurgin Román Alfaro"/>
        <s v="Felipe Reyes"/>
        <s v="Aaron Salazar Arias"/>
        <s v="Alberth Villalobos Solís"/>
        <s v="Alexander Lezcano"/>
        <s v="Ariel Soto González"/>
        <s v="Berny Burke Montiel"/>
        <s v="Bryan Rojas"/>
        <s v="Bryan Segura Cruz"/>
        <s v="Carlos Umaña Campos"/>
        <s v="Cristian Reyes Alemán"/>
        <s v="Diego González"/>
        <s v="Esteban Alvarado Brown"/>
        <s v="Fabrizio Ramirez"/>
        <s v="Gerson Torres Barrantes"/>
        <s v="Jairo Monge Ruiz"/>
        <s v="John Jairo Ruiz"/>
        <s v="José Guillermo Ortiz Picado"/>
        <s v="José Mora"/>
        <s v="Keisher Fuller"/>
        <s v="Keyder Bernard Cordero"/>
        <s v="Keyner Brown Blackwood"/>
        <s v="Mauricio Núñez Morales"/>
        <s v="Nextalí Rodríguez Medina"/>
        <s v="Orlando Galo Calderón"/>
        <s v="Óscar Esteban Granados Maroto"/>
        <s v="Randall Azofeifa Corrales"/>
        <s v="Reimond Salas Gómez"/>
        <s v="Suhander Zúñiga Cordero"/>
        <s v="Yeltsin Tejeda"/>
        <s v="Yendrick Ruíz González"/>
        <s v="Luis López"/>
        <s v="Adrián Chevez"/>
        <s v="Aldo Magaña Padilla"/>
        <s v="Alejandro Pacheco"/>
        <s v="Álvaro Sánchez Alfaro"/>
        <s v="Álvaro Zamora"/>
        <s v="Anthony Contreras"/>
        <s v="Bayron Jiménez Madrigal"/>
        <s v="Carlos Vega Molina"/>
        <s v="Carlos Villegas Sequeira"/>
        <s v="Eduardo Matamoros Jiménez"/>
        <s v="Esteban Espinoza Sibaja"/>
        <s v="Guillermo Alán"/>
        <s v="Hansell Arauz Ovares"/>
        <s v="Harry Rojas"/>
        <s v="Jean Carlos Sánchez"/>
        <s v="Jefferson Brenes Rojas"/>
        <s v="Jordan Blanco"/>
        <s v="Jordy Hernandez"/>
        <s v="Jorge Alejandro Castro"/>
        <s v="José Gabriel Vargas"/>
        <s v="José Leitón Rodríguez"/>
        <s v="Joseph Bolaños Valverde"/>
        <s v="Joshua Díaz"/>
        <s v="Juan Ignacio Alfaro"/>
        <s v="Juan Pablo Arguedas"/>
        <s v="Junior Delgado"/>
        <s v="Kenneth Cerdas Barrantes"/>
        <s v="Kevin Chinchilla"/>
        <s v="Kevin Ruiz Rojas"/>
        <s v="Keylor Díaz"/>
        <s v="Leonel Peralta"/>
        <s v="Nael Elysee"/>
        <s v="Óscar Moisés Arce Ramírez"/>
        <s v="Pablo Córdoba Pérez"/>
        <s v="Richard Steven"/>
        <s v="Róger Cortés"/>
        <s v="Sebastian Pages"/>
        <s v="Sebastián Suárez"/>
        <s v="Shain Brown Quirós"/>
        <s v="Youstin Salas Gómez"/>
        <m/>
      </sharedItems>
    </cacheField>
    <cacheField name="id_club" numFmtId="0">
      <sharedItems containsString="0" containsBlank="1" containsNumber="1" containsInteger="1" minValue="1" maxValue="18" count="13">
        <n v="7"/>
        <n v="1"/>
        <n v="10"/>
        <n v="5"/>
        <n v="16"/>
        <n v="18"/>
        <n v="2"/>
        <n v="6"/>
        <n v="4"/>
        <n v="13"/>
        <n v="3"/>
        <n v="17"/>
        <m/>
      </sharedItems>
    </cacheField>
    <cacheField name="id_condicion" numFmtId="0">
      <sharedItems containsString="0" containsBlank="1" containsNumber="1" containsInteger="1" minValue="1" maxValue="2"/>
    </cacheField>
    <cacheField name="id_jornada" numFmtId="0">
      <sharedItems containsString="0" containsBlank="1" containsNumber="1" containsInteger="1" minValue="1" maxValue="11" count="12">
        <n v="1"/>
        <n v="2"/>
        <n v="3"/>
        <n v="4"/>
        <n v="5"/>
        <n v="6"/>
        <n v="7"/>
        <n v="8"/>
        <n v="9"/>
        <n v="10"/>
        <n v="11"/>
        <m/>
      </sharedItems>
    </cacheField>
    <cacheField name="id_partido" numFmtId="0">
      <sharedItems containsString="0" containsBlank="1" containsNumber="1" containsInteger="1" minValue="6" maxValue="65" count="12">
        <n v="6"/>
        <n v="8"/>
        <n v="18"/>
        <n v="20"/>
        <n v="26"/>
        <n v="34"/>
        <n v="42"/>
        <n v="43"/>
        <n v="54"/>
        <n v="58"/>
        <n v="65"/>
        <m/>
      </sharedItems>
    </cacheField>
    <cacheField name="Participación" numFmtId="0">
      <sharedItems containsString="0" containsBlank="1" containsNumber="1" containsInteger="1" minValue="1" maxValue="3" count="4">
        <n v="1"/>
        <n v="3"/>
        <n v="2"/>
        <m/>
      </sharedItems>
    </cacheField>
    <cacheField name="MJug" numFmtId="0">
      <sharedItems containsString="0" containsBlank="1" containsNumber="1" containsInteger="1" minValue="2" maxValue="90"/>
    </cacheField>
    <cacheField name="MTA1" numFmtId="0">
      <sharedItems containsString="0" containsBlank="1" containsNumber="1" containsInteger="1" minValue="10" maxValue="90"/>
    </cacheField>
    <cacheField name="MTA2" numFmtId="0">
      <sharedItems containsString="0" containsBlank="1" containsNumber="1" containsInteger="1" minValue="86" maxValue="90"/>
    </cacheField>
    <cacheField name="TA" numFmtId="0">
      <sharedItems containsString="0" containsBlank="1" containsNumber="1" containsInteger="1" minValue="0" maxValue="2"/>
    </cacheField>
    <cacheField name="MTR" numFmtId="0">
      <sharedItems containsString="0" containsBlank="1" containsNumber="1" containsInteger="1" minValue="81" maxValue="90"/>
    </cacheField>
    <cacheField name="TR" numFmtId="0">
      <sharedItems containsString="0" containsBlank="1" containsNumber="1" containsInteger="1" minValue="0" maxValue="1" count="3">
        <n v="0"/>
        <n v="1"/>
        <m/>
      </sharedItems>
    </cacheField>
    <cacheField name="MG1" numFmtId="0">
      <sharedItems containsString="0" containsBlank="1" containsNumber="1" containsInteger="1" minValue="1" maxValue="87"/>
    </cacheField>
    <cacheField name="MG2" numFmtId="0">
      <sharedItems containsString="0" containsBlank="1" containsNumber="1" containsInteger="1" minValue="48" maxValue="90"/>
    </cacheField>
    <cacheField name="MG3" numFmtId="0">
      <sharedItems containsString="0" containsBlank="1" containsNumber="1" containsInteger="1" minValue="64" maxValue="64"/>
    </cacheField>
    <cacheField name="MG4" numFmtId="0">
      <sharedItems containsNonDate="0" containsString="0" containsBlank="1"/>
    </cacheField>
    <cacheField name="MG5" numFmtId="0">
      <sharedItems containsNonDate="0" containsString="0" containsBlank="1"/>
    </cacheField>
    <cacheField name="MG6" numFmtId="0">
      <sharedItems containsNonDate="0" containsString="0" containsBlank="1"/>
    </cacheField>
    <cacheField name="MG7" numFmtId="0">
      <sharedItems containsNonDate="0" containsString="0" containsBlank="1"/>
    </cacheField>
    <cacheField name="MG8" numFmtId="0">
      <sharedItems containsNonDate="0" containsString="0" containsBlank="1"/>
    </cacheField>
    <cacheField name="MG9" numFmtId="0">
      <sharedItems containsNonDate="0" containsString="0" containsBlank="1"/>
    </cacheField>
    <cacheField name="MG10" numFmtId="0">
      <sharedItems containsNonDate="0" containsString="0" containsBlank="1"/>
    </cacheField>
    <cacheField name="Goles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T_G1" numFmtId="0">
      <sharedItems containsString="0" containsBlank="1" containsNumber="1" containsInteger="1" minValue="1" maxValue="2"/>
    </cacheField>
    <cacheField name="T_G2" numFmtId="0">
      <sharedItems containsString="0" containsBlank="1" containsNumber="1" containsInteger="1" minValue="1" maxValue="2"/>
    </cacheField>
    <cacheField name="T_G3" numFmtId="0">
      <sharedItems containsString="0" containsBlank="1" containsNumber="1" containsInteger="1" minValue="1" maxValue="1"/>
    </cacheField>
    <cacheField name="T_G4" numFmtId="0">
      <sharedItems containsNonDate="0" containsString="0" containsBlank="1"/>
    </cacheField>
    <cacheField name="T_G5" numFmtId="0">
      <sharedItems containsNonDate="0" containsString="0" containsBlank="1"/>
    </cacheField>
    <cacheField name="T_G6" numFmtId="0">
      <sharedItems containsNonDate="0" containsString="0" containsBlank="1"/>
    </cacheField>
    <cacheField name="T_G7" numFmtId="0">
      <sharedItems containsNonDate="0" containsString="0" containsBlank="1"/>
    </cacheField>
    <cacheField name="T_G8" numFmtId="0">
      <sharedItems containsNonDate="0" containsString="0" containsBlank="1"/>
    </cacheField>
    <cacheField name="T_G9" numFmtId="0">
      <sharedItems containsNonDate="0" containsString="0" containsBlank="1"/>
    </cacheField>
    <cacheField name="T_G10" numFmtId="0">
      <sharedItems containsNonDate="0" containsString="0" containsBlank="1"/>
    </cacheField>
    <cacheField name="Tipo_Gol" numFmtId="0">
      <sharedItems containsString="0" containsBlank="1" containsNumber="1" containsInteger="1" minValue="0" maxValue="3"/>
    </cacheField>
    <cacheField name="P_G1" numFmtId="0">
      <sharedItems containsString="0" containsBlank="1" containsNumber="1" containsInteger="1" minValue="1" maxValue="4"/>
    </cacheField>
    <cacheField name="P_G2" numFmtId="0">
      <sharedItems containsString="0" containsBlank="1" containsNumber="1" containsInteger="1" minValue="1" maxValue="2"/>
    </cacheField>
    <cacheField name="P_G3" numFmtId="0">
      <sharedItems containsString="0" containsBlank="1" containsNumber="1" containsInteger="1" minValue="2" maxValue="2"/>
    </cacheField>
    <cacheField name="P_G4" numFmtId="0">
      <sharedItems containsNonDate="0" containsString="0" containsBlank="1"/>
    </cacheField>
    <cacheField name="P_G5" numFmtId="0">
      <sharedItems containsNonDate="0" containsString="0" containsBlank="1"/>
    </cacheField>
    <cacheField name="P_G6" numFmtId="0">
      <sharedItems containsNonDate="0" containsString="0" containsBlank="1"/>
    </cacheField>
    <cacheField name="P_G7" numFmtId="0">
      <sharedItems containsNonDate="0" containsString="0" containsBlank="1"/>
    </cacheField>
    <cacheField name="P_G8" numFmtId="0">
      <sharedItems containsNonDate="0" containsString="0" containsBlank="1"/>
    </cacheField>
    <cacheField name="P_G9" numFmtId="0">
      <sharedItems containsNonDate="0" containsString="0" containsBlank="1"/>
    </cacheField>
    <cacheField name="P_G10" numFmtId="0">
      <sharedItems containsNonDate="0" containsString="0" containsBlank="1"/>
    </cacheField>
    <cacheField name="Perfil_Gol" numFmtId="0">
      <sharedItems containsString="0" containsBlank="1" containsNumber="1" containsInteger="1" minValue="0" maxValue="3"/>
    </cacheField>
    <cacheField name="Asistencias" numFmtId="0">
      <sharedItems containsString="0" containsBlank="1" containsNumber="1" containsInteger="1" minValue="1" maxValue="1"/>
    </cacheField>
    <cacheField name="IDJ_G1" numFmtId="0">
      <sharedItems containsString="0" containsBlank="1" containsNumber="1" containsInteger="1" minValue="122" maxValue="1975"/>
    </cacheField>
    <cacheField name="IDJ_G2" numFmtId="0">
      <sharedItems containsNonDate="0" containsString="0" containsBlank="1"/>
    </cacheField>
    <cacheField name="IDJ_G3" numFmtId="0">
      <sharedItems containsNonDate="0" containsString="0" containsBlank="1"/>
    </cacheField>
    <cacheField name="IDJ_G4" numFmtId="0">
      <sharedItems containsNonDate="0" containsString="0" containsBlank="1"/>
    </cacheField>
    <cacheField name="IDJ_G5" numFmtId="0">
      <sharedItems containsNonDate="0" containsString="0" containsBlank="1"/>
    </cacheField>
    <cacheField name="IDJ_Asistencias" numFmtId="0">
      <sharedItems containsString="0" containsBlank="1" containsNumber="1" containsInteger="1" minValue="0" maxValue="1"/>
    </cacheField>
    <cacheField name="J_G1" numFmtId="0">
      <sharedItems containsString="0" containsBlank="1" containsNumber="1" containsInteger="1" minValue="0" maxValue="1"/>
    </cacheField>
    <cacheField name="J_G2" numFmtId="0">
      <sharedItems containsString="0" containsBlank="1" containsNumber="1" containsInteger="1" minValue="0" maxValue="1"/>
    </cacheField>
    <cacheField name="J_G3" numFmtId="0">
      <sharedItems containsString="0" containsBlank="1" containsNumber="1" containsInteger="1" minValue="0" maxValue="0"/>
    </cacheField>
    <cacheField name="J_G4" numFmtId="0">
      <sharedItems containsNonDate="0" containsString="0" containsBlank="1"/>
    </cacheField>
    <cacheField name="J_G5" numFmtId="0">
      <sharedItems containsNonDate="0" containsString="0" containsBlank="1"/>
    </cacheField>
    <cacheField name="J_G6" numFmtId="0">
      <sharedItems containsNonDate="0" containsString="0" containsBlank="1"/>
    </cacheField>
    <cacheField name="J_G7" numFmtId="0">
      <sharedItems containsNonDate="0" containsString="0" containsBlank="1"/>
    </cacheField>
    <cacheField name="J_G8" numFmtId="0">
      <sharedItems containsNonDate="0" containsString="0" containsBlank="1"/>
    </cacheField>
    <cacheField name="J_G9" numFmtId="0">
      <sharedItems containsNonDate="0" containsString="0" containsBlank="1"/>
    </cacheField>
    <cacheField name="J_G10" numFmtId="0">
      <sharedItems containsNonDate="0" containsString="0" containsBlank="1"/>
    </cacheField>
    <cacheField name="Jugada_Gol" numFmtId="0">
      <sharedItems containsString="0" containsBlank="1" containsNumber="1" containsInteger="1" minValue="0" maxValue="1"/>
    </cacheField>
    <cacheField name="T_BP1" numFmtId="0">
      <sharedItems containsString="0" containsBlank="1" containsNumber="1" containsInteger="1" minValue="1" maxValue="4"/>
    </cacheField>
    <cacheField name="T_BP2" numFmtId="0">
      <sharedItems containsString="0" containsBlank="1" containsNumber="1" containsInteger="1" minValue="1" maxValue="1"/>
    </cacheField>
    <cacheField name="T_BP3" numFmtId="0">
      <sharedItems containsNonDate="0" containsString="0" containsBlank="1"/>
    </cacheField>
    <cacheField name="T_BP4" numFmtId="0">
      <sharedItems containsNonDate="0" containsString="0" containsBlank="1"/>
    </cacheField>
    <cacheField name="T_BP5" numFmtId="0">
      <sharedItems containsNonDate="0" containsString="0" containsBlank="1"/>
    </cacheField>
    <cacheField name="T_BP6" numFmtId="0">
      <sharedItems containsNonDate="0" containsString="0" containsBlank="1"/>
    </cacheField>
    <cacheField name="T_BP7" numFmtId="0">
      <sharedItems containsNonDate="0" containsString="0" containsBlank="1"/>
    </cacheField>
    <cacheField name="T_BP8" numFmtId="0">
      <sharedItems containsNonDate="0" containsString="0" containsBlank="1"/>
    </cacheField>
    <cacheField name="T_BP9" numFmtId="0">
      <sharedItems containsNonDate="0" containsString="0" containsBlank="1"/>
    </cacheField>
    <cacheField name="T_BP10" numFmtId="0">
      <sharedItems containsNonDate="0" containsString="0" containsBlank="1"/>
    </cacheField>
    <cacheField name="Tipo_BP" numFmtId="0">
      <sharedItems containsString="0" containsBlank="1" containsNumber="1" containsInteger="1" minValue="0" maxValue="1"/>
    </cacheField>
    <cacheField name="Gol_TR1" numFmtId="0">
      <sharedItems containsNonDate="0" containsString="0" containsBlank="1"/>
    </cacheField>
    <cacheField name="Gol_TR2" numFmtId="0">
      <sharedItems containsNonDate="0" containsString="0" containsBlank="1"/>
    </cacheField>
    <cacheField name="Gol_TR" numFmtId="0">
      <sharedItems containsString="0" containsBlank="1" containsNumber="1" containsInteger="1" minValue="0" maxValue="0"/>
    </cacheField>
    <cacheField name="MA_G1" numFmtId="0">
      <sharedItems containsNonDate="0" containsString="0" containsBlank="1"/>
    </cacheField>
    <cacheField name="MA_G2" numFmtId="0">
      <sharedItems containsNonDate="0" containsString="0" containsBlank="1"/>
    </cacheField>
    <cacheField name="MA_G3" numFmtId="0">
      <sharedItems containsNonDate="0" containsString="0" containsBlank="1"/>
    </cacheField>
    <cacheField name="MA_G4" numFmtId="0">
      <sharedItems containsNonDate="0" containsString="0" containsBlank="1"/>
    </cacheField>
    <cacheField name="Autogoles" numFmtId="0">
      <sharedItems containsString="0" containsBlank="1" containsNumber="1" containsInteger="1" minValue="0" maxValue="0" count="2">
        <n v="0"/>
        <m/>
      </sharedItems>
    </cacheField>
    <cacheField name="T_AG1" numFmtId="0">
      <sharedItems containsNonDate="0" containsString="0" containsBlank="1"/>
    </cacheField>
    <cacheField name="T_AG2" numFmtId="0">
      <sharedItems containsNonDate="0" containsString="0" containsBlank="1"/>
    </cacheField>
    <cacheField name="T_AG3" numFmtId="0">
      <sharedItems containsNonDate="0" containsString="0" containsBlank="1"/>
    </cacheField>
    <cacheField name="T_AG4" numFmtId="0">
      <sharedItems containsNonDate="0" containsString="0" containsBlank="1"/>
    </cacheField>
    <cacheField name="T_Autogol" numFmtId="0">
      <sharedItems containsString="0" containsBlank="1" containsNumber="1" containsInteger="1" minValue="0" maxValue="0"/>
    </cacheField>
    <cacheField name="Asistencia_Autogol" numFmtId="0">
      <sharedItems containsNonDate="0" containsString="0" containsBlank="1"/>
    </cacheField>
    <cacheField name="IDClubBenef" numFmtId="0">
      <sharedItems containsNonDate="0" containsString="0" containsBlank="1"/>
    </cacheField>
    <cacheField name="MP_A1" numFmtId="0">
      <sharedItems containsString="0" containsBlank="1" containsNumber="1" containsInteger="1" minValue="41" maxValue="76"/>
    </cacheField>
    <cacheField name="MP_A2" numFmtId="0">
      <sharedItems containsNonDate="0" containsString="0" containsBlank="1"/>
    </cacheField>
    <cacheField name="MP_A3" numFmtId="0">
      <sharedItems containsNonDate="0" containsString="0" containsBlank="1"/>
    </cacheField>
    <cacheField name="MP_A4" numFmtId="0">
      <sharedItems containsNonDate="0" containsString="0" containsBlank="1"/>
    </cacheField>
    <cacheField name="P_Anotado" numFmtId="0">
      <sharedItems containsString="0" containsBlank="1" containsNumber="1" containsInteger="1" minValue="0" maxValue="1"/>
    </cacheField>
    <cacheField name="LP_A1" numFmtId="0">
      <sharedItems containsString="0" containsBlank="1" containsNumber="1" containsInteger="1" minValue="1" maxValue="4"/>
    </cacheField>
    <cacheField name="LP_A2" numFmtId="0">
      <sharedItems containsNonDate="0" containsString="0" containsBlank="1"/>
    </cacheField>
    <cacheField name="LP_A3" numFmtId="0">
      <sharedItems containsNonDate="0" containsString="0" containsBlank="1"/>
    </cacheField>
    <cacheField name="LP_A4" numFmtId="0">
      <sharedItems containsNonDate="0" containsString="0" containsBlank="1"/>
    </cacheField>
    <cacheField name="LP_Anotado" numFmtId="0">
      <sharedItems containsString="0" containsBlank="1" containsNumber="1" containsInteger="1" minValue="0" maxValue="1"/>
    </cacheField>
    <cacheField name="MP_E1" numFmtId="0">
      <sharedItems containsString="0" containsBlank="1" containsNumber="1" containsInteger="1" minValue="46" maxValue="90"/>
    </cacheField>
    <cacheField name="MP_E2" numFmtId="0">
      <sharedItems containsNonDate="0" containsString="0" containsBlank="1"/>
    </cacheField>
    <cacheField name="MP_E3" numFmtId="0">
      <sharedItems containsNonDate="0" containsString="0" containsBlank="1"/>
    </cacheField>
    <cacheField name="MP_E4" numFmtId="0">
      <sharedItems containsNonDate="0" containsString="0" containsBlank="1"/>
    </cacheField>
    <cacheField name="P_Errado" numFmtId="0">
      <sharedItems containsString="0" containsBlank="1" containsNumber="1" containsInteger="1" minValue="0" maxValue="1"/>
    </cacheField>
    <cacheField name="Tipo_E1" numFmtId="0">
      <sharedItems containsString="0" containsBlank="1" containsNumber="1" containsInteger="1" minValue="2" maxValue="6"/>
    </cacheField>
    <cacheField name="Tipo_E2" numFmtId="0">
      <sharedItems containsNonDate="0" containsString="0" containsBlank="1"/>
    </cacheField>
    <cacheField name="Tipo_E3" numFmtId="0">
      <sharedItems containsNonDate="0" containsString="0" containsBlank="1"/>
    </cacheField>
    <cacheField name="Tipo_E4" numFmtId="0">
      <sharedItems containsNonDate="0" containsString="0" containsBlank="1"/>
    </cacheField>
    <cacheField name="TP_Errado" numFmtId="0">
      <sharedItems containsString="0" containsBlank="1" containsNumber="1" containsInteger="1" minValue="0" maxValue="1"/>
    </cacheField>
    <cacheField name="MP_C1" numFmtId="0">
      <sharedItems containsString="0" containsBlank="1" containsNumber="1" containsInteger="1" minValue="40" maxValue="90"/>
    </cacheField>
    <cacheField name="MP_C2" numFmtId="0">
      <sharedItems containsString="0" containsBlank="1" containsNumber="1" containsInteger="1" minValue="47" maxValue="47"/>
    </cacheField>
    <cacheField name="MP_C3" numFmtId="0">
      <sharedItems containsNonDate="0" containsString="0" containsBlank="1"/>
    </cacheField>
    <cacheField name="MP_C4" numFmtId="0">
      <sharedItems containsNonDate="0" containsString="0" containsBlank="1"/>
    </cacheField>
    <cacheField name="P_Cometidos" numFmtId="0">
      <sharedItems containsString="0" containsBlank="1" containsNumber="1" containsInteger="1" minValue="0" maxValue="2"/>
    </cacheField>
    <cacheField name="T_P1" numFmtId="0">
      <sharedItems containsString="0" containsBlank="1" containsNumber="1" containsInteger="1" minValue="2" maxValue="3"/>
    </cacheField>
    <cacheField name="T_P2" numFmtId="0">
      <sharedItems containsString="0" containsBlank="1" containsNumber="1" containsInteger="1" minValue="1" maxValue="1"/>
    </cacheField>
    <cacheField name="T_P3" numFmtId="0">
      <sharedItems containsNonDate="0" containsString="0" containsBlank="1"/>
    </cacheField>
    <cacheField name="T_P4" numFmtId="0">
      <sharedItems containsNonDate="0" containsString="0" containsBlank="1"/>
    </cacheField>
    <cacheField name="TP_Cometido" numFmtId="0">
      <sharedItems containsString="0" containsBlank="1" containsNumber="1" containsInteger="1" minValue="0" maxValue="2"/>
    </cacheField>
    <cacheField name="MP_R1" numFmtId="0">
      <sharedItems containsString="0" containsBlank="1" containsNumber="1" containsInteger="1" minValue="19" maxValue="90"/>
    </cacheField>
    <cacheField name="MP_R2" numFmtId="0">
      <sharedItems containsNonDate="0" containsString="0" containsBlank="1"/>
    </cacheField>
    <cacheField name="MP_R3" numFmtId="0">
      <sharedItems containsNonDate="0" containsString="0" containsBlank="1"/>
    </cacheField>
    <cacheField name="MP_R4" numFmtId="0">
      <sharedItems containsNonDate="0" containsString="0" containsBlank="1"/>
    </cacheField>
    <cacheField name="P_Recibidos" numFmtId="0">
      <sharedItems containsString="0" containsBlank="1" containsNumber="1" containsInteger="1" minValue="0" maxValue="1"/>
    </cacheField>
    <cacheField name="T_PR1" numFmtId="0">
      <sharedItems containsString="0" containsBlank="1" containsNumber="1" containsInteger="1" minValue="1" maxValue="2"/>
    </cacheField>
    <cacheField name="T_PR2" numFmtId="0">
      <sharedItems containsNonDate="0" containsString="0" containsBlank="1"/>
    </cacheField>
    <cacheField name="T_PR3" numFmtId="0">
      <sharedItems containsNonDate="0" containsString="0" containsBlank="1"/>
    </cacheField>
    <cacheField name="T_PR4" numFmtId="0">
      <sharedItems containsNonDate="0" containsString="0" containsBlank="1"/>
    </cacheField>
    <cacheField name="TP_Recibido" numFmtId="0">
      <sharedItems containsString="0" containsBlank="1" containsNumber="1" containsInteger="1" minValue="0" maxValue="1"/>
    </cacheField>
    <cacheField name="MP_At1" numFmtId="0">
      <sharedItems containsString="0" containsBlank="1" containsNumber="1" containsInteger="1" minValue="90" maxValue="90"/>
    </cacheField>
    <cacheField name="MP_At2" numFmtId="0">
      <sharedItems containsNonDate="0" containsString="0" containsBlank="1"/>
    </cacheField>
    <cacheField name="MP_At3" numFmtId="0">
      <sharedItems containsNonDate="0" containsString="0" containsBlank="1"/>
    </cacheField>
    <cacheField name="MP_At4" numFmtId="0">
      <sharedItems containsNonDate="0" containsString="0" containsBlank="1"/>
    </cacheField>
    <cacheField name="P_Atajado" numFmtId="0">
      <sharedItems containsString="0" containsBlank="1" containsNumber="1" containsInteger="1" minValue="0" maxValue="1"/>
    </cacheField>
    <cacheField name="LP_At1" numFmtId="0">
      <sharedItems containsString="0" containsBlank="1" containsNumber="1" containsInteger="1" minValue="1" maxValue="1"/>
    </cacheField>
    <cacheField name="LP_At2" numFmtId="0">
      <sharedItems containsNonDate="0" containsString="0" containsBlank="1"/>
    </cacheField>
    <cacheField name="LP_At3" numFmtId="0">
      <sharedItems containsNonDate="0" containsString="0" containsBlank="1"/>
    </cacheField>
    <cacheField name="LP_At4" numFmtId="0">
      <sharedItems containsNonDate="0" containsString="0" containsBlank="1"/>
    </cacheField>
    <cacheField name="LP_Atajado" numFmtId="0">
      <sharedItems containsString="0" containsBlank="1" containsNumber="1" containsInteger="1" minValue="0" maxValue="1"/>
    </cacheField>
    <cacheField name="IDCJ" numFmtId="0">
      <sharedItems containsString="0" containsBlank="1" containsNumber="1" containsInteger="1" minValue="101" maxValue="1805"/>
    </cacheField>
    <cacheField name="Posición" numFmtId="0">
      <sharedItems containsBlank="1" containsMixedTypes="1" containsNumber="1" containsInteger="1" minValue="0" maxValue="0" count="6">
        <s v="Defensa"/>
        <s v="Delantero"/>
        <s v="Volante"/>
        <s v="Portero"/>
        <n v="0"/>
        <m/>
      </sharedItems>
    </cacheField>
    <cacheField name="Goles_recibidos1" numFmtId="0">
      <sharedItems containsString="0" containsBlank="1" containsNumber="1" containsInteger="1" minValue="0" maxValue="5"/>
    </cacheField>
    <cacheField name="Resultado" numFmtId="0">
      <sharedItems containsString="0" containsBlank="1" containsNumber="1" containsInteger="1" minValue="1" maxValue="3"/>
    </cacheField>
    <cacheField name="V1" numFmtId="0">
      <sharedItems containsString="0" containsBlank="1" containsNumber="1" containsInteger="1" minValue="0" maxValue="2"/>
    </cacheField>
    <cacheField name="V2" numFmtId="0">
      <sharedItems containsString="0" containsBlank="1" containsNumber="1" containsInteger="1" minValue="0" maxValue="2"/>
    </cacheField>
    <cacheField name="V3" numFmtId="0">
      <sharedItems containsString="0" containsBlank="1" containsNumber="1" containsInteger="1" minValue="-2" maxValue="0"/>
    </cacheField>
    <cacheField name="V4" numFmtId="0">
      <sharedItems containsString="0" containsBlank="1" containsNumber="1" containsInteger="1" minValue="-3" maxValue="0"/>
    </cacheField>
    <cacheField name="V5" numFmtId="0">
      <sharedItems containsString="0" containsBlank="1" containsNumber="1" containsInteger="1" minValue="0" maxValue="11"/>
    </cacheField>
    <cacheField name="V6" numFmtId="0">
      <sharedItems containsString="0" containsBlank="1" containsNumber="1" containsInteger="1" minValue="0" maxValue="1"/>
    </cacheField>
    <cacheField name="V7" numFmtId="0">
      <sharedItems containsString="0" containsBlank="1" containsNumber="1" containsInteger="1" minValue="0" maxValue="4"/>
    </cacheField>
    <cacheField name="V8" numFmtId="0">
      <sharedItems containsString="0" containsBlank="1" containsNumber="1" containsInteger="1" minValue="0" maxValue="0"/>
    </cacheField>
    <cacheField name="V9" numFmtId="0">
      <sharedItems containsString="0" containsBlank="1" containsNumber="1" containsInteger="1" minValue="-2" maxValue="0"/>
    </cacheField>
    <cacheField name="V10" numFmtId="0">
      <sharedItems containsString="0" containsBlank="1" containsNumber="1" containsInteger="1" minValue="-3" maxValue="0"/>
    </cacheField>
    <cacheField name="V11" numFmtId="0">
      <sharedItems containsString="0" containsBlank="1" containsNumber="1" containsInteger="1" minValue="0" maxValue="4"/>
    </cacheField>
    <cacheField name="V12" numFmtId="0">
      <sharedItems containsString="0" containsBlank="1" containsNumber="1" containsInteger="1" minValue="-2" maxValue="0"/>
    </cacheField>
    <cacheField name="V13" numFmtId="0">
      <sharedItems containsString="0" containsBlank="1" containsNumber="1" containsInteger="1" minValue="0" maxValue="3"/>
    </cacheField>
    <cacheField name="V14" numFmtId="0">
      <sharedItems containsString="0" containsBlank="1" containsNumber="1" containsInteger="1" minValue="-2" maxValue="2"/>
    </cacheField>
    <cacheField name="IRJ_General" numFmtId="0">
      <sharedItems containsString="0" containsBlank="1" containsNumber="1" containsInteger="1" minValue="-3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n v="0"/>
    <x v="0"/>
    <m/>
    <x v="0"/>
    <m/>
    <m/>
    <x v="0"/>
    <m/>
    <x v="0"/>
    <x v="0"/>
    <m/>
    <m/>
    <x v="0"/>
    <m/>
    <m/>
    <x v="0"/>
    <m/>
    <x v="0"/>
    <m/>
    <m/>
    <m/>
    <m/>
    <m/>
    <m/>
  </r>
  <r>
    <m/>
    <x v="0"/>
    <m/>
    <x v="0"/>
    <m/>
    <m/>
    <x v="0"/>
    <m/>
    <x v="0"/>
    <x v="0"/>
    <m/>
    <m/>
    <x v="0"/>
    <m/>
    <m/>
    <x v="0"/>
    <m/>
    <x v="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5">
  <r>
    <x v="0"/>
    <x v="0"/>
    <x v="0"/>
    <n v="1"/>
    <x v="0"/>
    <x v="0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1"/>
    <x v="0"/>
    <n v="1"/>
    <n v="3"/>
    <n v="2"/>
    <n v="2"/>
    <n v="0"/>
    <n v="0"/>
    <n v="0"/>
    <n v="0"/>
    <n v="0"/>
    <n v="0"/>
    <n v="-1"/>
    <n v="0"/>
    <n v="0"/>
    <n v="0"/>
    <n v="0"/>
    <n v="-2"/>
    <n v="1"/>
  </r>
  <r>
    <x v="1"/>
    <x v="1"/>
    <x v="0"/>
    <n v="1"/>
    <x v="0"/>
    <x v="0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1"/>
    <x v="1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2"/>
    <x v="2"/>
    <x v="0"/>
    <n v="1"/>
    <x v="0"/>
    <x v="0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1"/>
    <x v="2"/>
    <n v="1"/>
    <n v="3"/>
    <n v="2"/>
    <n v="2"/>
    <n v="0"/>
    <n v="0"/>
    <n v="0"/>
    <n v="0"/>
    <n v="0"/>
    <n v="0"/>
    <n v="0"/>
    <n v="0"/>
    <n v="0"/>
    <n v="0"/>
    <n v="0"/>
    <n v="-2"/>
    <n v="2"/>
  </r>
  <r>
    <x v="3"/>
    <x v="3"/>
    <x v="0"/>
    <n v="1"/>
    <x v="0"/>
    <x v="0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1"/>
    <x v="0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4"/>
    <x v="4"/>
    <x v="0"/>
    <n v="1"/>
    <x v="0"/>
    <x v="0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1"/>
    <x v="2"/>
    <n v="1"/>
    <n v="3"/>
    <n v="1"/>
    <n v="0"/>
    <n v="0"/>
    <n v="0"/>
    <n v="0"/>
    <n v="0"/>
    <n v="0"/>
    <n v="0"/>
    <n v="0"/>
    <n v="0"/>
    <n v="0"/>
    <n v="0"/>
    <n v="0"/>
    <n v="0"/>
    <n v="1"/>
  </r>
  <r>
    <x v="5"/>
    <x v="5"/>
    <x v="0"/>
    <n v="1"/>
    <x v="0"/>
    <x v="0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1"/>
    <x v="2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n v="1"/>
    <x v="0"/>
    <x v="0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1"/>
    <x v="2"/>
    <n v="1"/>
    <n v="3"/>
    <n v="2"/>
    <n v="2"/>
    <n v="0"/>
    <n v="0"/>
    <n v="0"/>
    <n v="0"/>
    <n v="0"/>
    <n v="0"/>
    <n v="0"/>
    <n v="0"/>
    <n v="0"/>
    <n v="0"/>
    <n v="0"/>
    <n v="-2"/>
    <n v="2"/>
  </r>
  <r>
    <x v="7"/>
    <x v="7"/>
    <x v="0"/>
    <n v="1"/>
    <x v="0"/>
    <x v="0"/>
    <x v="2"/>
    <n v="14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1"/>
    <x v="0"/>
    <n v="1"/>
    <n v="3"/>
    <n v="1"/>
    <n v="1"/>
    <n v="0"/>
    <n v="0"/>
    <n v="0"/>
    <n v="0"/>
    <n v="0"/>
    <n v="0"/>
    <n v="0"/>
    <n v="0"/>
    <n v="0"/>
    <n v="0"/>
    <n v="0"/>
    <n v="0"/>
    <n v="2"/>
  </r>
  <r>
    <x v="8"/>
    <x v="8"/>
    <x v="0"/>
    <n v="1"/>
    <x v="0"/>
    <x v="0"/>
    <x v="0"/>
    <n v="90"/>
    <n v="34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1"/>
    <x v="0"/>
    <n v="1"/>
    <n v="3"/>
    <n v="2"/>
    <n v="2"/>
    <n v="-1"/>
    <n v="0"/>
    <n v="0"/>
    <n v="0"/>
    <n v="0"/>
    <n v="0"/>
    <n v="-1"/>
    <n v="0"/>
    <n v="0"/>
    <n v="0"/>
    <n v="0"/>
    <n v="-2"/>
    <n v="0"/>
  </r>
  <r>
    <x v="9"/>
    <x v="9"/>
    <x v="0"/>
    <n v="1"/>
    <x v="0"/>
    <x v="0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1"/>
    <x v="3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0"/>
    <n v="1"/>
    <x v="0"/>
    <x v="0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1"/>
    <x v="2"/>
    <n v="1"/>
    <n v="3"/>
    <n v="1"/>
    <n v="0"/>
    <n v="0"/>
    <n v="0"/>
    <n v="0"/>
    <n v="0"/>
    <n v="0"/>
    <n v="0"/>
    <n v="0"/>
    <n v="0"/>
    <n v="0"/>
    <n v="0"/>
    <n v="0"/>
    <n v="0"/>
    <n v="1"/>
  </r>
  <r>
    <x v="11"/>
    <x v="11"/>
    <x v="0"/>
    <n v="1"/>
    <x v="0"/>
    <x v="0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1"/>
    <x v="0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12"/>
    <x v="12"/>
    <x v="0"/>
    <n v="1"/>
    <x v="0"/>
    <x v="0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1"/>
    <x v="1"/>
    <n v="1"/>
    <n v="3"/>
    <n v="2"/>
    <n v="2"/>
    <n v="0"/>
    <n v="0"/>
    <n v="0"/>
    <n v="0"/>
    <n v="0"/>
    <n v="0"/>
    <n v="0"/>
    <n v="0"/>
    <n v="0"/>
    <n v="0"/>
    <n v="0"/>
    <n v="-2"/>
    <n v="2"/>
  </r>
  <r>
    <x v="13"/>
    <x v="13"/>
    <x v="0"/>
    <n v="1"/>
    <x v="0"/>
    <x v="0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1"/>
    <x v="0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14"/>
    <x v="14"/>
    <x v="0"/>
    <n v="1"/>
    <x v="0"/>
    <x v="0"/>
    <x v="2"/>
    <n v="29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1"/>
    <x v="1"/>
    <n v="1"/>
    <n v="3"/>
    <n v="1"/>
    <n v="1"/>
    <n v="0"/>
    <n v="0"/>
    <n v="0"/>
    <n v="0"/>
    <n v="0"/>
    <n v="0"/>
    <n v="0"/>
    <n v="0"/>
    <n v="0"/>
    <n v="0"/>
    <n v="0"/>
    <n v="0"/>
    <n v="2"/>
  </r>
  <r>
    <x v="15"/>
    <x v="15"/>
    <x v="0"/>
    <n v="1"/>
    <x v="0"/>
    <x v="0"/>
    <x v="2"/>
    <n v="3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1"/>
    <x v="2"/>
    <n v="1"/>
    <n v="3"/>
    <n v="1"/>
    <n v="1"/>
    <n v="0"/>
    <n v="0"/>
    <n v="0"/>
    <n v="0"/>
    <n v="0"/>
    <n v="0"/>
    <n v="0"/>
    <n v="0"/>
    <n v="0"/>
    <n v="0"/>
    <n v="0"/>
    <n v="0"/>
    <n v="2"/>
  </r>
  <r>
    <x v="16"/>
    <x v="16"/>
    <x v="0"/>
    <n v="1"/>
    <x v="0"/>
    <x v="0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1"/>
    <x v="1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17"/>
    <x v="17"/>
    <x v="0"/>
    <n v="1"/>
    <x v="0"/>
    <x v="0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1"/>
    <x v="1"/>
    <n v="1"/>
    <n v="3"/>
    <n v="2"/>
    <n v="2"/>
    <n v="0"/>
    <n v="0"/>
    <n v="0"/>
    <n v="0"/>
    <n v="0"/>
    <n v="0"/>
    <n v="0"/>
    <n v="0"/>
    <n v="0"/>
    <n v="0"/>
    <n v="0"/>
    <n v="-2"/>
    <n v="2"/>
  </r>
  <r>
    <x v="18"/>
    <x v="18"/>
    <x v="0"/>
    <n v="1"/>
    <x v="0"/>
    <x v="0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1"/>
    <x v="3"/>
    <n v="1"/>
    <n v="3"/>
    <n v="1"/>
    <n v="0"/>
    <n v="0"/>
    <n v="0"/>
    <n v="0"/>
    <n v="0"/>
    <n v="0"/>
    <n v="0"/>
    <n v="0"/>
    <n v="0"/>
    <n v="0"/>
    <n v="0"/>
    <n v="0"/>
    <n v="0"/>
    <n v="1"/>
  </r>
  <r>
    <x v="19"/>
    <x v="19"/>
    <x v="0"/>
    <n v="1"/>
    <x v="0"/>
    <x v="0"/>
    <x v="0"/>
    <n v="76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1"/>
    <x v="0"/>
    <n v="1"/>
    <n v="3"/>
    <n v="2"/>
    <n v="2"/>
    <n v="0"/>
    <n v="0"/>
    <n v="0"/>
    <n v="0"/>
    <n v="0"/>
    <n v="0"/>
    <n v="-1"/>
    <n v="0"/>
    <n v="0"/>
    <n v="0"/>
    <n v="0"/>
    <n v="-2"/>
    <n v="1"/>
  </r>
  <r>
    <x v="20"/>
    <x v="20"/>
    <x v="0"/>
    <n v="1"/>
    <x v="0"/>
    <x v="0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1"/>
    <x v="1"/>
    <n v="1"/>
    <n v="3"/>
    <n v="1"/>
    <n v="0"/>
    <n v="0"/>
    <n v="0"/>
    <n v="0"/>
    <n v="0"/>
    <n v="0"/>
    <n v="0"/>
    <n v="0"/>
    <n v="0"/>
    <n v="0"/>
    <n v="0"/>
    <n v="0"/>
    <n v="0"/>
    <n v="1"/>
  </r>
  <r>
    <x v="21"/>
    <x v="21"/>
    <x v="0"/>
    <n v="1"/>
    <x v="0"/>
    <x v="0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1"/>
    <x v="0"/>
    <n v="1"/>
    <n v="3"/>
    <n v="2"/>
    <n v="2"/>
    <n v="0"/>
    <n v="0"/>
    <n v="0"/>
    <n v="0"/>
    <n v="0"/>
    <n v="0"/>
    <n v="-1"/>
    <n v="0"/>
    <n v="0"/>
    <n v="0"/>
    <n v="0"/>
    <n v="-2"/>
    <n v="1"/>
  </r>
  <r>
    <x v="22"/>
    <x v="22"/>
    <x v="0"/>
    <n v="1"/>
    <x v="0"/>
    <x v="0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1"/>
    <x v="0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23"/>
    <x v="23"/>
    <x v="0"/>
    <n v="1"/>
    <x v="0"/>
    <x v="0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1"/>
    <x v="3"/>
    <n v="1"/>
    <n v="3"/>
    <n v="2"/>
    <n v="2"/>
    <n v="0"/>
    <n v="0"/>
    <n v="0"/>
    <n v="0"/>
    <n v="0"/>
    <n v="0"/>
    <n v="-1"/>
    <n v="0"/>
    <n v="0"/>
    <n v="0"/>
    <n v="0"/>
    <n v="-2"/>
    <n v="1"/>
  </r>
  <r>
    <x v="24"/>
    <x v="24"/>
    <x v="0"/>
    <n v="1"/>
    <x v="0"/>
    <x v="0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1"/>
    <x v="1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25"/>
    <x v="25"/>
    <x v="0"/>
    <n v="1"/>
    <x v="0"/>
    <x v="0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1"/>
    <x v="2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26"/>
    <x v="26"/>
    <x v="0"/>
    <n v="1"/>
    <x v="0"/>
    <x v="0"/>
    <x v="0"/>
    <n v="61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1"/>
    <x v="1"/>
    <n v="1"/>
    <n v="3"/>
    <n v="2"/>
    <n v="2"/>
    <n v="0"/>
    <n v="0"/>
    <n v="0"/>
    <n v="0"/>
    <n v="0"/>
    <n v="0"/>
    <n v="0"/>
    <n v="0"/>
    <n v="0"/>
    <n v="0"/>
    <n v="0"/>
    <n v="-2"/>
    <n v="2"/>
  </r>
  <r>
    <x v="27"/>
    <x v="27"/>
    <x v="0"/>
    <n v="1"/>
    <x v="0"/>
    <x v="0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1"/>
    <x v="0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28"/>
    <x v="28"/>
    <x v="0"/>
    <n v="1"/>
    <x v="0"/>
    <x v="0"/>
    <x v="0"/>
    <n v="60"/>
    <n v="49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1"/>
    <x v="2"/>
    <n v="1"/>
    <n v="3"/>
    <n v="2"/>
    <n v="2"/>
    <n v="-1"/>
    <n v="0"/>
    <n v="0"/>
    <n v="0"/>
    <n v="0"/>
    <n v="0"/>
    <n v="0"/>
    <n v="0"/>
    <n v="0"/>
    <n v="0"/>
    <n v="0"/>
    <n v="-2"/>
    <n v="1"/>
  </r>
  <r>
    <x v="29"/>
    <x v="29"/>
    <x v="0"/>
    <n v="1"/>
    <x v="0"/>
    <x v="0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1"/>
    <x v="0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30"/>
    <x v="30"/>
    <x v="1"/>
    <n v="2"/>
    <x v="0"/>
    <x v="0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3"/>
    <n v="0"/>
    <n v="1"/>
    <n v="2"/>
    <n v="2"/>
    <n v="0"/>
    <n v="0"/>
    <n v="0"/>
    <n v="0"/>
    <n v="0"/>
    <n v="0"/>
    <n v="0"/>
    <n v="0"/>
    <n v="0"/>
    <n v="0"/>
    <n v="3"/>
    <n v="2"/>
    <n v="9"/>
  </r>
  <r>
    <x v="31"/>
    <x v="31"/>
    <x v="1"/>
    <n v="2"/>
    <x v="0"/>
    <x v="0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3"/>
    <n v="0"/>
    <n v="1"/>
    <n v="1"/>
    <n v="0"/>
    <n v="0"/>
    <n v="0"/>
    <n v="0"/>
    <n v="0"/>
    <n v="0"/>
    <n v="0"/>
    <n v="0"/>
    <n v="0"/>
    <n v="0"/>
    <n v="0"/>
    <n v="0"/>
    <n v="0"/>
    <n v="1"/>
  </r>
  <r>
    <x v="32"/>
    <x v="32"/>
    <x v="1"/>
    <n v="2"/>
    <x v="0"/>
    <x v="0"/>
    <x v="0"/>
    <n v="74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0"/>
    <n v="0"/>
    <n v="1"/>
    <n v="2"/>
    <n v="2"/>
    <n v="0"/>
    <n v="0"/>
    <n v="0"/>
    <n v="0"/>
    <n v="0"/>
    <n v="0"/>
    <n v="0"/>
    <n v="0"/>
    <n v="0"/>
    <n v="0"/>
    <n v="2"/>
    <n v="2"/>
    <n v="8"/>
  </r>
  <r>
    <x v="33"/>
    <x v="33"/>
    <x v="1"/>
    <n v="2"/>
    <x v="0"/>
    <x v="0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1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34"/>
    <x v="34"/>
    <x v="1"/>
    <n v="2"/>
    <x v="0"/>
    <x v="0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1"/>
    <n v="0"/>
    <n v="1"/>
    <n v="2"/>
    <n v="2"/>
    <n v="0"/>
    <n v="0"/>
    <n v="0"/>
    <n v="0"/>
    <n v="0"/>
    <n v="0"/>
    <n v="0"/>
    <n v="0"/>
    <n v="0"/>
    <n v="0"/>
    <n v="0"/>
    <n v="2"/>
    <n v="6"/>
  </r>
  <r>
    <x v="35"/>
    <x v="35"/>
    <x v="1"/>
    <n v="2"/>
    <x v="0"/>
    <x v="0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0"/>
    <n v="0"/>
    <n v="1"/>
    <n v="2"/>
    <n v="2"/>
    <n v="0"/>
    <n v="0"/>
    <n v="0"/>
    <n v="0"/>
    <n v="0"/>
    <n v="0"/>
    <n v="0"/>
    <n v="0"/>
    <n v="0"/>
    <n v="0"/>
    <n v="2"/>
    <n v="2"/>
    <n v="8"/>
  </r>
  <r>
    <x v="36"/>
    <x v="36"/>
    <x v="1"/>
    <n v="2"/>
    <x v="0"/>
    <x v="0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1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37"/>
    <x v="37"/>
    <x v="1"/>
    <n v="2"/>
    <x v="0"/>
    <x v="0"/>
    <x v="0"/>
    <n v="90"/>
    <m/>
    <m/>
    <n v="0"/>
    <m/>
    <x v="0"/>
    <n v="79"/>
    <m/>
    <m/>
    <m/>
    <m/>
    <m/>
    <m/>
    <m/>
    <m/>
    <m/>
    <x v="1"/>
    <n v="1"/>
    <m/>
    <m/>
    <m/>
    <m/>
    <m/>
    <m/>
    <m/>
    <m/>
    <m/>
    <n v="1"/>
    <n v="1"/>
    <m/>
    <m/>
    <m/>
    <m/>
    <m/>
    <m/>
    <m/>
    <m/>
    <m/>
    <n v="1"/>
    <m/>
    <m/>
    <m/>
    <m/>
    <m/>
    <m/>
    <n v="0"/>
    <n v="0"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2"/>
    <n v="0"/>
    <n v="1"/>
    <n v="2"/>
    <n v="2"/>
    <n v="0"/>
    <n v="0"/>
    <n v="5"/>
    <n v="0"/>
    <n v="0"/>
    <n v="0"/>
    <n v="0"/>
    <n v="0"/>
    <n v="0"/>
    <n v="0"/>
    <n v="1"/>
    <n v="2"/>
    <n v="12"/>
  </r>
  <r>
    <x v="38"/>
    <x v="38"/>
    <x v="1"/>
    <n v="2"/>
    <x v="0"/>
    <x v="0"/>
    <x v="2"/>
    <n v="16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2"/>
    <n v="0"/>
    <n v="1"/>
    <n v="1"/>
    <n v="1"/>
    <n v="0"/>
    <n v="0"/>
    <n v="0"/>
    <n v="0"/>
    <n v="0"/>
    <n v="0"/>
    <n v="0"/>
    <n v="0"/>
    <n v="0"/>
    <n v="0"/>
    <n v="0"/>
    <n v="0"/>
    <n v="2"/>
  </r>
  <r>
    <x v="39"/>
    <x v="39"/>
    <x v="1"/>
    <n v="2"/>
    <x v="0"/>
    <x v="0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1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40"/>
    <x v="40"/>
    <x v="1"/>
    <n v="2"/>
    <x v="0"/>
    <x v="0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3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41"/>
    <x v="41"/>
    <x v="1"/>
    <n v="2"/>
    <x v="0"/>
    <x v="0"/>
    <x v="2"/>
    <n v="4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2"/>
    <n v="0"/>
    <n v="1"/>
    <n v="1"/>
    <n v="1"/>
    <n v="0"/>
    <n v="0"/>
    <n v="0"/>
    <n v="0"/>
    <n v="0"/>
    <n v="0"/>
    <n v="0"/>
    <n v="0"/>
    <n v="0"/>
    <n v="0"/>
    <n v="0"/>
    <n v="0"/>
    <n v="2"/>
  </r>
  <r>
    <x v="42"/>
    <x v="42"/>
    <x v="1"/>
    <n v="2"/>
    <x v="0"/>
    <x v="0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1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43"/>
    <x v="43"/>
    <x v="1"/>
    <n v="2"/>
    <x v="0"/>
    <x v="0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2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44"/>
    <x v="44"/>
    <x v="1"/>
    <n v="2"/>
    <x v="0"/>
    <x v="0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2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45"/>
    <x v="45"/>
    <x v="1"/>
    <n v="2"/>
    <x v="0"/>
    <x v="0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2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46"/>
    <x v="46"/>
    <x v="1"/>
    <n v="2"/>
    <x v="0"/>
    <x v="0"/>
    <x v="2"/>
    <n v="1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0"/>
    <n v="0"/>
    <n v="1"/>
    <n v="1"/>
    <n v="1"/>
    <n v="0"/>
    <n v="0"/>
    <n v="0"/>
    <n v="0"/>
    <n v="0"/>
    <n v="0"/>
    <n v="0"/>
    <n v="0"/>
    <n v="0"/>
    <n v="0"/>
    <n v="0"/>
    <n v="0"/>
    <n v="2"/>
  </r>
  <r>
    <x v="47"/>
    <x v="47"/>
    <x v="1"/>
    <n v="2"/>
    <x v="0"/>
    <x v="0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1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48"/>
    <x v="48"/>
    <x v="1"/>
    <n v="2"/>
    <x v="0"/>
    <x v="0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2"/>
    <n v="0"/>
    <n v="1"/>
    <n v="1"/>
    <n v="0"/>
    <n v="0"/>
    <n v="0"/>
    <n v="0"/>
    <n v="0"/>
    <n v="0"/>
    <n v="0"/>
    <n v="0"/>
    <n v="0"/>
    <n v="0"/>
    <n v="0"/>
    <n v="0"/>
    <n v="0"/>
    <n v="1"/>
  </r>
  <r>
    <x v="49"/>
    <x v="49"/>
    <x v="1"/>
    <n v="2"/>
    <x v="0"/>
    <x v="0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2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50"/>
    <x v="50"/>
    <x v="1"/>
    <n v="2"/>
    <x v="0"/>
    <x v="0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2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51"/>
    <x v="51"/>
    <x v="1"/>
    <n v="2"/>
    <x v="0"/>
    <x v="0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2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52"/>
    <x v="52"/>
    <x v="1"/>
    <n v="2"/>
    <x v="0"/>
    <x v="0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3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53"/>
    <x v="53"/>
    <x v="1"/>
    <n v="2"/>
    <x v="0"/>
    <x v="0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0"/>
    <n v="0"/>
    <n v="1"/>
    <n v="2"/>
    <n v="2"/>
    <n v="0"/>
    <n v="0"/>
    <n v="0"/>
    <n v="0"/>
    <n v="0"/>
    <n v="0"/>
    <n v="0"/>
    <n v="0"/>
    <n v="0"/>
    <n v="0"/>
    <n v="2"/>
    <n v="2"/>
    <n v="8"/>
  </r>
  <r>
    <x v="54"/>
    <x v="54"/>
    <x v="1"/>
    <n v="2"/>
    <x v="0"/>
    <x v="0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2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55"/>
    <x v="55"/>
    <x v="1"/>
    <n v="2"/>
    <x v="0"/>
    <x v="0"/>
    <x v="0"/>
    <n v="80"/>
    <n v="17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1"/>
    <n v="0"/>
    <n v="1"/>
    <n v="2"/>
    <n v="2"/>
    <n v="-1"/>
    <n v="0"/>
    <n v="0"/>
    <n v="0"/>
    <n v="0"/>
    <n v="0"/>
    <n v="0"/>
    <n v="0"/>
    <n v="0"/>
    <n v="0"/>
    <n v="0"/>
    <n v="2"/>
    <n v="5"/>
  </r>
  <r>
    <x v="56"/>
    <x v="56"/>
    <x v="1"/>
    <n v="2"/>
    <x v="0"/>
    <x v="0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57"/>
    <x v="57"/>
    <x v="1"/>
    <n v="2"/>
    <x v="0"/>
    <x v="0"/>
    <x v="0"/>
    <n v="86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n v="1"/>
    <n v="135"/>
    <m/>
    <m/>
    <m/>
    <m/>
    <n v="1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2"/>
    <n v="0"/>
    <n v="1"/>
    <n v="2"/>
    <n v="2"/>
    <n v="0"/>
    <n v="0"/>
    <n v="0"/>
    <n v="0"/>
    <n v="3"/>
    <n v="0"/>
    <n v="0"/>
    <n v="0"/>
    <n v="0"/>
    <n v="0"/>
    <n v="1"/>
    <n v="2"/>
    <n v="10"/>
  </r>
  <r>
    <x v="58"/>
    <x v="58"/>
    <x v="1"/>
    <n v="2"/>
    <x v="0"/>
    <x v="0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2"/>
    <n v="0"/>
    <n v="1"/>
    <n v="2"/>
    <n v="2"/>
    <n v="0"/>
    <n v="0"/>
    <n v="0"/>
    <n v="0"/>
    <n v="0"/>
    <n v="0"/>
    <n v="0"/>
    <n v="0"/>
    <n v="0"/>
    <n v="0"/>
    <n v="1"/>
    <n v="2"/>
    <n v="7"/>
  </r>
  <r>
    <x v="59"/>
    <x v="59"/>
    <x v="1"/>
    <n v="2"/>
    <x v="0"/>
    <x v="0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2"/>
    <n v="0"/>
    <n v="1"/>
    <n v="2"/>
    <n v="2"/>
    <n v="0"/>
    <n v="0"/>
    <n v="0"/>
    <n v="0"/>
    <n v="0"/>
    <n v="0"/>
    <n v="0"/>
    <n v="0"/>
    <n v="0"/>
    <n v="0"/>
    <n v="1"/>
    <n v="2"/>
    <n v="7"/>
  </r>
  <r>
    <x v="60"/>
    <x v="60"/>
    <x v="1"/>
    <n v="2"/>
    <x v="0"/>
    <x v="0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2"/>
    <n v="0"/>
    <n v="1"/>
    <n v="2"/>
    <n v="2"/>
    <n v="0"/>
    <n v="0"/>
    <n v="0"/>
    <n v="0"/>
    <n v="0"/>
    <n v="0"/>
    <n v="0"/>
    <n v="0"/>
    <n v="0"/>
    <n v="0"/>
    <n v="1"/>
    <n v="2"/>
    <n v="7"/>
  </r>
  <r>
    <x v="61"/>
    <x v="61"/>
    <x v="1"/>
    <n v="2"/>
    <x v="0"/>
    <x v="0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62"/>
    <x v="62"/>
    <x v="1"/>
    <n v="2"/>
    <x v="0"/>
    <x v="0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63"/>
    <x v="63"/>
    <x v="1"/>
    <n v="2"/>
    <x v="0"/>
    <x v="0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2"/>
    <n v="0"/>
    <n v="1"/>
    <n v="1"/>
    <n v="0"/>
    <n v="0"/>
    <n v="0"/>
    <n v="0"/>
    <n v="0"/>
    <n v="0"/>
    <n v="0"/>
    <n v="0"/>
    <n v="0"/>
    <n v="0"/>
    <n v="0"/>
    <n v="0"/>
    <n v="0"/>
    <n v="1"/>
  </r>
  <r>
    <x v="64"/>
    <x v="64"/>
    <x v="1"/>
    <n v="2"/>
    <x v="0"/>
    <x v="0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65"/>
    <x v="65"/>
    <x v="1"/>
    <n v="2"/>
    <x v="0"/>
    <x v="0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2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66"/>
    <x v="66"/>
    <x v="1"/>
    <n v="2"/>
    <x v="0"/>
    <x v="0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1"/>
    <x v="0"/>
    <n v="0"/>
    <n v="1"/>
    <n v="1"/>
    <n v="0"/>
    <n v="0"/>
    <n v="0"/>
    <n v="0"/>
    <n v="0"/>
    <n v="0"/>
    <n v="0"/>
    <n v="0"/>
    <n v="0"/>
    <n v="0"/>
    <n v="0"/>
    <n v="0"/>
    <n v="0"/>
    <n v="1"/>
  </r>
  <r>
    <x v="67"/>
    <x v="67"/>
    <x v="2"/>
    <n v="1"/>
    <x v="1"/>
    <x v="1"/>
    <x v="0"/>
    <n v="90"/>
    <n v="32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2"/>
    <n v="2"/>
    <n v="3"/>
    <n v="2"/>
    <n v="2"/>
    <n v="-1"/>
    <n v="0"/>
    <n v="0"/>
    <n v="0"/>
    <n v="0"/>
    <n v="0"/>
    <n v="0"/>
    <n v="0"/>
    <n v="0"/>
    <n v="0"/>
    <n v="0"/>
    <n v="-2"/>
    <n v="1"/>
  </r>
  <r>
    <x v="68"/>
    <x v="68"/>
    <x v="2"/>
    <n v="1"/>
    <x v="1"/>
    <x v="1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3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69"/>
    <x v="69"/>
    <x v="2"/>
    <n v="1"/>
    <x v="1"/>
    <x v="1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0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70"/>
    <x v="70"/>
    <x v="2"/>
    <n v="1"/>
    <x v="1"/>
    <x v="1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0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71"/>
    <x v="71"/>
    <x v="2"/>
    <n v="1"/>
    <x v="1"/>
    <x v="1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3"/>
    <n v="2"/>
    <n v="3"/>
    <n v="2"/>
    <n v="2"/>
    <n v="0"/>
    <n v="0"/>
    <n v="0"/>
    <n v="0"/>
    <n v="0"/>
    <n v="0"/>
    <n v="-1"/>
    <n v="0"/>
    <n v="0"/>
    <n v="0"/>
    <n v="0"/>
    <n v="-2"/>
    <n v="1"/>
  </r>
  <r>
    <x v="72"/>
    <x v="72"/>
    <x v="2"/>
    <n v="1"/>
    <x v="1"/>
    <x v="1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1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73"/>
    <x v="73"/>
    <x v="2"/>
    <n v="1"/>
    <x v="1"/>
    <x v="1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1"/>
    <n v="2"/>
    <n v="3"/>
    <n v="1"/>
    <n v="0"/>
    <n v="0"/>
    <n v="0"/>
    <n v="0"/>
    <n v="0"/>
    <n v="0"/>
    <n v="0"/>
    <n v="0"/>
    <n v="0"/>
    <n v="0"/>
    <n v="0"/>
    <n v="0"/>
    <n v="0"/>
    <n v="1"/>
  </r>
  <r>
    <x v="74"/>
    <x v="74"/>
    <x v="2"/>
    <n v="1"/>
    <x v="1"/>
    <x v="1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2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75"/>
    <x v="75"/>
    <x v="2"/>
    <n v="1"/>
    <x v="1"/>
    <x v="1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n v="1"/>
    <n v="1970"/>
    <m/>
    <m/>
    <m/>
    <m/>
    <n v="1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2"/>
    <n v="2"/>
    <n v="3"/>
    <n v="0"/>
    <n v="0"/>
    <n v="0"/>
    <n v="0"/>
    <n v="0"/>
    <n v="0"/>
    <n v="3"/>
    <n v="0"/>
    <n v="0"/>
    <n v="0"/>
    <n v="0"/>
    <n v="0"/>
    <n v="0"/>
    <n v="0"/>
    <n v="3"/>
  </r>
  <r>
    <x v="76"/>
    <x v="76"/>
    <x v="2"/>
    <n v="1"/>
    <x v="1"/>
    <x v="1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2"/>
    <n v="2"/>
    <n v="3"/>
    <n v="2"/>
    <n v="2"/>
    <n v="0"/>
    <n v="0"/>
    <n v="0"/>
    <n v="0"/>
    <n v="0"/>
    <n v="0"/>
    <n v="0"/>
    <n v="0"/>
    <n v="0"/>
    <n v="0"/>
    <n v="0"/>
    <n v="-2"/>
    <n v="2"/>
  </r>
  <r>
    <x v="77"/>
    <x v="77"/>
    <x v="2"/>
    <n v="1"/>
    <x v="1"/>
    <x v="1"/>
    <x v="2"/>
    <n v="28"/>
    <m/>
    <m/>
    <n v="0"/>
    <m/>
    <x v="0"/>
    <n v="74"/>
    <m/>
    <m/>
    <m/>
    <m/>
    <m/>
    <m/>
    <m/>
    <m/>
    <m/>
    <x v="1"/>
    <n v="1"/>
    <m/>
    <m/>
    <m/>
    <m/>
    <m/>
    <m/>
    <m/>
    <m/>
    <m/>
    <n v="1"/>
    <n v="2"/>
    <m/>
    <m/>
    <m/>
    <m/>
    <m/>
    <m/>
    <m/>
    <m/>
    <m/>
    <n v="1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2"/>
    <n v="2"/>
    <n v="3"/>
    <n v="1"/>
    <n v="1"/>
    <n v="0"/>
    <n v="0"/>
    <n v="5"/>
    <n v="0"/>
    <n v="0"/>
    <n v="0"/>
    <n v="0"/>
    <n v="0"/>
    <n v="0"/>
    <n v="0"/>
    <n v="0"/>
    <n v="0"/>
    <n v="7"/>
  </r>
  <r>
    <x v="78"/>
    <x v="78"/>
    <x v="2"/>
    <n v="1"/>
    <x v="1"/>
    <x v="1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2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79"/>
    <x v="79"/>
    <x v="2"/>
    <n v="1"/>
    <x v="1"/>
    <x v="1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0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80"/>
    <x v="80"/>
    <x v="2"/>
    <n v="1"/>
    <x v="1"/>
    <x v="1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0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81"/>
    <x v="81"/>
    <x v="2"/>
    <n v="1"/>
    <x v="1"/>
    <x v="1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2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24"/>
    <x v="82"/>
    <x v="2"/>
    <n v="1"/>
    <x v="1"/>
    <x v="1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1"/>
    <n v="2"/>
    <n v="3"/>
    <n v="1"/>
    <n v="0"/>
    <n v="0"/>
    <n v="0"/>
    <n v="0"/>
    <n v="0"/>
    <n v="0"/>
    <n v="0"/>
    <n v="0"/>
    <n v="0"/>
    <n v="0"/>
    <n v="0"/>
    <n v="0"/>
    <n v="0"/>
    <n v="1"/>
  </r>
  <r>
    <x v="82"/>
    <x v="83"/>
    <x v="2"/>
    <n v="1"/>
    <x v="1"/>
    <x v="1"/>
    <x v="2"/>
    <n v="9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2"/>
    <n v="2"/>
    <n v="3"/>
    <n v="1"/>
    <n v="1"/>
    <n v="0"/>
    <n v="0"/>
    <n v="0"/>
    <n v="0"/>
    <n v="0"/>
    <n v="0"/>
    <n v="0"/>
    <n v="0"/>
    <n v="0"/>
    <n v="0"/>
    <n v="0"/>
    <n v="0"/>
    <n v="2"/>
  </r>
  <r>
    <x v="83"/>
    <x v="84"/>
    <x v="2"/>
    <n v="1"/>
    <x v="1"/>
    <x v="1"/>
    <x v="0"/>
    <n v="81"/>
    <n v="59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2"/>
    <n v="2"/>
    <n v="3"/>
    <n v="2"/>
    <n v="2"/>
    <n v="-1"/>
    <n v="0"/>
    <n v="0"/>
    <n v="0"/>
    <n v="0"/>
    <n v="0"/>
    <n v="0"/>
    <n v="0"/>
    <n v="0"/>
    <n v="0"/>
    <n v="0"/>
    <n v="-2"/>
    <n v="1"/>
  </r>
  <r>
    <x v="84"/>
    <x v="85"/>
    <x v="2"/>
    <n v="1"/>
    <x v="1"/>
    <x v="1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2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85"/>
    <x v="86"/>
    <x v="2"/>
    <n v="1"/>
    <x v="1"/>
    <x v="1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2"/>
    <n v="2"/>
    <n v="3"/>
    <n v="2"/>
    <n v="2"/>
    <n v="0"/>
    <n v="0"/>
    <n v="0"/>
    <n v="0"/>
    <n v="0"/>
    <n v="0"/>
    <n v="0"/>
    <n v="0"/>
    <n v="0"/>
    <n v="0"/>
    <n v="0"/>
    <n v="-2"/>
    <n v="2"/>
  </r>
  <r>
    <x v="86"/>
    <x v="87"/>
    <x v="2"/>
    <n v="1"/>
    <x v="1"/>
    <x v="1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2"/>
    <n v="2"/>
    <n v="3"/>
    <n v="2"/>
    <n v="2"/>
    <n v="0"/>
    <n v="0"/>
    <n v="0"/>
    <n v="0"/>
    <n v="0"/>
    <n v="0"/>
    <n v="0"/>
    <n v="0"/>
    <n v="0"/>
    <n v="0"/>
    <n v="0"/>
    <n v="-2"/>
    <n v="2"/>
  </r>
  <r>
    <x v="87"/>
    <x v="88"/>
    <x v="2"/>
    <n v="1"/>
    <x v="1"/>
    <x v="1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0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88"/>
    <x v="89"/>
    <x v="2"/>
    <n v="1"/>
    <x v="1"/>
    <x v="1"/>
    <x v="0"/>
    <n v="90"/>
    <n v="90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2"/>
    <n v="2"/>
    <n v="3"/>
    <n v="2"/>
    <n v="2"/>
    <n v="-1"/>
    <n v="0"/>
    <n v="0"/>
    <n v="0"/>
    <n v="0"/>
    <n v="0"/>
    <n v="0"/>
    <n v="0"/>
    <n v="0"/>
    <n v="0"/>
    <n v="0"/>
    <n v="-2"/>
    <n v="1"/>
  </r>
  <r>
    <x v="89"/>
    <x v="90"/>
    <x v="2"/>
    <n v="1"/>
    <x v="1"/>
    <x v="1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0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90"/>
    <x v="91"/>
    <x v="2"/>
    <n v="1"/>
    <x v="1"/>
    <x v="1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2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91"/>
    <x v="92"/>
    <x v="2"/>
    <n v="1"/>
    <x v="1"/>
    <x v="1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2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92"/>
    <x v="93"/>
    <x v="2"/>
    <n v="1"/>
    <x v="1"/>
    <x v="1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2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93"/>
    <x v="94"/>
    <x v="2"/>
    <n v="1"/>
    <x v="1"/>
    <x v="1"/>
    <x v="0"/>
    <n v="56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2"/>
    <n v="2"/>
    <n v="3"/>
    <n v="2"/>
    <n v="1"/>
    <n v="0"/>
    <n v="0"/>
    <n v="0"/>
    <n v="0"/>
    <n v="0"/>
    <n v="0"/>
    <n v="0"/>
    <n v="0"/>
    <n v="0"/>
    <n v="0"/>
    <n v="0"/>
    <n v="0"/>
    <n v="3"/>
  </r>
  <r>
    <x v="94"/>
    <x v="95"/>
    <x v="2"/>
    <n v="1"/>
    <x v="1"/>
    <x v="1"/>
    <x v="0"/>
    <n v="62"/>
    <n v="20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1"/>
    <n v="2"/>
    <n v="3"/>
    <n v="2"/>
    <n v="2"/>
    <n v="-1"/>
    <n v="0"/>
    <n v="0"/>
    <n v="0"/>
    <n v="0"/>
    <n v="0"/>
    <n v="0"/>
    <n v="0"/>
    <n v="0"/>
    <n v="0"/>
    <n v="0"/>
    <n v="-2"/>
    <n v="1"/>
  </r>
  <r>
    <x v="95"/>
    <x v="96"/>
    <x v="2"/>
    <n v="1"/>
    <x v="1"/>
    <x v="1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0"/>
    <n v="2"/>
    <n v="3"/>
    <n v="2"/>
    <n v="2"/>
    <n v="0"/>
    <n v="0"/>
    <n v="0"/>
    <n v="0"/>
    <n v="0"/>
    <n v="0"/>
    <n v="-1"/>
    <n v="0"/>
    <n v="0"/>
    <n v="0"/>
    <n v="0"/>
    <n v="-2"/>
    <n v="1"/>
  </r>
  <r>
    <x v="96"/>
    <x v="97"/>
    <x v="2"/>
    <n v="1"/>
    <x v="1"/>
    <x v="1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0"/>
    <n v="2"/>
    <n v="3"/>
    <n v="2"/>
    <n v="2"/>
    <n v="0"/>
    <n v="0"/>
    <n v="0"/>
    <n v="0"/>
    <n v="0"/>
    <n v="0"/>
    <n v="-1"/>
    <n v="0"/>
    <n v="0"/>
    <n v="0"/>
    <n v="0"/>
    <n v="-2"/>
    <n v="1"/>
  </r>
  <r>
    <x v="97"/>
    <x v="98"/>
    <x v="2"/>
    <n v="1"/>
    <x v="1"/>
    <x v="1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2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98"/>
    <x v="99"/>
    <x v="2"/>
    <n v="1"/>
    <x v="1"/>
    <x v="1"/>
    <x v="2"/>
    <n v="34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002"/>
    <x v="1"/>
    <n v="2"/>
    <n v="3"/>
    <n v="1"/>
    <n v="1"/>
    <n v="0"/>
    <n v="0"/>
    <n v="0"/>
    <n v="0"/>
    <n v="0"/>
    <n v="0"/>
    <n v="0"/>
    <n v="0"/>
    <n v="0"/>
    <n v="0"/>
    <n v="0"/>
    <n v="0"/>
    <n v="2"/>
  </r>
  <r>
    <x v="0"/>
    <x v="0"/>
    <x v="0"/>
    <n v="2"/>
    <x v="1"/>
    <x v="1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2"/>
    <x v="0"/>
    <n v="1"/>
    <n v="1"/>
    <n v="1"/>
    <n v="0"/>
    <n v="0"/>
    <n v="0"/>
    <n v="0"/>
    <n v="0"/>
    <n v="0"/>
    <n v="0"/>
    <n v="0"/>
    <n v="0"/>
    <n v="0"/>
    <n v="0"/>
    <n v="0"/>
    <n v="0"/>
    <n v="1"/>
  </r>
  <r>
    <x v="1"/>
    <x v="1"/>
    <x v="0"/>
    <n v="2"/>
    <x v="1"/>
    <x v="1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2"/>
    <x v="1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2"/>
    <x v="2"/>
    <x v="0"/>
    <n v="2"/>
    <x v="1"/>
    <x v="1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2"/>
    <x v="2"/>
    <n v="1"/>
    <n v="1"/>
    <n v="2"/>
    <n v="2"/>
    <n v="0"/>
    <n v="0"/>
    <n v="0"/>
    <n v="0"/>
    <n v="0"/>
    <n v="0"/>
    <n v="0"/>
    <n v="0"/>
    <n v="0"/>
    <n v="0"/>
    <n v="0"/>
    <n v="2"/>
    <n v="6"/>
  </r>
  <r>
    <x v="3"/>
    <x v="3"/>
    <x v="0"/>
    <n v="2"/>
    <x v="1"/>
    <x v="1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2"/>
    <x v="0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4"/>
    <x v="4"/>
    <x v="0"/>
    <n v="2"/>
    <x v="1"/>
    <x v="1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2"/>
    <x v="2"/>
    <n v="1"/>
    <n v="1"/>
    <n v="1"/>
    <n v="0"/>
    <n v="0"/>
    <n v="0"/>
    <n v="0"/>
    <n v="0"/>
    <n v="0"/>
    <n v="0"/>
    <n v="0"/>
    <n v="0"/>
    <n v="0"/>
    <n v="0"/>
    <n v="0"/>
    <n v="0"/>
    <n v="1"/>
  </r>
  <r>
    <x v="5"/>
    <x v="5"/>
    <x v="0"/>
    <n v="2"/>
    <x v="1"/>
    <x v="1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2"/>
    <x v="2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n v="2"/>
    <x v="1"/>
    <x v="1"/>
    <x v="0"/>
    <n v="90"/>
    <m/>
    <m/>
    <n v="0"/>
    <m/>
    <x v="0"/>
    <n v="83"/>
    <m/>
    <m/>
    <m/>
    <m/>
    <m/>
    <m/>
    <m/>
    <m/>
    <m/>
    <x v="1"/>
    <n v="1"/>
    <m/>
    <m/>
    <m/>
    <m/>
    <m/>
    <m/>
    <m/>
    <m/>
    <m/>
    <n v="1"/>
    <n v="1"/>
    <m/>
    <m/>
    <m/>
    <m/>
    <m/>
    <m/>
    <m/>
    <m/>
    <m/>
    <n v="1"/>
    <n v="1"/>
    <n v="433"/>
    <m/>
    <m/>
    <m/>
    <m/>
    <n v="1"/>
    <n v="0"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2"/>
    <x v="2"/>
    <n v="1"/>
    <n v="1"/>
    <n v="2"/>
    <n v="2"/>
    <n v="0"/>
    <n v="0"/>
    <n v="5"/>
    <n v="0"/>
    <n v="3"/>
    <n v="0"/>
    <n v="0"/>
    <n v="0"/>
    <n v="0"/>
    <n v="0"/>
    <n v="0"/>
    <n v="2"/>
    <n v="14"/>
  </r>
  <r>
    <x v="7"/>
    <x v="7"/>
    <x v="0"/>
    <n v="2"/>
    <x v="1"/>
    <x v="1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2"/>
    <x v="0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0"/>
    <n v="2"/>
    <x v="1"/>
    <x v="1"/>
    <x v="0"/>
    <n v="90"/>
    <n v="17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2"/>
    <x v="0"/>
    <n v="1"/>
    <n v="1"/>
    <n v="2"/>
    <n v="2"/>
    <n v="-1"/>
    <n v="0"/>
    <n v="0"/>
    <n v="0"/>
    <n v="0"/>
    <n v="0"/>
    <n v="-1"/>
    <n v="0"/>
    <n v="0"/>
    <n v="0"/>
    <n v="0"/>
    <n v="2"/>
    <n v="4"/>
  </r>
  <r>
    <x v="9"/>
    <x v="9"/>
    <x v="0"/>
    <n v="2"/>
    <x v="1"/>
    <x v="1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2"/>
    <x v="3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0"/>
    <n v="2"/>
    <x v="1"/>
    <x v="1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2"/>
    <x v="2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11"/>
    <x v="11"/>
    <x v="0"/>
    <n v="2"/>
    <x v="1"/>
    <x v="1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2"/>
    <x v="0"/>
    <n v="1"/>
    <n v="1"/>
    <n v="2"/>
    <n v="2"/>
    <n v="0"/>
    <n v="0"/>
    <n v="0"/>
    <n v="0"/>
    <n v="0"/>
    <n v="0"/>
    <n v="-1"/>
    <n v="0"/>
    <n v="0"/>
    <n v="0"/>
    <n v="0"/>
    <n v="2"/>
    <n v="5"/>
  </r>
  <r>
    <x v="12"/>
    <x v="12"/>
    <x v="0"/>
    <n v="2"/>
    <x v="1"/>
    <x v="1"/>
    <x v="0"/>
    <n v="66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2"/>
    <x v="1"/>
    <n v="1"/>
    <n v="1"/>
    <n v="2"/>
    <n v="2"/>
    <n v="0"/>
    <n v="0"/>
    <n v="0"/>
    <n v="0"/>
    <n v="0"/>
    <n v="0"/>
    <n v="0"/>
    <n v="0"/>
    <n v="0"/>
    <n v="0"/>
    <n v="0"/>
    <n v="2"/>
    <n v="6"/>
  </r>
  <r>
    <x v="13"/>
    <x v="13"/>
    <x v="0"/>
    <n v="2"/>
    <x v="1"/>
    <x v="1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2"/>
    <x v="0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14"/>
    <x v="14"/>
    <x v="0"/>
    <n v="2"/>
    <x v="1"/>
    <x v="1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2"/>
    <x v="1"/>
    <n v="1"/>
    <n v="1"/>
    <n v="2"/>
    <n v="2"/>
    <n v="0"/>
    <n v="0"/>
    <n v="0"/>
    <n v="0"/>
    <n v="0"/>
    <n v="0"/>
    <n v="0"/>
    <n v="0"/>
    <n v="0"/>
    <n v="0"/>
    <n v="0"/>
    <n v="2"/>
    <n v="6"/>
  </r>
  <r>
    <x v="15"/>
    <x v="15"/>
    <x v="0"/>
    <n v="2"/>
    <x v="1"/>
    <x v="1"/>
    <x v="2"/>
    <n v="19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2"/>
    <x v="2"/>
    <n v="1"/>
    <n v="1"/>
    <n v="1"/>
    <n v="1"/>
    <n v="0"/>
    <n v="0"/>
    <n v="0"/>
    <n v="0"/>
    <n v="0"/>
    <n v="0"/>
    <n v="0"/>
    <n v="0"/>
    <n v="0"/>
    <n v="0"/>
    <n v="0"/>
    <n v="0"/>
    <n v="2"/>
  </r>
  <r>
    <x v="16"/>
    <x v="16"/>
    <x v="0"/>
    <n v="2"/>
    <x v="1"/>
    <x v="1"/>
    <x v="2"/>
    <n v="33"/>
    <m/>
    <m/>
    <n v="0"/>
    <m/>
    <x v="0"/>
    <n v="69"/>
    <m/>
    <m/>
    <m/>
    <m/>
    <m/>
    <m/>
    <m/>
    <m/>
    <m/>
    <x v="1"/>
    <n v="1"/>
    <m/>
    <m/>
    <m/>
    <m/>
    <m/>
    <m/>
    <m/>
    <m/>
    <m/>
    <n v="1"/>
    <n v="3"/>
    <m/>
    <m/>
    <m/>
    <m/>
    <m/>
    <m/>
    <m/>
    <m/>
    <m/>
    <n v="1"/>
    <n v="1"/>
    <n v="230"/>
    <m/>
    <m/>
    <m/>
    <m/>
    <n v="1"/>
    <n v="0"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2"/>
    <x v="1"/>
    <n v="1"/>
    <n v="1"/>
    <n v="1"/>
    <n v="1"/>
    <n v="0"/>
    <n v="0"/>
    <n v="4"/>
    <n v="0"/>
    <n v="3"/>
    <n v="0"/>
    <n v="0"/>
    <n v="0"/>
    <n v="0"/>
    <n v="0"/>
    <n v="0"/>
    <n v="2"/>
    <n v="11"/>
  </r>
  <r>
    <x v="17"/>
    <x v="17"/>
    <x v="0"/>
    <n v="2"/>
    <x v="1"/>
    <x v="1"/>
    <x v="0"/>
    <n v="57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2"/>
    <x v="1"/>
    <n v="1"/>
    <n v="1"/>
    <n v="2"/>
    <n v="1"/>
    <n v="0"/>
    <n v="0"/>
    <n v="0"/>
    <n v="0"/>
    <n v="0"/>
    <n v="0"/>
    <n v="0"/>
    <n v="0"/>
    <n v="0"/>
    <n v="0"/>
    <n v="0"/>
    <n v="0"/>
    <n v="3"/>
  </r>
  <r>
    <x v="18"/>
    <x v="18"/>
    <x v="0"/>
    <n v="2"/>
    <x v="1"/>
    <x v="1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2"/>
    <x v="3"/>
    <n v="1"/>
    <n v="1"/>
    <n v="1"/>
    <n v="0"/>
    <n v="0"/>
    <n v="0"/>
    <n v="0"/>
    <n v="0"/>
    <n v="0"/>
    <n v="0"/>
    <n v="0"/>
    <n v="0"/>
    <n v="0"/>
    <n v="0"/>
    <n v="0"/>
    <n v="0"/>
    <n v="1"/>
  </r>
  <r>
    <x v="19"/>
    <x v="19"/>
    <x v="0"/>
    <n v="2"/>
    <x v="1"/>
    <x v="1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2"/>
    <x v="0"/>
    <n v="1"/>
    <n v="1"/>
    <n v="2"/>
    <n v="2"/>
    <n v="0"/>
    <n v="0"/>
    <n v="0"/>
    <n v="0"/>
    <n v="0"/>
    <n v="0"/>
    <n v="-1"/>
    <n v="0"/>
    <n v="0"/>
    <n v="0"/>
    <n v="0"/>
    <n v="2"/>
    <n v="5"/>
  </r>
  <r>
    <x v="20"/>
    <x v="20"/>
    <x v="0"/>
    <n v="2"/>
    <x v="1"/>
    <x v="1"/>
    <x v="2"/>
    <n v="24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2"/>
    <x v="1"/>
    <n v="1"/>
    <n v="1"/>
    <n v="1"/>
    <n v="1"/>
    <n v="0"/>
    <n v="0"/>
    <n v="0"/>
    <n v="0"/>
    <n v="0"/>
    <n v="0"/>
    <n v="0"/>
    <n v="0"/>
    <n v="0"/>
    <n v="0"/>
    <n v="0"/>
    <n v="0"/>
    <n v="2"/>
  </r>
  <r>
    <x v="21"/>
    <x v="21"/>
    <x v="0"/>
    <n v="2"/>
    <x v="1"/>
    <x v="1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2"/>
    <x v="0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22"/>
    <x v="22"/>
    <x v="0"/>
    <n v="2"/>
    <x v="1"/>
    <x v="1"/>
    <x v="0"/>
    <n v="90"/>
    <n v="90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2"/>
    <x v="0"/>
    <n v="1"/>
    <n v="1"/>
    <n v="2"/>
    <n v="2"/>
    <n v="-1"/>
    <n v="0"/>
    <n v="0"/>
    <n v="0"/>
    <n v="0"/>
    <n v="0"/>
    <n v="-1"/>
    <n v="0"/>
    <n v="0"/>
    <n v="0"/>
    <n v="0"/>
    <n v="2"/>
    <n v="4"/>
  </r>
  <r>
    <x v="23"/>
    <x v="23"/>
    <x v="0"/>
    <n v="2"/>
    <x v="1"/>
    <x v="1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2"/>
    <x v="3"/>
    <n v="1"/>
    <n v="1"/>
    <n v="2"/>
    <n v="2"/>
    <n v="0"/>
    <n v="0"/>
    <n v="0"/>
    <n v="0"/>
    <n v="0"/>
    <n v="0"/>
    <n v="-1"/>
    <n v="0"/>
    <n v="0"/>
    <n v="0"/>
    <n v="0"/>
    <n v="2"/>
    <n v="5"/>
  </r>
  <r>
    <x v="24"/>
    <x v="24"/>
    <x v="0"/>
    <n v="2"/>
    <x v="1"/>
    <x v="1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2"/>
    <x v="1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25"/>
    <x v="25"/>
    <x v="0"/>
    <n v="2"/>
    <x v="1"/>
    <x v="1"/>
    <x v="0"/>
    <n v="71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2"/>
    <x v="2"/>
    <n v="1"/>
    <n v="1"/>
    <n v="2"/>
    <n v="2"/>
    <n v="0"/>
    <n v="0"/>
    <n v="0"/>
    <n v="0"/>
    <n v="0"/>
    <n v="0"/>
    <n v="0"/>
    <n v="0"/>
    <n v="0"/>
    <n v="0"/>
    <n v="0"/>
    <n v="2"/>
    <n v="6"/>
  </r>
  <r>
    <x v="26"/>
    <x v="26"/>
    <x v="0"/>
    <n v="2"/>
    <x v="1"/>
    <x v="1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2"/>
    <x v="1"/>
    <n v="1"/>
    <n v="1"/>
    <n v="1"/>
    <n v="0"/>
    <n v="0"/>
    <n v="0"/>
    <n v="0"/>
    <n v="0"/>
    <n v="0"/>
    <n v="0"/>
    <n v="0"/>
    <n v="0"/>
    <n v="0"/>
    <n v="0"/>
    <n v="0"/>
    <n v="0"/>
    <n v="1"/>
  </r>
  <r>
    <x v="27"/>
    <x v="27"/>
    <x v="0"/>
    <n v="2"/>
    <x v="1"/>
    <x v="1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2"/>
    <x v="0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28"/>
    <x v="28"/>
    <x v="0"/>
    <n v="2"/>
    <x v="1"/>
    <x v="1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2"/>
    <x v="2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29"/>
    <x v="29"/>
    <x v="0"/>
    <n v="2"/>
    <x v="1"/>
    <x v="1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2"/>
    <x v="0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0"/>
    <n v="1"/>
    <x v="2"/>
    <x v="2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3"/>
    <x v="0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0"/>
    <n v="1"/>
    <x v="2"/>
    <x v="2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3"/>
    <x v="1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2"/>
    <x v="2"/>
    <x v="0"/>
    <n v="1"/>
    <x v="2"/>
    <x v="2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3"/>
    <x v="2"/>
    <n v="2"/>
    <n v="1"/>
    <n v="1"/>
    <n v="0"/>
    <n v="0"/>
    <n v="0"/>
    <n v="0"/>
    <n v="0"/>
    <n v="0"/>
    <n v="0"/>
    <n v="0"/>
    <n v="0"/>
    <n v="0"/>
    <n v="0"/>
    <n v="0"/>
    <n v="0"/>
    <n v="1"/>
  </r>
  <r>
    <x v="3"/>
    <x v="3"/>
    <x v="0"/>
    <n v="1"/>
    <x v="2"/>
    <x v="2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3"/>
    <x v="0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4"/>
    <x v="4"/>
    <x v="0"/>
    <n v="1"/>
    <x v="2"/>
    <x v="2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3"/>
    <x v="2"/>
    <n v="2"/>
    <n v="1"/>
    <n v="2"/>
    <n v="2"/>
    <n v="0"/>
    <n v="0"/>
    <n v="0"/>
    <n v="0"/>
    <n v="0"/>
    <n v="0"/>
    <n v="0"/>
    <n v="0"/>
    <n v="0"/>
    <n v="0"/>
    <n v="0"/>
    <n v="1"/>
    <n v="5"/>
  </r>
  <r>
    <x v="5"/>
    <x v="5"/>
    <x v="0"/>
    <n v="1"/>
    <x v="2"/>
    <x v="2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3"/>
    <x v="2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n v="1"/>
    <x v="2"/>
    <x v="2"/>
    <x v="0"/>
    <n v="73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n v="1"/>
    <n v="742"/>
    <m/>
    <m/>
    <m/>
    <m/>
    <n v="1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3"/>
    <x v="2"/>
    <n v="2"/>
    <n v="1"/>
    <n v="2"/>
    <n v="2"/>
    <n v="0"/>
    <n v="0"/>
    <n v="0"/>
    <n v="0"/>
    <n v="3"/>
    <n v="0"/>
    <n v="0"/>
    <n v="0"/>
    <n v="0"/>
    <n v="0"/>
    <n v="0"/>
    <n v="1"/>
    <n v="8"/>
  </r>
  <r>
    <x v="7"/>
    <x v="7"/>
    <x v="0"/>
    <n v="1"/>
    <x v="2"/>
    <x v="2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3"/>
    <x v="0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0"/>
    <n v="1"/>
    <x v="2"/>
    <x v="2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3"/>
    <x v="0"/>
    <n v="2"/>
    <n v="1"/>
    <n v="2"/>
    <n v="2"/>
    <n v="0"/>
    <n v="0"/>
    <n v="0"/>
    <n v="0"/>
    <n v="0"/>
    <n v="0"/>
    <n v="-1"/>
    <n v="0"/>
    <n v="0"/>
    <n v="0"/>
    <n v="0"/>
    <n v="1"/>
    <n v="4"/>
  </r>
  <r>
    <x v="9"/>
    <x v="9"/>
    <x v="0"/>
    <n v="1"/>
    <x v="2"/>
    <x v="2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3"/>
    <x v="3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0"/>
    <n v="1"/>
    <x v="2"/>
    <x v="2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3"/>
    <x v="2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11"/>
    <x v="11"/>
    <x v="0"/>
    <n v="1"/>
    <x v="2"/>
    <x v="2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n v="1"/>
    <n v="426"/>
    <m/>
    <m/>
    <m/>
    <m/>
    <n v="1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3"/>
    <x v="0"/>
    <n v="2"/>
    <n v="1"/>
    <n v="2"/>
    <n v="2"/>
    <n v="0"/>
    <n v="0"/>
    <n v="0"/>
    <n v="0"/>
    <n v="4"/>
    <n v="0"/>
    <n v="-1"/>
    <n v="0"/>
    <n v="0"/>
    <n v="0"/>
    <n v="0"/>
    <n v="1"/>
    <n v="8"/>
  </r>
  <r>
    <x v="12"/>
    <x v="12"/>
    <x v="0"/>
    <n v="1"/>
    <x v="2"/>
    <x v="2"/>
    <x v="0"/>
    <n v="6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3"/>
    <x v="1"/>
    <n v="2"/>
    <n v="1"/>
    <n v="2"/>
    <n v="2"/>
    <n v="0"/>
    <n v="0"/>
    <n v="0"/>
    <n v="0"/>
    <n v="0"/>
    <n v="0"/>
    <n v="0"/>
    <n v="0"/>
    <n v="0"/>
    <n v="0"/>
    <n v="0"/>
    <n v="1"/>
    <n v="5"/>
  </r>
  <r>
    <x v="13"/>
    <x v="13"/>
    <x v="0"/>
    <n v="1"/>
    <x v="2"/>
    <x v="2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3"/>
    <x v="0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14"/>
    <x v="14"/>
    <x v="0"/>
    <n v="1"/>
    <x v="2"/>
    <x v="2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3"/>
    <x v="1"/>
    <n v="2"/>
    <n v="1"/>
    <n v="1"/>
    <n v="0"/>
    <n v="0"/>
    <n v="0"/>
    <n v="0"/>
    <n v="0"/>
    <n v="0"/>
    <n v="0"/>
    <n v="0"/>
    <n v="0"/>
    <n v="0"/>
    <n v="0"/>
    <n v="0"/>
    <n v="0"/>
    <n v="1"/>
  </r>
  <r>
    <x v="15"/>
    <x v="15"/>
    <x v="0"/>
    <n v="1"/>
    <x v="2"/>
    <x v="2"/>
    <x v="0"/>
    <n v="63"/>
    <m/>
    <m/>
    <n v="0"/>
    <m/>
    <x v="0"/>
    <n v="59"/>
    <m/>
    <m/>
    <m/>
    <m/>
    <m/>
    <m/>
    <m/>
    <m/>
    <m/>
    <x v="1"/>
    <n v="1"/>
    <m/>
    <m/>
    <m/>
    <m/>
    <m/>
    <m/>
    <m/>
    <m/>
    <m/>
    <n v="1"/>
    <n v="3"/>
    <m/>
    <m/>
    <m/>
    <m/>
    <m/>
    <m/>
    <m/>
    <m/>
    <m/>
    <n v="1"/>
    <m/>
    <m/>
    <m/>
    <m/>
    <m/>
    <m/>
    <n v="0"/>
    <n v="0"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3"/>
    <x v="2"/>
    <n v="2"/>
    <n v="1"/>
    <n v="2"/>
    <n v="2"/>
    <n v="0"/>
    <n v="0"/>
    <n v="5"/>
    <n v="0"/>
    <n v="0"/>
    <n v="0"/>
    <n v="0"/>
    <n v="0"/>
    <n v="0"/>
    <n v="0"/>
    <n v="0"/>
    <n v="1"/>
    <n v="10"/>
  </r>
  <r>
    <x v="16"/>
    <x v="16"/>
    <x v="0"/>
    <n v="1"/>
    <x v="2"/>
    <x v="2"/>
    <x v="2"/>
    <n v="3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3"/>
    <x v="1"/>
    <n v="2"/>
    <n v="1"/>
    <n v="1"/>
    <n v="1"/>
    <n v="0"/>
    <n v="0"/>
    <n v="0"/>
    <n v="0"/>
    <n v="0"/>
    <n v="0"/>
    <n v="0"/>
    <n v="0"/>
    <n v="0"/>
    <n v="0"/>
    <n v="0"/>
    <n v="0"/>
    <n v="2"/>
  </r>
  <r>
    <x v="17"/>
    <x v="17"/>
    <x v="0"/>
    <n v="1"/>
    <x v="2"/>
    <x v="2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3"/>
    <x v="1"/>
    <n v="2"/>
    <n v="1"/>
    <n v="1"/>
    <n v="0"/>
    <n v="0"/>
    <n v="0"/>
    <n v="0"/>
    <n v="0"/>
    <n v="0"/>
    <n v="0"/>
    <n v="0"/>
    <n v="0"/>
    <n v="0"/>
    <n v="0"/>
    <n v="0"/>
    <n v="0"/>
    <n v="1"/>
  </r>
  <r>
    <x v="18"/>
    <x v="18"/>
    <x v="0"/>
    <n v="1"/>
    <x v="2"/>
    <x v="2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3"/>
    <x v="3"/>
    <n v="2"/>
    <n v="1"/>
    <n v="1"/>
    <n v="0"/>
    <n v="0"/>
    <n v="0"/>
    <n v="0"/>
    <n v="0"/>
    <n v="0"/>
    <n v="0"/>
    <n v="0"/>
    <n v="0"/>
    <n v="0"/>
    <n v="0"/>
    <n v="0"/>
    <n v="0"/>
    <n v="1"/>
  </r>
  <r>
    <x v="19"/>
    <x v="19"/>
    <x v="0"/>
    <n v="1"/>
    <x v="2"/>
    <x v="2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3"/>
    <x v="0"/>
    <n v="2"/>
    <n v="1"/>
    <n v="2"/>
    <n v="2"/>
    <n v="0"/>
    <n v="0"/>
    <n v="0"/>
    <n v="0"/>
    <n v="0"/>
    <n v="0"/>
    <n v="-1"/>
    <n v="0"/>
    <n v="0"/>
    <n v="0"/>
    <n v="0"/>
    <n v="1"/>
    <n v="4"/>
  </r>
  <r>
    <x v="20"/>
    <x v="20"/>
    <x v="0"/>
    <n v="1"/>
    <x v="2"/>
    <x v="2"/>
    <x v="0"/>
    <n v="90"/>
    <m/>
    <m/>
    <n v="0"/>
    <m/>
    <x v="0"/>
    <n v="41"/>
    <m/>
    <m/>
    <m/>
    <m/>
    <m/>
    <m/>
    <m/>
    <m/>
    <m/>
    <x v="1"/>
    <n v="1"/>
    <m/>
    <m/>
    <m/>
    <m/>
    <m/>
    <m/>
    <m/>
    <m/>
    <m/>
    <n v="1"/>
    <n v="1"/>
    <m/>
    <m/>
    <m/>
    <m/>
    <m/>
    <m/>
    <m/>
    <m/>
    <m/>
    <n v="1"/>
    <m/>
    <m/>
    <m/>
    <m/>
    <m/>
    <m/>
    <n v="0"/>
    <n v="1"/>
    <m/>
    <m/>
    <m/>
    <m/>
    <m/>
    <m/>
    <m/>
    <m/>
    <m/>
    <n v="1"/>
    <n v="1"/>
    <m/>
    <m/>
    <m/>
    <m/>
    <m/>
    <m/>
    <m/>
    <m/>
    <m/>
    <n v="1"/>
    <m/>
    <m/>
    <n v="0"/>
    <m/>
    <m/>
    <m/>
    <m/>
    <x v="0"/>
    <m/>
    <m/>
    <m/>
    <m/>
    <n v="0"/>
    <m/>
    <m/>
    <n v="41"/>
    <m/>
    <m/>
    <m/>
    <n v="1"/>
    <n v="3"/>
    <m/>
    <m/>
    <m/>
    <n v="1"/>
    <m/>
    <m/>
    <m/>
    <m/>
    <n v="0"/>
    <m/>
    <m/>
    <m/>
    <m/>
    <n v="0"/>
    <m/>
    <m/>
    <m/>
    <m/>
    <n v="0"/>
    <m/>
    <m/>
    <m/>
    <m/>
    <n v="0"/>
    <n v="40"/>
    <m/>
    <m/>
    <m/>
    <n v="1"/>
    <n v="1"/>
    <m/>
    <m/>
    <m/>
    <n v="1"/>
    <m/>
    <m/>
    <m/>
    <m/>
    <n v="0"/>
    <m/>
    <m/>
    <m/>
    <m/>
    <n v="0"/>
    <n v="703"/>
    <x v="1"/>
    <n v="2"/>
    <n v="1"/>
    <n v="2"/>
    <n v="2"/>
    <n v="0"/>
    <n v="0"/>
    <n v="3"/>
    <n v="0"/>
    <n v="0"/>
    <n v="0"/>
    <n v="0"/>
    <n v="0"/>
    <n v="0"/>
    <n v="0"/>
    <n v="0"/>
    <n v="1"/>
    <n v="8"/>
  </r>
  <r>
    <x v="21"/>
    <x v="21"/>
    <x v="0"/>
    <n v="1"/>
    <x v="2"/>
    <x v="2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3"/>
    <x v="0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22"/>
    <x v="22"/>
    <x v="0"/>
    <n v="1"/>
    <x v="2"/>
    <x v="2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3"/>
    <x v="0"/>
    <n v="2"/>
    <n v="1"/>
    <n v="2"/>
    <n v="2"/>
    <n v="0"/>
    <n v="0"/>
    <n v="0"/>
    <n v="0"/>
    <n v="0"/>
    <n v="0"/>
    <n v="-1"/>
    <n v="0"/>
    <n v="0"/>
    <n v="0"/>
    <n v="0"/>
    <n v="1"/>
    <n v="4"/>
  </r>
  <r>
    <x v="23"/>
    <x v="23"/>
    <x v="0"/>
    <n v="1"/>
    <x v="2"/>
    <x v="2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3"/>
    <x v="3"/>
    <n v="2"/>
    <n v="1"/>
    <n v="2"/>
    <n v="2"/>
    <n v="0"/>
    <n v="0"/>
    <n v="0"/>
    <n v="0"/>
    <n v="0"/>
    <n v="0"/>
    <n v="-1"/>
    <n v="0"/>
    <n v="0"/>
    <n v="0"/>
    <n v="0"/>
    <n v="1"/>
    <n v="4"/>
  </r>
  <r>
    <x v="24"/>
    <x v="24"/>
    <x v="0"/>
    <n v="1"/>
    <x v="2"/>
    <x v="2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3"/>
    <x v="1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25"/>
    <x v="25"/>
    <x v="0"/>
    <n v="1"/>
    <x v="2"/>
    <x v="2"/>
    <x v="0"/>
    <n v="90"/>
    <m/>
    <m/>
    <n v="0"/>
    <m/>
    <x v="0"/>
    <n v="31"/>
    <m/>
    <m/>
    <m/>
    <m/>
    <m/>
    <m/>
    <m/>
    <m/>
    <m/>
    <x v="1"/>
    <n v="1"/>
    <m/>
    <m/>
    <m/>
    <m/>
    <m/>
    <m/>
    <m/>
    <m/>
    <m/>
    <n v="1"/>
    <n v="1"/>
    <m/>
    <m/>
    <m/>
    <m/>
    <m/>
    <m/>
    <m/>
    <m/>
    <m/>
    <n v="1"/>
    <m/>
    <m/>
    <m/>
    <m/>
    <m/>
    <m/>
    <n v="0"/>
    <n v="0"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3"/>
    <x v="2"/>
    <n v="2"/>
    <n v="1"/>
    <n v="2"/>
    <n v="2"/>
    <n v="0"/>
    <n v="0"/>
    <n v="5"/>
    <n v="0"/>
    <n v="0"/>
    <n v="0"/>
    <n v="0"/>
    <n v="0"/>
    <n v="0"/>
    <n v="0"/>
    <n v="0"/>
    <n v="1"/>
    <n v="10"/>
  </r>
  <r>
    <x v="26"/>
    <x v="26"/>
    <x v="0"/>
    <n v="1"/>
    <x v="2"/>
    <x v="2"/>
    <x v="2"/>
    <n v="17"/>
    <m/>
    <m/>
    <n v="0"/>
    <n v="88"/>
    <x v="1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3"/>
    <x v="1"/>
    <n v="2"/>
    <n v="1"/>
    <n v="1"/>
    <n v="1"/>
    <n v="0"/>
    <n v="-3"/>
    <n v="0"/>
    <n v="0"/>
    <n v="0"/>
    <n v="0"/>
    <n v="0"/>
    <n v="0"/>
    <n v="0"/>
    <n v="0"/>
    <n v="0"/>
    <n v="0"/>
    <n v="-1"/>
  </r>
  <r>
    <x v="27"/>
    <x v="27"/>
    <x v="0"/>
    <n v="1"/>
    <x v="2"/>
    <x v="2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3"/>
    <x v="0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28"/>
    <x v="28"/>
    <x v="0"/>
    <n v="1"/>
    <x v="2"/>
    <x v="2"/>
    <x v="2"/>
    <n v="27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3"/>
    <x v="2"/>
    <n v="2"/>
    <n v="1"/>
    <n v="1"/>
    <n v="1"/>
    <n v="0"/>
    <n v="0"/>
    <n v="0"/>
    <n v="0"/>
    <n v="0"/>
    <n v="0"/>
    <n v="0"/>
    <n v="0"/>
    <n v="0"/>
    <n v="0"/>
    <n v="0"/>
    <n v="0"/>
    <n v="2"/>
  </r>
  <r>
    <x v="29"/>
    <x v="29"/>
    <x v="0"/>
    <n v="1"/>
    <x v="2"/>
    <x v="2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3"/>
    <x v="0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99"/>
    <x v="100"/>
    <x v="3"/>
    <n v="2"/>
    <x v="2"/>
    <x v="2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503"/>
    <x v="2"/>
    <n v="3"/>
    <n v="3"/>
    <n v="0"/>
    <n v="0"/>
    <n v="0"/>
    <n v="0"/>
    <n v="0"/>
    <n v="0"/>
    <n v="0"/>
    <n v="0"/>
    <n v="0"/>
    <n v="0"/>
    <n v="0"/>
    <n v="0"/>
    <n v="0"/>
    <n v="0"/>
    <n v="0"/>
  </r>
  <r>
    <x v="100"/>
    <x v="101"/>
    <x v="3"/>
    <n v="2"/>
    <x v="2"/>
    <x v="2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503"/>
    <x v="1"/>
    <n v="3"/>
    <n v="3"/>
    <n v="2"/>
    <n v="2"/>
    <n v="0"/>
    <n v="0"/>
    <n v="0"/>
    <n v="0"/>
    <n v="0"/>
    <n v="0"/>
    <n v="0"/>
    <n v="0"/>
    <n v="0"/>
    <n v="0"/>
    <n v="0"/>
    <n v="-1"/>
    <n v="3"/>
  </r>
  <r>
    <x v="101"/>
    <x v="102"/>
    <x v="3"/>
    <n v="2"/>
    <x v="2"/>
    <x v="2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503"/>
    <x v="0"/>
    <n v="3"/>
    <n v="3"/>
    <n v="0"/>
    <n v="0"/>
    <n v="0"/>
    <n v="0"/>
    <n v="0"/>
    <n v="0"/>
    <n v="0"/>
    <n v="0"/>
    <n v="0"/>
    <n v="0"/>
    <n v="0"/>
    <n v="0"/>
    <n v="0"/>
    <n v="0"/>
    <n v="0"/>
  </r>
  <r>
    <x v="102"/>
    <x v="103"/>
    <x v="3"/>
    <n v="2"/>
    <x v="2"/>
    <x v="2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503"/>
    <x v="2"/>
    <n v="3"/>
    <n v="3"/>
    <n v="1"/>
    <n v="0"/>
    <n v="0"/>
    <n v="0"/>
    <n v="0"/>
    <n v="0"/>
    <n v="0"/>
    <n v="0"/>
    <n v="0"/>
    <n v="0"/>
    <n v="0"/>
    <n v="0"/>
    <n v="0"/>
    <n v="0"/>
    <n v="1"/>
  </r>
  <r>
    <x v="103"/>
    <x v="104"/>
    <x v="3"/>
    <n v="2"/>
    <x v="2"/>
    <x v="2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503"/>
    <x v="3"/>
    <n v="3"/>
    <n v="3"/>
    <n v="1"/>
    <n v="0"/>
    <n v="0"/>
    <n v="0"/>
    <n v="0"/>
    <n v="0"/>
    <n v="0"/>
    <n v="0"/>
    <n v="0"/>
    <n v="0"/>
    <n v="0"/>
    <n v="0"/>
    <n v="0"/>
    <n v="0"/>
    <n v="1"/>
  </r>
  <r>
    <x v="104"/>
    <x v="105"/>
    <x v="3"/>
    <n v="2"/>
    <x v="2"/>
    <x v="2"/>
    <x v="0"/>
    <n v="90"/>
    <n v="80"/>
    <m/>
    <n v="1"/>
    <m/>
    <x v="0"/>
    <n v="72"/>
    <m/>
    <m/>
    <m/>
    <m/>
    <m/>
    <m/>
    <m/>
    <m/>
    <m/>
    <x v="1"/>
    <n v="1"/>
    <m/>
    <m/>
    <m/>
    <m/>
    <m/>
    <m/>
    <m/>
    <m/>
    <m/>
    <n v="1"/>
    <n v="3"/>
    <m/>
    <m/>
    <m/>
    <m/>
    <m/>
    <m/>
    <m/>
    <m/>
    <m/>
    <n v="1"/>
    <m/>
    <m/>
    <m/>
    <m/>
    <m/>
    <m/>
    <n v="0"/>
    <n v="0"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503"/>
    <x v="1"/>
    <n v="3"/>
    <n v="3"/>
    <n v="2"/>
    <n v="2"/>
    <n v="-1"/>
    <n v="0"/>
    <n v="4"/>
    <n v="0"/>
    <n v="0"/>
    <n v="0"/>
    <n v="0"/>
    <n v="0"/>
    <n v="0"/>
    <n v="0"/>
    <n v="0"/>
    <n v="-1"/>
    <n v="6"/>
  </r>
  <r>
    <x v="105"/>
    <x v="106"/>
    <x v="3"/>
    <n v="2"/>
    <x v="2"/>
    <x v="2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503"/>
    <x v="0"/>
    <n v="3"/>
    <n v="3"/>
    <n v="2"/>
    <n v="2"/>
    <n v="0"/>
    <n v="0"/>
    <n v="0"/>
    <n v="0"/>
    <n v="0"/>
    <n v="0"/>
    <n v="-2"/>
    <n v="0"/>
    <n v="0"/>
    <n v="0"/>
    <n v="0"/>
    <n v="-1"/>
    <n v="1"/>
  </r>
  <r>
    <x v="106"/>
    <x v="107"/>
    <x v="3"/>
    <n v="2"/>
    <x v="2"/>
    <x v="2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503"/>
    <x v="1"/>
    <n v="3"/>
    <n v="3"/>
    <n v="0"/>
    <n v="0"/>
    <n v="0"/>
    <n v="0"/>
    <n v="0"/>
    <n v="0"/>
    <n v="0"/>
    <n v="0"/>
    <n v="0"/>
    <n v="0"/>
    <n v="0"/>
    <n v="0"/>
    <n v="0"/>
    <n v="0"/>
    <n v="0"/>
  </r>
  <r>
    <x v="107"/>
    <x v="108"/>
    <x v="3"/>
    <n v="2"/>
    <x v="2"/>
    <x v="2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503"/>
    <x v="0"/>
    <n v="3"/>
    <n v="3"/>
    <n v="0"/>
    <n v="0"/>
    <n v="0"/>
    <n v="0"/>
    <n v="0"/>
    <n v="0"/>
    <n v="0"/>
    <n v="0"/>
    <n v="0"/>
    <n v="0"/>
    <n v="0"/>
    <n v="0"/>
    <n v="0"/>
    <n v="0"/>
    <n v="0"/>
  </r>
  <r>
    <x v="108"/>
    <x v="109"/>
    <x v="3"/>
    <n v="2"/>
    <x v="2"/>
    <x v="2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503"/>
    <x v="2"/>
    <n v="3"/>
    <n v="3"/>
    <n v="0"/>
    <n v="0"/>
    <n v="0"/>
    <n v="0"/>
    <n v="0"/>
    <n v="0"/>
    <n v="0"/>
    <n v="0"/>
    <n v="0"/>
    <n v="0"/>
    <n v="0"/>
    <n v="0"/>
    <n v="0"/>
    <n v="0"/>
    <n v="0"/>
  </r>
  <r>
    <x v="109"/>
    <x v="110"/>
    <x v="3"/>
    <n v="2"/>
    <x v="2"/>
    <x v="2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503"/>
    <x v="1"/>
    <n v="3"/>
    <n v="3"/>
    <n v="1"/>
    <n v="0"/>
    <n v="0"/>
    <n v="0"/>
    <n v="0"/>
    <n v="0"/>
    <n v="0"/>
    <n v="0"/>
    <n v="0"/>
    <n v="0"/>
    <n v="0"/>
    <n v="0"/>
    <n v="0"/>
    <n v="0"/>
    <n v="1"/>
  </r>
  <r>
    <x v="110"/>
    <x v="111"/>
    <x v="3"/>
    <n v="2"/>
    <x v="2"/>
    <x v="2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503"/>
    <x v="3"/>
    <n v="3"/>
    <n v="3"/>
    <n v="2"/>
    <n v="2"/>
    <n v="0"/>
    <n v="0"/>
    <n v="0"/>
    <n v="0"/>
    <n v="0"/>
    <n v="0"/>
    <n v="-2"/>
    <n v="0"/>
    <n v="0"/>
    <n v="0"/>
    <n v="0"/>
    <n v="-1"/>
    <n v="1"/>
  </r>
  <r>
    <x v="111"/>
    <x v="112"/>
    <x v="3"/>
    <n v="2"/>
    <x v="2"/>
    <x v="2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503"/>
    <x v="2"/>
    <n v="3"/>
    <n v="3"/>
    <n v="0"/>
    <n v="0"/>
    <n v="0"/>
    <n v="0"/>
    <n v="0"/>
    <n v="0"/>
    <n v="0"/>
    <n v="0"/>
    <n v="0"/>
    <n v="0"/>
    <n v="0"/>
    <n v="0"/>
    <n v="0"/>
    <n v="0"/>
    <n v="0"/>
  </r>
  <r>
    <x v="112"/>
    <x v="113"/>
    <x v="3"/>
    <n v="2"/>
    <x v="2"/>
    <x v="2"/>
    <x v="0"/>
    <n v="90"/>
    <n v="25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n v="40"/>
    <m/>
    <m/>
    <m/>
    <n v="1"/>
    <n v="3"/>
    <m/>
    <m/>
    <m/>
    <n v="1"/>
    <m/>
    <m/>
    <m/>
    <m/>
    <n v="0"/>
    <m/>
    <m/>
    <m/>
    <m/>
    <n v="0"/>
    <m/>
    <m/>
    <m/>
    <m/>
    <n v="0"/>
    <m/>
    <m/>
    <m/>
    <m/>
    <n v="0"/>
    <n v="503"/>
    <x v="0"/>
    <n v="3"/>
    <n v="3"/>
    <n v="2"/>
    <n v="2"/>
    <n v="-1"/>
    <n v="0"/>
    <n v="0"/>
    <n v="0"/>
    <n v="0"/>
    <n v="0"/>
    <n v="-2"/>
    <n v="0"/>
    <n v="0"/>
    <n v="-1"/>
    <n v="0"/>
    <n v="-1"/>
    <n v="-1"/>
  </r>
  <r>
    <x v="113"/>
    <x v="114"/>
    <x v="3"/>
    <n v="2"/>
    <x v="2"/>
    <x v="2"/>
    <x v="0"/>
    <n v="90"/>
    <n v="75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503"/>
    <x v="2"/>
    <n v="3"/>
    <n v="3"/>
    <n v="2"/>
    <n v="2"/>
    <n v="-1"/>
    <n v="0"/>
    <n v="0"/>
    <n v="0"/>
    <n v="0"/>
    <n v="0"/>
    <n v="0"/>
    <n v="0"/>
    <n v="0"/>
    <n v="0"/>
    <n v="0"/>
    <n v="-1"/>
    <n v="2"/>
  </r>
  <r>
    <x v="114"/>
    <x v="115"/>
    <x v="3"/>
    <n v="2"/>
    <x v="2"/>
    <x v="2"/>
    <x v="0"/>
    <n v="90"/>
    <n v="25"/>
    <m/>
    <n v="1"/>
    <n v="88"/>
    <x v="1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503"/>
    <x v="0"/>
    <n v="3"/>
    <n v="3"/>
    <n v="2"/>
    <n v="2"/>
    <n v="-1"/>
    <n v="-3"/>
    <n v="0"/>
    <n v="0"/>
    <n v="0"/>
    <n v="0"/>
    <n v="-2"/>
    <n v="0"/>
    <n v="0"/>
    <n v="0"/>
    <n v="0"/>
    <n v="-1"/>
    <n v="-3"/>
  </r>
  <r>
    <x v="115"/>
    <x v="116"/>
    <x v="3"/>
    <n v="2"/>
    <x v="2"/>
    <x v="2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n v="1"/>
    <n v="122"/>
    <m/>
    <m/>
    <m/>
    <m/>
    <n v="1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503"/>
    <x v="2"/>
    <n v="3"/>
    <n v="3"/>
    <n v="2"/>
    <n v="2"/>
    <n v="0"/>
    <n v="0"/>
    <n v="0"/>
    <n v="0"/>
    <n v="3"/>
    <n v="0"/>
    <n v="0"/>
    <n v="0"/>
    <n v="0"/>
    <n v="0"/>
    <n v="0"/>
    <n v="-1"/>
    <n v="6"/>
  </r>
  <r>
    <x v="116"/>
    <x v="117"/>
    <x v="3"/>
    <n v="2"/>
    <x v="2"/>
    <x v="2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503"/>
    <x v="0"/>
    <n v="3"/>
    <n v="3"/>
    <n v="1"/>
    <n v="0"/>
    <n v="0"/>
    <n v="0"/>
    <n v="0"/>
    <n v="0"/>
    <n v="0"/>
    <n v="0"/>
    <n v="0"/>
    <n v="0"/>
    <n v="0"/>
    <n v="0"/>
    <n v="0"/>
    <n v="0"/>
    <n v="1"/>
  </r>
  <r>
    <x v="117"/>
    <x v="118"/>
    <x v="3"/>
    <n v="2"/>
    <x v="2"/>
    <x v="2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503"/>
    <x v="2"/>
    <n v="3"/>
    <n v="3"/>
    <n v="2"/>
    <n v="2"/>
    <n v="0"/>
    <n v="0"/>
    <n v="0"/>
    <n v="0"/>
    <n v="0"/>
    <n v="0"/>
    <n v="0"/>
    <n v="0"/>
    <n v="0"/>
    <n v="0"/>
    <n v="0"/>
    <n v="-1"/>
    <n v="3"/>
  </r>
  <r>
    <x v="118"/>
    <x v="119"/>
    <x v="3"/>
    <n v="2"/>
    <x v="2"/>
    <x v="2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503"/>
    <x v="1"/>
    <n v="3"/>
    <n v="3"/>
    <n v="1"/>
    <n v="0"/>
    <n v="0"/>
    <n v="0"/>
    <n v="0"/>
    <n v="0"/>
    <n v="0"/>
    <n v="0"/>
    <n v="0"/>
    <n v="0"/>
    <n v="0"/>
    <n v="0"/>
    <n v="0"/>
    <n v="0"/>
    <n v="1"/>
  </r>
  <r>
    <x v="119"/>
    <x v="120"/>
    <x v="3"/>
    <n v="2"/>
    <x v="2"/>
    <x v="2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503"/>
    <x v="1"/>
    <n v="3"/>
    <n v="3"/>
    <n v="0"/>
    <n v="0"/>
    <n v="0"/>
    <n v="0"/>
    <n v="0"/>
    <n v="0"/>
    <n v="0"/>
    <n v="0"/>
    <n v="0"/>
    <n v="0"/>
    <n v="0"/>
    <n v="0"/>
    <n v="0"/>
    <n v="0"/>
    <n v="0"/>
  </r>
  <r>
    <x v="120"/>
    <x v="121"/>
    <x v="3"/>
    <n v="2"/>
    <x v="2"/>
    <x v="2"/>
    <x v="0"/>
    <n v="90"/>
    <m/>
    <m/>
    <n v="0"/>
    <m/>
    <x v="0"/>
    <n v="74"/>
    <m/>
    <m/>
    <m/>
    <m/>
    <m/>
    <m/>
    <m/>
    <m/>
    <m/>
    <x v="1"/>
    <n v="2"/>
    <m/>
    <m/>
    <m/>
    <m/>
    <m/>
    <m/>
    <m/>
    <m/>
    <m/>
    <n v="1"/>
    <n v="1"/>
    <m/>
    <m/>
    <m/>
    <m/>
    <m/>
    <m/>
    <m/>
    <m/>
    <m/>
    <n v="1"/>
    <m/>
    <m/>
    <m/>
    <m/>
    <m/>
    <m/>
    <n v="0"/>
    <n v="1"/>
    <m/>
    <m/>
    <m/>
    <m/>
    <m/>
    <m/>
    <m/>
    <m/>
    <m/>
    <n v="1"/>
    <n v="2"/>
    <m/>
    <m/>
    <m/>
    <m/>
    <m/>
    <m/>
    <m/>
    <m/>
    <m/>
    <n v="1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503"/>
    <x v="0"/>
    <n v="3"/>
    <n v="3"/>
    <n v="2"/>
    <n v="2"/>
    <n v="0"/>
    <n v="0"/>
    <n v="6"/>
    <n v="1"/>
    <n v="0"/>
    <n v="0"/>
    <n v="-2"/>
    <n v="0"/>
    <n v="0"/>
    <n v="0"/>
    <n v="0"/>
    <n v="-1"/>
    <n v="8"/>
  </r>
  <r>
    <x v="121"/>
    <x v="122"/>
    <x v="3"/>
    <n v="2"/>
    <x v="2"/>
    <x v="2"/>
    <x v="0"/>
    <n v="90"/>
    <n v="76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503"/>
    <x v="2"/>
    <n v="3"/>
    <n v="3"/>
    <n v="2"/>
    <n v="2"/>
    <n v="-1"/>
    <n v="0"/>
    <n v="0"/>
    <n v="0"/>
    <n v="0"/>
    <n v="0"/>
    <n v="0"/>
    <n v="0"/>
    <n v="0"/>
    <n v="0"/>
    <n v="0"/>
    <n v="-1"/>
    <n v="2"/>
  </r>
  <r>
    <x v="122"/>
    <x v="123"/>
    <x v="3"/>
    <n v="2"/>
    <x v="2"/>
    <x v="2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503"/>
    <x v="0"/>
    <n v="3"/>
    <n v="3"/>
    <n v="0"/>
    <n v="0"/>
    <n v="0"/>
    <n v="0"/>
    <n v="0"/>
    <n v="0"/>
    <n v="0"/>
    <n v="0"/>
    <n v="0"/>
    <n v="0"/>
    <n v="0"/>
    <n v="0"/>
    <n v="0"/>
    <n v="0"/>
    <n v="0"/>
  </r>
  <r>
    <x v="123"/>
    <x v="124"/>
    <x v="3"/>
    <n v="2"/>
    <x v="2"/>
    <x v="2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503"/>
    <x v="3"/>
    <n v="3"/>
    <n v="3"/>
    <n v="0"/>
    <n v="0"/>
    <n v="0"/>
    <n v="0"/>
    <n v="0"/>
    <n v="0"/>
    <n v="0"/>
    <n v="0"/>
    <n v="0"/>
    <n v="0"/>
    <n v="0"/>
    <n v="0"/>
    <n v="0"/>
    <n v="0"/>
    <n v="0"/>
  </r>
  <r>
    <x v="124"/>
    <x v="125"/>
    <x v="3"/>
    <n v="2"/>
    <x v="2"/>
    <x v="2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503"/>
    <x v="2"/>
    <n v="3"/>
    <n v="3"/>
    <n v="1"/>
    <n v="0"/>
    <n v="0"/>
    <n v="0"/>
    <n v="0"/>
    <n v="0"/>
    <n v="0"/>
    <n v="0"/>
    <n v="0"/>
    <n v="0"/>
    <n v="0"/>
    <n v="0"/>
    <n v="0"/>
    <n v="0"/>
    <n v="1"/>
  </r>
  <r>
    <x v="125"/>
    <x v="126"/>
    <x v="3"/>
    <n v="2"/>
    <x v="2"/>
    <x v="2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503"/>
    <x v="0"/>
    <n v="3"/>
    <n v="3"/>
    <n v="0"/>
    <n v="0"/>
    <n v="0"/>
    <n v="0"/>
    <n v="0"/>
    <n v="0"/>
    <n v="0"/>
    <n v="0"/>
    <n v="0"/>
    <n v="0"/>
    <n v="0"/>
    <n v="0"/>
    <n v="0"/>
    <n v="0"/>
    <n v="0"/>
  </r>
  <r>
    <x v="126"/>
    <x v="127"/>
    <x v="3"/>
    <n v="2"/>
    <x v="2"/>
    <x v="2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503"/>
    <x v="0"/>
    <n v="3"/>
    <n v="3"/>
    <n v="0"/>
    <n v="0"/>
    <n v="0"/>
    <n v="0"/>
    <n v="0"/>
    <n v="0"/>
    <n v="0"/>
    <n v="0"/>
    <n v="0"/>
    <n v="0"/>
    <n v="0"/>
    <n v="0"/>
    <n v="0"/>
    <n v="0"/>
    <n v="0"/>
  </r>
  <r>
    <x v="127"/>
    <x v="128"/>
    <x v="3"/>
    <n v="2"/>
    <x v="2"/>
    <x v="2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503"/>
    <x v="1"/>
    <n v="3"/>
    <n v="3"/>
    <n v="1"/>
    <n v="0"/>
    <n v="0"/>
    <n v="0"/>
    <n v="0"/>
    <n v="0"/>
    <n v="0"/>
    <n v="0"/>
    <n v="0"/>
    <n v="0"/>
    <n v="0"/>
    <n v="0"/>
    <n v="0"/>
    <n v="0"/>
    <n v="1"/>
  </r>
  <r>
    <x v="128"/>
    <x v="129"/>
    <x v="4"/>
    <n v="1"/>
    <x v="3"/>
    <x v="3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604"/>
    <x v="2"/>
    <n v="2"/>
    <n v="3"/>
    <n v="1"/>
    <n v="0"/>
    <n v="0"/>
    <n v="0"/>
    <n v="0"/>
    <n v="0"/>
    <n v="0"/>
    <n v="0"/>
    <n v="0"/>
    <n v="0"/>
    <n v="0"/>
    <n v="0"/>
    <n v="0"/>
    <n v="0"/>
    <n v="1"/>
  </r>
  <r>
    <x v="129"/>
    <x v="130"/>
    <x v="4"/>
    <n v="1"/>
    <x v="3"/>
    <x v="3"/>
    <x v="2"/>
    <n v="24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604"/>
    <x v="2"/>
    <n v="2"/>
    <n v="3"/>
    <n v="1"/>
    <n v="1"/>
    <n v="0"/>
    <n v="0"/>
    <n v="0"/>
    <n v="0"/>
    <n v="0"/>
    <n v="0"/>
    <n v="0"/>
    <n v="0"/>
    <n v="0"/>
    <n v="0"/>
    <n v="0"/>
    <n v="0"/>
    <n v="2"/>
  </r>
  <r>
    <x v="130"/>
    <x v="131"/>
    <x v="4"/>
    <n v="1"/>
    <x v="3"/>
    <x v="3"/>
    <x v="2"/>
    <n v="17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604"/>
    <x v="1"/>
    <n v="2"/>
    <n v="3"/>
    <n v="1"/>
    <n v="1"/>
    <n v="0"/>
    <n v="0"/>
    <n v="0"/>
    <n v="0"/>
    <n v="0"/>
    <n v="0"/>
    <n v="0"/>
    <n v="0"/>
    <n v="0"/>
    <n v="0"/>
    <n v="0"/>
    <n v="0"/>
    <n v="2"/>
  </r>
  <r>
    <x v="131"/>
    <x v="132"/>
    <x v="4"/>
    <n v="1"/>
    <x v="3"/>
    <x v="3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604"/>
    <x v="2"/>
    <n v="2"/>
    <n v="3"/>
    <n v="1"/>
    <n v="0"/>
    <n v="0"/>
    <n v="0"/>
    <n v="0"/>
    <n v="0"/>
    <n v="0"/>
    <n v="0"/>
    <n v="0"/>
    <n v="0"/>
    <n v="0"/>
    <n v="0"/>
    <n v="0"/>
    <n v="0"/>
    <n v="1"/>
  </r>
  <r>
    <x v="132"/>
    <x v="133"/>
    <x v="4"/>
    <n v="1"/>
    <x v="3"/>
    <x v="3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604"/>
    <x v="0"/>
    <n v="2"/>
    <n v="3"/>
    <n v="2"/>
    <n v="2"/>
    <n v="0"/>
    <n v="0"/>
    <n v="0"/>
    <n v="0"/>
    <n v="0"/>
    <n v="0"/>
    <n v="-1"/>
    <n v="0"/>
    <n v="0"/>
    <n v="0"/>
    <n v="0"/>
    <n v="-2"/>
    <n v="1"/>
  </r>
  <r>
    <x v="133"/>
    <x v="134"/>
    <x v="4"/>
    <n v="1"/>
    <x v="3"/>
    <x v="3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604"/>
    <x v="0"/>
    <n v="2"/>
    <n v="3"/>
    <n v="2"/>
    <n v="2"/>
    <n v="0"/>
    <n v="0"/>
    <n v="0"/>
    <n v="0"/>
    <n v="0"/>
    <n v="0"/>
    <n v="-1"/>
    <n v="0"/>
    <n v="0"/>
    <n v="0"/>
    <n v="0"/>
    <n v="-2"/>
    <n v="1"/>
  </r>
  <r>
    <x v="134"/>
    <x v="135"/>
    <x v="4"/>
    <n v="1"/>
    <x v="3"/>
    <x v="3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604"/>
    <x v="0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135"/>
    <x v="136"/>
    <x v="4"/>
    <n v="1"/>
    <x v="3"/>
    <x v="3"/>
    <x v="2"/>
    <n v="21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604"/>
    <x v="2"/>
    <n v="2"/>
    <n v="3"/>
    <n v="1"/>
    <n v="1"/>
    <n v="0"/>
    <n v="0"/>
    <n v="0"/>
    <n v="0"/>
    <n v="0"/>
    <n v="0"/>
    <n v="0"/>
    <n v="0"/>
    <n v="0"/>
    <n v="0"/>
    <n v="0"/>
    <n v="0"/>
    <n v="2"/>
  </r>
  <r>
    <x v="136"/>
    <x v="137"/>
    <x v="4"/>
    <n v="1"/>
    <x v="3"/>
    <x v="3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604"/>
    <x v="2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137"/>
    <x v="138"/>
    <x v="4"/>
    <n v="1"/>
    <x v="3"/>
    <x v="3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604"/>
    <x v="1"/>
    <n v="2"/>
    <n v="3"/>
    <n v="2"/>
    <n v="2"/>
    <n v="0"/>
    <n v="0"/>
    <n v="0"/>
    <n v="0"/>
    <n v="0"/>
    <n v="0"/>
    <n v="0"/>
    <n v="0"/>
    <n v="0"/>
    <n v="0"/>
    <n v="0"/>
    <n v="-2"/>
    <n v="2"/>
  </r>
  <r>
    <x v="138"/>
    <x v="139"/>
    <x v="4"/>
    <n v="1"/>
    <x v="3"/>
    <x v="3"/>
    <x v="0"/>
    <n v="66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604"/>
    <x v="2"/>
    <n v="2"/>
    <n v="3"/>
    <n v="2"/>
    <n v="2"/>
    <n v="0"/>
    <n v="0"/>
    <n v="0"/>
    <n v="0"/>
    <n v="0"/>
    <n v="0"/>
    <n v="0"/>
    <n v="0"/>
    <n v="0"/>
    <n v="0"/>
    <n v="0"/>
    <n v="-2"/>
    <n v="2"/>
  </r>
  <r>
    <x v="139"/>
    <x v="140"/>
    <x v="4"/>
    <n v="1"/>
    <x v="3"/>
    <x v="3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604"/>
    <x v="0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140"/>
    <x v="141"/>
    <x v="4"/>
    <n v="1"/>
    <x v="3"/>
    <x v="3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604"/>
    <x v="0"/>
    <n v="2"/>
    <n v="3"/>
    <n v="1"/>
    <n v="0"/>
    <n v="0"/>
    <n v="0"/>
    <n v="0"/>
    <n v="0"/>
    <n v="0"/>
    <n v="0"/>
    <n v="0"/>
    <n v="0"/>
    <n v="0"/>
    <n v="0"/>
    <n v="0"/>
    <n v="0"/>
    <n v="1"/>
  </r>
  <r>
    <x v="141"/>
    <x v="142"/>
    <x v="4"/>
    <n v="1"/>
    <x v="3"/>
    <x v="3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604"/>
    <x v="2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142"/>
    <x v="143"/>
    <x v="4"/>
    <n v="1"/>
    <x v="3"/>
    <x v="3"/>
    <x v="0"/>
    <n v="69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604"/>
    <x v="2"/>
    <n v="2"/>
    <n v="3"/>
    <n v="2"/>
    <n v="2"/>
    <n v="0"/>
    <n v="0"/>
    <n v="0"/>
    <n v="0"/>
    <n v="0"/>
    <n v="0"/>
    <n v="0"/>
    <n v="0"/>
    <n v="0"/>
    <n v="0"/>
    <n v="0"/>
    <n v="-2"/>
    <n v="2"/>
  </r>
  <r>
    <x v="143"/>
    <x v="144"/>
    <x v="4"/>
    <n v="1"/>
    <x v="3"/>
    <x v="3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604"/>
    <x v="0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144"/>
    <x v="145"/>
    <x v="4"/>
    <n v="1"/>
    <x v="3"/>
    <x v="3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604"/>
    <x v="0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145"/>
    <x v="146"/>
    <x v="4"/>
    <n v="1"/>
    <x v="3"/>
    <x v="3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604"/>
    <x v="2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146"/>
    <x v="147"/>
    <x v="4"/>
    <n v="1"/>
    <x v="3"/>
    <x v="3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604"/>
    <x v="0"/>
    <n v="2"/>
    <n v="3"/>
    <n v="2"/>
    <n v="2"/>
    <n v="0"/>
    <n v="0"/>
    <n v="0"/>
    <n v="0"/>
    <n v="0"/>
    <n v="0"/>
    <n v="-1"/>
    <n v="0"/>
    <n v="0"/>
    <n v="0"/>
    <n v="0"/>
    <n v="-2"/>
    <n v="1"/>
  </r>
  <r>
    <x v="147"/>
    <x v="148"/>
    <x v="4"/>
    <n v="1"/>
    <x v="3"/>
    <x v="3"/>
    <x v="0"/>
    <n v="73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604"/>
    <x v="0"/>
    <n v="2"/>
    <n v="3"/>
    <n v="2"/>
    <n v="2"/>
    <n v="0"/>
    <n v="0"/>
    <n v="0"/>
    <n v="0"/>
    <n v="0"/>
    <n v="0"/>
    <n v="-1"/>
    <n v="0"/>
    <n v="0"/>
    <n v="0"/>
    <n v="0"/>
    <n v="-2"/>
    <n v="1"/>
  </r>
  <r>
    <x v="148"/>
    <x v="149"/>
    <x v="4"/>
    <n v="1"/>
    <x v="3"/>
    <x v="3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604"/>
    <x v="3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149"/>
    <x v="150"/>
    <x v="4"/>
    <n v="1"/>
    <x v="3"/>
    <x v="3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604"/>
    <x v="3"/>
    <n v="2"/>
    <n v="3"/>
    <n v="1"/>
    <n v="0"/>
    <n v="0"/>
    <n v="0"/>
    <n v="0"/>
    <n v="0"/>
    <n v="0"/>
    <n v="0"/>
    <n v="0"/>
    <n v="0"/>
    <n v="0"/>
    <n v="0"/>
    <n v="0"/>
    <n v="0"/>
    <n v="1"/>
  </r>
  <r>
    <x v="150"/>
    <x v="151"/>
    <x v="4"/>
    <n v="1"/>
    <x v="3"/>
    <x v="3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604"/>
    <x v="3"/>
    <n v="2"/>
    <n v="3"/>
    <n v="2"/>
    <n v="2"/>
    <n v="0"/>
    <n v="0"/>
    <n v="0"/>
    <n v="0"/>
    <n v="0"/>
    <n v="0"/>
    <n v="-1"/>
    <n v="0"/>
    <n v="0"/>
    <n v="0"/>
    <n v="0"/>
    <n v="-2"/>
    <n v="1"/>
  </r>
  <r>
    <x v="151"/>
    <x v="152"/>
    <x v="4"/>
    <n v="1"/>
    <x v="3"/>
    <x v="3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604"/>
    <x v="0"/>
    <n v="2"/>
    <n v="3"/>
    <n v="2"/>
    <n v="2"/>
    <n v="0"/>
    <n v="0"/>
    <n v="0"/>
    <n v="0"/>
    <n v="0"/>
    <n v="0"/>
    <n v="-1"/>
    <n v="0"/>
    <n v="0"/>
    <n v="0"/>
    <n v="0"/>
    <n v="-2"/>
    <n v="1"/>
  </r>
  <r>
    <x v="152"/>
    <x v="153"/>
    <x v="4"/>
    <n v="1"/>
    <x v="3"/>
    <x v="3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604"/>
    <x v="2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153"/>
    <x v="154"/>
    <x v="4"/>
    <n v="1"/>
    <x v="3"/>
    <x v="3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604"/>
    <x v="2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154"/>
    <x v="155"/>
    <x v="4"/>
    <n v="1"/>
    <x v="3"/>
    <x v="3"/>
    <x v="0"/>
    <n v="90"/>
    <n v="77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604"/>
    <x v="2"/>
    <n v="2"/>
    <n v="3"/>
    <n v="2"/>
    <n v="2"/>
    <n v="-1"/>
    <n v="0"/>
    <n v="0"/>
    <n v="0"/>
    <n v="0"/>
    <n v="0"/>
    <n v="0"/>
    <n v="0"/>
    <n v="0"/>
    <n v="0"/>
    <n v="0"/>
    <n v="-2"/>
    <n v="1"/>
  </r>
  <r>
    <x v="155"/>
    <x v="156"/>
    <x v="4"/>
    <n v="1"/>
    <x v="3"/>
    <x v="3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604"/>
    <x v="0"/>
    <n v="2"/>
    <n v="3"/>
    <n v="2"/>
    <n v="2"/>
    <n v="0"/>
    <n v="0"/>
    <n v="0"/>
    <n v="0"/>
    <n v="0"/>
    <n v="0"/>
    <n v="-1"/>
    <n v="0"/>
    <n v="0"/>
    <n v="0"/>
    <n v="0"/>
    <n v="-2"/>
    <n v="1"/>
  </r>
  <r>
    <x v="156"/>
    <x v="157"/>
    <x v="4"/>
    <n v="1"/>
    <x v="3"/>
    <x v="3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604"/>
    <x v="2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0"/>
    <n v="2"/>
    <x v="3"/>
    <x v="3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4"/>
    <x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0"/>
    <n v="2"/>
    <x v="3"/>
    <x v="3"/>
    <x v="2"/>
    <n v="21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4"/>
    <x v="1"/>
    <n v="0"/>
    <n v="1"/>
    <n v="1"/>
    <n v="1"/>
    <n v="0"/>
    <n v="0"/>
    <n v="0"/>
    <n v="0"/>
    <n v="0"/>
    <n v="0"/>
    <n v="0"/>
    <n v="0"/>
    <n v="0"/>
    <n v="0"/>
    <n v="0"/>
    <n v="0"/>
    <n v="2"/>
  </r>
  <r>
    <x v="2"/>
    <x v="2"/>
    <x v="0"/>
    <n v="2"/>
    <x v="3"/>
    <x v="3"/>
    <x v="2"/>
    <n v="27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4"/>
    <x v="2"/>
    <n v="0"/>
    <n v="1"/>
    <n v="1"/>
    <n v="1"/>
    <n v="0"/>
    <n v="0"/>
    <n v="0"/>
    <n v="0"/>
    <n v="0"/>
    <n v="0"/>
    <n v="0"/>
    <n v="0"/>
    <n v="0"/>
    <n v="0"/>
    <n v="0"/>
    <n v="0"/>
    <n v="2"/>
  </r>
  <r>
    <x v="3"/>
    <x v="3"/>
    <x v="0"/>
    <n v="2"/>
    <x v="3"/>
    <x v="3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4"/>
    <x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4"/>
    <x v="4"/>
    <x v="0"/>
    <n v="2"/>
    <x v="3"/>
    <x v="3"/>
    <x v="0"/>
    <n v="90"/>
    <n v="90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4"/>
    <x v="2"/>
    <n v="0"/>
    <n v="1"/>
    <n v="2"/>
    <n v="2"/>
    <n v="-1"/>
    <n v="0"/>
    <n v="0"/>
    <n v="0"/>
    <n v="0"/>
    <n v="0"/>
    <n v="0"/>
    <n v="0"/>
    <n v="0"/>
    <n v="0"/>
    <n v="1"/>
    <n v="2"/>
    <n v="6"/>
  </r>
  <r>
    <x v="5"/>
    <x v="5"/>
    <x v="0"/>
    <n v="2"/>
    <x v="3"/>
    <x v="3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4"/>
    <x v="2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n v="2"/>
    <x v="3"/>
    <x v="3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4"/>
    <x v="2"/>
    <n v="0"/>
    <n v="1"/>
    <n v="2"/>
    <n v="2"/>
    <n v="0"/>
    <n v="0"/>
    <n v="0"/>
    <n v="0"/>
    <n v="0"/>
    <n v="0"/>
    <n v="0"/>
    <n v="0"/>
    <n v="0"/>
    <n v="0"/>
    <n v="1"/>
    <n v="2"/>
    <n v="7"/>
  </r>
  <r>
    <x v="7"/>
    <x v="7"/>
    <x v="0"/>
    <n v="2"/>
    <x v="3"/>
    <x v="3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4"/>
    <x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0"/>
    <n v="2"/>
    <x v="3"/>
    <x v="3"/>
    <x v="2"/>
    <n v="8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4"/>
    <x v="0"/>
    <n v="0"/>
    <n v="1"/>
    <n v="1"/>
    <n v="1"/>
    <n v="0"/>
    <n v="0"/>
    <n v="0"/>
    <n v="0"/>
    <n v="0"/>
    <n v="0"/>
    <n v="0"/>
    <n v="0"/>
    <n v="0"/>
    <n v="0"/>
    <n v="0"/>
    <n v="0"/>
    <n v="2"/>
  </r>
  <r>
    <x v="9"/>
    <x v="9"/>
    <x v="0"/>
    <n v="2"/>
    <x v="3"/>
    <x v="3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4"/>
    <x v="3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0"/>
    <n v="2"/>
    <x v="3"/>
    <x v="3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4"/>
    <x v="2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11"/>
    <x v="11"/>
    <x v="0"/>
    <n v="2"/>
    <x v="3"/>
    <x v="3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4"/>
    <x v="0"/>
    <n v="0"/>
    <n v="1"/>
    <n v="2"/>
    <n v="2"/>
    <n v="0"/>
    <n v="0"/>
    <n v="0"/>
    <n v="0"/>
    <n v="0"/>
    <n v="0"/>
    <n v="0"/>
    <n v="0"/>
    <n v="0"/>
    <n v="0"/>
    <n v="2"/>
    <n v="2"/>
    <n v="8"/>
  </r>
  <r>
    <x v="12"/>
    <x v="12"/>
    <x v="0"/>
    <n v="2"/>
    <x v="3"/>
    <x v="3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4"/>
    <x v="1"/>
    <n v="0"/>
    <n v="1"/>
    <n v="1"/>
    <n v="0"/>
    <n v="0"/>
    <n v="0"/>
    <n v="0"/>
    <n v="0"/>
    <n v="0"/>
    <n v="0"/>
    <n v="0"/>
    <n v="0"/>
    <n v="0"/>
    <n v="0"/>
    <n v="0"/>
    <n v="0"/>
    <n v="1"/>
  </r>
  <r>
    <x v="13"/>
    <x v="13"/>
    <x v="0"/>
    <n v="2"/>
    <x v="3"/>
    <x v="3"/>
    <x v="0"/>
    <n v="90"/>
    <n v="33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4"/>
    <x v="0"/>
    <n v="0"/>
    <n v="1"/>
    <n v="2"/>
    <n v="2"/>
    <n v="-1"/>
    <n v="0"/>
    <n v="0"/>
    <n v="0"/>
    <n v="0"/>
    <n v="0"/>
    <n v="0"/>
    <n v="0"/>
    <n v="0"/>
    <n v="0"/>
    <n v="2"/>
    <n v="2"/>
    <n v="7"/>
  </r>
  <r>
    <x v="14"/>
    <x v="14"/>
    <x v="0"/>
    <n v="2"/>
    <x v="3"/>
    <x v="3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4"/>
    <x v="1"/>
    <n v="0"/>
    <n v="1"/>
    <n v="1"/>
    <n v="0"/>
    <n v="0"/>
    <n v="0"/>
    <n v="0"/>
    <n v="0"/>
    <n v="0"/>
    <n v="0"/>
    <n v="0"/>
    <n v="0"/>
    <n v="0"/>
    <n v="0"/>
    <n v="0"/>
    <n v="0"/>
    <n v="1"/>
  </r>
  <r>
    <x v="15"/>
    <x v="15"/>
    <x v="0"/>
    <n v="2"/>
    <x v="3"/>
    <x v="3"/>
    <x v="0"/>
    <n v="63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4"/>
    <x v="2"/>
    <n v="0"/>
    <n v="1"/>
    <n v="2"/>
    <n v="2"/>
    <n v="0"/>
    <n v="0"/>
    <n v="0"/>
    <n v="0"/>
    <n v="0"/>
    <n v="0"/>
    <n v="0"/>
    <n v="0"/>
    <n v="0"/>
    <n v="0"/>
    <n v="1"/>
    <n v="2"/>
    <n v="7"/>
  </r>
  <r>
    <x v="16"/>
    <x v="16"/>
    <x v="0"/>
    <n v="2"/>
    <x v="3"/>
    <x v="3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4"/>
    <x v="1"/>
    <n v="0"/>
    <n v="1"/>
    <n v="1"/>
    <n v="0"/>
    <n v="0"/>
    <n v="0"/>
    <n v="0"/>
    <n v="0"/>
    <n v="0"/>
    <n v="0"/>
    <n v="0"/>
    <n v="0"/>
    <n v="0"/>
    <n v="0"/>
    <n v="0"/>
    <n v="0"/>
    <n v="1"/>
  </r>
  <r>
    <x v="17"/>
    <x v="17"/>
    <x v="0"/>
    <n v="2"/>
    <x v="3"/>
    <x v="3"/>
    <x v="0"/>
    <n v="69"/>
    <m/>
    <m/>
    <n v="0"/>
    <m/>
    <x v="0"/>
    <n v="1"/>
    <n v="68"/>
    <m/>
    <m/>
    <m/>
    <m/>
    <m/>
    <m/>
    <m/>
    <m/>
    <x v="2"/>
    <n v="1"/>
    <n v="2"/>
    <m/>
    <m/>
    <m/>
    <m/>
    <m/>
    <m/>
    <m/>
    <m/>
    <n v="2"/>
    <n v="2"/>
    <n v="2"/>
    <m/>
    <m/>
    <m/>
    <m/>
    <m/>
    <m/>
    <m/>
    <m/>
    <n v="2"/>
    <m/>
    <m/>
    <m/>
    <m/>
    <m/>
    <m/>
    <n v="0"/>
    <n v="0"/>
    <n v="0"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4"/>
    <x v="1"/>
    <n v="0"/>
    <n v="1"/>
    <n v="2"/>
    <n v="2"/>
    <n v="0"/>
    <n v="0"/>
    <n v="8"/>
    <n v="1"/>
    <n v="0"/>
    <n v="0"/>
    <n v="0"/>
    <n v="0"/>
    <n v="0"/>
    <n v="0"/>
    <n v="0"/>
    <n v="2"/>
    <n v="15"/>
  </r>
  <r>
    <x v="18"/>
    <x v="18"/>
    <x v="0"/>
    <n v="2"/>
    <x v="3"/>
    <x v="3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4"/>
    <x v="3"/>
    <n v="0"/>
    <n v="1"/>
    <n v="1"/>
    <n v="0"/>
    <n v="0"/>
    <n v="0"/>
    <n v="0"/>
    <n v="0"/>
    <n v="0"/>
    <n v="0"/>
    <n v="0"/>
    <n v="0"/>
    <n v="0"/>
    <n v="0"/>
    <n v="0"/>
    <n v="0"/>
    <n v="1"/>
  </r>
  <r>
    <x v="19"/>
    <x v="19"/>
    <x v="0"/>
    <n v="2"/>
    <x v="3"/>
    <x v="3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4"/>
    <x v="0"/>
    <n v="0"/>
    <n v="1"/>
    <n v="2"/>
    <n v="2"/>
    <n v="0"/>
    <n v="0"/>
    <n v="0"/>
    <n v="0"/>
    <n v="0"/>
    <n v="0"/>
    <n v="0"/>
    <n v="0"/>
    <n v="0"/>
    <n v="0"/>
    <n v="2"/>
    <n v="2"/>
    <n v="8"/>
  </r>
  <r>
    <x v="20"/>
    <x v="20"/>
    <x v="0"/>
    <n v="2"/>
    <x v="3"/>
    <x v="3"/>
    <x v="0"/>
    <n v="82"/>
    <n v="39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n v="1"/>
    <n v="847"/>
    <m/>
    <m/>
    <m/>
    <m/>
    <n v="1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4"/>
    <x v="1"/>
    <n v="0"/>
    <n v="1"/>
    <n v="2"/>
    <n v="2"/>
    <n v="-1"/>
    <n v="0"/>
    <n v="0"/>
    <n v="0"/>
    <n v="3"/>
    <n v="0"/>
    <n v="0"/>
    <n v="0"/>
    <n v="0"/>
    <n v="0"/>
    <n v="0"/>
    <n v="2"/>
    <n v="8"/>
  </r>
  <r>
    <x v="21"/>
    <x v="21"/>
    <x v="0"/>
    <n v="2"/>
    <x v="3"/>
    <x v="3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4"/>
    <x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22"/>
    <x v="22"/>
    <x v="0"/>
    <n v="2"/>
    <x v="3"/>
    <x v="3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4"/>
    <x v="0"/>
    <n v="0"/>
    <n v="1"/>
    <n v="2"/>
    <n v="2"/>
    <n v="0"/>
    <n v="0"/>
    <n v="0"/>
    <n v="0"/>
    <n v="0"/>
    <n v="0"/>
    <n v="0"/>
    <n v="0"/>
    <n v="0"/>
    <n v="0"/>
    <n v="2"/>
    <n v="2"/>
    <n v="8"/>
  </r>
  <r>
    <x v="23"/>
    <x v="23"/>
    <x v="0"/>
    <n v="2"/>
    <x v="3"/>
    <x v="3"/>
    <x v="0"/>
    <n v="90"/>
    <n v="43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4"/>
    <x v="3"/>
    <n v="0"/>
    <n v="1"/>
    <n v="2"/>
    <n v="2"/>
    <n v="-1"/>
    <n v="0"/>
    <n v="0"/>
    <n v="0"/>
    <n v="0"/>
    <n v="0"/>
    <n v="0"/>
    <n v="0"/>
    <n v="0"/>
    <n v="0"/>
    <n v="3"/>
    <n v="2"/>
    <n v="8"/>
  </r>
  <r>
    <x v="24"/>
    <x v="24"/>
    <x v="0"/>
    <n v="2"/>
    <x v="3"/>
    <x v="3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4"/>
    <x v="1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25"/>
    <x v="25"/>
    <x v="0"/>
    <n v="2"/>
    <x v="3"/>
    <x v="3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4"/>
    <x v="2"/>
    <n v="0"/>
    <n v="1"/>
    <n v="2"/>
    <n v="2"/>
    <n v="0"/>
    <n v="0"/>
    <n v="0"/>
    <n v="0"/>
    <n v="0"/>
    <n v="0"/>
    <n v="0"/>
    <n v="0"/>
    <n v="0"/>
    <n v="0"/>
    <n v="1"/>
    <n v="2"/>
    <n v="7"/>
  </r>
  <r>
    <x v="26"/>
    <x v="26"/>
    <x v="0"/>
    <n v="2"/>
    <x v="3"/>
    <x v="3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4"/>
    <x v="1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27"/>
    <x v="27"/>
    <x v="0"/>
    <n v="2"/>
    <x v="3"/>
    <x v="3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4"/>
    <x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28"/>
    <x v="28"/>
    <x v="0"/>
    <n v="2"/>
    <x v="3"/>
    <x v="3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4"/>
    <x v="2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29"/>
    <x v="29"/>
    <x v="0"/>
    <n v="2"/>
    <x v="3"/>
    <x v="3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4"/>
    <x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157"/>
    <x v="158"/>
    <x v="5"/>
    <n v="1"/>
    <x v="4"/>
    <x v="4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5"/>
    <x v="2"/>
    <n v="1"/>
    <n v="1"/>
    <n v="1"/>
    <n v="0"/>
    <n v="0"/>
    <n v="0"/>
    <n v="0"/>
    <n v="0"/>
    <n v="0"/>
    <n v="0"/>
    <n v="0"/>
    <n v="0"/>
    <n v="0"/>
    <n v="0"/>
    <n v="0"/>
    <n v="0"/>
    <n v="1"/>
  </r>
  <r>
    <x v="158"/>
    <x v="159"/>
    <x v="5"/>
    <n v="1"/>
    <x v="4"/>
    <x v="4"/>
    <x v="0"/>
    <n v="68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5"/>
    <x v="1"/>
    <n v="1"/>
    <n v="1"/>
    <n v="2"/>
    <n v="2"/>
    <n v="0"/>
    <n v="0"/>
    <n v="0"/>
    <n v="0"/>
    <n v="0"/>
    <n v="0"/>
    <n v="0"/>
    <n v="0"/>
    <n v="0"/>
    <n v="0"/>
    <n v="0"/>
    <n v="1"/>
    <n v="5"/>
  </r>
  <r>
    <x v="159"/>
    <x v="160"/>
    <x v="5"/>
    <n v="1"/>
    <x v="4"/>
    <x v="4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5"/>
    <x v="2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160"/>
    <x v="161"/>
    <x v="5"/>
    <n v="1"/>
    <x v="4"/>
    <x v="4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n v="1"/>
    <n v="701"/>
    <m/>
    <m/>
    <m/>
    <m/>
    <n v="1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5"/>
    <x v="2"/>
    <n v="1"/>
    <n v="1"/>
    <n v="2"/>
    <n v="2"/>
    <n v="0"/>
    <n v="0"/>
    <n v="0"/>
    <n v="0"/>
    <n v="3"/>
    <n v="0"/>
    <n v="0"/>
    <n v="0"/>
    <n v="0"/>
    <n v="0"/>
    <n v="0"/>
    <n v="1"/>
    <n v="8"/>
  </r>
  <r>
    <x v="161"/>
    <x v="162"/>
    <x v="5"/>
    <n v="1"/>
    <x v="4"/>
    <x v="4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5"/>
    <x v="2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162"/>
    <x v="163"/>
    <x v="5"/>
    <n v="1"/>
    <x v="4"/>
    <x v="4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5"/>
    <x v="2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163"/>
    <x v="164"/>
    <x v="5"/>
    <n v="1"/>
    <x v="4"/>
    <x v="4"/>
    <x v="2"/>
    <n v="3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5"/>
    <x v="1"/>
    <n v="1"/>
    <n v="1"/>
    <n v="1"/>
    <n v="1"/>
    <n v="0"/>
    <n v="0"/>
    <n v="0"/>
    <n v="0"/>
    <n v="0"/>
    <n v="0"/>
    <n v="0"/>
    <n v="0"/>
    <n v="0"/>
    <n v="0"/>
    <n v="0"/>
    <n v="0"/>
    <n v="2"/>
  </r>
  <r>
    <x v="164"/>
    <x v="165"/>
    <x v="5"/>
    <n v="1"/>
    <x v="4"/>
    <x v="4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5"/>
    <x v="1"/>
    <n v="1"/>
    <n v="1"/>
    <n v="2"/>
    <n v="2"/>
    <n v="0"/>
    <n v="0"/>
    <n v="0"/>
    <n v="0"/>
    <n v="0"/>
    <n v="0"/>
    <n v="0"/>
    <n v="0"/>
    <n v="0"/>
    <n v="0"/>
    <n v="0"/>
    <n v="1"/>
    <n v="5"/>
  </r>
  <r>
    <x v="165"/>
    <x v="166"/>
    <x v="5"/>
    <n v="1"/>
    <x v="4"/>
    <x v="4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5"/>
    <x v="2"/>
    <n v="1"/>
    <n v="1"/>
    <n v="2"/>
    <n v="2"/>
    <n v="0"/>
    <n v="0"/>
    <n v="0"/>
    <n v="0"/>
    <n v="0"/>
    <n v="0"/>
    <n v="0"/>
    <n v="0"/>
    <n v="0"/>
    <n v="0"/>
    <n v="0"/>
    <n v="1"/>
    <n v="5"/>
  </r>
  <r>
    <x v="166"/>
    <x v="167"/>
    <x v="5"/>
    <n v="1"/>
    <x v="4"/>
    <x v="4"/>
    <x v="2"/>
    <n v="22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5"/>
    <x v="1"/>
    <n v="1"/>
    <n v="1"/>
    <n v="1"/>
    <n v="1"/>
    <n v="0"/>
    <n v="0"/>
    <n v="0"/>
    <n v="0"/>
    <n v="0"/>
    <n v="0"/>
    <n v="0"/>
    <n v="0"/>
    <n v="0"/>
    <n v="0"/>
    <n v="0"/>
    <n v="0"/>
    <n v="2"/>
  </r>
  <r>
    <x v="167"/>
    <x v="168"/>
    <x v="5"/>
    <n v="1"/>
    <x v="4"/>
    <x v="4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5"/>
    <x v="3"/>
    <n v="1"/>
    <n v="1"/>
    <n v="1"/>
    <n v="0"/>
    <n v="0"/>
    <n v="0"/>
    <n v="0"/>
    <n v="0"/>
    <n v="0"/>
    <n v="0"/>
    <n v="0"/>
    <n v="0"/>
    <n v="0"/>
    <n v="0"/>
    <n v="0"/>
    <n v="0"/>
    <n v="1"/>
  </r>
  <r>
    <x v="168"/>
    <x v="169"/>
    <x v="5"/>
    <n v="1"/>
    <x v="4"/>
    <x v="4"/>
    <x v="0"/>
    <n v="90"/>
    <m/>
    <m/>
    <n v="0"/>
    <m/>
    <x v="0"/>
    <n v="76"/>
    <m/>
    <m/>
    <m/>
    <m/>
    <m/>
    <m/>
    <m/>
    <m/>
    <m/>
    <x v="1"/>
    <n v="1"/>
    <m/>
    <m/>
    <m/>
    <m/>
    <m/>
    <m/>
    <m/>
    <m/>
    <m/>
    <n v="1"/>
    <n v="3"/>
    <m/>
    <m/>
    <m/>
    <m/>
    <m/>
    <m/>
    <m/>
    <m/>
    <m/>
    <n v="1"/>
    <m/>
    <m/>
    <m/>
    <m/>
    <m/>
    <m/>
    <n v="0"/>
    <n v="0"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5"/>
    <x v="0"/>
    <n v="1"/>
    <n v="1"/>
    <n v="2"/>
    <n v="2"/>
    <n v="0"/>
    <n v="0"/>
    <n v="6"/>
    <n v="0"/>
    <n v="0"/>
    <n v="0"/>
    <n v="-1"/>
    <n v="0"/>
    <n v="0"/>
    <n v="0"/>
    <n v="0"/>
    <n v="1"/>
    <n v="10"/>
  </r>
  <r>
    <x v="169"/>
    <x v="170"/>
    <x v="5"/>
    <n v="1"/>
    <x v="4"/>
    <x v="4"/>
    <x v="2"/>
    <n v="5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5"/>
    <x v="2"/>
    <n v="1"/>
    <n v="1"/>
    <n v="1"/>
    <n v="1"/>
    <n v="0"/>
    <n v="0"/>
    <n v="0"/>
    <n v="0"/>
    <n v="0"/>
    <n v="0"/>
    <n v="0"/>
    <n v="0"/>
    <n v="0"/>
    <n v="0"/>
    <n v="0"/>
    <n v="0"/>
    <n v="2"/>
  </r>
  <r>
    <x v="170"/>
    <x v="171"/>
    <x v="5"/>
    <n v="1"/>
    <x v="4"/>
    <x v="4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5"/>
    <x v="3"/>
    <n v="1"/>
    <n v="1"/>
    <n v="2"/>
    <n v="2"/>
    <n v="0"/>
    <n v="0"/>
    <n v="0"/>
    <n v="0"/>
    <n v="0"/>
    <n v="0"/>
    <n v="-1"/>
    <n v="0"/>
    <n v="0"/>
    <n v="0"/>
    <n v="0"/>
    <n v="1"/>
    <n v="4"/>
  </r>
  <r>
    <x v="171"/>
    <x v="172"/>
    <x v="5"/>
    <n v="1"/>
    <x v="4"/>
    <x v="4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5"/>
    <x v="1"/>
    <n v="1"/>
    <n v="1"/>
    <n v="2"/>
    <n v="2"/>
    <n v="0"/>
    <n v="0"/>
    <n v="0"/>
    <n v="0"/>
    <n v="0"/>
    <n v="0"/>
    <n v="0"/>
    <n v="0"/>
    <n v="0"/>
    <n v="0"/>
    <n v="0"/>
    <n v="1"/>
    <n v="5"/>
  </r>
  <r>
    <x v="172"/>
    <x v="173"/>
    <x v="5"/>
    <n v="1"/>
    <x v="4"/>
    <x v="4"/>
    <x v="0"/>
    <n v="6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5"/>
    <x v="1"/>
    <n v="1"/>
    <n v="1"/>
    <n v="2"/>
    <n v="2"/>
    <n v="0"/>
    <n v="0"/>
    <n v="0"/>
    <n v="0"/>
    <n v="0"/>
    <n v="0"/>
    <n v="0"/>
    <n v="0"/>
    <n v="0"/>
    <n v="0"/>
    <n v="0"/>
    <n v="1"/>
    <n v="5"/>
  </r>
  <r>
    <x v="173"/>
    <x v="174"/>
    <x v="5"/>
    <n v="1"/>
    <x v="4"/>
    <x v="4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5"/>
    <x v="2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174"/>
    <x v="175"/>
    <x v="5"/>
    <n v="1"/>
    <x v="4"/>
    <x v="4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5"/>
    <x v="0"/>
    <n v="1"/>
    <n v="1"/>
    <n v="1"/>
    <n v="0"/>
    <n v="0"/>
    <n v="0"/>
    <n v="0"/>
    <n v="0"/>
    <n v="0"/>
    <n v="0"/>
    <n v="0"/>
    <n v="0"/>
    <n v="0"/>
    <n v="0"/>
    <n v="0"/>
    <n v="0"/>
    <n v="1"/>
  </r>
  <r>
    <x v="175"/>
    <x v="176"/>
    <x v="5"/>
    <n v="1"/>
    <x v="4"/>
    <x v="4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n v="1"/>
    <n v="469"/>
    <m/>
    <m/>
    <m/>
    <m/>
    <n v="1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5"/>
    <x v="0"/>
    <n v="1"/>
    <n v="1"/>
    <n v="2"/>
    <n v="2"/>
    <n v="0"/>
    <n v="0"/>
    <n v="0"/>
    <n v="0"/>
    <n v="4"/>
    <n v="0"/>
    <n v="-1"/>
    <n v="0"/>
    <n v="0"/>
    <n v="0"/>
    <n v="0"/>
    <n v="1"/>
    <n v="8"/>
  </r>
  <r>
    <x v="176"/>
    <x v="177"/>
    <x v="5"/>
    <n v="1"/>
    <x v="4"/>
    <x v="4"/>
    <x v="0"/>
    <n v="85"/>
    <n v="80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5"/>
    <x v="2"/>
    <n v="1"/>
    <n v="1"/>
    <n v="2"/>
    <n v="2"/>
    <n v="-1"/>
    <n v="0"/>
    <n v="0"/>
    <n v="0"/>
    <n v="0"/>
    <n v="0"/>
    <n v="0"/>
    <n v="0"/>
    <n v="0"/>
    <n v="0"/>
    <n v="0"/>
    <n v="1"/>
    <n v="4"/>
  </r>
  <r>
    <x v="177"/>
    <x v="178"/>
    <x v="5"/>
    <n v="1"/>
    <x v="4"/>
    <x v="4"/>
    <x v="0"/>
    <n v="90"/>
    <m/>
    <m/>
    <n v="0"/>
    <m/>
    <x v="0"/>
    <n v="49"/>
    <m/>
    <m/>
    <m/>
    <m/>
    <m/>
    <m/>
    <m/>
    <m/>
    <m/>
    <x v="1"/>
    <n v="1"/>
    <m/>
    <m/>
    <m/>
    <m/>
    <m/>
    <m/>
    <m/>
    <m/>
    <m/>
    <n v="1"/>
    <n v="3"/>
    <m/>
    <m/>
    <m/>
    <m/>
    <m/>
    <m/>
    <m/>
    <m/>
    <m/>
    <n v="1"/>
    <m/>
    <m/>
    <m/>
    <m/>
    <m/>
    <m/>
    <n v="0"/>
    <n v="0"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5"/>
    <x v="0"/>
    <n v="1"/>
    <n v="1"/>
    <n v="2"/>
    <n v="2"/>
    <n v="0"/>
    <n v="0"/>
    <n v="6"/>
    <n v="0"/>
    <n v="0"/>
    <n v="0"/>
    <n v="-1"/>
    <n v="0"/>
    <n v="0"/>
    <n v="0"/>
    <n v="0"/>
    <n v="1"/>
    <n v="10"/>
  </r>
  <r>
    <x v="178"/>
    <x v="179"/>
    <x v="5"/>
    <n v="1"/>
    <x v="4"/>
    <x v="4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5"/>
    <x v="2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179"/>
    <x v="180"/>
    <x v="5"/>
    <n v="1"/>
    <x v="4"/>
    <x v="4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5"/>
    <x v="0"/>
    <n v="1"/>
    <n v="1"/>
    <n v="1"/>
    <n v="0"/>
    <n v="0"/>
    <n v="0"/>
    <n v="0"/>
    <n v="0"/>
    <n v="0"/>
    <n v="0"/>
    <n v="0"/>
    <n v="0"/>
    <n v="0"/>
    <n v="0"/>
    <n v="0"/>
    <n v="0"/>
    <n v="1"/>
  </r>
  <r>
    <x v="180"/>
    <x v="181"/>
    <x v="5"/>
    <n v="1"/>
    <x v="4"/>
    <x v="4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5"/>
    <x v="2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0"/>
    <n v="2"/>
    <x v="4"/>
    <x v="4"/>
    <x v="2"/>
    <n v="77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5"/>
    <x v="0"/>
    <n v="2"/>
    <n v="3"/>
    <n v="1"/>
    <n v="2"/>
    <n v="0"/>
    <n v="0"/>
    <n v="0"/>
    <n v="0"/>
    <n v="0"/>
    <n v="0"/>
    <n v="-1"/>
    <n v="0"/>
    <n v="0"/>
    <n v="0"/>
    <n v="0"/>
    <n v="-1"/>
    <n v="1"/>
  </r>
  <r>
    <x v="1"/>
    <x v="1"/>
    <x v="0"/>
    <n v="2"/>
    <x v="4"/>
    <x v="4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5"/>
    <x v="1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2"/>
    <x v="2"/>
    <x v="0"/>
    <n v="2"/>
    <x v="4"/>
    <x v="4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5"/>
    <x v="2"/>
    <n v="2"/>
    <n v="3"/>
    <n v="2"/>
    <n v="2"/>
    <n v="0"/>
    <n v="0"/>
    <n v="0"/>
    <n v="0"/>
    <n v="0"/>
    <n v="0"/>
    <n v="0"/>
    <n v="0"/>
    <n v="0"/>
    <n v="0"/>
    <n v="0"/>
    <n v="-1"/>
    <n v="3"/>
  </r>
  <r>
    <x v="3"/>
    <x v="3"/>
    <x v="0"/>
    <n v="2"/>
    <x v="4"/>
    <x v="4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5"/>
    <x v="0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4"/>
    <x v="4"/>
    <x v="0"/>
    <n v="2"/>
    <x v="4"/>
    <x v="4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5"/>
    <x v="2"/>
    <n v="2"/>
    <n v="3"/>
    <n v="2"/>
    <n v="2"/>
    <n v="0"/>
    <n v="0"/>
    <n v="0"/>
    <n v="0"/>
    <n v="0"/>
    <n v="0"/>
    <n v="0"/>
    <n v="0"/>
    <n v="0"/>
    <n v="0"/>
    <n v="0"/>
    <n v="-1"/>
    <n v="3"/>
  </r>
  <r>
    <x v="5"/>
    <x v="5"/>
    <x v="0"/>
    <n v="2"/>
    <x v="4"/>
    <x v="4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5"/>
    <x v="2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n v="2"/>
    <x v="4"/>
    <x v="4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5"/>
    <x v="2"/>
    <n v="2"/>
    <n v="3"/>
    <n v="1"/>
    <n v="0"/>
    <n v="0"/>
    <n v="0"/>
    <n v="0"/>
    <n v="0"/>
    <n v="0"/>
    <n v="0"/>
    <n v="0"/>
    <n v="0"/>
    <n v="0"/>
    <n v="0"/>
    <n v="0"/>
    <n v="0"/>
    <n v="1"/>
  </r>
  <r>
    <x v="7"/>
    <x v="7"/>
    <x v="0"/>
    <n v="2"/>
    <x v="4"/>
    <x v="4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5"/>
    <x v="0"/>
    <n v="2"/>
    <n v="3"/>
    <n v="1"/>
    <n v="0"/>
    <n v="0"/>
    <n v="0"/>
    <n v="0"/>
    <n v="0"/>
    <n v="0"/>
    <n v="0"/>
    <n v="0"/>
    <n v="0"/>
    <n v="0"/>
    <n v="0"/>
    <n v="0"/>
    <n v="0"/>
    <n v="1"/>
  </r>
  <r>
    <x v="8"/>
    <x v="8"/>
    <x v="0"/>
    <n v="2"/>
    <x v="4"/>
    <x v="4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5"/>
    <x v="0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9"/>
    <x v="9"/>
    <x v="0"/>
    <n v="2"/>
    <x v="4"/>
    <x v="4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5"/>
    <x v="3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0"/>
    <n v="2"/>
    <x v="4"/>
    <x v="4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5"/>
    <x v="2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11"/>
    <x v="11"/>
    <x v="0"/>
    <n v="2"/>
    <x v="4"/>
    <x v="4"/>
    <x v="0"/>
    <n v="90"/>
    <m/>
    <m/>
    <n v="0"/>
    <m/>
    <x v="0"/>
    <n v="7"/>
    <m/>
    <m/>
    <m/>
    <m/>
    <m/>
    <m/>
    <m/>
    <m/>
    <m/>
    <x v="1"/>
    <n v="2"/>
    <m/>
    <m/>
    <m/>
    <m/>
    <m/>
    <m/>
    <m/>
    <m/>
    <m/>
    <n v="1"/>
    <n v="1"/>
    <m/>
    <m/>
    <m/>
    <m/>
    <m/>
    <m/>
    <m/>
    <m/>
    <m/>
    <n v="1"/>
    <m/>
    <m/>
    <m/>
    <m/>
    <m/>
    <m/>
    <n v="0"/>
    <n v="1"/>
    <m/>
    <m/>
    <m/>
    <m/>
    <m/>
    <m/>
    <m/>
    <m/>
    <m/>
    <n v="1"/>
    <n v="2"/>
    <m/>
    <m/>
    <m/>
    <m/>
    <m/>
    <m/>
    <m/>
    <m/>
    <m/>
    <n v="1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5"/>
    <x v="0"/>
    <n v="2"/>
    <n v="3"/>
    <n v="2"/>
    <n v="2"/>
    <n v="0"/>
    <n v="0"/>
    <n v="6"/>
    <n v="1"/>
    <n v="0"/>
    <n v="0"/>
    <n v="-1"/>
    <n v="0"/>
    <n v="0"/>
    <n v="0"/>
    <n v="0"/>
    <n v="-1"/>
    <n v="9"/>
  </r>
  <r>
    <x v="12"/>
    <x v="12"/>
    <x v="0"/>
    <n v="2"/>
    <x v="4"/>
    <x v="4"/>
    <x v="0"/>
    <n v="62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5"/>
    <x v="1"/>
    <n v="2"/>
    <n v="3"/>
    <n v="2"/>
    <n v="2"/>
    <n v="0"/>
    <n v="0"/>
    <n v="0"/>
    <n v="0"/>
    <n v="0"/>
    <n v="0"/>
    <n v="0"/>
    <n v="0"/>
    <n v="0"/>
    <n v="0"/>
    <n v="0"/>
    <n v="-1"/>
    <n v="3"/>
  </r>
  <r>
    <x v="13"/>
    <x v="13"/>
    <x v="0"/>
    <n v="2"/>
    <x v="4"/>
    <x v="4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5"/>
    <x v="0"/>
    <n v="2"/>
    <n v="3"/>
    <n v="2"/>
    <n v="2"/>
    <n v="0"/>
    <n v="0"/>
    <n v="0"/>
    <n v="0"/>
    <n v="0"/>
    <n v="0"/>
    <n v="-1"/>
    <n v="0"/>
    <n v="0"/>
    <n v="0"/>
    <n v="0"/>
    <n v="-1"/>
    <n v="2"/>
  </r>
  <r>
    <x v="14"/>
    <x v="14"/>
    <x v="0"/>
    <n v="2"/>
    <x v="4"/>
    <x v="4"/>
    <x v="0"/>
    <n v="90"/>
    <n v="78"/>
    <n v="86"/>
    <n v="2"/>
    <n v="86"/>
    <x v="1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5"/>
    <x v="1"/>
    <n v="2"/>
    <n v="3"/>
    <n v="2"/>
    <n v="2"/>
    <n v="-2"/>
    <n v="0"/>
    <n v="0"/>
    <n v="0"/>
    <n v="0"/>
    <n v="0"/>
    <n v="0"/>
    <n v="0"/>
    <n v="0"/>
    <n v="0"/>
    <n v="0"/>
    <n v="-1"/>
    <n v="1"/>
  </r>
  <r>
    <x v="15"/>
    <x v="15"/>
    <x v="0"/>
    <n v="2"/>
    <x v="4"/>
    <x v="4"/>
    <x v="2"/>
    <n v="23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5"/>
    <x v="2"/>
    <n v="2"/>
    <n v="3"/>
    <n v="1"/>
    <n v="1"/>
    <n v="0"/>
    <n v="0"/>
    <n v="0"/>
    <n v="0"/>
    <n v="0"/>
    <n v="0"/>
    <n v="0"/>
    <n v="0"/>
    <n v="0"/>
    <n v="0"/>
    <n v="0"/>
    <n v="0"/>
    <n v="2"/>
  </r>
  <r>
    <x v="16"/>
    <x v="16"/>
    <x v="0"/>
    <n v="2"/>
    <x v="4"/>
    <x v="4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5"/>
    <x v="1"/>
    <n v="2"/>
    <n v="3"/>
    <n v="1"/>
    <n v="0"/>
    <n v="0"/>
    <n v="0"/>
    <n v="0"/>
    <n v="0"/>
    <n v="0"/>
    <n v="0"/>
    <n v="0"/>
    <n v="0"/>
    <n v="0"/>
    <n v="0"/>
    <n v="0"/>
    <n v="0"/>
    <n v="1"/>
  </r>
  <r>
    <x v="17"/>
    <x v="17"/>
    <x v="0"/>
    <n v="2"/>
    <x v="4"/>
    <x v="4"/>
    <x v="0"/>
    <n v="90"/>
    <n v="68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5"/>
    <x v="1"/>
    <n v="2"/>
    <n v="3"/>
    <n v="2"/>
    <n v="2"/>
    <n v="-1"/>
    <n v="0"/>
    <n v="0"/>
    <n v="0"/>
    <n v="0"/>
    <n v="0"/>
    <n v="0"/>
    <n v="0"/>
    <n v="0"/>
    <n v="0"/>
    <n v="0"/>
    <n v="-1"/>
    <n v="2"/>
  </r>
  <r>
    <x v="18"/>
    <x v="18"/>
    <x v="0"/>
    <n v="2"/>
    <x v="4"/>
    <x v="4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5"/>
    <x v="3"/>
    <n v="2"/>
    <n v="3"/>
    <n v="1"/>
    <n v="0"/>
    <n v="0"/>
    <n v="0"/>
    <n v="0"/>
    <n v="0"/>
    <n v="0"/>
    <n v="0"/>
    <n v="0"/>
    <n v="0"/>
    <n v="0"/>
    <n v="0"/>
    <n v="0"/>
    <n v="0"/>
    <n v="1"/>
  </r>
  <r>
    <x v="19"/>
    <x v="19"/>
    <x v="0"/>
    <n v="2"/>
    <x v="4"/>
    <x v="4"/>
    <x v="0"/>
    <n v="13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5"/>
    <x v="0"/>
    <n v="2"/>
    <n v="3"/>
    <n v="2"/>
    <n v="1"/>
    <n v="0"/>
    <n v="0"/>
    <n v="0"/>
    <n v="0"/>
    <n v="0"/>
    <n v="0"/>
    <n v="0"/>
    <n v="0"/>
    <n v="0"/>
    <n v="0"/>
    <n v="0"/>
    <n v="0"/>
    <n v="3"/>
  </r>
  <r>
    <x v="20"/>
    <x v="20"/>
    <x v="0"/>
    <n v="2"/>
    <x v="4"/>
    <x v="4"/>
    <x v="2"/>
    <n v="28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5"/>
    <x v="1"/>
    <n v="2"/>
    <n v="3"/>
    <n v="1"/>
    <n v="1"/>
    <n v="0"/>
    <n v="0"/>
    <n v="0"/>
    <n v="0"/>
    <n v="0"/>
    <n v="0"/>
    <n v="0"/>
    <n v="0"/>
    <n v="0"/>
    <n v="0"/>
    <n v="0"/>
    <n v="0"/>
    <n v="2"/>
  </r>
  <r>
    <x v="21"/>
    <x v="21"/>
    <x v="0"/>
    <n v="2"/>
    <x v="4"/>
    <x v="4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5"/>
    <x v="0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22"/>
    <x v="22"/>
    <x v="0"/>
    <n v="2"/>
    <x v="4"/>
    <x v="4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5"/>
    <x v="0"/>
    <n v="2"/>
    <n v="3"/>
    <n v="2"/>
    <n v="2"/>
    <n v="0"/>
    <n v="0"/>
    <n v="0"/>
    <n v="0"/>
    <n v="0"/>
    <n v="0"/>
    <n v="-1"/>
    <n v="0"/>
    <n v="0"/>
    <n v="0"/>
    <n v="0"/>
    <n v="-1"/>
    <n v="2"/>
  </r>
  <r>
    <x v="23"/>
    <x v="23"/>
    <x v="0"/>
    <n v="2"/>
    <x v="4"/>
    <x v="4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5"/>
    <x v="3"/>
    <n v="2"/>
    <n v="3"/>
    <n v="2"/>
    <n v="2"/>
    <n v="0"/>
    <n v="0"/>
    <n v="0"/>
    <n v="0"/>
    <n v="0"/>
    <n v="0"/>
    <n v="-1"/>
    <n v="0"/>
    <n v="0"/>
    <n v="0"/>
    <n v="0"/>
    <n v="-1"/>
    <n v="2"/>
  </r>
  <r>
    <x v="24"/>
    <x v="24"/>
    <x v="0"/>
    <n v="2"/>
    <x v="4"/>
    <x v="4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5"/>
    <x v="1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25"/>
    <x v="25"/>
    <x v="0"/>
    <n v="2"/>
    <x v="4"/>
    <x v="4"/>
    <x v="0"/>
    <n v="67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5"/>
    <x v="2"/>
    <n v="2"/>
    <n v="3"/>
    <n v="2"/>
    <n v="2"/>
    <n v="0"/>
    <n v="0"/>
    <n v="0"/>
    <n v="0"/>
    <n v="0"/>
    <n v="0"/>
    <n v="0"/>
    <n v="0"/>
    <n v="0"/>
    <n v="0"/>
    <n v="0"/>
    <n v="-1"/>
    <n v="3"/>
  </r>
  <r>
    <x v="26"/>
    <x v="26"/>
    <x v="0"/>
    <n v="2"/>
    <x v="4"/>
    <x v="4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5"/>
    <x v="1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27"/>
    <x v="27"/>
    <x v="0"/>
    <n v="2"/>
    <x v="4"/>
    <x v="4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5"/>
    <x v="0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28"/>
    <x v="28"/>
    <x v="0"/>
    <n v="2"/>
    <x v="4"/>
    <x v="4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5"/>
    <x v="2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29"/>
    <x v="29"/>
    <x v="0"/>
    <n v="2"/>
    <x v="4"/>
    <x v="4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5"/>
    <x v="0"/>
    <n v="2"/>
    <n v="3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0"/>
    <n v="1"/>
    <x v="5"/>
    <x v="5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6"/>
    <x v="0"/>
    <n v="1"/>
    <n v="2"/>
    <n v="2"/>
    <n v="2"/>
    <n v="0"/>
    <n v="0"/>
    <n v="0"/>
    <n v="0"/>
    <n v="0"/>
    <n v="0"/>
    <n v="-1"/>
    <n v="0"/>
    <n v="0"/>
    <n v="0"/>
    <n v="0"/>
    <n v="0"/>
    <n v="3"/>
  </r>
  <r>
    <x v="1"/>
    <x v="1"/>
    <x v="0"/>
    <n v="1"/>
    <x v="5"/>
    <x v="5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6"/>
    <x v="1"/>
    <n v="1"/>
    <n v="2"/>
    <n v="0"/>
    <n v="0"/>
    <n v="0"/>
    <n v="0"/>
    <n v="0"/>
    <n v="0"/>
    <n v="0"/>
    <n v="0"/>
    <n v="0"/>
    <n v="0"/>
    <n v="0"/>
    <n v="0"/>
    <n v="0"/>
    <n v="0"/>
    <n v="0"/>
  </r>
  <r>
    <x v="2"/>
    <x v="2"/>
    <x v="0"/>
    <n v="1"/>
    <x v="5"/>
    <x v="5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6"/>
    <x v="2"/>
    <n v="1"/>
    <n v="2"/>
    <n v="2"/>
    <n v="2"/>
    <n v="0"/>
    <n v="0"/>
    <n v="0"/>
    <n v="0"/>
    <n v="0"/>
    <n v="0"/>
    <n v="0"/>
    <n v="0"/>
    <n v="0"/>
    <n v="0"/>
    <n v="0"/>
    <n v="0"/>
    <n v="4"/>
  </r>
  <r>
    <x v="3"/>
    <x v="3"/>
    <x v="0"/>
    <n v="1"/>
    <x v="5"/>
    <x v="5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6"/>
    <x v="0"/>
    <n v="1"/>
    <n v="2"/>
    <n v="0"/>
    <n v="0"/>
    <n v="0"/>
    <n v="0"/>
    <n v="0"/>
    <n v="0"/>
    <n v="0"/>
    <n v="0"/>
    <n v="0"/>
    <n v="0"/>
    <n v="0"/>
    <n v="0"/>
    <n v="0"/>
    <n v="0"/>
    <n v="0"/>
  </r>
  <r>
    <x v="4"/>
    <x v="4"/>
    <x v="0"/>
    <n v="1"/>
    <x v="5"/>
    <x v="5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6"/>
    <x v="2"/>
    <n v="1"/>
    <n v="2"/>
    <n v="2"/>
    <n v="2"/>
    <n v="0"/>
    <n v="0"/>
    <n v="0"/>
    <n v="0"/>
    <n v="0"/>
    <n v="0"/>
    <n v="0"/>
    <n v="0"/>
    <n v="0"/>
    <n v="0"/>
    <n v="0"/>
    <n v="0"/>
    <n v="4"/>
  </r>
  <r>
    <x v="5"/>
    <x v="5"/>
    <x v="0"/>
    <n v="1"/>
    <x v="5"/>
    <x v="5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6"/>
    <x v="2"/>
    <n v="1"/>
    <n v="2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n v="1"/>
    <x v="5"/>
    <x v="5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n v="1"/>
    <n v="1975"/>
    <m/>
    <m/>
    <m/>
    <m/>
    <n v="1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6"/>
    <x v="2"/>
    <n v="1"/>
    <n v="2"/>
    <n v="2"/>
    <n v="2"/>
    <n v="0"/>
    <n v="0"/>
    <n v="0"/>
    <n v="0"/>
    <n v="3"/>
    <n v="0"/>
    <n v="0"/>
    <n v="0"/>
    <n v="0"/>
    <n v="0"/>
    <n v="0"/>
    <n v="0"/>
    <n v="7"/>
  </r>
  <r>
    <x v="7"/>
    <x v="7"/>
    <x v="0"/>
    <n v="1"/>
    <x v="5"/>
    <x v="5"/>
    <x v="2"/>
    <n v="6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6"/>
    <x v="0"/>
    <n v="1"/>
    <n v="2"/>
    <n v="1"/>
    <n v="1"/>
    <n v="0"/>
    <n v="0"/>
    <n v="0"/>
    <n v="0"/>
    <n v="0"/>
    <n v="0"/>
    <n v="0"/>
    <n v="0"/>
    <n v="0"/>
    <n v="0"/>
    <n v="0"/>
    <n v="0"/>
    <n v="2"/>
  </r>
  <r>
    <x v="8"/>
    <x v="8"/>
    <x v="0"/>
    <n v="1"/>
    <x v="5"/>
    <x v="5"/>
    <x v="0"/>
    <n v="90"/>
    <n v="39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6"/>
    <x v="0"/>
    <n v="1"/>
    <n v="2"/>
    <n v="2"/>
    <n v="2"/>
    <n v="-1"/>
    <n v="0"/>
    <n v="0"/>
    <n v="0"/>
    <n v="0"/>
    <n v="0"/>
    <n v="-1"/>
    <n v="0"/>
    <n v="0"/>
    <n v="0"/>
    <n v="0"/>
    <n v="0"/>
    <n v="2"/>
  </r>
  <r>
    <x v="9"/>
    <x v="9"/>
    <x v="0"/>
    <n v="1"/>
    <x v="5"/>
    <x v="5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6"/>
    <x v="3"/>
    <n v="1"/>
    <n v="2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0"/>
    <n v="1"/>
    <x v="5"/>
    <x v="5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6"/>
    <x v="2"/>
    <n v="1"/>
    <n v="2"/>
    <n v="0"/>
    <n v="0"/>
    <n v="0"/>
    <n v="0"/>
    <n v="0"/>
    <n v="0"/>
    <n v="0"/>
    <n v="0"/>
    <n v="0"/>
    <n v="0"/>
    <n v="0"/>
    <n v="0"/>
    <n v="0"/>
    <n v="0"/>
    <n v="0"/>
  </r>
  <r>
    <x v="11"/>
    <x v="11"/>
    <x v="0"/>
    <n v="1"/>
    <x v="5"/>
    <x v="5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6"/>
    <x v="0"/>
    <n v="1"/>
    <n v="2"/>
    <n v="0"/>
    <n v="0"/>
    <n v="0"/>
    <n v="0"/>
    <n v="0"/>
    <n v="0"/>
    <n v="0"/>
    <n v="0"/>
    <n v="0"/>
    <n v="0"/>
    <n v="0"/>
    <n v="0"/>
    <n v="0"/>
    <n v="0"/>
    <n v="0"/>
  </r>
  <r>
    <x v="12"/>
    <x v="12"/>
    <x v="0"/>
    <n v="1"/>
    <x v="5"/>
    <x v="5"/>
    <x v="0"/>
    <n v="77"/>
    <m/>
    <m/>
    <n v="0"/>
    <m/>
    <x v="0"/>
    <n v="34"/>
    <m/>
    <m/>
    <m/>
    <m/>
    <m/>
    <m/>
    <m/>
    <m/>
    <m/>
    <x v="1"/>
    <n v="1"/>
    <m/>
    <m/>
    <m/>
    <m/>
    <m/>
    <m/>
    <m/>
    <m/>
    <m/>
    <n v="1"/>
    <n v="2"/>
    <m/>
    <m/>
    <m/>
    <m/>
    <m/>
    <m/>
    <m/>
    <m/>
    <m/>
    <n v="1"/>
    <m/>
    <m/>
    <m/>
    <m/>
    <m/>
    <m/>
    <n v="0"/>
    <n v="0"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6"/>
    <x v="1"/>
    <n v="1"/>
    <n v="2"/>
    <n v="2"/>
    <n v="2"/>
    <n v="0"/>
    <n v="0"/>
    <n v="4"/>
    <n v="0"/>
    <n v="0"/>
    <n v="0"/>
    <n v="0"/>
    <n v="0"/>
    <n v="0"/>
    <n v="0"/>
    <n v="0"/>
    <n v="0"/>
    <n v="8"/>
  </r>
  <r>
    <x v="13"/>
    <x v="13"/>
    <x v="0"/>
    <n v="1"/>
    <x v="5"/>
    <x v="5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6"/>
    <x v="0"/>
    <n v="1"/>
    <n v="2"/>
    <n v="1"/>
    <n v="0"/>
    <n v="0"/>
    <n v="0"/>
    <n v="0"/>
    <n v="0"/>
    <n v="0"/>
    <n v="0"/>
    <n v="0"/>
    <n v="0"/>
    <n v="0"/>
    <n v="0"/>
    <n v="0"/>
    <n v="0"/>
    <n v="1"/>
  </r>
  <r>
    <x v="14"/>
    <x v="14"/>
    <x v="0"/>
    <n v="1"/>
    <x v="5"/>
    <x v="5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6"/>
    <x v="1"/>
    <n v="1"/>
    <n v="2"/>
    <n v="0"/>
    <n v="0"/>
    <n v="0"/>
    <n v="0"/>
    <n v="0"/>
    <n v="0"/>
    <n v="0"/>
    <n v="0"/>
    <n v="0"/>
    <n v="0"/>
    <n v="0"/>
    <n v="0"/>
    <n v="0"/>
    <n v="0"/>
    <n v="0"/>
  </r>
  <r>
    <x v="15"/>
    <x v="15"/>
    <x v="0"/>
    <n v="1"/>
    <x v="5"/>
    <x v="5"/>
    <x v="0"/>
    <n v="84"/>
    <n v="84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6"/>
    <x v="2"/>
    <n v="1"/>
    <n v="2"/>
    <n v="2"/>
    <n v="2"/>
    <n v="-1"/>
    <n v="0"/>
    <n v="0"/>
    <n v="0"/>
    <n v="0"/>
    <n v="0"/>
    <n v="0"/>
    <n v="0"/>
    <n v="0"/>
    <n v="0"/>
    <n v="0"/>
    <n v="0"/>
    <n v="3"/>
  </r>
  <r>
    <x v="16"/>
    <x v="16"/>
    <x v="0"/>
    <n v="1"/>
    <x v="5"/>
    <x v="5"/>
    <x v="2"/>
    <n v="13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6"/>
    <x v="1"/>
    <n v="1"/>
    <n v="2"/>
    <n v="1"/>
    <n v="1"/>
    <n v="0"/>
    <n v="0"/>
    <n v="0"/>
    <n v="0"/>
    <n v="0"/>
    <n v="0"/>
    <n v="0"/>
    <n v="0"/>
    <n v="0"/>
    <n v="0"/>
    <n v="0"/>
    <n v="0"/>
    <n v="2"/>
  </r>
  <r>
    <x v="17"/>
    <x v="17"/>
    <x v="0"/>
    <n v="1"/>
    <x v="5"/>
    <x v="5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6"/>
    <x v="1"/>
    <n v="1"/>
    <n v="2"/>
    <n v="1"/>
    <n v="0"/>
    <n v="0"/>
    <n v="0"/>
    <n v="0"/>
    <n v="0"/>
    <n v="0"/>
    <n v="0"/>
    <n v="0"/>
    <n v="0"/>
    <n v="0"/>
    <n v="0"/>
    <n v="0"/>
    <n v="0"/>
    <n v="1"/>
  </r>
  <r>
    <x v="18"/>
    <x v="18"/>
    <x v="0"/>
    <n v="1"/>
    <x v="5"/>
    <x v="5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6"/>
    <x v="3"/>
    <n v="1"/>
    <n v="2"/>
    <n v="1"/>
    <n v="0"/>
    <n v="0"/>
    <n v="0"/>
    <n v="0"/>
    <n v="0"/>
    <n v="0"/>
    <n v="0"/>
    <n v="0"/>
    <n v="0"/>
    <n v="0"/>
    <n v="0"/>
    <n v="0"/>
    <n v="0"/>
    <n v="1"/>
  </r>
  <r>
    <x v="19"/>
    <x v="19"/>
    <x v="0"/>
    <n v="1"/>
    <x v="5"/>
    <x v="5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6"/>
    <x v="0"/>
    <n v="1"/>
    <n v="2"/>
    <n v="0"/>
    <n v="0"/>
    <n v="0"/>
    <n v="0"/>
    <n v="0"/>
    <n v="0"/>
    <n v="0"/>
    <n v="0"/>
    <n v="0"/>
    <n v="0"/>
    <n v="0"/>
    <n v="0"/>
    <n v="0"/>
    <n v="0"/>
    <n v="0"/>
  </r>
  <r>
    <x v="20"/>
    <x v="20"/>
    <x v="0"/>
    <n v="1"/>
    <x v="5"/>
    <x v="5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6"/>
    <x v="1"/>
    <n v="1"/>
    <n v="2"/>
    <n v="2"/>
    <n v="2"/>
    <n v="0"/>
    <n v="0"/>
    <n v="0"/>
    <n v="0"/>
    <n v="0"/>
    <n v="0"/>
    <n v="0"/>
    <n v="0"/>
    <n v="0"/>
    <n v="0"/>
    <n v="0"/>
    <n v="0"/>
    <n v="4"/>
  </r>
  <r>
    <x v="21"/>
    <x v="21"/>
    <x v="0"/>
    <n v="1"/>
    <x v="5"/>
    <x v="5"/>
    <x v="0"/>
    <n v="90"/>
    <m/>
    <m/>
    <n v="0"/>
    <n v="81"/>
    <x v="1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6"/>
    <x v="0"/>
    <n v="1"/>
    <n v="2"/>
    <n v="2"/>
    <n v="2"/>
    <n v="0"/>
    <n v="-3"/>
    <n v="0"/>
    <n v="0"/>
    <n v="0"/>
    <n v="0"/>
    <n v="-1"/>
    <n v="0"/>
    <n v="0"/>
    <n v="0"/>
    <n v="0"/>
    <n v="0"/>
    <n v="0"/>
  </r>
  <r>
    <x v="22"/>
    <x v="22"/>
    <x v="0"/>
    <n v="1"/>
    <x v="5"/>
    <x v="5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6"/>
    <x v="0"/>
    <n v="1"/>
    <n v="2"/>
    <n v="0"/>
    <n v="0"/>
    <n v="0"/>
    <n v="0"/>
    <n v="0"/>
    <n v="0"/>
    <n v="0"/>
    <n v="0"/>
    <n v="0"/>
    <n v="0"/>
    <n v="0"/>
    <n v="0"/>
    <n v="0"/>
    <n v="0"/>
    <n v="0"/>
  </r>
  <r>
    <x v="23"/>
    <x v="23"/>
    <x v="0"/>
    <n v="1"/>
    <x v="5"/>
    <x v="5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6"/>
    <x v="3"/>
    <n v="1"/>
    <n v="2"/>
    <n v="2"/>
    <n v="2"/>
    <n v="0"/>
    <n v="0"/>
    <n v="0"/>
    <n v="0"/>
    <n v="0"/>
    <n v="0"/>
    <n v="-1"/>
    <n v="0"/>
    <n v="0"/>
    <n v="0"/>
    <n v="0"/>
    <n v="0"/>
    <n v="3"/>
  </r>
  <r>
    <x v="24"/>
    <x v="24"/>
    <x v="0"/>
    <n v="1"/>
    <x v="5"/>
    <x v="5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6"/>
    <x v="1"/>
    <n v="1"/>
    <n v="2"/>
    <n v="0"/>
    <n v="0"/>
    <n v="0"/>
    <n v="0"/>
    <n v="0"/>
    <n v="0"/>
    <n v="0"/>
    <n v="0"/>
    <n v="0"/>
    <n v="0"/>
    <n v="0"/>
    <n v="0"/>
    <n v="0"/>
    <n v="0"/>
    <n v="0"/>
  </r>
  <r>
    <x v="25"/>
    <x v="25"/>
    <x v="0"/>
    <n v="1"/>
    <x v="5"/>
    <x v="5"/>
    <x v="0"/>
    <n v="71"/>
    <n v="29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6"/>
    <x v="2"/>
    <n v="1"/>
    <n v="2"/>
    <n v="2"/>
    <n v="2"/>
    <n v="-1"/>
    <n v="0"/>
    <n v="0"/>
    <n v="0"/>
    <n v="0"/>
    <n v="0"/>
    <n v="0"/>
    <n v="0"/>
    <n v="0"/>
    <n v="0"/>
    <n v="0"/>
    <n v="0"/>
    <n v="3"/>
  </r>
  <r>
    <x v="26"/>
    <x v="26"/>
    <x v="0"/>
    <n v="1"/>
    <x v="5"/>
    <x v="5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6"/>
    <x v="1"/>
    <n v="1"/>
    <n v="2"/>
    <n v="0"/>
    <n v="0"/>
    <n v="0"/>
    <n v="0"/>
    <n v="0"/>
    <n v="0"/>
    <n v="0"/>
    <n v="0"/>
    <n v="0"/>
    <n v="0"/>
    <n v="0"/>
    <n v="0"/>
    <n v="0"/>
    <n v="0"/>
    <n v="0"/>
  </r>
  <r>
    <x v="27"/>
    <x v="27"/>
    <x v="0"/>
    <n v="1"/>
    <x v="5"/>
    <x v="5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6"/>
    <x v="0"/>
    <n v="1"/>
    <n v="2"/>
    <n v="0"/>
    <n v="0"/>
    <n v="0"/>
    <n v="0"/>
    <n v="0"/>
    <n v="0"/>
    <n v="0"/>
    <n v="0"/>
    <n v="0"/>
    <n v="0"/>
    <n v="0"/>
    <n v="0"/>
    <n v="0"/>
    <n v="0"/>
    <n v="0"/>
  </r>
  <r>
    <x v="28"/>
    <x v="28"/>
    <x v="0"/>
    <n v="1"/>
    <x v="5"/>
    <x v="5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6"/>
    <x v="2"/>
    <n v="1"/>
    <n v="2"/>
    <n v="0"/>
    <n v="0"/>
    <n v="0"/>
    <n v="0"/>
    <n v="0"/>
    <n v="0"/>
    <n v="0"/>
    <n v="0"/>
    <n v="0"/>
    <n v="0"/>
    <n v="0"/>
    <n v="0"/>
    <n v="0"/>
    <n v="0"/>
    <n v="0"/>
  </r>
  <r>
    <x v="29"/>
    <x v="29"/>
    <x v="0"/>
    <n v="1"/>
    <x v="5"/>
    <x v="5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6"/>
    <x v="0"/>
    <n v="1"/>
    <n v="2"/>
    <n v="0"/>
    <n v="0"/>
    <n v="0"/>
    <n v="0"/>
    <n v="0"/>
    <n v="0"/>
    <n v="0"/>
    <n v="0"/>
    <n v="0"/>
    <n v="0"/>
    <n v="0"/>
    <n v="0"/>
    <n v="0"/>
    <n v="0"/>
    <n v="0"/>
  </r>
  <r>
    <x v="181"/>
    <x v="182"/>
    <x v="0"/>
    <n v="1"/>
    <x v="5"/>
    <x v="5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6"/>
    <x v="2"/>
    <n v="1"/>
    <n v="2"/>
    <n v="1"/>
    <n v="0"/>
    <n v="0"/>
    <n v="0"/>
    <n v="0"/>
    <n v="0"/>
    <n v="0"/>
    <n v="0"/>
    <n v="0"/>
    <n v="0"/>
    <n v="0"/>
    <n v="0"/>
    <n v="0"/>
    <n v="0"/>
    <n v="1"/>
  </r>
  <r>
    <x v="182"/>
    <x v="183"/>
    <x v="0"/>
    <n v="1"/>
    <x v="5"/>
    <x v="5"/>
    <x v="2"/>
    <n v="19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6"/>
    <x v="1"/>
    <n v="1"/>
    <n v="2"/>
    <n v="1"/>
    <n v="1"/>
    <n v="0"/>
    <n v="0"/>
    <n v="0"/>
    <n v="0"/>
    <n v="0"/>
    <n v="0"/>
    <n v="0"/>
    <n v="0"/>
    <n v="0"/>
    <n v="0"/>
    <n v="0"/>
    <n v="0"/>
    <n v="2"/>
  </r>
  <r>
    <x v="183"/>
    <x v="184"/>
    <x v="6"/>
    <n v="2"/>
    <x v="5"/>
    <x v="5"/>
    <x v="0"/>
    <n v="90"/>
    <n v="52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206"/>
    <x v="0"/>
    <n v="1"/>
    <n v="2"/>
    <n v="2"/>
    <n v="2"/>
    <n v="-1"/>
    <n v="0"/>
    <n v="0"/>
    <n v="0"/>
    <n v="0"/>
    <n v="0"/>
    <n v="-1"/>
    <n v="0"/>
    <n v="0"/>
    <n v="0"/>
    <n v="0"/>
    <n v="0"/>
    <n v="2"/>
  </r>
  <r>
    <x v="184"/>
    <x v="185"/>
    <x v="6"/>
    <n v="2"/>
    <x v="5"/>
    <x v="5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206"/>
    <x v="3"/>
    <n v="1"/>
    <n v="2"/>
    <n v="0"/>
    <n v="0"/>
    <n v="0"/>
    <n v="0"/>
    <n v="0"/>
    <n v="0"/>
    <n v="0"/>
    <n v="0"/>
    <n v="0"/>
    <n v="0"/>
    <n v="0"/>
    <n v="0"/>
    <n v="0"/>
    <n v="0"/>
    <n v="0"/>
  </r>
  <r>
    <x v="185"/>
    <x v="186"/>
    <x v="6"/>
    <n v="2"/>
    <x v="5"/>
    <x v="5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206"/>
    <x v="2"/>
    <n v="1"/>
    <n v="2"/>
    <n v="2"/>
    <n v="2"/>
    <n v="0"/>
    <n v="0"/>
    <n v="0"/>
    <n v="0"/>
    <n v="0"/>
    <n v="0"/>
    <n v="0"/>
    <n v="0"/>
    <n v="0"/>
    <n v="0"/>
    <n v="0"/>
    <n v="0"/>
    <n v="4"/>
  </r>
  <r>
    <x v="186"/>
    <x v="187"/>
    <x v="6"/>
    <n v="2"/>
    <x v="5"/>
    <x v="5"/>
    <x v="0"/>
    <n v="63"/>
    <m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206"/>
    <x v="2"/>
    <n v="1"/>
    <n v="2"/>
    <n v="2"/>
    <n v="2"/>
    <n v="-1"/>
    <n v="0"/>
    <n v="0"/>
    <n v="0"/>
    <n v="0"/>
    <n v="0"/>
    <n v="0"/>
    <n v="0"/>
    <n v="0"/>
    <n v="0"/>
    <n v="0"/>
    <n v="0"/>
    <n v="3"/>
  </r>
  <r>
    <x v="187"/>
    <x v="188"/>
    <x v="6"/>
    <n v="2"/>
    <x v="5"/>
    <x v="5"/>
    <x v="0"/>
    <n v="57"/>
    <n v="13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206"/>
    <x v="2"/>
    <n v="1"/>
    <n v="2"/>
    <n v="2"/>
    <n v="1"/>
    <n v="-1"/>
    <n v="0"/>
    <n v="0"/>
    <n v="0"/>
    <n v="0"/>
    <n v="0"/>
    <n v="0"/>
    <n v="0"/>
    <n v="0"/>
    <n v="0"/>
    <n v="0"/>
    <n v="0"/>
    <n v="2"/>
  </r>
  <r>
    <x v="188"/>
    <x v="189"/>
    <x v="6"/>
    <n v="2"/>
    <x v="5"/>
    <x v="5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206"/>
    <x v="2"/>
    <n v="1"/>
    <n v="2"/>
    <n v="0"/>
    <n v="0"/>
    <n v="0"/>
    <n v="0"/>
    <n v="0"/>
    <n v="0"/>
    <n v="0"/>
    <n v="0"/>
    <n v="0"/>
    <n v="0"/>
    <n v="0"/>
    <n v="0"/>
    <n v="0"/>
    <n v="0"/>
    <n v="0"/>
  </r>
  <r>
    <x v="189"/>
    <x v="190"/>
    <x v="6"/>
    <n v="2"/>
    <x v="5"/>
    <x v="5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206"/>
    <x v="1"/>
    <n v="1"/>
    <n v="2"/>
    <n v="0"/>
    <n v="0"/>
    <n v="0"/>
    <n v="0"/>
    <n v="0"/>
    <n v="0"/>
    <n v="0"/>
    <n v="0"/>
    <n v="0"/>
    <n v="0"/>
    <n v="0"/>
    <n v="0"/>
    <n v="0"/>
    <n v="0"/>
    <n v="0"/>
  </r>
  <r>
    <x v="190"/>
    <x v="191"/>
    <x v="6"/>
    <n v="2"/>
    <x v="5"/>
    <x v="5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206"/>
    <x v="2"/>
    <n v="1"/>
    <n v="2"/>
    <n v="2"/>
    <n v="2"/>
    <n v="0"/>
    <n v="0"/>
    <n v="0"/>
    <n v="0"/>
    <n v="0"/>
    <n v="0"/>
    <n v="0"/>
    <n v="0"/>
    <n v="0"/>
    <n v="0"/>
    <n v="0"/>
    <n v="0"/>
    <n v="4"/>
  </r>
  <r>
    <x v="191"/>
    <x v="192"/>
    <x v="6"/>
    <n v="2"/>
    <x v="5"/>
    <x v="5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206"/>
    <x v="2"/>
    <n v="1"/>
    <n v="2"/>
    <n v="0"/>
    <n v="0"/>
    <n v="0"/>
    <n v="0"/>
    <n v="0"/>
    <n v="0"/>
    <n v="0"/>
    <n v="0"/>
    <n v="0"/>
    <n v="0"/>
    <n v="0"/>
    <n v="0"/>
    <n v="0"/>
    <n v="0"/>
    <n v="0"/>
  </r>
  <r>
    <x v="192"/>
    <x v="193"/>
    <x v="6"/>
    <n v="2"/>
    <x v="5"/>
    <x v="5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206"/>
    <x v="0"/>
    <n v="1"/>
    <n v="2"/>
    <n v="2"/>
    <n v="2"/>
    <n v="0"/>
    <n v="0"/>
    <n v="0"/>
    <n v="0"/>
    <n v="0"/>
    <n v="0"/>
    <n v="-1"/>
    <n v="0"/>
    <n v="0"/>
    <n v="0"/>
    <n v="0"/>
    <n v="0"/>
    <n v="3"/>
  </r>
  <r>
    <x v="193"/>
    <x v="194"/>
    <x v="6"/>
    <n v="2"/>
    <x v="5"/>
    <x v="5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206"/>
    <x v="0"/>
    <n v="1"/>
    <n v="2"/>
    <n v="0"/>
    <n v="0"/>
    <n v="0"/>
    <n v="0"/>
    <n v="0"/>
    <n v="0"/>
    <n v="0"/>
    <n v="0"/>
    <n v="0"/>
    <n v="0"/>
    <n v="0"/>
    <n v="0"/>
    <n v="0"/>
    <n v="0"/>
    <n v="0"/>
  </r>
  <r>
    <x v="194"/>
    <x v="195"/>
    <x v="6"/>
    <n v="2"/>
    <x v="5"/>
    <x v="5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206"/>
    <x v="0"/>
    <n v="1"/>
    <n v="2"/>
    <n v="1"/>
    <n v="0"/>
    <n v="0"/>
    <n v="0"/>
    <n v="0"/>
    <n v="0"/>
    <n v="0"/>
    <n v="0"/>
    <n v="0"/>
    <n v="0"/>
    <n v="0"/>
    <n v="0"/>
    <n v="0"/>
    <n v="0"/>
    <n v="1"/>
  </r>
  <r>
    <x v="195"/>
    <x v="196"/>
    <x v="6"/>
    <n v="2"/>
    <x v="5"/>
    <x v="5"/>
    <x v="2"/>
    <n v="5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n v="1"/>
    <n v="354"/>
    <m/>
    <m/>
    <m/>
    <m/>
    <n v="1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206"/>
    <x v="2"/>
    <n v="1"/>
    <n v="2"/>
    <n v="1"/>
    <n v="1"/>
    <n v="0"/>
    <n v="0"/>
    <n v="0"/>
    <n v="0"/>
    <n v="3"/>
    <n v="0"/>
    <n v="0"/>
    <n v="0"/>
    <n v="0"/>
    <n v="0"/>
    <n v="0"/>
    <n v="0"/>
    <n v="5"/>
  </r>
  <r>
    <x v="196"/>
    <x v="197"/>
    <x v="6"/>
    <n v="2"/>
    <x v="5"/>
    <x v="5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206"/>
    <x v="3"/>
    <n v="1"/>
    <n v="2"/>
    <n v="0"/>
    <n v="0"/>
    <n v="0"/>
    <n v="0"/>
    <n v="0"/>
    <n v="0"/>
    <n v="0"/>
    <n v="0"/>
    <n v="0"/>
    <n v="0"/>
    <n v="0"/>
    <n v="0"/>
    <n v="0"/>
    <n v="0"/>
    <n v="0"/>
  </r>
  <r>
    <x v="197"/>
    <x v="198"/>
    <x v="6"/>
    <n v="2"/>
    <x v="5"/>
    <x v="5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206"/>
    <x v="1"/>
    <n v="1"/>
    <n v="2"/>
    <n v="2"/>
    <n v="2"/>
    <n v="0"/>
    <n v="0"/>
    <n v="0"/>
    <n v="0"/>
    <n v="0"/>
    <n v="0"/>
    <n v="0"/>
    <n v="0"/>
    <n v="0"/>
    <n v="0"/>
    <n v="0"/>
    <n v="0"/>
    <n v="4"/>
  </r>
  <r>
    <x v="198"/>
    <x v="199"/>
    <x v="6"/>
    <n v="2"/>
    <x v="5"/>
    <x v="5"/>
    <x v="2"/>
    <n v="33"/>
    <m/>
    <m/>
    <n v="0"/>
    <m/>
    <x v="0"/>
    <n v="87"/>
    <m/>
    <m/>
    <m/>
    <m/>
    <m/>
    <m/>
    <m/>
    <m/>
    <m/>
    <x v="1"/>
    <n v="1"/>
    <m/>
    <m/>
    <m/>
    <m/>
    <m/>
    <m/>
    <m/>
    <m/>
    <m/>
    <n v="1"/>
    <n v="1"/>
    <m/>
    <m/>
    <m/>
    <m/>
    <m/>
    <m/>
    <m/>
    <m/>
    <m/>
    <n v="1"/>
    <m/>
    <m/>
    <m/>
    <m/>
    <m/>
    <m/>
    <n v="0"/>
    <n v="0"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206"/>
    <x v="1"/>
    <n v="1"/>
    <n v="2"/>
    <n v="1"/>
    <n v="1"/>
    <n v="0"/>
    <n v="0"/>
    <n v="4"/>
    <n v="0"/>
    <n v="0"/>
    <n v="0"/>
    <n v="0"/>
    <n v="0"/>
    <n v="0"/>
    <n v="0"/>
    <n v="0"/>
    <n v="0"/>
    <n v="6"/>
  </r>
  <r>
    <x v="199"/>
    <x v="200"/>
    <x v="6"/>
    <n v="2"/>
    <x v="5"/>
    <x v="5"/>
    <x v="0"/>
    <n v="85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206"/>
    <x v="0"/>
    <n v="1"/>
    <n v="2"/>
    <n v="2"/>
    <n v="2"/>
    <n v="0"/>
    <n v="0"/>
    <n v="0"/>
    <n v="0"/>
    <n v="0"/>
    <n v="0"/>
    <n v="-1"/>
    <n v="0"/>
    <n v="0"/>
    <n v="0"/>
    <n v="0"/>
    <n v="0"/>
    <n v="3"/>
  </r>
  <r>
    <x v="200"/>
    <x v="201"/>
    <x v="6"/>
    <n v="2"/>
    <x v="5"/>
    <x v="5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206"/>
    <x v="2"/>
    <n v="1"/>
    <n v="2"/>
    <n v="2"/>
    <n v="2"/>
    <n v="0"/>
    <n v="0"/>
    <n v="0"/>
    <n v="0"/>
    <n v="0"/>
    <n v="0"/>
    <n v="0"/>
    <n v="0"/>
    <n v="0"/>
    <n v="0"/>
    <n v="0"/>
    <n v="0"/>
    <n v="4"/>
  </r>
  <r>
    <x v="201"/>
    <x v="202"/>
    <x v="6"/>
    <n v="2"/>
    <x v="5"/>
    <x v="5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206"/>
    <x v="2"/>
    <n v="1"/>
    <n v="2"/>
    <n v="0"/>
    <n v="0"/>
    <n v="0"/>
    <n v="0"/>
    <n v="0"/>
    <n v="0"/>
    <n v="0"/>
    <n v="0"/>
    <n v="0"/>
    <n v="0"/>
    <n v="0"/>
    <n v="0"/>
    <n v="0"/>
    <n v="0"/>
    <n v="0"/>
  </r>
  <r>
    <x v="202"/>
    <x v="203"/>
    <x v="6"/>
    <n v="2"/>
    <x v="5"/>
    <x v="5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206"/>
    <x v="2"/>
    <n v="1"/>
    <n v="2"/>
    <n v="0"/>
    <n v="0"/>
    <n v="0"/>
    <n v="0"/>
    <n v="0"/>
    <n v="0"/>
    <n v="0"/>
    <n v="0"/>
    <n v="0"/>
    <n v="0"/>
    <n v="0"/>
    <n v="0"/>
    <n v="0"/>
    <n v="0"/>
    <n v="0"/>
  </r>
  <r>
    <x v="203"/>
    <x v="204"/>
    <x v="6"/>
    <n v="2"/>
    <x v="5"/>
    <x v="5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206"/>
    <x v="0"/>
    <n v="1"/>
    <n v="2"/>
    <n v="2"/>
    <n v="2"/>
    <n v="0"/>
    <n v="0"/>
    <n v="0"/>
    <n v="0"/>
    <n v="0"/>
    <n v="0"/>
    <n v="-1"/>
    <n v="0"/>
    <n v="0"/>
    <n v="0"/>
    <n v="0"/>
    <n v="0"/>
    <n v="3"/>
  </r>
  <r>
    <x v="204"/>
    <x v="205"/>
    <x v="6"/>
    <n v="2"/>
    <x v="5"/>
    <x v="5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206"/>
    <x v="0"/>
    <n v="1"/>
    <n v="2"/>
    <n v="1"/>
    <n v="0"/>
    <n v="0"/>
    <n v="0"/>
    <n v="0"/>
    <n v="0"/>
    <n v="0"/>
    <n v="0"/>
    <n v="0"/>
    <n v="0"/>
    <n v="0"/>
    <n v="0"/>
    <n v="0"/>
    <n v="0"/>
    <n v="1"/>
  </r>
  <r>
    <x v="205"/>
    <x v="206"/>
    <x v="6"/>
    <n v="2"/>
    <x v="5"/>
    <x v="5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206"/>
    <x v="2"/>
    <n v="1"/>
    <n v="2"/>
    <n v="0"/>
    <n v="0"/>
    <n v="0"/>
    <n v="0"/>
    <n v="0"/>
    <n v="0"/>
    <n v="0"/>
    <n v="0"/>
    <n v="0"/>
    <n v="0"/>
    <n v="0"/>
    <n v="0"/>
    <n v="0"/>
    <n v="0"/>
    <n v="0"/>
  </r>
  <r>
    <x v="206"/>
    <x v="207"/>
    <x v="6"/>
    <n v="2"/>
    <x v="5"/>
    <x v="5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206"/>
    <x v="1"/>
    <n v="1"/>
    <n v="2"/>
    <n v="0"/>
    <n v="0"/>
    <n v="0"/>
    <n v="0"/>
    <n v="0"/>
    <n v="0"/>
    <n v="0"/>
    <n v="0"/>
    <n v="0"/>
    <n v="0"/>
    <n v="0"/>
    <n v="0"/>
    <n v="0"/>
    <n v="0"/>
    <n v="0"/>
  </r>
  <r>
    <x v="207"/>
    <x v="208"/>
    <x v="6"/>
    <n v="2"/>
    <x v="5"/>
    <x v="5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206"/>
    <x v="3"/>
    <n v="1"/>
    <n v="2"/>
    <n v="1"/>
    <n v="0"/>
    <n v="0"/>
    <n v="0"/>
    <n v="0"/>
    <n v="0"/>
    <n v="0"/>
    <n v="0"/>
    <n v="0"/>
    <n v="0"/>
    <n v="0"/>
    <n v="0"/>
    <n v="0"/>
    <n v="0"/>
    <n v="1"/>
  </r>
  <r>
    <x v="208"/>
    <x v="209"/>
    <x v="6"/>
    <n v="2"/>
    <x v="5"/>
    <x v="5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206"/>
    <x v="1"/>
    <n v="1"/>
    <n v="2"/>
    <n v="0"/>
    <n v="0"/>
    <n v="0"/>
    <n v="0"/>
    <n v="0"/>
    <n v="0"/>
    <n v="0"/>
    <n v="0"/>
    <n v="0"/>
    <n v="0"/>
    <n v="0"/>
    <n v="0"/>
    <n v="0"/>
    <n v="0"/>
    <n v="0"/>
  </r>
  <r>
    <x v="209"/>
    <x v="210"/>
    <x v="6"/>
    <n v="2"/>
    <x v="5"/>
    <x v="5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206"/>
    <x v="3"/>
    <n v="1"/>
    <n v="2"/>
    <n v="2"/>
    <n v="2"/>
    <n v="0"/>
    <n v="0"/>
    <n v="0"/>
    <n v="0"/>
    <n v="0"/>
    <n v="0"/>
    <n v="-1"/>
    <n v="0"/>
    <n v="0"/>
    <n v="0"/>
    <n v="0"/>
    <n v="0"/>
    <n v="3"/>
  </r>
  <r>
    <x v="210"/>
    <x v="211"/>
    <x v="6"/>
    <n v="2"/>
    <x v="5"/>
    <x v="5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206"/>
    <x v="0"/>
    <n v="1"/>
    <n v="2"/>
    <n v="1"/>
    <n v="0"/>
    <n v="0"/>
    <n v="0"/>
    <n v="0"/>
    <n v="0"/>
    <n v="0"/>
    <n v="0"/>
    <n v="0"/>
    <n v="0"/>
    <n v="0"/>
    <n v="0"/>
    <n v="0"/>
    <n v="0"/>
    <n v="1"/>
  </r>
  <r>
    <x v="211"/>
    <x v="212"/>
    <x v="6"/>
    <n v="2"/>
    <x v="5"/>
    <x v="5"/>
    <x v="2"/>
    <n v="27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206"/>
    <x v="2"/>
    <n v="1"/>
    <n v="2"/>
    <n v="1"/>
    <n v="1"/>
    <n v="0"/>
    <n v="0"/>
    <n v="0"/>
    <n v="0"/>
    <n v="0"/>
    <n v="0"/>
    <n v="0"/>
    <n v="0"/>
    <n v="0"/>
    <n v="0"/>
    <n v="0"/>
    <n v="0"/>
    <n v="2"/>
  </r>
  <r>
    <x v="212"/>
    <x v="213"/>
    <x v="7"/>
    <n v="1"/>
    <x v="6"/>
    <x v="6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5"/>
    <m/>
    <m/>
    <m/>
    <n v="1"/>
    <n v="1"/>
    <m/>
    <m/>
    <m/>
    <n v="1"/>
    <m/>
    <m/>
    <m/>
    <m/>
    <n v="0"/>
    <m/>
    <m/>
    <m/>
    <m/>
    <n v="0"/>
    <n v="607"/>
    <x v="0"/>
    <n v="2"/>
    <n v="1"/>
    <n v="2"/>
    <n v="2"/>
    <n v="0"/>
    <n v="0"/>
    <n v="0"/>
    <n v="0"/>
    <n v="0"/>
    <n v="0"/>
    <n v="-1"/>
    <n v="0"/>
    <n v="0"/>
    <n v="0"/>
    <n v="0"/>
    <n v="1"/>
    <n v="4"/>
  </r>
  <r>
    <x v="213"/>
    <x v="214"/>
    <x v="7"/>
    <n v="1"/>
    <x v="6"/>
    <x v="6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607"/>
    <x v="1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214"/>
    <x v="215"/>
    <x v="7"/>
    <n v="1"/>
    <x v="6"/>
    <x v="6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607"/>
    <x v="3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215"/>
    <x v="216"/>
    <x v="7"/>
    <n v="1"/>
    <x v="6"/>
    <x v="6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607"/>
    <x v="1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216"/>
    <x v="217"/>
    <x v="7"/>
    <n v="1"/>
    <x v="6"/>
    <x v="6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607"/>
    <x v="0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217"/>
    <x v="218"/>
    <x v="7"/>
    <n v="1"/>
    <x v="6"/>
    <x v="6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7"/>
    <m/>
    <m/>
    <m/>
    <n v="1"/>
    <n v="1"/>
    <m/>
    <m/>
    <m/>
    <n v="1"/>
    <m/>
    <m/>
    <m/>
    <m/>
    <n v="0"/>
    <m/>
    <m/>
    <m/>
    <m/>
    <n v="0"/>
    <n v="607"/>
    <x v="2"/>
    <n v="2"/>
    <n v="1"/>
    <n v="2"/>
    <n v="2"/>
    <n v="0"/>
    <n v="0"/>
    <n v="0"/>
    <n v="0"/>
    <n v="0"/>
    <n v="0"/>
    <n v="0"/>
    <n v="0"/>
    <n v="0"/>
    <n v="0"/>
    <n v="0"/>
    <n v="1"/>
    <n v="5"/>
  </r>
  <r>
    <x v="218"/>
    <x v="219"/>
    <x v="7"/>
    <n v="1"/>
    <x v="6"/>
    <x v="6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607"/>
    <x v="3"/>
    <n v="2"/>
    <n v="1"/>
    <n v="1"/>
    <n v="0"/>
    <n v="0"/>
    <n v="0"/>
    <n v="0"/>
    <n v="0"/>
    <n v="0"/>
    <n v="0"/>
    <n v="0"/>
    <n v="0"/>
    <n v="0"/>
    <n v="0"/>
    <n v="0"/>
    <n v="0"/>
    <n v="1"/>
  </r>
  <r>
    <x v="219"/>
    <x v="220"/>
    <x v="7"/>
    <n v="1"/>
    <x v="6"/>
    <x v="6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607"/>
    <x v="0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220"/>
    <x v="221"/>
    <x v="7"/>
    <n v="1"/>
    <x v="6"/>
    <x v="6"/>
    <x v="2"/>
    <n v="1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607"/>
    <x v="1"/>
    <n v="2"/>
    <n v="1"/>
    <n v="1"/>
    <n v="1"/>
    <n v="0"/>
    <n v="0"/>
    <n v="0"/>
    <n v="0"/>
    <n v="0"/>
    <n v="0"/>
    <n v="0"/>
    <n v="0"/>
    <n v="0"/>
    <n v="0"/>
    <n v="0"/>
    <n v="0"/>
    <n v="2"/>
  </r>
  <r>
    <x v="221"/>
    <x v="222"/>
    <x v="7"/>
    <n v="1"/>
    <x v="6"/>
    <x v="6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607"/>
    <x v="1"/>
    <n v="2"/>
    <n v="1"/>
    <n v="1"/>
    <n v="0"/>
    <n v="0"/>
    <n v="0"/>
    <n v="0"/>
    <n v="0"/>
    <n v="0"/>
    <n v="0"/>
    <n v="0"/>
    <n v="0"/>
    <n v="0"/>
    <n v="0"/>
    <n v="0"/>
    <n v="0"/>
    <n v="1"/>
  </r>
  <r>
    <x v="222"/>
    <x v="223"/>
    <x v="7"/>
    <n v="1"/>
    <x v="6"/>
    <x v="6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607"/>
    <x v="2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223"/>
    <x v="224"/>
    <x v="7"/>
    <n v="1"/>
    <x v="6"/>
    <x v="6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607"/>
    <x v="2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224"/>
    <x v="225"/>
    <x v="7"/>
    <n v="1"/>
    <x v="6"/>
    <x v="6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607"/>
    <x v="3"/>
    <n v="2"/>
    <n v="1"/>
    <n v="2"/>
    <n v="2"/>
    <n v="0"/>
    <n v="0"/>
    <n v="0"/>
    <n v="0"/>
    <n v="0"/>
    <n v="0"/>
    <n v="-1"/>
    <n v="0"/>
    <n v="0"/>
    <n v="0"/>
    <n v="0"/>
    <n v="1"/>
    <n v="4"/>
  </r>
  <r>
    <x v="225"/>
    <x v="226"/>
    <x v="7"/>
    <n v="1"/>
    <x v="6"/>
    <x v="6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607"/>
    <x v="2"/>
    <n v="2"/>
    <n v="1"/>
    <n v="1"/>
    <n v="0"/>
    <n v="0"/>
    <n v="0"/>
    <n v="0"/>
    <n v="0"/>
    <n v="0"/>
    <n v="0"/>
    <n v="0"/>
    <n v="0"/>
    <n v="0"/>
    <n v="0"/>
    <n v="0"/>
    <n v="0"/>
    <n v="1"/>
  </r>
  <r>
    <x v="226"/>
    <x v="227"/>
    <x v="7"/>
    <n v="1"/>
    <x v="6"/>
    <x v="6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607"/>
    <x v="3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227"/>
    <x v="228"/>
    <x v="7"/>
    <n v="1"/>
    <x v="6"/>
    <x v="6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607"/>
    <x v="2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228"/>
    <x v="229"/>
    <x v="7"/>
    <n v="1"/>
    <x v="6"/>
    <x v="6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607"/>
    <x v="0"/>
    <n v="2"/>
    <n v="1"/>
    <n v="2"/>
    <n v="2"/>
    <n v="0"/>
    <n v="0"/>
    <n v="0"/>
    <n v="0"/>
    <n v="0"/>
    <n v="0"/>
    <n v="-1"/>
    <n v="0"/>
    <n v="0"/>
    <n v="0"/>
    <n v="0"/>
    <n v="1"/>
    <n v="4"/>
  </r>
  <r>
    <x v="229"/>
    <x v="230"/>
    <x v="7"/>
    <n v="1"/>
    <x v="6"/>
    <x v="6"/>
    <x v="0"/>
    <n v="80"/>
    <m/>
    <m/>
    <n v="0"/>
    <m/>
    <x v="0"/>
    <n v="13"/>
    <n v="48"/>
    <n v="64"/>
    <m/>
    <m/>
    <m/>
    <m/>
    <m/>
    <m/>
    <m/>
    <x v="3"/>
    <n v="1"/>
    <n v="1"/>
    <n v="1"/>
    <m/>
    <m/>
    <m/>
    <m/>
    <m/>
    <m/>
    <m/>
    <n v="3"/>
    <n v="2"/>
    <n v="2"/>
    <n v="2"/>
    <m/>
    <m/>
    <m/>
    <m/>
    <m/>
    <m/>
    <m/>
    <n v="3"/>
    <n v="1"/>
    <n v="587"/>
    <m/>
    <m/>
    <m/>
    <m/>
    <n v="1"/>
    <n v="0"/>
    <n v="1"/>
    <n v="0"/>
    <m/>
    <m/>
    <m/>
    <m/>
    <m/>
    <m/>
    <m/>
    <n v="1"/>
    <m/>
    <n v="1"/>
    <m/>
    <m/>
    <m/>
    <m/>
    <m/>
    <m/>
    <m/>
    <m/>
    <n v="1"/>
    <m/>
    <m/>
    <n v="0"/>
    <m/>
    <m/>
    <m/>
    <m/>
    <x v="0"/>
    <m/>
    <m/>
    <m/>
    <m/>
    <n v="0"/>
    <m/>
    <m/>
    <n v="48"/>
    <m/>
    <m/>
    <m/>
    <n v="1"/>
    <n v="3"/>
    <m/>
    <m/>
    <m/>
    <n v="1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607"/>
    <x v="1"/>
    <n v="2"/>
    <n v="1"/>
    <n v="2"/>
    <n v="2"/>
    <n v="0"/>
    <n v="0"/>
    <n v="11"/>
    <n v="0"/>
    <n v="3"/>
    <n v="0"/>
    <n v="0"/>
    <n v="0"/>
    <n v="0"/>
    <n v="0"/>
    <n v="0"/>
    <n v="1"/>
    <n v="19"/>
  </r>
  <r>
    <x v="230"/>
    <x v="231"/>
    <x v="7"/>
    <n v="1"/>
    <x v="6"/>
    <x v="6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607"/>
    <x v="0"/>
    <n v="2"/>
    <n v="1"/>
    <n v="2"/>
    <n v="2"/>
    <n v="0"/>
    <n v="0"/>
    <n v="0"/>
    <n v="0"/>
    <n v="0"/>
    <n v="0"/>
    <n v="-1"/>
    <n v="0"/>
    <n v="0"/>
    <n v="0"/>
    <n v="0"/>
    <n v="1"/>
    <n v="4"/>
  </r>
  <r>
    <x v="231"/>
    <x v="232"/>
    <x v="7"/>
    <n v="1"/>
    <x v="6"/>
    <x v="6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607"/>
    <x v="0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232"/>
    <x v="233"/>
    <x v="7"/>
    <n v="1"/>
    <x v="6"/>
    <x v="6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607"/>
    <x v="2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233"/>
    <x v="234"/>
    <x v="7"/>
    <n v="1"/>
    <x v="6"/>
    <x v="6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607"/>
    <x v="0"/>
    <n v="2"/>
    <n v="1"/>
    <n v="2"/>
    <n v="2"/>
    <n v="0"/>
    <n v="0"/>
    <n v="0"/>
    <n v="0"/>
    <n v="0"/>
    <n v="0"/>
    <n v="-1"/>
    <n v="0"/>
    <n v="0"/>
    <n v="0"/>
    <n v="0"/>
    <n v="1"/>
    <n v="4"/>
  </r>
  <r>
    <x v="234"/>
    <x v="235"/>
    <x v="7"/>
    <n v="1"/>
    <x v="6"/>
    <x v="6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607"/>
    <x v="1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235"/>
    <x v="236"/>
    <x v="7"/>
    <n v="1"/>
    <x v="6"/>
    <x v="6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607"/>
    <x v="2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236"/>
    <x v="237"/>
    <x v="7"/>
    <n v="1"/>
    <x v="6"/>
    <x v="6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607"/>
    <x v="0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237"/>
    <x v="238"/>
    <x v="7"/>
    <n v="1"/>
    <x v="6"/>
    <x v="6"/>
    <x v="2"/>
    <n v="17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607"/>
    <x v="0"/>
    <n v="2"/>
    <n v="1"/>
    <n v="1"/>
    <n v="1"/>
    <n v="0"/>
    <n v="0"/>
    <n v="0"/>
    <n v="0"/>
    <n v="0"/>
    <n v="0"/>
    <n v="0"/>
    <n v="0"/>
    <n v="0"/>
    <n v="0"/>
    <n v="0"/>
    <n v="0"/>
    <n v="2"/>
  </r>
  <r>
    <x v="238"/>
    <x v="239"/>
    <x v="7"/>
    <n v="1"/>
    <x v="6"/>
    <x v="6"/>
    <x v="0"/>
    <n v="7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607"/>
    <x v="2"/>
    <n v="2"/>
    <n v="1"/>
    <n v="2"/>
    <n v="2"/>
    <n v="0"/>
    <n v="0"/>
    <n v="0"/>
    <n v="0"/>
    <n v="0"/>
    <n v="0"/>
    <n v="0"/>
    <n v="0"/>
    <n v="0"/>
    <n v="0"/>
    <n v="0"/>
    <n v="1"/>
    <n v="5"/>
  </r>
  <r>
    <x v="239"/>
    <x v="240"/>
    <x v="7"/>
    <n v="1"/>
    <x v="6"/>
    <x v="6"/>
    <x v="0"/>
    <n v="90"/>
    <m/>
    <m/>
    <n v="0"/>
    <m/>
    <x v="0"/>
    <n v="26"/>
    <n v="76"/>
    <m/>
    <m/>
    <m/>
    <m/>
    <m/>
    <m/>
    <m/>
    <m/>
    <x v="2"/>
    <n v="1"/>
    <n v="1"/>
    <m/>
    <m/>
    <m/>
    <m/>
    <m/>
    <m/>
    <m/>
    <m/>
    <n v="2"/>
    <n v="2"/>
    <n v="1"/>
    <m/>
    <m/>
    <m/>
    <m/>
    <m/>
    <m/>
    <m/>
    <m/>
    <n v="2"/>
    <m/>
    <m/>
    <m/>
    <m/>
    <m/>
    <m/>
    <n v="0"/>
    <n v="0"/>
    <n v="1"/>
    <m/>
    <m/>
    <m/>
    <m/>
    <m/>
    <m/>
    <m/>
    <m/>
    <n v="1"/>
    <m/>
    <n v="1"/>
    <m/>
    <m/>
    <m/>
    <m/>
    <m/>
    <m/>
    <m/>
    <m/>
    <n v="1"/>
    <m/>
    <m/>
    <n v="0"/>
    <m/>
    <m/>
    <m/>
    <m/>
    <x v="0"/>
    <m/>
    <m/>
    <m/>
    <m/>
    <n v="0"/>
    <m/>
    <m/>
    <n v="76"/>
    <m/>
    <m/>
    <m/>
    <n v="1"/>
    <n v="1"/>
    <m/>
    <m/>
    <m/>
    <n v="1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607"/>
    <x v="2"/>
    <n v="2"/>
    <n v="1"/>
    <n v="2"/>
    <n v="2"/>
    <n v="0"/>
    <n v="0"/>
    <n v="9"/>
    <n v="0"/>
    <n v="0"/>
    <n v="0"/>
    <n v="0"/>
    <n v="0"/>
    <n v="0"/>
    <n v="0"/>
    <n v="0"/>
    <n v="1"/>
    <n v="14"/>
  </r>
  <r>
    <x v="240"/>
    <x v="241"/>
    <x v="7"/>
    <n v="1"/>
    <x v="6"/>
    <x v="6"/>
    <x v="2"/>
    <n v="2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607"/>
    <x v="2"/>
    <n v="2"/>
    <n v="1"/>
    <n v="1"/>
    <n v="1"/>
    <n v="0"/>
    <n v="0"/>
    <n v="0"/>
    <n v="0"/>
    <n v="0"/>
    <n v="0"/>
    <n v="0"/>
    <n v="0"/>
    <n v="0"/>
    <n v="0"/>
    <n v="0"/>
    <n v="0"/>
    <n v="2"/>
  </r>
  <r>
    <x v="241"/>
    <x v="242"/>
    <x v="7"/>
    <n v="1"/>
    <x v="6"/>
    <x v="6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607"/>
    <x v="0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242"/>
    <x v="243"/>
    <x v="7"/>
    <n v="1"/>
    <x v="6"/>
    <x v="6"/>
    <x v="0"/>
    <n v="73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n v="1"/>
    <n v="1908"/>
    <m/>
    <m/>
    <m/>
    <m/>
    <n v="1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607"/>
    <x v="1"/>
    <n v="2"/>
    <n v="1"/>
    <n v="2"/>
    <n v="2"/>
    <n v="0"/>
    <n v="0"/>
    <n v="0"/>
    <n v="0"/>
    <n v="3"/>
    <n v="0"/>
    <n v="0"/>
    <n v="0"/>
    <n v="0"/>
    <n v="0"/>
    <n v="0"/>
    <n v="1"/>
    <n v="8"/>
  </r>
  <r>
    <x v="243"/>
    <x v="244"/>
    <x v="7"/>
    <n v="1"/>
    <x v="6"/>
    <x v="6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607"/>
    <x v="1"/>
    <n v="2"/>
    <n v="1"/>
    <n v="1"/>
    <n v="0"/>
    <n v="0"/>
    <n v="0"/>
    <n v="0"/>
    <n v="0"/>
    <n v="0"/>
    <n v="0"/>
    <n v="0"/>
    <n v="0"/>
    <n v="0"/>
    <n v="0"/>
    <n v="0"/>
    <n v="0"/>
    <n v="1"/>
  </r>
  <r>
    <x v="244"/>
    <x v="245"/>
    <x v="7"/>
    <n v="1"/>
    <x v="6"/>
    <x v="6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607"/>
    <x v="2"/>
    <n v="2"/>
    <n v="1"/>
    <n v="2"/>
    <n v="2"/>
    <n v="0"/>
    <n v="0"/>
    <n v="0"/>
    <n v="0"/>
    <n v="0"/>
    <n v="0"/>
    <n v="0"/>
    <n v="0"/>
    <n v="0"/>
    <n v="0"/>
    <n v="0"/>
    <n v="1"/>
    <n v="5"/>
  </r>
  <r>
    <x v="245"/>
    <x v="246"/>
    <x v="7"/>
    <n v="1"/>
    <x v="6"/>
    <x v="6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607"/>
    <x v="2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0"/>
    <n v="2"/>
    <x v="6"/>
    <x v="6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7"/>
    <x v="0"/>
    <n v="5"/>
    <n v="3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0"/>
    <n v="2"/>
    <x v="6"/>
    <x v="6"/>
    <x v="2"/>
    <n v="28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7"/>
    <x v="1"/>
    <n v="5"/>
    <n v="3"/>
    <n v="1"/>
    <n v="1"/>
    <n v="0"/>
    <n v="0"/>
    <n v="0"/>
    <n v="0"/>
    <n v="0"/>
    <n v="0"/>
    <n v="0"/>
    <n v="0"/>
    <n v="0"/>
    <n v="0"/>
    <n v="0"/>
    <n v="0"/>
    <n v="2"/>
  </r>
  <r>
    <x v="2"/>
    <x v="2"/>
    <x v="0"/>
    <n v="2"/>
    <x v="6"/>
    <x v="6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n v="75"/>
    <m/>
    <m/>
    <m/>
    <n v="1"/>
    <n v="3"/>
    <m/>
    <m/>
    <m/>
    <n v="1"/>
    <m/>
    <m/>
    <m/>
    <m/>
    <n v="0"/>
    <m/>
    <m/>
    <m/>
    <m/>
    <n v="0"/>
    <m/>
    <m/>
    <m/>
    <m/>
    <n v="0"/>
    <m/>
    <m/>
    <m/>
    <m/>
    <n v="0"/>
    <n v="707"/>
    <x v="2"/>
    <n v="5"/>
    <n v="3"/>
    <n v="2"/>
    <n v="2"/>
    <n v="0"/>
    <n v="0"/>
    <n v="0"/>
    <n v="0"/>
    <n v="0"/>
    <n v="0"/>
    <n v="0"/>
    <n v="0"/>
    <n v="0"/>
    <n v="-1"/>
    <n v="0"/>
    <n v="-1"/>
    <n v="2"/>
  </r>
  <r>
    <x v="3"/>
    <x v="3"/>
    <x v="0"/>
    <n v="2"/>
    <x v="6"/>
    <x v="6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7"/>
    <x v="0"/>
    <n v="5"/>
    <n v="3"/>
    <n v="0"/>
    <n v="0"/>
    <n v="0"/>
    <n v="0"/>
    <n v="0"/>
    <n v="0"/>
    <n v="0"/>
    <n v="0"/>
    <n v="0"/>
    <n v="0"/>
    <n v="0"/>
    <n v="0"/>
    <n v="0"/>
    <n v="0"/>
    <n v="0"/>
  </r>
  <r>
    <x v="4"/>
    <x v="4"/>
    <x v="0"/>
    <n v="2"/>
    <x v="6"/>
    <x v="6"/>
    <x v="0"/>
    <n v="52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n v="47"/>
    <m/>
    <m/>
    <m/>
    <n v="1"/>
    <n v="3"/>
    <m/>
    <m/>
    <m/>
    <n v="1"/>
    <m/>
    <m/>
    <m/>
    <m/>
    <n v="0"/>
    <m/>
    <m/>
    <m/>
    <m/>
    <n v="0"/>
    <m/>
    <m/>
    <m/>
    <m/>
    <n v="0"/>
    <m/>
    <m/>
    <m/>
    <m/>
    <n v="0"/>
    <n v="707"/>
    <x v="2"/>
    <n v="5"/>
    <n v="3"/>
    <n v="2"/>
    <n v="1"/>
    <n v="0"/>
    <n v="0"/>
    <n v="0"/>
    <n v="0"/>
    <n v="0"/>
    <n v="0"/>
    <n v="0"/>
    <n v="0"/>
    <n v="0"/>
    <n v="-1"/>
    <n v="0"/>
    <n v="0"/>
    <n v="2"/>
  </r>
  <r>
    <x v="5"/>
    <x v="5"/>
    <x v="0"/>
    <n v="2"/>
    <x v="6"/>
    <x v="6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7"/>
    <x v="2"/>
    <n v="5"/>
    <n v="3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n v="2"/>
    <x v="6"/>
    <x v="6"/>
    <x v="0"/>
    <n v="90"/>
    <n v="76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n v="1"/>
    <n v="1975"/>
    <m/>
    <m/>
    <m/>
    <m/>
    <n v="1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7"/>
    <x v="2"/>
    <n v="5"/>
    <n v="3"/>
    <n v="2"/>
    <n v="2"/>
    <n v="-1"/>
    <n v="0"/>
    <n v="0"/>
    <n v="0"/>
    <n v="3"/>
    <n v="0"/>
    <n v="0"/>
    <n v="0"/>
    <n v="0"/>
    <n v="0"/>
    <n v="0"/>
    <n v="-1"/>
    <n v="5"/>
  </r>
  <r>
    <x v="7"/>
    <x v="7"/>
    <x v="0"/>
    <n v="2"/>
    <x v="6"/>
    <x v="6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7"/>
    <x v="0"/>
    <n v="5"/>
    <n v="3"/>
    <n v="1"/>
    <n v="0"/>
    <n v="0"/>
    <n v="0"/>
    <n v="0"/>
    <n v="0"/>
    <n v="0"/>
    <n v="0"/>
    <n v="0"/>
    <n v="0"/>
    <n v="0"/>
    <n v="0"/>
    <n v="0"/>
    <n v="0"/>
    <n v="1"/>
  </r>
  <r>
    <x v="8"/>
    <x v="8"/>
    <x v="0"/>
    <n v="2"/>
    <x v="6"/>
    <x v="6"/>
    <x v="0"/>
    <n v="90"/>
    <n v="75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7"/>
    <x v="0"/>
    <n v="5"/>
    <n v="3"/>
    <n v="2"/>
    <n v="2"/>
    <n v="-1"/>
    <n v="0"/>
    <n v="0"/>
    <n v="0"/>
    <n v="0"/>
    <n v="0"/>
    <n v="-2"/>
    <n v="0"/>
    <n v="0"/>
    <n v="0"/>
    <n v="0"/>
    <n v="-1"/>
    <n v="0"/>
  </r>
  <r>
    <x v="9"/>
    <x v="9"/>
    <x v="0"/>
    <n v="2"/>
    <x v="6"/>
    <x v="6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7"/>
    <x v="3"/>
    <n v="5"/>
    <n v="3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0"/>
    <n v="2"/>
    <x v="6"/>
    <x v="6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7"/>
    <x v="2"/>
    <n v="5"/>
    <n v="3"/>
    <n v="0"/>
    <n v="0"/>
    <n v="0"/>
    <n v="0"/>
    <n v="0"/>
    <n v="0"/>
    <n v="0"/>
    <n v="0"/>
    <n v="0"/>
    <n v="0"/>
    <n v="0"/>
    <n v="0"/>
    <n v="0"/>
    <n v="0"/>
    <n v="0"/>
  </r>
  <r>
    <x v="11"/>
    <x v="11"/>
    <x v="0"/>
    <n v="2"/>
    <x v="6"/>
    <x v="6"/>
    <x v="0"/>
    <n v="90"/>
    <m/>
    <m/>
    <n v="0"/>
    <m/>
    <x v="0"/>
    <n v="51"/>
    <m/>
    <m/>
    <m/>
    <m/>
    <m/>
    <m/>
    <m/>
    <m/>
    <m/>
    <x v="1"/>
    <n v="1"/>
    <m/>
    <m/>
    <m/>
    <m/>
    <m/>
    <m/>
    <m/>
    <m/>
    <m/>
    <n v="1"/>
    <n v="4"/>
    <m/>
    <m/>
    <m/>
    <m/>
    <m/>
    <m/>
    <m/>
    <m/>
    <m/>
    <n v="1"/>
    <m/>
    <m/>
    <m/>
    <m/>
    <m/>
    <m/>
    <n v="0"/>
    <n v="1"/>
    <m/>
    <m/>
    <m/>
    <m/>
    <m/>
    <m/>
    <m/>
    <m/>
    <m/>
    <n v="1"/>
    <n v="4"/>
    <m/>
    <m/>
    <m/>
    <m/>
    <m/>
    <m/>
    <m/>
    <m/>
    <m/>
    <n v="1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7"/>
    <x v="0"/>
    <n v="5"/>
    <n v="3"/>
    <n v="2"/>
    <n v="2"/>
    <n v="0"/>
    <n v="0"/>
    <n v="6"/>
    <n v="0"/>
    <n v="0"/>
    <n v="0"/>
    <n v="-2"/>
    <n v="0"/>
    <n v="0"/>
    <n v="0"/>
    <n v="0"/>
    <n v="-1"/>
    <n v="7"/>
  </r>
  <r>
    <x v="12"/>
    <x v="12"/>
    <x v="0"/>
    <n v="2"/>
    <x v="6"/>
    <x v="6"/>
    <x v="0"/>
    <n v="90"/>
    <m/>
    <m/>
    <n v="0"/>
    <m/>
    <x v="0"/>
    <n v="35"/>
    <m/>
    <m/>
    <m/>
    <m/>
    <m/>
    <m/>
    <m/>
    <m/>
    <m/>
    <x v="1"/>
    <n v="1"/>
    <m/>
    <m/>
    <m/>
    <m/>
    <m/>
    <m/>
    <m/>
    <m/>
    <m/>
    <n v="1"/>
    <n v="1"/>
    <m/>
    <m/>
    <m/>
    <m/>
    <m/>
    <m/>
    <m/>
    <m/>
    <m/>
    <n v="1"/>
    <m/>
    <m/>
    <m/>
    <m/>
    <m/>
    <m/>
    <n v="0"/>
    <n v="0"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7"/>
    <x v="1"/>
    <n v="5"/>
    <n v="3"/>
    <n v="2"/>
    <n v="2"/>
    <n v="0"/>
    <n v="0"/>
    <n v="4"/>
    <n v="0"/>
    <n v="0"/>
    <n v="0"/>
    <n v="0"/>
    <n v="0"/>
    <n v="0"/>
    <n v="0"/>
    <n v="0"/>
    <n v="-1"/>
    <n v="7"/>
  </r>
  <r>
    <x v="181"/>
    <x v="182"/>
    <x v="0"/>
    <n v="2"/>
    <x v="6"/>
    <x v="6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7"/>
    <x v="2"/>
    <n v="5"/>
    <n v="3"/>
    <n v="0"/>
    <n v="0"/>
    <n v="0"/>
    <n v="0"/>
    <n v="0"/>
    <n v="0"/>
    <n v="0"/>
    <n v="0"/>
    <n v="0"/>
    <n v="0"/>
    <n v="0"/>
    <n v="0"/>
    <n v="0"/>
    <n v="0"/>
    <n v="0"/>
  </r>
  <r>
    <x v="13"/>
    <x v="13"/>
    <x v="0"/>
    <n v="2"/>
    <x v="6"/>
    <x v="6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7"/>
    <x v="0"/>
    <n v="5"/>
    <n v="3"/>
    <n v="1"/>
    <n v="0"/>
    <n v="0"/>
    <n v="0"/>
    <n v="0"/>
    <n v="0"/>
    <n v="0"/>
    <n v="0"/>
    <n v="0"/>
    <n v="0"/>
    <n v="0"/>
    <n v="0"/>
    <n v="0"/>
    <n v="0"/>
    <n v="1"/>
  </r>
  <r>
    <x v="14"/>
    <x v="14"/>
    <x v="0"/>
    <n v="2"/>
    <x v="6"/>
    <x v="6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7"/>
    <x v="1"/>
    <n v="5"/>
    <n v="3"/>
    <n v="0"/>
    <n v="0"/>
    <n v="0"/>
    <n v="0"/>
    <n v="0"/>
    <n v="0"/>
    <n v="0"/>
    <n v="0"/>
    <n v="0"/>
    <n v="0"/>
    <n v="0"/>
    <n v="0"/>
    <n v="0"/>
    <n v="0"/>
    <n v="0"/>
  </r>
  <r>
    <x v="15"/>
    <x v="15"/>
    <x v="0"/>
    <n v="2"/>
    <x v="6"/>
    <x v="6"/>
    <x v="0"/>
    <n v="62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7"/>
    <x v="2"/>
    <n v="5"/>
    <n v="3"/>
    <n v="2"/>
    <n v="2"/>
    <n v="0"/>
    <n v="0"/>
    <n v="0"/>
    <n v="0"/>
    <n v="0"/>
    <n v="0"/>
    <n v="0"/>
    <n v="0"/>
    <n v="0"/>
    <n v="0"/>
    <n v="0"/>
    <n v="-1"/>
    <n v="3"/>
  </r>
  <r>
    <x v="16"/>
    <x v="16"/>
    <x v="0"/>
    <n v="2"/>
    <x v="6"/>
    <x v="6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7"/>
    <x v="1"/>
    <n v="5"/>
    <n v="3"/>
    <n v="0"/>
    <n v="0"/>
    <n v="0"/>
    <n v="0"/>
    <n v="0"/>
    <n v="0"/>
    <n v="0"/>
    <n v="0"/>
    <n v="0"/>
    <n v="0"/>
    <n v="0"/>
    <n v="0"/>
    <n v="0"/>
    <n v="0"/>
    <n v="0"/>
  </r>
  <r>
    <x v="17"/>
    <x v="17"/>
    <x v="0"/>
    <n v="2"/>
    <x v="6"/>
    <x v="6"/>
    <x v="0"/>
    <n v="73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7"/>
    <x v="1"/>
    <n v="5"/>
    <n v="3"/>
    <n v="2"/>
    <n v="2"/>
    <n v="0"/>
    <n v="0"/>
    <n v="0"/>
    <n v="0"/>
    <n v="0"/>
    <n v="0"/>
    <n v="0"/>
    <n v="0"/>
    <n v="0"/>
    <n v="0"/>
    <n v="0"/>
    <n v="-1"/>
    <n v="3"/>
  </r>
  <r>
    <x v="18"/>
    <x v="18"/>
    <x v="0"/>
    <n v="2"/>
    <x v="6"/>
    <x v="6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7"/>
    <x v="3"/>
    <n v="5"/>
    <n v="3"/>
    <n v="1"/>
    <n v="0"/>
    <n v="0"/>
    <n v="0"/>
    <n v="0"/>
    <n v="0"/>
    <n v="0"/>
    <n v="0"/>
    <n v="0"/>
    <n v="0"/>
    <n v="0"/>
    <n v="0"/>
    <n v="0"/>
    <n v="0"/>
    <n v="1"/>
  </r>
  <r>
    <x v="19"/>
    <x v="19"/>
    <x v="0"/>
    <n v="2"/>
    <x v="6"/>
    <x v="6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7"/>
    <x v="0"/>
    <n v="5"/>
    <n v="3"/>
    <n v="0"/>
    <n v="0"/>
    <n v="0"/>
    <n v="0"/>
    <n v="0"/>
    <n v="0"/>
    <n v="0"/>
    <n v="0"/>
    <n v="0"/>
    <n v="0"/>
    <n v="0"/>
    <n v="0"/>
    <n v="0"/>
    <n v="0"/>
    <n v="0"/>
  </r>
  <r>
    <x v="20"/>
    <x v="20"/>
    <x v="0"/>
    <n v="2"/>
    <x v="6"/>
    <x v="6"/>
    <x v="2"/>
    <n v="17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7"/>
    <x v="1"/>
    <n v="5"/>
    <n v="3"/>
    <n v="1"/>
    <n v="1"/>
    <n v="0"/>
    <n v="0"/>
    <n v="0"/>
    <n v="0"/>
    <n v="0"/>
    <n v="0"/>
    <n v="0"/>
    <n v="0"/>
    <n v="0"/>
    <n v="0"/>
    <n v="0"/>
    <n v="0"/>
    <n v="2"/>
  </r>
  <r>
    <x v="21"/>
    <x v="21"/>
    <x v="0"/>
    <n v="2"/>
    <x v="6"/>
    <x v="6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7"/>
    <x v="0"/>
    <n v="5"/>
    <n v="3"/>
    <n v="0"/>
    <n v="0"/>
    <n v="0"/>
    <n v="0"/>
    <n v="0"/>
    <n v="0"/>
    <n v="0"/>
    <n v="0"/>
    <n v="0"/>
    <n v="0"/>
    <n v="0"/>
    <n v="0"/>
    <n v="0"/>
    <n v="0"/>
    <n v="0"/>
  </r>
  <r>
    <x v="182"/>
    <x v="183"/>
    <x v="0"/>
    <n v="2"/>
    <x v="6"/>
    <x v="6"/>
    <x v="2"/>
    <n v="38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7"/>
    <x v="1"/>
    <n v="5"/>
    <n v="3"/>
    <n v="1"/>
    <n v="1"/>
    <n v="0"/>
    <n v="0"/>
    <n v="0"/>
    <n v="0"/>
    <n v="0"/>
    <n v="0"/>
    <n v="0"/>
    <n v="0"/>
    <n v="0"/>
    <n v="0"/>
    <n v="0"/>
    <n v="0"/>
    <n v="2"/>
  </r>
  <r>
    <x v="22"/>
    <x v="22"/>
    <x v="0"/>
    <n v="2"/>
    <x v="6"/>
    <x v="6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7"/>
    <x v="0"/>
    <n v="5"/>
    <n v="3"/>
    <n v="2"/>
    <n v="2"/>
    <n v="0"/>
    <n v="0"/>
    <n v="0"/>
    <n v="0"/>
    <n v="0"/>
    <n v="0"/>
    <n v="-2"/>
    <n v="0"/>
    <n v="0"/>
    <n v="0"/>
    <n v="0"/>
    <n v="-1"/>
    <n v="1"/>
  </r>
  <r>
    <x v="23"/>
    <x v="23"/>
    <x v="0"/>
    <n v="2"/>
    <x v="6"/>
    <x v="6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7"/>
    <x v="3"/>
    <n v="5"/>
    <n v="3"/>
    <n v="2"/>
    <n v="2"/>
    <n v="0"/>
    <n v="0"/>
    <n v="0"/>
    <n v="0"/>
    <n v="0"/>
    <n v="0"/>
    <n v="-2"/>
    <n v="0"/>
    <n v="0"/>
    <n v="0"/>
    <n v="0"/>
    <n v="-1"/>
    <n v="1"/>
  </r>
  <r>
    <x v="24"/>
    <x v="24"/>
    <x v="0"/>
    <n v="2"/>
    <x v="6"/>
    <x v="6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7"/>
    <x v="1"/>
    <n v="5"/>
    <n v="3"/>
    <n v="0"/>
    <n v="0"/>
    <n v="0"/>
    <n v="0"/>
    <n v="0"/>
    <n v="0"/>
    <n v="0"/>
    <n v="0"/>
    <n v="0"/>
    <n v="0"/>
    <n v="0"/>
    <n v="0"/>
    <n v="0"/>
    <n v="0"/>
    <n v="0"/>
  </r>
  <r>
    <x v="25"/>
    <x v="25"/>
    <x v="0"/>
    <n v="2"/>
    <x v="6"/>
    <x v="6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n v="1"/>
    <n v="357"/>
    <m/>
    <m/>
    <m/>
    <m/>
    <n v="1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7"/>
    <x v="2"/>
    <n v="5"/>
    <n v="3"/>
    <n v="2"/>
    <n v="2"/>
    <n v="0"/>
    <n v="0"/>
    <n v="0"/>
    <n v="0"/>
    <n v="3"/>
    <n v="0"/>
    <n v="0"/>
    <n v="0"/>
    <n v="0"/>
    <n v="0"/>
    <n v="0"/>
    <n v="-1"/>
    <n v="6"/>
  </r>
  <r>
    <x v="26"/>
    <x v="26"/>
    <x v="0"/>
    <n v="2"/>
    <x v="6"/>
    <x v="6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7"/>
    <x v="1"/>
    <n v="5"/>
    <n v="3"/>
    <n v="0"/>
    <n v="0"/>
    <n v="0"/>
    <n v="0"/>
    <n v="0"/>
    <n v="0"/>
    <n v="0"/>
    <n v="0"/>
    <n v="0"/>
    <n v="0"/>
    <n v="0"/>
    <n v="0"/>
    <n v="0"/>
    <n v="0"/>
    <n v="0"/>
  </r>
  <r>
    <x v="27"/>
    <x v="27"/>
    <x v="0"/>
    <n v="2"/>
    <x v="6"/>
    <x v="6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7"/>
    <x v="0"/>
    <n v="5"/>
    <n v="3"/>
    <n v="0"/>
    <n v="0"/>
    <n v="0"/>
    <n v="0"/>
    <n v="0"/>
    <n v="0"/>
    <n v="0"/>
    <n v="0"/>
    <n v="0"/>
    <n v="0"/>
    <n v="0"/>
    <n v="0"/>
    <n v="0"/>
    <n v="0"/>
    <n v="0"/>
  </r>
  <r>
    <x v="28"/>
    <x v="28"/>
    <x v="0"/>
    <n v="2"/>
    <x v="6"/>
    <x v="6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7"/>
    <x v="2"/>
    <n v="5"/>
    <n v="3"/>
    <n v="1"/>
    <n v="0"/>
    <n v="0"/>
    <n v="0"/>
    <n v="0"/>
    <n v="0"/>
    <n v="0"/>
    <n v="0"/>
    <n v="0"/>
    <n v="0"/>
    <n v="0"/>
    <n v="0"/>
    <n v="0"/>
    <n v="0"/>
    <n v="1"/>
  </r>
  <r>
    <x v="29"/>
    <x v="29"/>
    <x v="0"/>
    <n v="2"/>
    <x v="6"/>
    <x v="6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7"/>
    <x v="0"/>
    <n v="5"/>
    <n v="3"/>
    <n v="0"/>
    <n v="0"/>
    <n v="0"/>
    <n v="0"/>
    <n v="0"/>
    <n v="0"/>
    <n v="0"/>
    <n v="0"/>
    <n v="0"/>
    <n v="0"/>
    <n v="0"/>
    <n v="0"/>
    <n v="0"/>
    <n v="0"/>
    <n v="0"/>
  </r>
  <r>
    <x v="246"/>
    <x v="247"/>
    <x v="8"/>
    <n v="1"/>
    <x v="7"/>
    <x v="7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08"/>
    <x v="0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247"/>
    <x v="248"/>
    <x v="8"/>
    <n v="1"/>
    <x v="7"/>
    <x v="7"/>
    <x v="2"/>
    <n v="14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08"/>
    <x v="2"/>
    <n v="2"/>
    <n v="1"/>
    <n v="1"/>
    <n v="1"/>
    <n v="0"/>
    <n v="0"/>
    <n v="0"/>
    <n v="0"/>
    <n v="0"/>
    <n v="0"/>
    <n v="0"/>
    <n v="0"/>
    <n v="0"/>
    <n v="0"/>
    <n v="0"/>
    <n v="0"/>
    <n v="2"/>
  </r>
  <r>
    <x v="248"/>
    <x v="249"/>
    <x v="8"/>
    <n v="1"/>
    <x v="7"/>
    <x v="7"/>
    <x v="0"/>
    <n v="90"/>
    <m/>
    <m/>
    <n v="0"/>
    <m/>
    <x v="0"/>
    <n v="29"/>
    <m/>
    <m/>
    <m/>
    <m/>
    <m/>
    <m/>
    <m/>
    <m/>
    <m/>
    <x v="1"/>
    <n v="1"/>
    <m/>
    <m/>
    <m/>
    <m/>
    <m/>
    <m/>
    <m/>
    <m/>
    <m/>
    <n v="1"/>
    <n v="1"/>
    <m/>
    <m/>
    <m/>
    <m/>
    <m/>
    <m/>
    <m/>
    <m/>
    <m/>
    <n v="1"/>
    <m/>
    <m/>
    <m/>
    <m/>
    <m/>
    <m/>
    <n v="0"/>
    <n v="0"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08"/>
    <x v="2"/>
    <n v="2"/>
    <n v="1"/>
    <n v="2"/>
    <n v="2"/>
    <n v="0"/>
    <n v="0"/>
    <n v="5"/>
    <n v="0"/>
    <n v="0"/>
    <n v="0"/>
    <n v="0"/>
    <n v="0"/>
    <n v="0"/>
    <n v="0"/>
    <n v="0"/>
    <n v="1"/>
    <n v="10"/>
  </r>
  <r>
    <x v="249"/>
    <x v="250"/>
    <x v="8"/>
    <n v="1"/>
    <x v="7"/>
    <x v="7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08"/>
    <x v="2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250"/>
    <x v="251"/>
    <x v="8"/>
    <n v="1"/>
    <x v="7"/>
    <x v="7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08"/>
    <x v="3"/>
    <n v="2"/>
    <n v="1"/>
    <n v="2"/>
    <n v="2"/>
    <n v="0"/>
    <n v="0"/>
    <n v="0"/>
    <n v="0"/>
    <n v="0"/>
    <n v="0"/>
    <n v="-1"/>
    <n v="0"/>
    <n v="0"/>
    <n v="0"/>
    <n v="0"/>
    <n v="1"/>
    <n v="4"/>
  </r>
  <r>
    <x v="251"/>
    <x v="252"/>
    <x v="8"/>
    <n v="1"/>
    <x v="7"/>
    <x v="7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08"/>
    <x v="2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252"/>
    <x v="253"/>
    <x v="8"/>
    <n v="1"/>
    <x v="7"/>
    <x v="7"/>
    <x v="2"/>
    <n v="24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08"/>
    <x v="2"/>
    <n v="2"/>
    <n v="1"/>
    <n v="1"/>
    <n v="1"/>
    <n v="0"/>
    <n v="0"/>
    <n v="0"/>
    <n v="0"/>
    <n v="0"/>
    <n v="0"/>
    <n v="0"/>
    <n v="0"/>
    <n v="0"/>
    <n v="0"/>
    <n v="0"/>
    <n v="0"/>
    <n v="2"/>
  </r>
  <r>
    <x v="253"/>
    <x v="254"/>
    <x v="8"/>
    <n v="1"/>
    <x v="7"/>
    <x v="7"/>
    <x v="2"/>
    <n v="23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08"/>
    <x v="0"/>
    <n v="2"/>
    <n v="1"/>
    <n v="1"/>
    <n v="1"/>
    <n v="0"/>
    <n v="0"/>
    <n v="0"/>
    <n v="0"/>
    <n v="0"/>
    <n v="0"/>
    <n v="0"/>
    <n v="0"/>
    <n v="0"/>
    <n v="0"/>
    <n v="0"/>
    <n v="0"/>
    <n v="2"/>
  </r>
  <r>
    <x v="254"/>
    <x v="255"/>
    <x v="8"/>
    <n v="1"/>
    <x v="7"/>
    <x v="7"/>
    <x v="0"/>
    <n v="66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08"/>
    <x v="2"/>
    <n v="2"/>
    <n v="1"/>
    <n v="2"/>
    <n v="2"/>
    <n v="0"/>
    <n v="0"/>
    <n v="0"/>
    <n v="0"/>
    <n v="0"/>
    <n v="0"/>
    <n v="0"/>
    <n v="0"/>
    <n v="0"/>
    <n v="0"/>
    <n v="0"/>
    <n v="1"/>
    <n v="5"/>
  </r>
  <r>
    <x v="255"/>
    <x v="256"/>
    <x v="8"/>
    <n v="1"/>
    <x v="7"/>
    <x v="7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08"/>
    <x v="2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256"/>
    <x v="257"/>
    <x v="8"/>
    <n v="1"/>
    <x v="7"/>
    <x v="7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08"/>
    <x v="0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257"/>
    <x v="258"/>
    <x v="8"/>
    <n v="1"/>
    <x v="7"/>
    <x v="7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08"/>
    <x v="1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258"/>
    <x v="259"/>
    <x v="8"/>
    <n v="1"/>
    <x v="7"/>
    <x v="7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08"/>
    <x v="0"/>
    <n v="2"/>
    <n v="1"/>
    <n v="2"/>
    <n v="2"/>
    <n v="0"/>
    <n v="0"/>
    <n v="0"/>
    <n v="0"/>
    <n v="0"/>
    <n v="0"/>
    <n v="-1"/>
    <n v="0"/>
    <n v="0"/>
    <n v="0"/>
    <n v="0"/>
    <n v="1"/>
    <n v="4"/>
  </r>
  <r>
    <x v="259"/>
    <x v="260"/>
    <x v="8"/>
    <n v="1"/>
    <x v="7"/>
    <x v="7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08"/>
    <x v="0"/>
    <n v="2"/>
    <n v="1"/>
    <n v="1"/>
    <n v="0"/>
    <n v="0"/>
    <n v="0"/>
    <n v="0"/>
    <n v="0"/>
    <n v="0"/>
    <n v="0"/>
    <n v="0"/>
    <n v="0"/>
    <n v="0"/>
    <n v="0"/>
    <n v="0"/>
    <n v="0"/>
    <n v="1"/>
  </r>
  <r>
    <x v="260"/>
    <x v="261"/>
    <x v="8"/>
    <n v="1"/>
    <x v="7"/>
    <x v="7"/>
    <x v="0"/>
    <n v="67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08"/>
    <x v="2"/>
    <n v="2"/>
    <n v="1"/>
    <n v="2"/>
    <n v="2"/>
    <n v="0"/>
    <n v="0"/>
    <n v="0"/>
    <n v="0"/>
    <n v="0"/>
    <n v="0"/>
    <n v="0"/>
    <n v="0"/>
    <n v="0"/>
    <n v="0"/>
    <n v="0"/>
    <n v="1"/>
    <n v="5"/>
  </r>
  <r>
    <x v="261"/>
    <x v="262"/>
    <x v="8"/>
    <n v="1"/>
    <x v="7"/>
    <x v="7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08"/>
    <x v="0"/>
    <n v="2"/>
    <n v="1"/>
    <n v="2"/>
    <n v="2"/>
    <n v="0"/>
    <n v="0"/>
    <n v="0"/>
    <n v="0"/>
    <n v="0"/>
    <n v="0"/>
    <n v="-1"/>
    <n v="0"/>
    <n v="0"/>
    <n v="0"/>
    <n v="0"/>
    <n v="1"/>
    <n v="4"/>
  </r>
  <r>
    <x v="262"/>
    <x v="263"/>
    <x v="8"/>
    <n v="1"/>
    <x v="7"/>
    <x v="7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08"/>
    <x v="1"/>
    <n v="2"/>
    <n v="1"/>
    <n v="1"/>
    <n v="0"/>
    <n v="0"/>
    <n v="0"/>
    <n v="0"/>
    <n v="0"/>
    <n v="0"/>
    <n v="0"/>
    <n v="0"/>
    <n v="0"/>
    <n v="0"/>
    <n v="0"/>
    <n v="0"/>
    <n v="0"/>
    <n v="1"/>
  </r>
  <r>
    <x v="263"/>
    <x v="264"/>
    <x v="8"/>
    <n v="1"/>
    <x v="7"/>
    <x v="7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08"/>
    <x v="2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264"/>
    <x v="265"/>
    <x v="8"/>
    <n v="1"/>
    <x v="7"/>
    <x v="7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08"/>
    <x v="0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265"/>
    <x v="266"/>
    <x v="8"/>
    <n v="1"/>
    <x v="7"/>
    <x v="7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08"/>
    <x v="3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266"/>
    <x v="267"/>
    <x v="8"/>
    <n v="1"/>
    <x v="7"/>
    <x v="7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08"/>
    <x v="2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267"/>
    <x v="268"/>
    <x v="8"/>
    <n v="1"/>
    <x v="7"/>
    <x v="7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08"/>
    <x v="3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268"/>
    <x v="269"/>
    <x v="8"/>
    <n v="1"/>
    <x v="7"/>
    <x v="7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08"/>
    <x v="0"/>
    <n v="2"/>
    <n v="1"/>
    <n v="2"/>
    <n v="2"/>
    <n v="0"/>
    <n v="0"/>
    <n v="0"/>
    <n v="0"/>
    <n v="0"/>
    <n v="0"/>
    <n v="-1"/>
    <n v="0"/>
    <n v="0"/>
    <n v="0"/>
    <n v="0"/>
    <n v="1"/>
    <n v="4"/>
  </r>
  <r>
    <x v="269"/>
    <x v="270"/>
    <x v="8"/>
    <n v="1"/>
    <x v="7"/>
    <x v="7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08"/>
    <x v="3"/>
    <n v="2"/>
    <n v="1"/>
    <n v="1"/>
    <n v="0"/>
    <n v="0"/>
    <n v="0"/>
    <n v="0"/>
    <n v="0"/>
    <n v="0"/>
    <n v="0"/>
    <n v="0"/>
    <n v="0"/>
    <n v="0"/>
    <n v="0"/>
    <n v="0"/>
    <n v="0"/>
    <n v="1"/>
  </r>
  <r>
    <x v="270"/>
    <x v="271"/>
    <x v="8"/>
    <n v="1"/>
    <x v="7"/>
    <x v="7"/>
    <x v="0"/>
    <n v="76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n v="1"/>
    <n v="1767"/>
    <m/>
    <m/>
    <m/>
    <m/>
    <n v="1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08"/>
    <x v="2"/>
    <n v="2"/>
    <n v="1"/>
    <n v="2"/>
    <n v="2"/>
    <n v="0"/>
    <n v="0"/>
    <n v="0"/>
    <n v="0"/>
    <n v="3"/>
    <n v="0"/>
    <n v="0"/>
    <n v="0"/>
    <n v="0"/>
    <n v="0"/>
    <n v="0"/>
    <n v="1"/>
    <n v="8"/>
  </r>
  <r>
    <x v="271"/>
    <x v="272"/>
    <x v="8"/>
    <n v="1"/>
    <x v="7"/>
    <x v="7"/>
    <x v="0"/>
    <n v="90"/>
    <m/>
    <m/>
    <n v="0"/>
    <m/>
    <x v="0"/>
    <n v="32"/>
    <n v="48"/>
    <m/>
    <m/>
    <m/>
    <m/>
    <m/>
    <m/>
    <m/>
    <m/>
    <x v="2"/>
    <n v="1"/>
    <n v="1"/>
    <m/>
    <m/>
    <m/>
    <m/>
    <m/>
    <m/>
    <m/>
    <m/>
    <n v="2"/>
    <n v="2"/>
    <n v="1"/>
    <m/>
    <m/>
    <m/>
    <m/>
    <m/>
    <m/>
    <m/>
    <m/>
    <n v="2"/>
    <m/>
    <m/>
    <m/>
    <m/>
    <m/>
    <m/>
    <n v="0"/>
    <n v="0"/>
    <n v="1"/>
    <m/>
    <m/>
    <m/>
    <m/>
    <m/>
    <m/>
    <m/>
    <m/>
    <n v="1"/>
    <m/>
    <n v="1"/>
    <m/>
    <m/>
    <m/>
    <m/>
    <m/>
    <m/>
    <m/>
    <m/>
    <n v="1"/>
    <m/>
    <m/>
    <n v="0"/>
    <m/>
    <m/>
    <m/>
    <m/>
    <x v="0"/>
    <m/>
    <m/>
    <m/>
    <m/>
    <n v="0"/>
    <m/>
    <m/>
    <n v="48"/>
    <m/>
    <m/>
    <m/>
    <n v="1"/>
    <n v="4"/>
    <m/>
    <m/>
    <m/>
    <n v="1"/>
    <m/>
    <m/>
    <m/>
    <m/>
    <n v="0"/>
    <m/>
    <m/>
    <m/>
    <m/>
    <n v="0"/>
    <m/>
    <m/>
    <m/>
    <m/>
    <n v="0"/>
    <m/>
    <m/>
    <m/>
    <m/>
    <n v="0"/>
    <n v="47"/>
    <m/>
    <m/>
    <m/>
    <n v="1"/>
    <n v="1"/>
    <m/>
    <m/>
    <m/>
    <n v="1"/>
    <m/>
    <m/>
    <m/>
    <m/>
    <n v="0"/>
    <m/>
    <m/>
    <m/>
    <m/>
    <n v="0"/>
    <n v="408"/>
    <x v="1"/>
    <n v="2"/>
    <n v="1"/>
    <n v="2"/>
    <n v="2"/>
    <n v="0"/>
    <n v="0"/>
    <n v="7"/>
    <n v="0"/>
    <n v="0"/>
    <n v="0"/>
    <n v="0"/>
    <n v="0"/>
    <n v="0"/>
    <n v="0"/>
    <n v="0"/>
    <n v="1"/>
    <n v="12"/>
  </r>
  <r>
    <x v="272"/>
    <x v="273"/>
    <x v="8"/>
    <n v="1"/>
    <x v="7"/>
    <x v="7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08"/>
    <x v="2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273"/>
    <x v="274"/>
    <x v="8"/>
    <n v="1"/>
    <x v="7"/>
    <x v="7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n v="1"/>
    <n v="728"/>
    <m/>
    <m/>
    <m/>
    <m/>
    <n v="1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08"/>
    <x v="2"/>
    <n v="2"/>
    <n v="1"/>
    <n v="2"/>
    <n v="2"/>
    <n v="0"/>
    <n v="0"/>
    <n v="0"/>
    <n v="0"/>
    <n v="3"/>
    <n v="0"/>
    <n v="0"/>
    <n v="0"/>
    <n v="0"/>
    <n v="0"/>
    <n v="0"/>
    <n v="1"/>
    <n v="8"/>
  </r>
  <r>
    <x v="274"/>
    <x v="275"/>
    <x v="8"/>
    <n v="1"/>
    <x v="7"/>
    <x v="7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08"/>
    <x v="2"/>
    <n v="2"/>
    <n v="1"/>
    <n v="1"/>
    <n v="0"/>
    <n v="0"/>
    <n v="0"/>
    <n v="0"/>
    <n v="0"/>
    <n v="0"/>
    <n v="0"/>
    <n v="0"/>
    <n v="0"/>
    <n v="0"/>
    <n v="0"/>
    <n v="0"/>
    <n v="0"/>
    <n v="1"/>
  </r>
  <r>
    <x v="275"/>
    <x v="276"/>
    <x v="8"/>
    <n v="1"/>
    <x v="7"/>
    <x v="7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08"/>
    <x v="2"/>
    <n v="2"/>
    <n v="1"/>
    <n v="2"/>
    <n v="2"/>
    <n v="0"/>
    <n v="0"/>
    <n v="0"/>
    <n v="0"/>
    <n v="0"/>
    <n v="0"/>
    <n v="0"/>
    <n v="0"/>
    <n v="0"/>
    <n v="0"/>
    <n v="0"/>
    <n v="1"/>
    <n v="5"/>
  </r>
  <r>
    <x v="276"/>
    <x v="277"/>
    <x v="8"/>
    <n v="1"/>
    <x v="7"/>
    <x v="7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08"/>
    <x v="0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0"/>
    <n v="2"/>
    <x v="7"/>
    <x v="7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8"/>
    <x v="0"/>
    <n v="3"/>
    <n v="3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0"/>
    <n v="2"/>
    <x v="7"/>
    <x v="7"/>
    <x v="2"/>
    <n v="34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8"/>
    <x v="1"/>
    <n v="3"/>
    <n v="3"/>
    <n v="1"/>
    <n v="1"/>
    <n v="0"/>
    <n v="0"/>
    <n v="0"/>
    <n v="0"/>
    <n v="0"/>
    <n v="0"/>
    <n v="0"/>
    <n v="0"/>
    <n v="0"/>
    <n v="0"/>
    <n v="0"/>
    <n v="0"/>
    <n v="2"/>
  </r>
  <r>
    <x v="2"/>
    <x v="2"/>
    <x v="0"/>
    <n v="2"/>
    <x v="7"/>
    <x v="7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8"/>
    <x v="2"/>
    <n v="3"/>
    <n v="3"/>
    <n v="2"/>
    <n v="2"/>
    <n v="0"/>
    <n v="0"/>
    <n v="0"/>
    <n v="0"/>
    <n v="0"/>
    <n v="0"/>
    <n v="0"/>
    <n v="0"/>
    <n v="0"/>
    <n v="0"/>
    <n v="0"/>
    <n v="-1"/>
    <n v="3"/>
  </r>
  <r>
    <x v="3"/>
    <x v="3"/>
    <x v="0"/>
    <n v="2"/>
    <x v="7"/>
    <x v="7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8"/>
    <x v="0"/>
    <n v="3"/>
    <n v="3"/>
    <n v="0"/>
    <n v="0"/>
    <n v="0"/>
    <n v="0"/>
    <n v="0"/>
    <n v="0"/>
    <n v="0"/>
    <n v="0"/>
    <n v="0"/>
    <n v="0"/>
    <n v="0"/>
    <n v="0"/>
    <n v="0"/>
    <n v="0"/>
    <n v="0"/>
  </r>
  <r>
    <x v="4"/>
    <x v="4"/>
    <x v="0"/>
    <n v="2"/>
    <x v="7"/>
    <x v="7"/>
    <x v="0"/>
    <n v="63"/>
    <n v="36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n v="1"/>
    <n v="742"/>
    <m/>
    <m/>
    <m/>
    <m/>
    <n v="1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8"/>
    <x v="2"/>
    <n v="3"/>
    <n v="3"/>
    <n v="2"/>
    <n v="2"/>
    <n v="-1"/>
    <n v="0"/>
    <n v="0"/>
    <n v="0"/>
    <n v="3"/>
    <n v="0"/>
    <n v="0"/>
    <n v="0"/>
    <n v="0"/>
    <n v="0"/>
    <n v="0"/>
    <n v="-1"/>
    <n v="5"/>
  </r>
  <r>
    <x v="5"/>
    <x v="5"/>
    <x v="0"/>
    <n v="2"/>
    <x v="7"/>
    <x v="7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8"/>
    <x v="2"/>
    <n v="3"/>
    <n v="3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n v="2"/>
    <x v="7"/>
    <x v="7"/>
    <x v="0"/>
    <n v="90"/>
    <m/>
    <m/>
    <n v="0"/>
    <m/>
    <x v="0"/>
    <n v="35"/>
    <m/>
    <m/>
    <m/>
    <m/>
    <m/>
    <m/>
    <m/>
    <m/>
    <m/>
    <x v="1"/>
    <n v="2"/>
    <m/>
    <m/>
    <m/>
    <m/>
    <m/>
    <m/>
    <m/>
    <m/>
    <m/>
    <n v="1"/>
    <n v="1"/>
    <m/>
    <m/>
    <m/>
    <m/>
    <m/>
    <m/>
    <m/>
    <m/>
    <m/>
    <n v="1"/>
    <m/>
    <m/>
    <m/>
    <m/>
    <m/>
    <m/>
    <n v="0"/>
    <n v="1"/>
    <m/>
    <m/>
    <m/>
    <m/>
    <m/>
    <m/>
    <m/>
    <m/>
    <m/>
    <n v="1"/>
    <n v="2"/>
    <m/>
    <m/>
    <m/>
    <m/>
    <m/>
    <m/>
    <m/>
    <m/>
    <m/>
    <n v="1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8"/>
    <x v="2"/>
    <n v="3"/>
    <n v="3"/>
    <n v="2"/>
    <n v="2"/>
    <n v="0"/>
    <n v="0"/>
    <n v="5"/>
    <n v="1"/>
    <n v="0"/>
    <n v="0"/>
    <n v="0"/>
    <n v="0"/>
    <n v="0"/>
    <n v="0"/>
    <n v="0"/>
    <n v="-1"/>
    <n v="9"/>
  </r>
  <r>
    <x v="7"/>
    <x v="7"/>
    <x v="0"/>
    <n v="2"/>
    <x v="7"/>
    <x v="7"/>
    <x v="0"/>
    <n v="90"/>
    <n v="86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8"/>
    <x v="0"/>
    <n v="3"/>
    <n v="3"/>
    <n v="2"/>
    <n v="2"/>
    <n v="-1"/>
    <n v="0"/>
    <n v="0"/>
    <n v="0"/>
    <n v="0"/>
    <n v="0"/>
    <n v="-2"/>
    <n v="0"/>
    <n v="0"/>
    <n v="0"/>
    <n v="0"/>
    <n v="-1"/>
    <n v="0"/>
  </r>
  <r>
    <x v="8"/>
    <x v="8"/>
    <x v="0"/>
    <n v="2"/>
    <x v="7"/>
    <x v="7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8"/>
    <x v="0"/>
    <n v="3"/>
    <n v="3"/>
    <n v="0"/>
    <n v="0"/>
    <n v="0"/>
    <n v="0"/>
    <n v="0"/>
    <n v="0"/>
    <n v="0"/>
    <n v="0"/>
    <n v="0"/>
    <n v="0"/>
    <n v="0"/>
    <n v="0"/>
    <n v="0"/>
    <n v="0"/>
    <n v="0"/>
  </r>
  <r>
    <x v="9"/>
    <x v="9"/>
    <x v="0"/>
    <n v="2"/>
    <x v="7"/>
    <x v="7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8"/>
    <x v="3"/>
    <n v="3"/>
    <n v="3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0"/>
    <n v="2"/>
    <x v="7"/>
    <x v="7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8"/>
    <x v="2"/>
    <n v="3"/>
    <n v="3"/>
    <n v="0"/>
    <n v="0"/>
    <n v="0"/>
    <n v="0"/>
    <n v="0"/>
    <n v="0"/>
    <n v="0"/>
    <n v="0"/>
    <n v="0"/>
    <n v="0"/>
    <n v="0"/>
    <n v="0"/>
    <n v="0"/>
    <n v="0"/>
    <n v="0"/>
  </r>
  <r>
    <x v="11"/>
    <x v="11"/>
    <x v="0"/>
    <n v="2"/>
    <x v="7"/>
    <x v="7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8"/>
    <x v="0"/>
    <n v="3"/>
    <n v="3"/>
    <n v="1"/>
    <n v="0"/>
    <n v="0"/>
    <n v="0"/>
    <n v="0"/>
    <n v="0"/>
    <n v="0"/>
    <n v="0"/>
    <n v="0"/>
    <n v="0"/>
    <n v="0"/>
    <n v="0"/>
    <n v="0"/>
    <n v="0"/>
    <n v="1"/>
  </r>
  <r>
    <x v="12"/>
    <x v="12"/>
    <x v="0"/>
    <n v="2"/>
    <x v="7"/>
    <x v="7"/>
    <x v="0"/>
    <n v="64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8"/>
    <x v="1"/>
    <n v="3"/>
    <n v="3"/>
    <n v="2"/>
    <n v="2"/>
    <n v="0"/>
    <n v="0"/>
    <n v="0"/>
    <n v="0"/>
    <n v="0"/>
    <n v="0"/>
    <n v="0"/>
    <n v="0"/>
    <n v="0"/>
    <n v="0"/>
    <n v="0"/>
    <n v="-1"/>
    <n v="3"/>
  </r>
  <r>
    <x v="181"/>
    <x v="182"/>
    <x v="0"/>
    <n v="2"/>
    <x v="7"/>
    <x v="7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8"/>
    <x v="2"/>
    <n v="3"/>
    <n v="3"/>
    <n v="0"/>
    <n v="0"/>
    <n v="0"/>
    <n v="0"/>
    <n v="0"/>
    <n v="0"/>
    <n v="0"/>
    <n v="0"/>
    <n v="0"/>
    <n v="0"/>
    <n v="0"/>
    <n v="0"/>
    <n v="0"/>
    <n v="0"/>
    <n v="0"/>
  </r>
  <r>
    <x v="13"/>
    <x v="13"/>
    <x v="0"/>
    <n v="2"/>
    <x v="7"/>
    <x v="7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8"/>
    <x v="0"/>
    <n v="3"/>
    <n v="3"/>
    <n v="2"/>
    <n v="2"/>
    <n v="0"/>
    <n v="0"/>
    <n v="0"/>
    <n v="0"/>
    <n v="0"/>
    <n v="0"/>
    <n v="-2"/>
    <n v="0"/>
    <n v="0"/>
    <n v="0"/>
    <n v="0"/>
    <n v="-1"/>
    <n v="1"/>
  </r>
  <r>
    <x v="14"/>
    <x v="14"/>
    <x v="0"/>
    <n v="2"/>
    <x v="7"/>
    <x v="7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8"/>
    <x v="1"/>
    <n v="3"/>
    <n v="3"/>
    <n v="0"/>
    <n v="0"/>
    <n v="0"/>
    <n v="0"/>
    <n v="0"/>
    <n v="0"/>
    <n v="0"/>
    <n v="0"/>
    <n v="0"/>
    <n v="0"/>
    <n v="0"/>
    <n v="0"/>
    <n v="0"/>
    <n v="0"/>
    <n v="0"/>
  </r>
  <r>
    <x v="15"/>
    <x v="15"/>
    <x v="0"/>
    <n v="2"/>
    <x v="7"/>
    <x v="7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8"/>
    <x v="2"/>
    <n v="3"/>
    <n v="3"/>
    <n v="0"/>
    <n v="0"/>
    <n v="0"/>
    <n v="0"/>
    <n v="0"/>
    <n v="0"/>
    <n v="0"/>
    <n v="0"/>
    <n v="0"/>
    <n v="0"/>
    <n v="0"/>
    <n v="0"/>
    <n v="0"/>
    <n v="0"/>
    <n v="0"/>
  </r>
  <r>
    <x v="16"/>
    <x v="16"/>
    <x v="0"/>
    <n v="2"/>
    <x v="7"/>
    <x v="7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8"/>
    <x v="1"/>
    <n v="3"/>
    <n v="3"/>
    <n v="0"/>
    <n v="0"/>
    <n v="0"/>
    <n v="0"/>
    <n v="0"/>
    <n v="0"/>
    <n v="0"/>
    <n v="0"/>
    <n v="0"/>
    <n v="0"/>
    <n v="0"/>
    <n v="0"/>
    <n v="0"/>
    <n v="0"/>
    <n v="0"/>
  </r>
  <r>
    <x v="17"/>
    <x v="17"/>
    <x v="0"/>
    <n v="2"/>
    <x v="7"/>
    <x v="7"/>
    <x v="0"/>
    <n v="56"/>
    <n v="52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8"/>
    <x v="1"/>
    <n v="3"/>
    <n v="3"/>
    <n v="2"/>
    <n v="1"/>
    <n v="-1"/>
    <n v="0"/>
    <n v="0"/>
    <n v="0"/>
    <n v="0"/>
    <n v="0"/>
    <n v="0"/>
    <n v="0"/>
    <n v="0"/>
    <n v="0"/>
    <n v="0"/>
    <n v="0"/>
    <n v="2"/>
  </r>
  <r>
    <x v="18"/>
    <x v="18"/>
    <x v="0"/>
    <n v="2"/>
    <x v="7"/>
    <x v="7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8"/>
    <x v="3"/>
    <n v="3"/>
    <n v="3"/>
    <n v="1"/>
    <n v="0"/>
    <n v="0"/>
    <n v="0"/>
    <n v="0"/>
    <n v="0"/>
    <n v="0"/>
    <n v="0"/>
    <n v="0"/>
    <n v="0"/>
    <n v="0"/>
    <n v="0"/>
    <n v="0"/>
    <n v="0"/>
    <n v="1"/>
  </r>
  <r>
    <x v="19"/>
    <x v="19"/>
    <x v="0"/>
    <n v="2"/>
    <x v="7"/>
    <x v="7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8"/>
    <x v="0"/>
    <n v="3"/>
    <n v="3"/>
    <n v="2"/>
    <n v="2"/>
    <n v="0"/>
    <n v="0"/>
    <n v="0"/>
    <n v="0"/>
    <n v="0"/>
    <n v="0"/>
    <n v="-2"/>
    <n v="0"/>
    <n v="0"/>
    <n v="0"/>
    <n v="0"/>
    <n v="-1"/>
    <n v="1"/>
  </r>
  <r>
    <x v="20"/>
    <x v="20"/>
    <x v="0"/>
    <n v="2"/>
    <x v="7"/>
    <x v="7"/>
    <x v="2"/>
    <n v="27"/>
    <n v="82"/>
    <n v="90"/>
    <n v="2"/>
    <n v="90"/>
    <x v="1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8"/>
    <x v="1"/>
    <n v="3"/>
    <n v="3"/>
    <n v="1"/>
    <n v="1"/>
    <n v="-2"/>
    <n v="0"/>
    <n v="0"/>
    <n v="0"/>
    <n v="0"/>
    <n v="0"/>
    <n v="0"/>
    <n v="0"/>
    <n v="0"/>
    <n v="0"/>
    <n v="0"/>
    <n v="0"/>
    <n v="0"/>
  </r>
  <r>
    <x v="21"/>
    <x v="21"/>
    <x v="0"/>
    <n v="2"/>
    <x v="7"/>
    <x v="7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8"/>
    <x v="0"/>
    <n v="3"/>
    <n v="3"/>
    <n v="0"/>
    <n v="0"/>
    <n v="0"/>
    <n v="0"/>
    <n v="0"/>
    <n v="0"/>
    <n v="0"/>
    <n v="0"/>
    <n v="0"/>
    <n v="0"/>
    <n v="0"/>
    <n v="0"/>
    <n v="0"/>
    <n v="0"/>
    <n v="0"/>
  </r>
  <r>
    <x v="182"/>
    <x v="183"/>
    <x v="0"/>
    <n v="2"/>
    <x v="7"/>
    <x v="7"/>
    <x v="2"/>
    <n v="26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8"/>
    <x v="1"/>
    <n v="3"/>
    <n v="3"/>
    <n v="1"/>
    <n v="1"/>
    <n v="0"/>
    <n v="0"/>
    <n v="0"/>
    <n v="0"/>
    <n v="0"/>
    <n v="0"/>
    <n v="0"/>
    <n v="0"/>
    <n v="0"/>
    <n v="0"/>
    <n v="0"/>
    <n v="0"/>
    <n v="2"/>
  </r>
  <r>
    <x v="22"/>
    <x v="22"/>
    <x v="0"/>
    <n v="2"/>
    <x v="7"/>
    <x v="7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8"/>
    <x v="0"/>
    <n v="3"/>
    <n v="3"/>
    <n v="2"/>
    <n v="2"/>
    <n v="0"/>
    <n v="0"/>
    <n v="0"/>
    <n v="0"/>
    <n v="0"/>
    <n v="0"/>
    <n v="-2"/>
    <n v="0"/>
    <n v="0"/>
    <n v="0"/>
    <n v="0"/>
    <n v="-1"/>
    <n v="1"/>
  </r>
  <r>
    <x v="23"/>
    <x v="23"/>
    <x v="0"/>
    <n v="2"/>
    <x v="7"/>
    <x v="7"/>
    <x v="0"/>
    <n v="90"/>
    <n v="47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n v="47"/>
    <m/>
    <m/>
    <m/>
    <n v="1"/>
    <n v="2"/>
    <m/>
    <m/>
    <m/>
    <n v="1"/>
    <m/>
    <m/>
    <m/>
    <m/>
    <n v="0"/>
    <m/>
    <m/>
    <m/>
    <m/>
    <n v="0"/>
    <m/>
    <m/>
    <m/>
    <m/>
    <n v="0"/>
    <m/>
    <m/>
    <m/>
    <m/>
    <n v="0"/>
    <n v="708"/>
    <x v="3"/>
    <n v="3"/>
    <n v="3"/>
    <n v="2"/>
    <n v="2"/>
    <n v="-1"/>
    <n v="0"/>
    <n v="0"/>
    <n v="0"/>
    <n v="0"/>
    <n v="0"/>
    <n v="-2"/>
    <n v="0"/>
    <n v="0"/>
    <n v="-1"/>
    <n v="0"/>
    <n v="-1"/>
    <n v="-1"/>
  </r>
  <r>
    <x v="24"/>
    <x v="24"/>
    <x v="0"/>
    <n v="2"/>
    <x v="7"/>
    <x v="7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8"/>
    <x v="1"/>
    <n v="3"/>
    <n v="3"/>
    <n v="0"/>
    <n v="0"/>
    <n v="0"/>
    <n v="0"/>
    <n v="0"/>
    <n v="0"/>
    <n v="0"/>
    <n v="0"/>
    <n v="0"/>
    <n v="0"/>
    <n v="0"/>
    <n v="0"/>
    <n v="0"/>
    <n v="0"/>
    <n v="0"/>
  </r>
  <r>
    <x v="25"/>
    <x v="25"/>
    <x v="0"/>
    <n v="2"/>
    <x v="7"/>
    <x v="7"/>
    <x v="0"/>
    <n v="90"/>
    <m/>
    <m/>
    <n v="0"/>
    <m/>
    <x v="0"/>
    <n v="39"/>
    <m/>
    <m/>
    <m/>
    <m/>
    <m/>
    <m/>
    <m/>
    <m/>
    <m/>
    <x v="1"/>
    <n v="2"/>
    <m/>
    <m/>
    <m/>
    <m/>
    <m/>
    <m/>
    <m/>
    <m/>
    <m/>
    <n v="1"/>
    <n v="1"/>
    <m/>
    <m/>
    <m/>
    <m/>
    <m/>
    <m/>
    <m/>
    <m/>
    <m/>
    <n v="1"/>
    <m/>
    <m/>
    <m/>
    <m/>
    <m/>
    <m/>
    <n v="0"/>
    <n v="0"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8"/>
    <x v="2"/>
    <n v="3"/>
    <n v="3"/>
    <n v="2"/>
    <n v="2"/>
    <n v="0"/>
    <n v="0"/>
    <n v="5"/>
    <n v="1"/>
    <n v="0"/>
    <n v="0"/>
    <n v="0"/>
    <n v="0"/>
    <n v="0"/>
    <n v="0"/>
    <n v="0"/>
    <n v="-1"/>
    <n v="9"/>
  </r>
  <r>
    <x v="26"/>
    <x v="26"/>
    <x v="0"/>
    <n v="2"/>
    <x v="7"/>
    <x v="7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8"/>
    <x v="1"/>
    <n v="3"/>
    <n v="3"/>
    <n v="1"/>
    <n v="0"/>
    <n v="0"/>
    <n v="0"/>
    <n v="0"/>
    <n v="0"/>
    <n v="0"/>
    <n v="0"/>
    <n v="0"/>
    <n v="0"/>
    <n v="0"/>
    <n v="0"/>
    <n v="0"/>
    <n v="0"/>
    <n v="1"/>
  </r>
  <r>
    <x v="27"/>
    <x v="27"/>
    <x v="0"/>
    <n v="2"/>
    <x v="7"/>
    <x v="7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8"/>
    <x v="0"/>
    <n v="3"/>
    <n v="3"/>
    <n v="0"/>
    <n v="0"/>
    <n v="0"/>
    <n v="0"/>
    <n v="0"/>
    <n v="0"/>
    <n v="0"/>
    <n v="0"/>
    <n v="0"/>
    <n v="0"/>
    <n v="0"/>
    <n v="0"/>
    <n v="0"/>
    <n v="0"/>
    <n v="0"/>
  </r>
  <r>
    <x v="28"/>
    <x v="28"/>
    <x v="0"/>
    <n v="2"/>
    <x v="7"/>
    <x v="7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8"/>
    <x v="2"/>
    <n v="3"/>
    <n v="3"/>
    <n v="0"/>
    <n v="0"/>
    <n v="0"/>
    <n v="0"/>
    <n v="0"/>
    <n v="0"/>
    <n v="0"/>
    <n v="0"/>
    <n v="0"/>
    <n v="0"/>
    <n v="0"/>
    <n v="0"/>
    <n v="0"/>
    <n v="0"/>
    <n v="0"/>
  </r>
  <r>
    <x v="29"/>
    <x v="29"/>
    <x v="0"/>
    <n v="2"/>
    <x v="7"/>
    <x v="7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8"/>
    <x v="0"/>
    <n v="3"/>
    <n v="3"/>
    <n v="1"/>
    <n v="0"/>
    <n v="0"/>
    <n v="0"/>
    <n v="0"/>
    <n v="0"/>
    <n v="0"/>
    <n v="0"/>
    <n v="0"/>
    <n v="0"/>
    <n v="0"/>
    <n v="0"/>
    <n v="0"/>
    <n v="0"/>
    <n v="1"/>
  </r>
  <r>
    <x v="0"/>
    <x v="0"/>
    <x v="0"/>
    <n v="1"/>
    <x v="8"/>
    <x v="8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9"/>
    <x v="0"/>
    <n v="2"/>
    <n v="2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0"/>
    <n v="1"/>
    <x v="8"/>
    <x v="8"/>
    <x v="0"/>
    <n v="2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9"/>
    <x v="1"/>
    <n v="2"/>
    <n v="2"/>
    <n v="2"/>
    <n v="1"/>
    <n v="0"/>
    <n v="0"/>
    <n v="0"/>
    <n v="0"/>
    <n v="0"/>
    <n v="0"/>
    <n v="0"/>
    <n v="0"/>
    <n v="0"/>
    <n v="0"/>
    <n v="0"/>
    <n v="0"/>
    <n v="3"/>
  </r>
  <r>
    <x v="2"/>
    <x v="2"/>
    <x v="0"/>
    <n v="1"/>
    <x v="8"/>
    <x v="8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9"/>
    <x v="2"/>
    <n v="2"/>
    <n v="2"/>
    <n v="2"/>
    <n v="2"/>
    <n v="0"/>
    <n v="0"/>
    <n v="0"/>
    <n v="0"/>
    <n v="0"/>
    <n v="0"/>
    <n v="0"/>
    <n v="0"/>
    <n v="0"/>
    <n v="0"/>
    <n v="0"/>
    <n v="0"/>
    <n v="4"/>
  </r>
  <r>
    <x v="3"/>
    <x v="3"/>
    <x v="0"/>
    <n v="1"/>
    <x v="8"/>
    <x v="8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9"/>
    <x v="0"/>
    <n v="2"/>
    <n v="2"/>
    <n v="0"/>
    <n v="0"/>
    <n v="0"/>
    <n v="0"/>
    <n v="0"/>
    <n v="0"/>
    <n v="0"/>
    <n v="0"/>
    <n v="0"/>
    <n v="0"/>
    <n v="0"/>
    <n v="0"/>
    <n v="0"/>
    <n v="0"/>
    <n v="0"/>
  </r>
  <r>
    <x v="4"/>
    <x v="4"/>
    <x v="0"/>
    <n v="1"/>
    <x v="8"/>
    <x v="8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9"/>
    <x v="2"/>
    <n v="2"/>
    <n v="2"/>
    <n v="1"/>
    <n v="0"/>
    <n v="0"/>
    <n v="0"/>
    <n v="0"/>
    <n v="0"/>
    <n v="0"/>
    <n v="0"/>
    <n v="0"/>
    <n v="0"/>
    <n v="0"/>
    <n v="0"/>
    <n v="0"/>
    <n v="0"/>
    <n v="1"/>
  </r>
  <r>
    <x v="5"/>
    <x v="5"/>
    <x v="0"/>
    <n v="1"/>
    <x v="8"/>
    <x v="8"/>
    <x v="2"/>
    <n v="28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9"/>
    <x v="2"/>
    <n v="2"/>
    <n v="2"/>
    <n v="1"/>
    <n v="1"/>
    <n v="0"/>
    <n v="0"/>
    <n v="0"/>
    <n v="0"/>
    <n v="0"/>
    <n v="0"/>
    <n v="0"/>
    <n v="0"/>
    <n v="0"/>
    <n v="0"/>
    <n v="0"/>
    <n v="0"/>
    <n v="2"/>
  </r>
  <r>
    <x v="6"/>
    <x v="6"/>
    <x v="0"/>
    <n v="1"/>
    <x v="8"/>
    <x v="8"/>
    <x v="0"/>
    <n v="90"/>
    <m/>
    <m/>
    <n v="0"/>
    <m/>
    <x v="0"/>
    <n v="82"/>
    <m/>
    <m/>
    <m/>
    <m/>
    <m/>
    <m/>
    <m/>
    <m/>
    <m/>
    <x v="1"/>
    <n v="2"/>
    <m/>
    <m/>
    <m/>
    <m/>
    <m/>
    <m/>
    <m/>
    <m/>
    <m/>
    <n v="1"/>
    <n v="1"/>
    <m/>
    <m/>
    <m/>
    <m/>
    <m/>
    <m/>
    <m/>
    <m/>
    <m/>
    <n v="1"/>
    <m/>
    <m/>
    <m/>
    <m/>
    <m/>
    <m/>
    <n v="0"/>
    <n v="1"/>
    <m/>
    <m/>
    <m/>
    <m/>
    <m/>
    <m/>
    <m/>
    <m/>
    <m/>
    <n v="1"/>
    <n v="2"/>
    <m/>
    <m/>
    <m/>
    <m/>
    <m/>
    <m/>
    <m/>
    <m/>
    <m/>
    <n v="1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9"/>
    <x v="2"/>
    <n v="2"/>
    <n v="2"/>
    <n v="2"/>
    <n v="2"/>
    <n v="0"/>
    <n v="0"/>
    <n v="5"/>
    <n v="1"/>
    <n v="0"/>
    <n v="0"/>
    <n v="0"/>
    <n v="0"/>
    <n v="0"/>
    <n v="0"/>
    <n v="0"/>
    <n v="0"/>
    <n v="10"/>
  </r>
  <r>
    <x v="7"/>
    <x v="7"/>
    <x v="0"/>
    <n v="1"/>
    <x v="8"/>
    <x v="8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9"/>
    <x v="0"/>
    <n v="2"/>
    <n v="2"/>
    <n v="1"/>
    <n v="0"/>
    <n v="0"/>
    <n v="0"/>
    <n v="0"/>
    <n v="0"/>
    <n v="0"/>
    <n v="0"/>
    <n v="0"/>
    <n v="0"/>
    <n v="0"/>
    <n v="0"/>
    <n v="0"/>
    <n v="0"/>
    <n v="1"/>
  </r>
  <r>
    <x v="8"/>
    <x v="8"/>
    <x v="0"/>
    <n v="1"/>
    <x v="8"/>
    <x v="8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9"/>
    <x v="0"/>
    <n v="2"/>
    <n v="2"/>
    <n v="0"/>
    <n v="0"/>
    <n v="0"/>
    <n v="0"/>
    <n v="0"/>
    <n v="0"/>
    <n v="0"/>
    <n v="0"/>
    <n v="0"/>
    <n v="0"/>
    <n v="0"/>
    <n v="0"/>
    <n v="0"/>
    <n v="0"/>
    <n v="0"/>
  </r>
  <r>
    <x v="9"/>
    <x v="9"/>
    <x v="0"/>
    <n v="1"/>
    <x v="8"/>
    <x v="8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9"/>
    <x v="3"/>
    <n v="2"/>
    <n v="2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0"/>
    <n v="1"/>
    <x v="8"/>
    <x v="8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9"/>
    <x v="2"/>
    <n v="2"/>
    <n v="2"/>
    <n v="0"/>
    <n v="0"/>
    <n v="0"/>
    <n v="0"/>
    <n v="0"/>
    <n v="0"/>
    <n v="0"/>
    <n v="0"/>
    <n v="0"/>
    <n v="0"/>
    <n v="0"/>
    <n v="0"/>
    <n v="0"/>
    <n v="0"/>
    <n v="0"/>
  </r>
  <r>
    <x v="11"/>
    <x v="11"/>
    <x v="0"/>
    <n v="1"/>
    <x v="8"/>
    <x v="8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9"/>
    <x v="0"/>
    <n v="2"/>
    <n v="2"/>
    <n v="0"/>
    <n v="0"/>
    <n v="0"/>
    <n v="0"/>
    <n v="0"/>
    <n v="0"/>
    <n v="0"/>
    <n v="0"/>
    <n v="0"/>
    <n v="0"/>
    <n v="0"/>
    <n v="0"/>
    <n v="0"/>
    <n v="0"/>
    <n v="0"/>
  </r>
  <r>
    <x v="12"/>
    <x v="12"/>
    <x v="0"/>
    <n v="1"/>
    <x v="8"/>
    <x v="8"/>
    <x v="0"/>
    <n v="65"/>
    <m/>
    <m/>
    <n v="0"/>
    <m/>
    <x v="0"/>
    <n v="34"/>
    <m/>
    <m/>
    <m/>
    <m/>
    <m/>
    <m/>
    <m/>
    <m/>
    <m/>
    <x v="1"/>
    <n v="1"/>
    <m/>
    <m/>
    <m/>
    <m/>
    <m/>
    <m/>
    <m/>
    <m/>
    <m/>
    <n v="1"/>
    <n v="3"/>
    <m/>
    <m/>
    <m/>
    <m/>
    <m/>
    <m/>
    <m/>
    <m/>
    <m/>
    <n v="1"/>
    <m/>
    <m/>
    <m/>
    <m/>
    <m/>
    <m/>
    <n v="0"/>
    <n v="0"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9"/>
    <x v="1"/>
    <n v="2"/>
    <n v="2"/>
    <n v="2"/>
    <n v="2"/>
    <n v="0"/>
    <n v="0"/>
    <n v="4"/>
    <n v="0"/>
    <n v="0"/>
    <n v="0"/>
    <n v="0"/>
    <n v="0"/>
    <n v="0"/>
    <n v="0"/>
    <n v="0"/>
    <n v="0"/>
    <n v="8"/>
  </r>
  <r>
    <x v="181"/>
    <x v="182"/>
    <x v="0"/>
    <n v="1"/>
    <x v="8"/>
    <x v="8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9"/>
    <x v="2"/>
    <n v="2"/>
    <n v="2"/>
    <n v="0"/>
    <n v="0"/>
    <n v="0"/>
    <n v="0"/>
    <n v="0"/>
    <n v="0"/>
    <n v="0"/>
    <n v="0"/>
    <n v="0"/>
    <n v="0"/>
    <n v="0"/>
    <n v="0"/>
    <n v="0"/>
    <n v="0"/>
    <n v="0"/>
  </r>
  <r>
    <x v="13"/>
    <x v="13"/>
    <x v="0"/>
    <n v="1"/>
    <x v="8"/>
    <x v="8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9"/>
    <x v="0"/>
    <n v="2"/>
    <n v="2"/>
    <n v="2"/>
    <n v="2"/>
    <n v="0"/>
    <n v="0"/>
    <n v="0"/>
    <n v="0"/>
    <n v="0"/>
    <n v="0"/>
    <n v="-1"/>
    <n v="0"/>
    <n v="0"/>
    <n v="0"/>
    <n v="0"/>
    <n v="0"/>
    <n v="3"/>
  </r>
  <r>
    <x v="14"/>
    <x v="14"/>
    <x v="0"/>
    <n v="1"/>
    <x v="8"/>
    <x v="8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9"/>
    <x v="1"/>
    <n v="2"/>
    <n v="2"/>
    <n v="0"/>
    <n v="0"/>
    <n v="0"/>
    <n v="0"/>
    <n v="0"/>
    <n v="0"/>
    <n v="0"/>
    <n v="0"/>
    <n v="0"/>
    <n v="0"/>
    <n v="0"/>
    <n v="0"/>
    <n v="0"/>
    <n v="0"/>
    <n v="0"/>
  </r>
  <r>
    <x v="15"/>
    <x v="15"/>
    <x v="0"/>
    <n v="1"/>
    <x v="8"/>
    <x v="8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9"/>
    <x v="2"/>
    <n v="2"/>
    <n v="2"/>
    <n v="0"/>
    <n v="0"/>
    <n v="0"/>
    <n v="0"/>
    <n v="0"/>
    <n v="0"/>
    <n v="0"/>
    <n v="0"/>
    <n v="0"/>
    <n v="0"/>
    <n v="0"/>
    <n v="0"/>
    <n v="0"/>
    <n v="0"/>
    <n v="0"/>
  </r>
  <r>
    <x v="16"/>
    <x v="16"/>
    <x v="0"/>
    <n v="1"/>
    <x v="8"/>
    <x v="8"/>
    <x v="2"/>
    <n v="88"/>
    <n v="66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n v="1"/>
    <n v="1975"/>
    <m/>
    <m/>
    <m/>
    <m/>
    <n v="1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9"/>
    <x v="1"/>
    <n v="2"/>
    <n v="2"/>
    <n v="1"/>
    <n v="2"/>
    <n v="-1"/>
    <n v="0"/>
    <n v="0"/>
    <n v="0"/>
    <n v="3"/>
    <n v="0"/>
    <n v="0"/>
    <n v="0"/>
    <n v="0"/>
    <n v="0"/>
    <n v="0"/>
    <n v="0"/>
    <n v="5"/>
  </r>
  <r>
    <x v="17"/>
    <x v="17"/>
    <x v="0"/>
    <n v="1"/>
    <x v="8"/>
    <x v="8"/>
    <x v="2"/>
    <m/>
    <n v="67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9"/>
    <x v="1"/>
    <n v="2"/>
    <n v="2"/>
    <n v="1"/>
    <n v="0"/>
    <n v="-1"/>
    <n v="0"/>
    <n v="0"/>
    <n v="0"/>
    <n v="0"/>
    <n v="0"/>
    <n v="0"/>
    <n v="0"/>
    <n v="0"/>
    <n v="0"/>
    <n v="0"/>
    <n v="0"/>
    <n v="0"/>
  </r>
  <r>
    <x v="18"/>
    <x v="18"/>
    <x v="0"/>
    <n v="1"/>
    <x v="8"/>
    <x v="8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9"/>
    <x v="3"/>
    <n v="2"/>
    <n v="2"/>
    <n v="1"/>
    <n v="0"/>
    <n v="0"/>
    <n v="0"/>
    <n v="0"/>
    <n v="0"/>
    <n v="0"/>
    <n v="0"/>
    <n v="0"/>
    <n v="0"/>
    <n v="0"/>
    <n v="0"/>
    <n v="0"/>
    <n v="0"/>
    <n v="1"/>
  </r>
  <r>
    <x v="19"/>
    <x v="19"/>
    <x v="0"/>
    <n v="1"/>
    <x v="8"/>
    <x v="8"/>
    <x v="0"/>
    <n v="90"/>
    <n v="90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9"/>
    <x v="0"/>
    <n v="2"/>
    <n v="2"/>
    <n v="2"/>
    <n v="2"/>
    <n v="-1"/>
    <n v="0"/>
    <n v="0"/>
    <n v="0"/>
    <n v="0"/>
    <n v="0"/>
    <n v="-1"/>
    <n v="0"/>
    <n v="0"/>
    <n v="0"/>
    <n v="0"/>
    <n v="0"/>
    <n v="2"/>
  </r>
  <r>
    <x v="20"/>
    <x v="20"/>
    <x v="0"/>
    <n v="1"/>
    <x v="8"/>
    <x v="8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9"/>
    <x v="1"/>
    <n v="2"/>
    <n v="2"/>
    <n v="0"/>
    <n v="0"/>
    <n v="0"/>
    <n v="0"/>
    <n v="0"/>
    <n v="0"/>
    <n v="0"/>
    <n v="0"/>
    <n v="0"/>
    <n v="0"/>
    <n v="0"/>
    <n v="0"/>
    <n v="0"/>
    <n v="0"/>
    <n v="0"/>
  </r>
  <r>
    <x v="21"/>
    <x v="21"/>
    <x v="0"/>
    <n v="1"/>
    <x v="8"/>
    <x v="8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9"/>
    <x v="0"/>
    <n v="2"/>
    <n v="2"/>
    <n v="2"/>
    <n v="2"/>
    <n v="0"/>
    <n v="0"/>
    <n v="0"/>
    <n v="0"/>
    <n v="0"/>
    <n v="0"/>
    <n v="-1"/>
    <n v="0"/>
    <n v="0"/>
    <n v="0"/>
    <n v="0"/>
    <n v="0"/>
    <n v="3"/>
  </r>
  <r>
    <x v="182"/>
    <x v="183"/>
    <x v="0"/>
    <n v="1"/>
    <x v="8"/>
    <x v="8"/>
    <x v="2"/>
    <n v="25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9"/>
    <x v="1"/>
    <n v="2"/>
    <n v="2"/>
    <n v="1"/>
    <n v="1"/>
    <n v="0"/>
    <n v="0"/>
    <n v="0"/>
    <n v="0"/>
    <n v="0"/>
    <n v="0"/>
    <n v="0"/>
    <n v="0"/>
    <n v="0"/>
    <n v="0"/>
    <n v="0"/>
    <n v="0"/>
    <n v="2"/>
  </r>
  <r>
    <x v="22"/>
    <x v="22"/>
    <x v="0"/>
    <n v="1"/>
    <x v="8"/>
    <x v="8"/>
    <x v="0"/>
    <n v="90"/>
    <n v="79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9"/>
    <x v="0"/>
    <n v="2"/>
    <n v="2"/>
    <n v="2"/>
    <n v="2"/>
    <n v="-1"/>
    <n v="0"/>
    <n v="0"/>
    <n v="0"/>
    <n v="0"/>
    <n v="0"/>
    <n v="-1"/>
    <n v="0"/>
    <n v="0"/>
    <n v="0"/>
    <n v="0"/>
    <n v="0"/>
    <n v="2"/>
  </r>
  <r>
    <x v="23"/>
    <x v="23"/>
    <x v="0"/>
    <n v="1"/>
    <x v="8"/>
    <x v="8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9"/>
    <x v="3"/>
    <n v="2"/>
    <n v="2"/>
    <n v="2"/>
    <n v="2"/>
    <n v="0"/>
    <n v="0"/>
    <n v="0"/>
    <n v="0"/>
    <n v="0"/>
    <n v="0"/>
    <n v="-1"/>
    <n v="0"/>
    <n v="0"/>
    <n v="0"/>
    <n v="0"/>
    <n v="0"/>
    <n v="3"/>
  </r>
  <r>
    <x v="24"/>
    <x v="24"/>
    <x v="0"/>
    <n v="1"/>
    <x v="8"/>
    <x v="8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9"/>
    <x v="1"/>
    <n v="2"/>
    <n v="2"/>
    <n v="0"/>
    <n v="0"/>
    <n v="0"/>
    <n v="0"/>
    <n v="0"/>
    <n v="0"/>
    <n v="0"/>
    <n v="0"/>
    <n v="0"/>
    <n v="0"/>
    <n v="0"/>
    <n v="0"/>
    <n v="0"/>
    <n v="0"/>
    <n v="0"/>
  </r>
  <r>
    <x v="25"/>
    <x v="25"/>
    <x v="0"/>
    <n v="1"/>
    <x v="8"/>
    <x v="8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9"/>
    <x v="2"/>
    <n v="2"/>
    <n v="2"/>
    <n v="2"/>
    <n v="2"/>
    <n v="0"/>
    <n v="0"/>
    <n v="0"/>
    <n v="0"/>
    <n v="0"/>
    <n v="0"/>
    <n v="0"/>
    <n v="0"/>
    <n v="0"/>
    <n v="0"/>
    <n v="0"/>
    <n v="0"/>
    <n v="4"/>
  </r>
  <r>
    <x v="26"/>
    <x v="26"/>
    <x v="0"/>
    <n v="1"/>
    <x v="8"/>
    <x v="8"/>
    <x v="0"/>
    <n v="62"/>
    <n v="32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9"/>
    <x v="1"/>
    <n v="2"/>
    <n v="2"/>
    <n v="2"/>
    <n v="2"/>
    <n v="-1"/>
    <n v="0"/>
    <n v="0"/>
    <n v="0"/>
    <n v="0"/>
    <n v="0"/>
    <n v="0"/>
    <n v="0"/>
    <n v="0"/>
    <n v="0"/>
    <n v="0"/>
    <n v="0"/>
    <n v="3"/>
  </r>
  <r>
    <x v="27"/>
    <x v="27"/>
    <x v="0"/>
    <n v="1"/>
    <x v="8"/>
    <x v="8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9"/>
    <x v="0"/>
    <n v="2"/>
    <n v="2"/>
    <n v="0"/>
    <n v="0"/>
    <n v="0"/>
    <n v="0"/>
    <n v="0"/>
    <n v="0"/>
    <n v="0"/>
    <n v="0"/>
    <n v="0"/>
    <n v="0"/>
    <n v="0"/>
    <n v="0"/>
    <n v="0"/>
    <n v="0"/>
    <n v="0"/>
  </r>
  <r>
    <x v="28"/>
    <x v="28"/>
    <x v="0"/>
    <n v="1"/>
    <x v="8"/>
    <x v="8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9"/>
    <x v="2"/>
    <n v="2"/>
    <n v="2"/>
    <n v="0"/>
    <n v="0"/>
    <n v="0"/>
    <n v="0"/>
    <n v="0"/>
    <n v="0"/>
    <n v="0"/>
    <n v="0"/>
    <n v="0"/>
    <n v="0"/>
    <n v="0"/>
    <n v="0"/>
    <n v="0"/>
    <n v="0"/>
    <n v="0"/>
  </r>
  <r>
    <x v="29"/>
    <x v="29"/>
    <x v="0"/>
    <n v="1"/>
    <x v="8"/>
    <x v="8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09"/>
    <x v="0"/>
    <n v="2"/>
    <n v="2"/>
    <n v="0"/>
    <n v="0"/>
    <n v="0"/>
    <n v="0"/>
    <n v="0"/>
    <n v="0"/>
    <n v="0"/>
    <n v="0"/>
    <n v="0"/>
    <n v="0"/>
    <n v="0"/>
    <n v="0"/>
    <n v="0"/>
    <n v="0"/>
    <n v="0"/>
  </r>
  <r>
    <x v="277"/>
    <x v="278"/>
    <x v="9"/>
    <n v="2"/>
    <x v="8"/>
    <x v="8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2"/>
    <n v="2"/>
    <n v="2"/>
    <n v="0"/>
    <n v="0"/>
    <n v="0"/>
    <n v="0"/>
    <n v="0"/>
    <n v="0"/>
    <n v="0"/>
    <n v="0"/>
    <n v="0"/>
    <n v="0"/>
    <n v="0"/>
    <n v="0"/>
    <n v="0"/>
    <n v="0"/>
    <n v="0"/>
  </r>
  <r>
    <x v="278"/>
    <x v="279"/>
    <x v="9"/>
    <n v="2"/>
    <x v="8"/>
    <x v="8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0"/>
    <n v="2"/>
    <n v="2"/>
    <n v="2"/>
    <n v="2"/>
    <n v="0"/>
    <n v="0"/>
    <n v="0"/>
    <n v="0"/>
    <n v="0"/>
    <n v="0"/>
    <n v="-1"/>
    <n v="0"/>
    <n v="0"/>
    <n v="0"/>
    <n v="0"/>
    <n v="0"/>
    <n v="3"/>
  </r>
  <r>
    <x v="279"/>
    <x v="280"/>
    <x v="9"/>
    <n v="2"/>
    <x v="8"/>
    <x v="8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2"/>
    <n v="2"/>
    <n v="2"/>
    <n v="0"/>
    <n v="0"/>
    <n v="0"/>
    <n v="0"/>
    <n v="0"/>
    <n v="0"/>
    <n v="0"/>
    <n v="0"/>
    <n v="0"/>
    <n v="0"/>
    <n v="0"/>
    <n v="0"/>
    <n v="0"/>
    <n v="0"/>
    <n v="0"/>
  </r>
  <r>
    <x v="280"/>
    <x v="281"/>
    <x v="9"/>
    <n v="2"/>
    <x v="8"/>
    <x v="8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2"/>
    <n v="2"/>
    <n v="2"/>
    <n v="0"/>
    <n v="0"/>
    <n v="0"/>
    <n v="0"/>
    <n v="0"/>
    <n v="0"/>
    <n v="0"/>
    <n v="0"/>
    <n v="0"/>
    <n v="0"/>
    <n v="0"/>
    <n v="0"/>
    <n v="0"/>
    <n v="0"/>
    <n v="0"/>
  </r>
  <r>
    <x v="281"/>
    <x v="282"/>
    <x v="9"/>
    <n v="2"/>
    <x v="8"/>
    <x v="8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0"/>
    <n v="2"/>
    <n v="2"/>
    <n v="0"/>
    <n v="0"/>
    <n v="0"/>
    <n v="0"/>
    <n v="0"/>
    <n v="0"/>
    <n v="0"/>
    <n v="0"/>
    <n v="0"/>
    <n v="0"/>
    <n v="0"/>
    <n v="0"/>
    <n v="0"/>
    <n v="0"/>
    <n v="0"/>
  </r>
  <r>
    <x v="282"/>
    <x v="283"/>
    <x v="9"/>
    <n v="2"/>
    <x v="8"/>
    <x v="8"/>
    <x v="0"/>
    <n v="90"/>
    <n v="88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3"/>
    <n v="2"/>
    <n v="2"/>
    <n v="2"/>
    <n v="2"/>
    <n v="-1"/>
    <n v="0"/>
    <n v="0"/>
    <n v="0"/>
    <n v="0"/>
    <n v="0"/>
    <n v="-1"/>
    <n v="0"/>
    <n v="0"/>
    <n v="0"/>
    <n v="0"/>
    <n v="0"/>
    <n v="2"/>
  </r>
  <r>
    <x v="283"/>
    <x v="284"/>
    <x v="9"/>
    <n v="2"/>
    <x v="8"/>
    <x v="8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1"/>
    <n v="2"/>
    <n v="2"/>
    <n v="0"/>
    <n v="0"/>
    <n v="0"/>
    <n v="0"/>
    <n v="0"/>
    <n v="0"/>
    <n v="0"/>
    <n v="0"/>
    <n v="0"/>
    <n v="0"/>
    <n v="0"/>
    <n v="0"/>
    <n v="0"/>
    <n v="0"/>
    <n v="0"/>
  </r>
  <r>
    <x v="284"/>
    <x v="285"/>
    <x v="9"/>
    <n v="2"/>
    <x v="8"/>
    <x v="8"/>
    <x v="2"/>
    <n v="45"/>
    <m/>
    <m/>
    <n v="0"/>
    <m/>
    <x v="0"/>
    <n v="48"/>
    <m/>
    <m/>
    <m/>
    <m/>
    <m/>
    <m/>
    <m/>
    <m/>
    <m/>
    <x v="1"/>
    <n v="1"/>
    <m/>
    <m/>
    <m/>
    <m/>
    <m/>
    <m/>
    <m/>
    <m/>
    <m/>
    <n v="1"/>
    <n v="1"/>
    <m/>
    <m/>
    <m/>
    <m/>
    <m/>
    <m/>
    <m/>
    <m/>
    <m/>
    <n v="1"/>
    <n v="1"/>
    <n v="476"/>
    <m/>
    <m/>
    <m/>
    <m/>
    <n v="1"/>
    <n v="0"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0"/>
    <n v="2"/>
    <n v="2"/>
    <n v="1"/>
    <n v="1"/>
    <n v="0"/>
    <n v="0"/>
    <n v="6"/>
    <n v="0"/>
    <n v="4"/>
    <n v="0"/>
    <n v="0"/>
    <n v="0"/>
    <n v="0"/>
    <n v="0"/>
    <n v="0"/>
    <n v="0"/>
    <n v="12"/>
  </r>
  <r>
    <x v="285"/>
    <x v="286"/>
    <x v="9"/>
    <n v="2"/>
    <x v="8"/>
    <x v="8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0"/>
    <n v="2"/>
    <n v="2"/>
    <n v="0"/>
    <n v="0"/>
    <n v="0"/>
    <n v="0"/>
    <n v="0"/>
    <n v="0"/>
    <n v="0"/>
    <n v="0"/>
    <n v="0"/>
    <n v="0"/>
    <n v="0"/>
    <n v="0"/>
    <n v="0"/>
    <n v="0"/>
    <n v="0"/>
  </r>
  <r>
    <x v="286"/>
    <x v="287"/>
    <x v="9"/>
    <n v="2"/>
    <x v="8"/>
    <x v="8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1"/>
    <n v="2"/>
    <n v="2"/>
    <n v="1"/>
    <n v="0"/>
    <n v="0"/>
    <n v="0"/>
    <n v="0"/>
    <n v="0"/>
    <n v="0"/>
    <n v="0"/>
    <n v="0"/>
    <n v="0"/>
    <n v="0"/>
    <n v="0"/>
    <n v="0"/>
    <n v="0"/>
    <n v="1"/>
  </r>
  <r>
    <x v="287"/>
    <x v="288"/>
    <x v="9"/>
    <n v="2"/>
    <x v="8"/>
    <x v="8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1"/>
    <n v="2"/>
    <n v="2"/>
    <n v="1"/>
    <n v="0"/>
    <n v="0"/>
    <n v="0"/>
    <n v="0"/>
    <n v="0"/>
    <n v="0"/>
    <n v="0"/>
    <n v="0"/>
    <n v="0"/>
    <n v="0"/>
    <n v="0"/>
    <n v="0"/>
    <n v="0"/>
    <n v="1"/>
  </r>
  <r>
    <x v="288"/>
    <x v="289"/>
    <x v="9"/>
    <n v="2"/>
    <x v="8"/>
    <x v="8"/>
    <x v="0"/>
    <n v="45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1"/>
    <n v="2"/>
    <n v="2"/>
    <n v="2"/>
    <n v="1"/>
    <n v="0"/>
    <n v="0"/>
    <n v="0"/>
    <n v="0"/>
    <n v="0"/>
    <n v="0"/>
    <n v="0"/>
    <n v="0"/>
    <n v="0"/>
    <n v="0"/>
    <n v="0"/>
    <n v="0"/>
    <n v="3"/>
  </r>
  <r>
    <x v="289"/>
    <x v="290"/>
    <x v="9"/>
    <n v="2"/>
    <x v="8"/>
    <x v="8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1"/>
    <n v="2"/>
    <n v="2"/>
    <n v="0"/>
    <n v="0"/>
    <n v="0"/>
    <n v="0"/>
    <n v="0"/>
    <n v="0"/>
    <n v="0"/>
    <n v="0"/>
    <n v="0"/>
    <n v="0"/>
    <n v="0"/>
    <n v="0"/>
    <n v="0"/>
    <n v="0"/>
    <n v="0"/>
  </r>
  <r>
    <x v="290"/>
    <x v="291"/>
    <x v="9"/>
    <n v="2"/>
    <x v="8"/>
    <x v="8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2"/>
    <n v="2"/>
    <n v="2"/>
    <n v="2"/>
    <n v="2"/>
    <n v="0"/>
    <n v="0"/>
    <n v="0"/>
    <n v="0"/>
    <n v="0"/>
    <n v="0"/>
    <n v="0"/>
    <n v="0"/>
    <n v="0"/>
    <n v="0"/>
    <n v="0"/>
    <n v="0"/>
    <n v="4"/>
  </r>
  <r>
    <x v="291"/>
    <x v="292"/>
    <x v="9"/>
    <n v="2"/>
    <x v="8"/>
    <x v="8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0"/>
    <n v="2"/>
    <n v="2"/>
    <n v="0"/>
    <n v="0"/>
    <n v="0"/>
    <n v="0"/>
    <n v="0"/>
    <n v="0"/>
    <n v="0"/>
    <n v="0"/>
    <n v="0"/>
    <n v="0"/>
    <n v="0"/>
    <n v="0"/>
    <n v="0"/>
    <n v="0"/>
    <n v="0"/>
  </r>
  <r>
    <x v="292"/>
    <x v="293"/>
    <x v="9"/>
    <n v="2"/>
    <x v="8"/>
    <x v="8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3"/>
    <n v="2"/>
    <n v="2"/>
    <n v="1"/>
    <n v="0"/>
    <n v="0"/>
    <n v="0"/>
    <n v="0"/>
    <n v="0"/>
    <n v="0"/>
    <n v="0"/>
    <n v="0"/>
    <n v="0"/>
    <n v="0"/>
    <n v="0"/>
    <n v="0"/>
    <n v="0"/>
    <n v="1"/>
  </r>
  <r>
    <x v="293"/>
    <x v="294"/>
    <x v="9"/>
    <n v="2"/>
    <x v="8"/>
    <x v="8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2"/>
    <n v="2"/>
    <n v="2"/>
    <n v="2"/>
    <n v="2"/>
    <n v="0"/>
    <n v="0"/>
    <n v="0"/>
    <n v="0"/>
    <n v="0"/>
    <n v="0"/>
    <n v="0"/>
    <n v="0"/>
    <n v="0"/>
    <n v="0"/>
    <n v="0"/>
    <n v="0"/>
    <n v="4"/>
  </r>
  <r>
    <x v="294"/>
    <x v="295"/>
    <x v="9"/>
    <n v="2"/>
    <x v="8"/>
    <x v="8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2"/>
    <n v="2"/>
    <n v="2"/>
    <n v="1"/>
    <n v="0"/>
    <n v="0"/>
    <n v="0"/>
    <n v="0"/>
    <n v="0"/>
    <n v="0"/>
    <n v="0"/>
    <n v="0"/>
    <n v="0"/>
    <n v="0"/>
    <n v="0"/>
    <n v="0"/>
    <n v="0"/>
    <n v="1"/>
  </r>
  <r>
    <x v="295"/>
    <x v="296"/>
    <x v="9"/>
    <n v="2"/>
    <x v="8"/>
    <x v="8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3"/>
    <n v="2"/>
    <n v="2"/>
    <n v="0"/>
    <n v="0"/>
    <n v="0"/>
    <n v="0"/>
    <n v="0"/>
    <n v="0"/>
    <n v="0"/>
    <n v="0"/>
    <n v="0"/>
    <n v="0"/>
    <n v="0"/>
    <n v="0"/>
    <n v="0"/>
    <n v="0"/>
    <n v="0"/>
  </r>
  <r>
    <x v="296"/>
    <x v="297"/>
    <x v="9"/>
    <n v="2"/>
    <x v="8"/>
    <x v="8"/>
    <x v="0"/>
    <n v="90"/>
    <m/>
    <m/>
    <n v="0"/>
    <m/>
    <x v="0"/>
    <n v="59"/>
    <m/>
    <m/>
    <m/>
    <m/>
    <m/>
    <m/>
    <m/>
    <m/>
    <m/>
    <x v="1"/>
    <n v="1"/>
    <m/>
    <m/>
    <m/>
    <m/>
    <m/>
    <m/>
    <m/>
    <m/>
    <m/>
    <n v="1"/>
    <n v="3"/>
    <m/>
    <m/>
    <m/>
    <m/>
    <m/>
    <m/>
    <m/>
    <m/>
    <m/>
    <n v="1"/>
    <m/>
    <m/>
    <m/>
    <m/>
    <m/>
    <m/>
    <n v="0"/>
    <n v="0"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0"/>
    <n v="2"/>
    <n v="2"/>
    <n v="2"/>
    <n v="2"/>
    <n v="0"/>
    <n v="0"/>
    <n v="6"/>
    <n v="0"/>
    <n v="0"/>
    <n v="0"/>
    <n v="-1"/>
    <n v="0"/>
    <n v="0"/>
    <n v="0"/>
    <n v="0"/>
    <n v="0"/>
    <n v="9"/>
  </r>
  <r>
    <x v="297"/>
    <x v="298"/>
    <x v="9"/>
    <n v="2"/>
    <x v="8"/>
    <x v="8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0"/>
    <n v="2"/>
    <n v="2"/>
    <n v="0"/>
    <n v="0"/>
    <n v="0"/>
    <n v="0"/>
    <n v="0"/>
    <n v="0"/>
    <n v="0"/>
    <n v="0"/>
    <n v="0"/>
    <n v="0"/>
    <n v="0"/>
    <n v="0"/>
    <n v="0"/>
    <n v="0"/>
    <n v="0"/>
  </r>
  <r>
    <x v="298"/>
    <x v="299"/>
    <x v="9"/>
    <n v="2"/>
    <x v="8"/>
    <x v="8"/>
    <x v="2"/>
    <n v="36"/>
    <n v="87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2"/>
    <n v="2"/>
    <n v="2"/>
    <n v="1"/>
    <n v="1"/>
    <n v="-1"/>
    <n v="0"/>
    <n v="0"/>
    <n v="0"/>
    <n v="0"/>
    <n v="0"/>
    <n v="0"/>
    <n v="0"/>
    <n v="0"/>
    <n v="0"/>
    <n v="0"/>
    <n v="0"/>
    <n v="1"/>
  </r>
  <r>
    <x v="299"/>
    <x v="300"/>
    <x v="9"/>
    <n v="2"/>
    <x v="8"/>
    <x v="8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3"/>
    <n v="2"/>
    <n v="2"/>
    <n v="0"/>
    <n v="0"/>
    <n v="0"/>
    <n v="0"/>
    <n v="0"/>
    <n v="0"/>
    <n v="0"/>
    <n v="0"/>
    <n v="0"/>
    <n v="0"/>
    <n v="0"/>
    <n v="0"/>
    <n v="0"/>
    <n v="0"/>
    <n v="0"/>
  </r>
  <r>
    <x v="300"/>
    <x v="301"/>
    <x v="9"/>
    <n v="2"/>
    <x v="8"/>
    <x v="8"/>
    <x v="0"/>
    <n v="54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2"/>
    <n v="2"/>
    <n v="2"/>
    <n v="2"/>
    <n v="1"/>
    <n v="0"/>
    <n v="0"/>
    <n v="0"/>
    <n v="0"/>
    <n v="0"/>
    <n v="0"/>
    <n v="0"/>
    <n v="0"/>
    <n v="0"/>
    <n v="0"/>
    <n v="0"/>
    <n v="0"/>
    <n v="3"/>
  </r>
  <r>
    <x v="301"/>
    <x v="302"/>
    <x v="9"/>
    <n v="2"/>
    <x v="8"/>
    <x v="8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2"/>
    <n v="2"/>
    <n v="2"/>
    <n v="0"/>
    <n v="0"/>
    <n v="0"/>
    <n v="0"/>
    <n v="0"/>
    <n v="0"/>
    <n v="0"/>
    <n v="0"/>
    <n v="0"/>
    <n v="0"/>
    <n v="0"/>
    <n v="0"/>
    <n v="0"/>
    <n v="0"/>
    <n v="0"/>
  </r>
  <r>
    <x v="302"/>
    <x v="303"/>
    <x v="9"/>
    <n v="2"/>
    <x v="8"/>
    <x v="8"/>
    <x v="0"/>
    <n v="90"/>
    <n v="26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2"/>
    <n v="2"/>
    <n v="2"/>
    <n v="2"/>
    <n v="2"/>
    <n v="-1"/>
    <n v="0"/>
    <n v="0"/>
    <n v="0"/>
    <n v="0"/>
    <n v="0"/>
    <n v="0"/>
    <n v="0"/>
    <n v="0"/>
    <n v="0"/>
    <n v="0"/>
    <n v="0"/>
    <n v="3"/>
  </r>
  <r>
    <x v="303"/>
    <x v="304"/>
    <x v="9"/>
    <n v="2"/>
    <x v="8"/>
    <x v="8"/>
    <x v="0"/>
    <n v="90"/>
    <n v="81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0"/>
    <n v="2"/>
    <n v="2"/>
    <n v="2"/>
    <n v="2"/>
    <n v="-1"/>
    <n v="0"/>
    <n v="0"/>
    <n v="0"/>
    <n v="0"/>
    <n v="0"/>
    <n v="-1"/>
    <n v="0"/>
    <n v="0"/>
    <n v="0"/>
    <n v="0"/>
    <n v="0"/>
    <n v="2"/>
  </r>
  <r>
    <x v="304"/>
    <x v="305"/>
    <x v="9"/>
    <n v="2"/>
    <x v="8"/>
    <x v="8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2"/>
    <n v="2"/>
    <n v="2"/>
    <n v="0"/>
    <n v="0"/>
    <n v="0"/>
    <n v="0"/>
    <n v="0"/>
    <n v="0"/>
    <n v="0"/>
    <n v="0"/>
    <n v="0"/>
    <n v="0"/>
    <n v="0"/>
    <n v="0"/>
    <n v="0"/>
    <n v="0"/>
    <n v="0"/>
  </r>
  <r>
    <x v="305"/>
    <x v="306"/>
    <x v="9"/>
    <n v="2"/>
    <x v="8"/>
    <x v="8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1"/>
    <n v="2"/>
    <n v="2"/>
    <n v="0"/>
    <n v="0"/>
    <n v="0"/>
    <n v="0"/>
    <n v="0"/>
    <n v="0"/>
    <n v="0"/>
    <n v="0"/>
    <n v="0"/>
    <n v="0"/>
    <n v="0"/>
    <n v="0"/>
    <n v="0"/>
    <n v="0"/>
    <n v="0"/>
  </r>
  <r>
    <x v="306"/>
    <x v="307"/>
    <x v="9"/>
    <n v="2"/>
    <x v="8"/>
    <x v="8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1"/>
    <n v="2"/>
    <n v="2"/>
    <n v="0"/>
    <n v="0"/>
    <n v="0"/>
    <n v="0"/>
    <n v="0"/>
    <n v="0"/>
    <n v="0"/>
    <n v="0"/>
    <n v="0"/>
    <n v="0"/>
    <n v="0"/>
    <n v="0"/>
    <n v="0"/>
    <n v="0"/>
    <n v="0"/>
  </r>
  <r>
    <x v="307"/>
    <x v="308"/>
    <x v="9"/>
    <n v="2"/>
    <x v="8"/>
    <x v="8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1"/>
    <n v="2"/>
    <n v="2"/>
    <n v="0"/>
    <n v="0"/>
    <n v="0"/>
    <n v="0"/>
    <n v="0"/>
    <n v="0"/>
    <n v="0"/>
    <n v="0"/>
    <n v="0"/>
    <n v="0"/>
    <n v="0"/>
    <n v="0"/>
    <n v="0"/>
    <n v="0"/>
    <n v="0"/>
  </r>
  <r>
    <x v="308"/>
    <x v="309"/>
    <x v="9"/>
    <n v="2"/>
    <x v="8"/>
    <x v="8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0"/>
    <n v="2"/>
    <n v="2"/>
    <n v="0"/>
    <n v="0"/>
    <n v="0"/>
    <n v="0"/>
    <n v="0"/>
    <n v="0"/>
    <n v="0"/>
    <n v="0"/>
    <n v="0"/>
    <n v="0"/>
    <n v="0"/>
    <n v="0"/>
    <n v="0"/>
    <n v="0"/>
    <n v="0"/>
  </r>
  <r>
    <x v="309"/>
    <x v="310"/>
    <x v="9"/>
    <n v="2"/>
    <x v="8"/>
    <x v="8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0"/>
    <n v="2"/>
    <n v="2"/>
    <n v="0"/>
    <n v="0"/>
    <n v="0"/>
    <n v="0"/>
    <n v="0"/>
    <n v="0"/>
    <n v="0"/>
    <n v="0"/>
    <n v="0"/>
    <n v="0"/>
    <n v="0"/>
    <n v="0"/>
    <n v="0"/>
    <n v="0"/>
    <n v="0"/>
  </r>
  <r>
    <x v="310"/>
    <x v="311"/>
    <x v="9"/>
    <n v="2"/>
    <x v="8"/>
    <x v="8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1"/>
    <n v="2"/>
    <n v="2"/>
    <n v="2"/>
    <n v="2"/>
    <n v="0"/>
    <n v="0"/>
    <n v="0"/>
    <n v="0"/>
    <n v="0"/>
    <n v="0"/>
    <n v="0"/>
    <n v="0"/>
    <n v="0"/>
    <n v="0"/>
    <n v="0"/>
    <n v="0"/>
    <n v="4"/>
  </r>
  <r>
    <x v="311"/>
    <x v="312"/>
    <x v="9"/>
    <n v="2"/>
    <x v="8"/>
    <x v="8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2"/>
    <n v="2"/>
    <n v="2"/>
    <n v="2"/>
    <n v="2"/>
    <n v="0"/>
    <n v="0"/>
    <n v="0"/>
    <n v="0"/>
    <n v="0"/>
    <n v="0"/>
    <n v="0"/>
    <n v="0"/>
    <n v="0"/>
    <n v="0"/>
    <n v="0"/>
    <n v="0"/>
    <n v="4"/>
  </r>
  <r>
    <x v="312"/>
    <x v="313"/>
    <x v="9"/>
    <n v="2"/>
    <x v="8"/>
    <x v="8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309"/>
    <x v="4"/>
    <n v="2"/>
    <n v="2"/>
    <n v="1"/>
    <n v="0"/>
    <n v="0"/>
    <n v="0"/>
    <n v="0"/>
    <n v="0"/>
    <n v="0"/>
    <n v="0"/>
    <n v="0"/>
    <n v="0"/>
    <n v="0"/>
    <n v="0"/>
    <n v="0"/>
    <n v="0"/>
    <n v="1"/>
  </r>
  <r>
    <x v="313"/>
    <x v="314"/>
    <x v="10"/>
    <n v="1"/>
    <x v="9"/>
    <x v="9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10"/>
    <x v="0"/>
    <n v="3"/>
    <n v="2"/>
    <n v="2"/>
    <n v="2"/>
    <n v="0"/>
    <n v="0"/>
    <n v="0"/>
    <n v="0"/>
    <n v="0"/>
    <n v="0"/>
    <n v="-2"/>
    <n v="0"/>
    <n v="0"/>
    <n v="0"/>
    <n v="0"/>
    <n v="0"/>
    <n v="2"/>
  </r>
  <r>
    <x v="314"/>
    <x v="315"/>
    <x v="10"/>
    <n v="1"/>
    <x v="9"/>
    <x v="9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10"/>
    <x v="1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315"/>
    <x v="316"/>
    <x v="10"/>
    <n v="1"/>
    <x v="9"/>
    <x v="9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10"/>
    <x v="3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316"/>
    <x v="317"/>
    <x v="10"/>
    <n v="1"/>
    <x v="9"/>
    <x v="9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10"/>
    <x v="0"/>
    <n v="3"/>
    <n v="2"/>
    <n v="2"/>
    <n v="2"/>
    <n v="0"/>
    <n v="0"/>
    <n v="0"/>
    <n v="0"/>
    <n v="0"/>
    <n v="0"/>
    <n v="-2"/>
    <n v="0"/>
    <n v="0"/>
    <n v="0"/>
    <n v="0"/>
    <n v="0"/>
    <n v="2"/>
  </r>
  <r>
    <x v="317"/>
    <x v="318"/>
    <x v="10"/>
    <n v="1"/>
    <x v="9"/>
    <x v="9"/>
    <x v="2"/>
    <n v="17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10"/>
    <x v="2"/>
    <n v="3"/>
    <n v="2"/>
    <n v="1"/>
    <n v="1"/>
    <n v="0"/>
    <n v="0"/>
    <n v="0"/>
    <n v="0"/>
    <n v="0"/>
    <n v="0"/>
    <n v="0"/>
    <n v="0"/>
    <n v="0"/>
    <n v="0"/>
    <n v="0"/>
    <n v="0"/>
    <n v="2"/>
  </r>
  <r>
    <x v="318"/>
    <x v="319"/>
    <x v="10"/>
    <n v="1"/>
    <x v="9"/>
    <x v="9"/>
    <x v="0"/>
    <n v="88"/>
    <m/>
    <m/>
    <n v="0"/>
    <m/>
    <x v="0"/>
    <n v="63"/>
    <m/>
    <m/>
    <m/>
    <m/>
    <m/>
    <m/>
    <m/>
    <m/>
    <m/>
    <x v="1"/>
    <n v="1"/>
    <m/>
    <m/>
    <m/>
    <m/>
    <m/>
    <m/>
    <m/>
    <m/>
    <m/>
    <n v="1"/>
    <n v="2"/>
    <m/>
    <m/>
    <m/>
    <m/>
    <m/>
    <m/>
    <m/>
    <m/>
    <m/>
    <n v="1"/>
    <m/>
    <m/>
    <m/>
    <m/>
    <m/>
    <m/>
    <n v="0"/>
    <n v="0"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6"/>
    <m/>
    <m/>
    <m/>
    <n v="1"/>
    <n v="1"/>
    <m/>
    <m/>
    <m/>
    <n v="1"/>
    <m/>
    <m/>
    <m/>
    <m/>
    <n v="0"/>
    <m/>
    <m/>
    <m/>
    <m/>
    <n v="0"/>
    <n v="310"/>
    <x v="1"/>
    <n v="3"/>
    <n v="2"/>
    <n v="2"/>
    <n v="2"/>
    <n v="0"/>
    <n v="0"/>
    <n v="4"/>
    <n v="0"/>
    <n v="0"/>
    <n v="0"/>
    <n v="0"/>
    <n v="0"/>
    <n v="0"/>
    <n v="0"/>
    <n v="0"/>
    <n v="0"/>
    <n v="8"/>
  </r>
  <r>
    <x v="319"/>
    <x v="320"/>
    <x v="10"/>
    <n v="1"/>
    <x v="9"/>
    <x v="9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10"/>
    <x v="3"/>
    <n v="3"/>
    <n v="2"/>
    <n v="1"/>
    <n v="0"/>
    <n v="0"/>
    <n v="0"/>
    <n v="0"/>
    <n v="0"/>
    <n v="0"/>
    <n v="0"/>
    <n v="0"/>
    <n v="0"/>
    <n v="0"/>
    <n v="0"/>
    <n v="0"/>
    <n v="0"/>
    <n v="1"/>
  </r>
  <r>
    <x v="320"/>
    <x v="321"/>
    <x v="10"/>
    <n v="1"/>
    <x v="9"/>
    <x v="9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10"/>
    <x v="3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321"/>
    <x v="322"/>
    <x v="10"/>
    <n v="1"/>
    <x v="9"/>
    <x v="9"/>
    <x v="2"/>
    <n v="8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n v="90"/>
    <m/>
    <m/>
    <m/>
    <n v="1"/>
    <n v="3"/>
    <m/>
    <m/>
    <m/>
    <n v="1"/>
    <m/>
    <m/>
    <m/>
    <m/>
    <n v="0"/>
    <m/>
    <m/>
    <m/>
    <m/>
    <n v="0"/>
    <m/>
    <m/>
    <m/>
    <m/>
    <n v="0"/>
    <m/>
    <m/>
    <m/>
    <m/>
    <n v="0"/>
    <n v="310"/>
    <x v="0"/>
    <n v="3"/>
    <n v="2"/>
    <n v="1"/>
    <n v="1"/>
    <n v="0"/>
    <n v="0"/>
    <n v="0"/>
    <n v="0"/>
    <n v="0"/>
    <n v="0"/>
    <n v="0"/>
    <n v="0"/>
    <n v="0"/>
    <n v="-1"/>
    <n v="0"/>
    <n v="0"/>
    <n v="1"/>
  </r>
  <r>
    <x v="322"/>
    <x v="323"/>
    <x v="10"/>
    <n v="1"/>
    <x v="9"/>
    <x v="9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10"/>
    <x v="2"/>
    <n v="3"/>
    <n v="2"/>
    <n v="2"/>
    <n v="2"/>
    <n v="0"/>
    <n v="0"/>
    <n v="0"/>
    <n v="0"/>
    <n v="0"/>
    <n v="0"/>
    <n v="0"/>
    <n v="0"/>
    <n v="0"/>
    <n v="0"/>
    <n v="0"/>
    <n v="0"/>
    <n v="4"/>
  </r>
  <r>
    <x v="323"/>
    <x v="324"/>
    <x v="10"/>
    <n v="1"/>
    <x v="9"/>
    <x v="9"/>
    <x v="0"/>
    <n v="90"/>
    <n v="90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90"/>
    <m/>
    <m/>
    <m/>
    <n v="1"/>
    <n v="1"/>
    <m/>
    <m/>
    <m/>
    <n v="1"/>
    <n v="310"/>
    <x v="3"/>
    <n v="3"/>
    <n v="2"/>
    <n v="2"/>
    <n v="2"/>
    <n v="-1"/>
    <n v="0"/>
    <n v="0"/>
    <n v="0"/>
    <n v="0"/>
    <n v="0"/>
    <n v="-2"/>
    <n v="0"/>
    <n v="4"/>
    <n v="0"/>
    <n v="0"/>
    <n v="0"/>
    <n v="5"/>
  </r>
  <r>
    <x v="324"/>
    <x v="325"/>
    <x v="10"/>
    <n v="1"/>
    <x v="9"/>
    <x v="9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10"/>
    <x v="2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325"/>
    <x v="326"/>
    <x v="10"/>
    <n v="1"/>
    <x v="9"/>
    <x v="9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10"/>
    <x v="2"/>
    <n v="3"/>
    <n v="2"/>
    <n v="2"/>
    <n v="2"/>
    <n v="0"/>
    <n v="0"/>
    <n v="0"/>
    <n v="0"/>
    <n v="0"/>
    <n v="0"/>
    <n v="0"/>
    <n v="0"/>
    <n v="0"/>
    <n v="0"/>
    <n v="0"/>
    <n v="0"/>
    <n v="4"/>
  </r>
  <r>
    <x v="326"/>
    <x v="327"/>
    <x v="10"/>
    <n v="1"/>
    <x v="9"/>
    <x v="9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10"/>
    <x v="3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327"/>
    <x v="328"/>
    <x v="10"/>
    <n v="1"/>
    <x v="9"/>
    <x v="9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10"/>
    <x v="1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328"/>
    <x v="329"/>
    <x v="10"/>
    <n v="1"/>
    <x v="9"/>
    <x v="9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10"/>
    <x v="1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329"/>
    <x v="330"/>
    <x v="10"/>
    <n v="1"/>
    <x v="9"/>
    <x v="9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10"/>
    <x v="2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330"/>
    <x v="331"/>
    <x v="10"/>
    <n v="1"/>
    <x v="9"/>
    <x v="9"/>
    <x v="0"/>
    <n v="90"/>
    <n v="66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n v="1"/>
    <n v="711"/>
    <m/>
    <m/>
    <m/>
    <m/>
    <n v="1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10"/>
    <x v="0"/>
    <n v="3"/>
    <n v="2"/>
    <n v="2"/>
    <n v="2"/>
    <n v="-1"/>
    <n v="0"/>
    <n v="0"/>
    <n v="0"/>
    <n v="4"/>
    <n v="0"/>
    <n v="-2"/>
    <n v="0"/>
    <n v="0"/>
    <n v="0"/>
    <n v="0"/>
    <n v="0"/>
    <n v="5"/>
  </r>
  <r>
    <x v="331"/>
    <x v="332"/>
    <x v="10"/>
    <n v="1"/>
    <x v="9"/>
    <x v="9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10"/>
    <x v="1"/>
    <n v="3"/>
    <n v="2"/>
    <n v="1"/>
    <n v="0"/>
    <n v="0"/>
    <n v="0"/>
    <n v="0"/>
    <n v="0"/>
    <n v="0"/>
    <n v="0"/>
    <n v="0"/>
    <n v="0"/>
    <n v="0"/>
    <n v="0"/>
    <n v="0"/>
    <n v="0"/>
    <n v="1"/>
  </r>
  <r>
    <x v="332"/>
    <x v="333"/>
    <x v="10"/>
    <n v="1"/>
    <x v="9"/>
    <x v="9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10"/>
    <x v="0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333"/>
    <x v="334"/>
    <x v="10"/>
    <n v="1"/>
    <x v="9"/>
    <x v="9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10"/>
    <x v="0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334"/>
    <x v="335"/>
    <x v="10"/>
    <n v="1"/>
    <x v="9"/>
    <x v="9"/>
    <x v="0"/>
    <n v="73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10"/>
    <x v="1"/>
    <n v="3"/>
    <n v="2"/>
    <n v="2"/>
    <n v="2"/>
    <n v="0"/>
    <n v="0"/>
    <n v="0"/>
    <n v="0"/>
    <n v="0"/>
    <n v="0"/>
    <n v="0"/>
    <n v="0"/>
    <n v="0"/>
    <n v="0"/>
    <n v="0"/>
    <n v="0"/>
    <n v="4"/>
  </r>
  <r>
    <x v="335"/>
    <x v="336"/>
    <x v="10"/>
    <n v="1"/>
    <x v="9"/>
    <x v="9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10"/>
    <x v="0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336"/>
    <x v="337"/>
    <x v="10"/>
    <n v="1"/>
    <x v="9"/>
    <x v="9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10"/>
    <x v="2"/>
    <n v="3"/>
    <n v="2"/>
    <n v="2"/>
    <n v="2"/>
    <n v="0"/>
    <n v="0"/>
    <n v="0"/>
    <n v="0"/>
    <n v="0"/>
    <n v="0"/>
    <n v="0"/>
    <n v="0"/>
    <n v="0"/>
    <n v="0"/>
    <n v="0"/>
    <n v="0"/>
    <n v="4"/>
  </r>
  <r>
    <x v="337"/>
    <x v="338"/>
    <x v="10"/>
    <n v="1"/>
    <x v="9"/>
    <x v="9"/>
    <x v="0"/>
    <n v="71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47"/>
    <m/>
    <m/>
    <m/>
    <n v="1"/>
    <n v="2"/>
    <m/>
    <m/>
    <m/>
    <n v="1"/>
    <m/>
    <m/>
    <m/>
    <m/>
    <n v="0"/>
    <m/>
    <m/>
    <m/>
    <m/>
    <n v="0"/>
    <n v="310"/>
    <x v="2"/>
    <n v="3"/>
    <n v="2"/>
    <n v="2"/>
    <n v="2"/>
    <n v="0"/>
    <n v="0"/>
    <n v="0"/>
    <n v="0"/>
    <n v="0"/>
    <n v="0"/>
    <n v="0"/>
    <n v="0"/>
    <n v="0"/>
    <n v="0"/>
    <n v="0"/>
    <n v="0"/>
    <n v="4"/>
  </r>
  <r>
    <x v="338"/>
    <x v="339"/>
    <x v="10"/>
    <n v="1"/>
    <x v="9"/>
    <x v="9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10"/>
    <x v="2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339"/>
    <x v="340"/>
    <x v="10"/>
    <n v="1"/>
    <x v="9"/>
    <x v="9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10"/>
    <x v="2"/>
    <n v="3"/>
    <n v="2"/>
    <n v="1"/>
    <n v="0"/>
    <n v="0"/>
    <n v="0"/>
    <n v="0"/>
    <n v="0"/>
    <n v="0"/>
    <n v="0"/>
    <n v="0"/>
    <n v="0"/>
    <n v="0"/>
    <n v="0"/>
    <n v="0"/>
    <n v="0"/>
    <n v="1"/>
  </r>
  <r>
    <x v="340"/>
    <x v="341"/>
    <x v="10"/>
    <n v="1"/>
    <x v="9"/>
    <x v="9"/>
    <x v="2"/>
    <n v="19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10"/>
    <x v="2"/>
    <n v="3"/>
    <n v="2"/>
    <n v="1"/>
    <n v="1"/>
    <n v="0"/>
    <n v="0"/>
    <n v="0"/>
    <n v="0"/>
    <n v="0"/>
    <n v="0"/>
    <n v="0"/>
    <n v="0"/>
    <n v="0"/>
    <n v="0"/>
    <n v="0"/>
    <n v="0"/>
    <n v="2"/>
  </r>
  <r>
    <x v="341"/>
    <x v="342"/>
    <x v="10"/>
    <n v="1"/>
    <x v="9"/>
    <x v="9"/>
    <x v="0"/>
    <n v="90"/>
    <m/>
    <m/>
    <n v="0"/>
    <m/>
    <x v="0"/>
    <n v="43"/>
    <n v="53"/>
    <m/>
    <m/>
    <m/>
    <m/>
    <m/>
    <m/>
    <m/>
    <m/>
    <x v="2"/>
    <n v="1"/>
    <n v="1"/>
    <m/>
    <m/>
    <m/>
    <m/>
    <m/>
    <m/>
    <m/>
    <m/>
    <n v="2"/>
    <n v="3"/>
    <n v="1"/>
    <m/>
    <m/>
    <m/>
    <m/>
    <m/>
    <m/>
    <m/>
    <m/>
    <n v="2"/>
    <m/>
    <m/>
    <m/>
    <m/>
    <m/>
    <m/>
    <n v="0"/>
    <n v="0"/>
    <n v="1"/>
    <m/>
    <m/>
    <m/>
    <m/>
    <m/>
    <m/>
    <m/>
    <m/>
    <n v="1"/>
    <m/>
    <n v="1"/>
    <m/>
    <m/>
    <m/>
    <m/>
    <m/>
    <m/>
    <m/>
    <m/>
    <n v="1"/>
    <m/>
    <m/>
    <n v="0"/>
    <m/>
    <m/>
    <m/>
    <m/>
    <x v="0"/>
    <m/>
    <m/>
    <m/>
    <m/>
    <n v="0"/>
    <m/>
    <m/>
    <n v="53"/>
    <m/>
    <m/>
    <m/>
    <n v="1"/>
    <n v="4"/>
    <m/>
    <m/>
    <m/>
    <n v="1"/>
    <n v="46"/>
    <m/>
    <m/>
    <m/>
    <n v="1"/>
    <n v="6"/>
    <m/>
    <m/>
    <m/>
    <n v="1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10"/>
    <x v="1"/>
    <n v="3"/>
    <n v="2"/>
    <n v="2"/>
    <n v="2"/>
    <n v="0"/>
    <n v="0"/>
    <n v="7"/>
    <n v="0"/>
    <n v="0"/>
    <n v="0"/>
    <n v="0"/>
    <n v="-3"/>
    <n v="0"/>
    <n v="0"/>
    <n v="0"/>
    <n v="0"/>
    <n v="8"/>
  </r>
  <r>
    <x v="342"/>
    <x v="343"/>
    <x v="10"/>
    <n v="1"/>
    <x v="9"/>
    <x v="9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10"/>
    <x v="1"/>
    <n v="3"/>
    <n v="2"/>
    <n v="1"/>
    <n v="0"/>
    <n v="0"/>
    <n v="0"/>
    <n v="0"/>
    <n v="0"/>
    <n v="0"/>
    <n v="0"/>
    <n v="0"/>
    <n v="0"/>
    <n v="0"/>
    <n v="0"/>
    <n v="0"/>
    <n v="0"/>
    <n v="1"/>
  </r>
  <r>
    <x v="0"/>
    <x v="0"/>
    <x v="0"/>
    <n v="2"/>
    <x v="9"/>
    <x v="9"/>
    <x v="0"/>
    <n v="55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0"/>
    <x v="0"/>
    <n v="3"/>
    <n v="2"/>
    <n v="2"/>
    <n v="1"/>
    <n v="0"/>
    <n v="0"/>
    <n v="0"/>
    <n v="0"/>
    <n v="0"/>
    <n v="0"/>
    <n v="0"/>
    <n v="0"/>
    <n v="0"/>
    <n v="0"/>
    <n v="0"/>
    <n v="0"/>
    <n v="3"/>
  </r>
  <r>
    <x v="1"/>
    <x v="1"/>
    <x v="0"/>
    <n v="2"/>
    <x v="9"/>
    <x v="9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0"/>
    <x v="1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2"/>
    <x v="2"/>
    <x v="0"/>
    <n v="2"/>
    <x v="9"/>
    <x v="9"/>
    <x v="0"/>
    <n v="64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0"/>
    <x v="2"/>
    <n v="3"/>
    <n v="2"/>
    <n v="2"/>
    <n v="2"/>
    <n v="0"/>
    <n v="0"/>
    <n v="0"/>
    <n v="0"/>
    <n v="0"/>
    <n v="0"/>
    <n v="0"/>
    <n v="0"/>
    <n v="0"/>
    <n v="0"/>
    <n v="0"/>
    <n v="0"/>
    <n v="4"/>
  </r>
  <r>
    <x v="3"/>
    <x v="3"/>
    <x v="0"/>
    <n v="2"/>
    <x v="9"/>
    <x v="9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0"/>
    <x v="0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4"/>
    <x v="4"/>
    <x v="0"/>
    <n v="2"/>
    <x v="9"/>
    <x v="9"/>
    <x v="0"/>
    <n v="90"/>
    <n v="48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0"/>
    <x v="2"/>
    <n v="3"/>
    <n v="2"/>
    <n v="2"/>
    <n v="2"/>
    <n v="-1"/>
    <n v="0"/>
    <n v="0"/>
    <n v="0"/>
    <n v="0"/>
    <n v="0"/>
    <n v="0"/>
    <n v="0"/>
    <n v="0"/>
    <n v="0"/>
    <n v="0"/>
    <n v="0"/>
    <n v="3"/>
  </r>
  <r>
    <x v="5"/>
    <x v="5"/>
    <x v="0"/>
    <n v="2"/>
    <x v="9"/>
    <x v="9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0"/>
    <x v="2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n v="2"/>
    <x v="9"/>
    <x v="9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n v="1"/>
    <n v="1975"/>
    <m/>
    <m/>
    <m/>
    <m/>
    <n v="1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0"/>
    <x v="2"/>
    <n v="3"/>
    <n v="2"/>
    <n v="2"/>
    <n v="2"/>
    <n v="0"/>
    <n v="0"/>
    <n v="0"/>
    <n v="0"/>
    <n v="3"/>
    <n v="0"/>
    <n v="0"/>
    <n v="0"/>
    <n v="0"/>
    <n v="0"/>
    <n v="0"/>
    <n v="0"/>
    <n v="7"/>
  </r>
  <r>
    <x v="7"/>
    <x v="7"/>
    <x v="0"/>
    <n v="2"/>
    <x v="9"/>
    <x v="9"/>
    <x v="0"/>
    <n v="90"/>
    <n v="10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0"/>
    <x v="0"/>
    <n v="3"/>
    <n v="2"/>
    <n v="2"/>
    <n v="2"/>
    <n v="-1"/>
    <n v="0"/>
    <n v="0"/>
    <n v="0"/>
    <n v="0"/>
    <n v="0"/>
    <n v="-2"/>
    <n v="0"/>
    <n v="0"/>
    <n v="0"/>
    <n v="0"/>
    <n v="0"/>
    <n v="1"/>
  </r>
  <r>
    <x v="8"/>
    <x v="8"/>
    <x v="0"/>
    <n v="2"/>
    <x v="9"/>
    <x v="9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0"/>
    <x v="0"/>
    <n v="3"/>
    <n v="2"/>
    <n v="1"/>
    <n v="0"/>
    <n v="0"/>
    <n v="0"/>
    <n v="0"/>
    <n v="0"/>
    <n v="0"/>
    <n v="0"/>
    <n v="0"/>
    <n v="0"/>
    <n v="0"/>
    <n v="0"/>
    <n v="0"/>
    <n v="0"/>
    <n v="1"/>
  </r>
  <r>
    <x v="9"/>
    <x v="9"/>
    <x v="0"/>
    <n v="2"/>
    <x v="9"/>
    <x v="9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0"/>
    <x v="3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0"/>
    <n v="2"/>
    <x v="9"/>
    <x v="9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0"/>
    <x v="2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11"/>
    <x v="11"/>
    <x v="0"/>
    <n v="2"/>
    <x v="9"/>
    <x v="9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0"/>
    <x v="0"/>
    <n v="3"/>
    <n v="2"/>
    <n v="2"/>
    <n v="2"/>
    <n v="0"/>
    <n v="0"/>
    <n v="0"/>
    <n v="0"/>
    <n v="0"/>
    <n v="0"/>
    <n v="-2"/>
    <n v="0"/>
    <n v="0"/>
    <n v="0"/>
    <n v="0"/>
    <n v="0"/>
    <n v="2"/>
  </r>
  <r>
    <x v="12"/>
    <x v="12"/>
    <x v="0"/>
    <n v="2"/>
    <x v="9"/>
    <x v="9"/>
    <x v="0"/>
    <n v="90"/>
    <m/>
    <m/>
    <n v="0"/>
    <m/>
    <x v="0"/>
    <n v="80"/>
    <m/>
    <m/>
    <m/>
    <m/>
    <m/>
    <m/>
    <m/>
    <m/>
    <m/>
    <x v="1"/>
    <n v="1"/>
    <m/>
    <m/>
    <m/>
    <m/>
    <m/>
    <m/>
    <m/>
    <m/>
    <m/>
    <n v="1"/>
    <n v="2"/>
    <m/>
    <m/>
    <m/>
    <m/>
    <m/>
    <m/>
    <m/>
    <m/>
    <m/>
    <n v="1"/>
    <m/>
    <m/>
    <m/>
    <m/>
    <m/>
    <m/>
    <n v="0"/>
    <n v="1"/>
    <m/>
    <m/>
    <m/>
    <m/>
    <m/>
    <m/>
    <m/>
    <m/>
    <m/>
    <n v="1"/>
    <n v="3"/>
    <m/>
    <m/>
    <m/>
    <m/>
    <m/>
    <m/>
    <m/>
    <m/>
    <m/>
    <n v="1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0"/>
    <x v="1"/>
    <n v="3"/>
    <n v="2"/>
    <n v="2"/>
    <n v="2"/>
    <n v="0"/>
    <n v="0"/>
    <n v="4"/>
    <n v="0"/>
    <n v="0"/>
    <n v="0"/>
    <n v="0"/>
    <n v="0"/>
    <n v="0"/>
    <n v="0"/>
    <n v="0"/>
    <n v="0"/>
    <n v="8"/>
  </r>
  <r>
    <x v="181"/>
    <x v="182"/>
    <x v="0"/>
    <n v="2"/>
    <x v="9"/>
    <x v="9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0"/>
    <x v="2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13"/>
    <x v="13"/>
    <x v="0"/>
    <n v="2"/>
    <x v="9"/>
    <x v="9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0"/>
    <x v="0"/>
    <n v="3"/>
    <n v="2"/>
    <n v="2"/>
    <n v="2"/>
    <n v="0"/>
    <n v="0"/>
    <n v="0"/>
    <n v="0"/>
    <n v="0"/>
    <n v="0"/>
    <n v="-2"/>
    <n v="0"/>
    <n v="0"/>
    <n v="0"/>
    <n v="0"/>
    <n v="0"/>
    <n v="2"/>
  </r>
  <r>
    <x v="14"/>
    <x v="14"/>
    <x v="0"/>
    <n v="2"/>
    <x v="9"/>
    <x v="9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0"/>
    <x v="1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15"/>
    <x v="15"/>
    <x v="0"/>
    <n v="2"/>
    <x v="9"/>
    <x v="9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0"/>
    <x v="2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16"/>
    <x v="16"/>
    <x v="0"/>
    <n v="2"/>
    <x v="9"/>
    <x v="9"/>
    <x v="2"/>
    <n v="21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0"/>
    <x v="1"/>
    <n v="3"/>
    <n v="2"/>
    <n v="1"/>
    <n v="1"/>
    <n v="0"/>
    <n v="0"/>
    <n v="0"/>
    <n v="0"/>
    <n v="0"/>
    <n v="0"/>
    <n v="0"/>
    <n v="0"/>
    <n v="0"/>
    <n v="0"/>
    <n v="0"/>
    <n v="0"/>
    <n v="2"/>
  </r>
  <r>
    <x v="17"/>
    <x v="17"/>
    <x v="0"/>
    <n v="2"/>
    <x v="9"/>
    <x v="9"/>
    <x v="2"/>
    <n v="35"/>
    <n v="68"/>
    <m/>
    <n v="1"/>
    <m/>
    <x v="0"/>
    <n v="66"/>
    <n v="90"/>
    <m/>
    <m/>
    <m/>
    <m/>
    <m/>
    <m/>
    <m/>
    <m/>
    <x v="2"/>
    <n v="1"/>
    <n v="1"/>
    <m/>
    <m/>
    <m/>
    <m/>
    <m/>
    <m/>
    <m/>
    <m/>
    <n v="2"/>
    <n v="2"/>
    <n v="2"/>
    <m/>
    <m/>
    <m/>
    <m/>
    <m/>
    <m/>
    <m/>
    <m/>
    <n v="2"/>
    <m/>
    <m/>
    <m/>
    <m/>
    <m/>
    <m/>
    <n v="0"/>
    <n v="1"/>
    <n v="0"/>
    <m/>
    <m/>
    <m/>
    <m/>
    <m/>
    <m/>
    <m/>
    <m/>
    <n v="1"/>
    <n v="1"/>
    <m/>
    <m/>
    <m/>
    <m/>
    <m/>
    <m/>
    <m/>
    <m/>
    <m/>
    <n v="1"/>
    <m/>
    <m/>
    <n v="0"/>
    <m/>
    <m/>
    <m/>
    <m/>
    <x v="0"/>
    <m/>
    <m/>
    <m/>
    <m/>
    <n v="0"/>
    <m/>
    <m/>
    <n v="65"/>
    <m/>
    <m/>
    <m/>
    <n v="1"/>
    <n v="1"/>
    <m/>
    <m/>
    <m/>
    <n v="1"/>
    <n v="90"/>
    <m/>
    <m/>
    <m/>
    <n v="1"/>
    <n v="2"/>
    <m/>
    <m/>
    <m/>
    <n v="1"/>
    <m/>
    <m/>
    <m/>
    <m/>
    <n v="0"/>
    <m/>
    <m/>
    <m/>
    <m/>
    <n v="0"/>
    <n v="90"/>
    <m/>
    <m/>
    <m/>
    <n v="1"/>
    <n v="2"/>
    <m/>
    <m/>
    <m/>
    <n v="1"/>
    <m/>
    <m/>
    <m/>
    <m/>
    <n v="0"/>
    <m/>
    <m/>
    <m/>
    <m/>
    <n v="0"/>
    <n v="710"/>
    <x v="1"/>
    <n v="3"/>
    <n v="2"/>
    <n v="1"/>
    <n v="1"/>
    <n v="-1"/>
    <n v="0"/>
    <n v="7"/>
    <n v="0"/>
    <n v="0"/>
    <n v="0"/>
    <n v="0"/>
    <n v="-2"/>
    <n v="0"/>
    <n v="0"/>
    <n v="0"/>
    <n v="0"/>
    <n v="6"/>
  </r>
  <r>
    <x v="18"/>
    <x v="18"/>
    <x v="0"/>
    <n v="2"/>
    <x v="9"/>
    <x v="9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0"/>
    <x v="3"/>
    <n v="3"/>
    <n v="2"/>
    <n v="1"/>
    <n v="0"/>
    <n v="0"/>
    <n v="0"/>
    <n v="0"/>
    <n v="0"/>
    <n v="0"/>
    <n v="0"/>
    <n v="0"/>
    <n v="0"/>
    <n v="0"/>
    <n v="0"/>
    <n v="0"/>
    <n v="0"/>
    <n v="1"/>
  </r>
  <r>
    <x v="19"/>
    <x v="19"/>
    <x v="0"/>
    <n v="2"/>
    <x v="9"/>
    <x v="9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n v="46"/>
    <n v="47"/>
    <m/>
    <m/>
    <n v="2"/>
    <n v="3"/>
    <n v="1"/>
    <m/>
    <m/>
    <n v="2"/>
    <m/>
    <m/>
    <m/>
    <m/>
    <n v="0"/>
    <m/>
    <m/>
    <m/>
    <m/>
    <n v="0"/>
    <m/>
    <m/>
    <m/>
    <m/>
    <n v="0"/>
    <m/>
    <m/>
    <m/>
    <m/>
    <n v="0"/>
    <n v="710"/>
    <x v="0"/>
    <n v="3"/>
    <n v="2"/>
    <n v="2"/>
    <n v="2"/>
    <n v="0"/>
    <n v="0"/>
    <n v="0"/>
    <n v="0"/>
    <n v="0"/>
    <n v="0"/>
    <n v="-2"/>
    <n v="0"/>
    <n v="0"/>
    <n v="-2"/>
    <n v="0"/>
    <n v="0"/>
    <n v="0"/>
  </r>
  <r>
    <x v="20"/>
    <x v="20"/>
    <x v="0"/>
    <n v="2"/>
    <x v="9"/>
    <x v="9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0"/>
    <x v="1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21"/>
    <x v="21"/>
    <x v="0"/>
    <n v="2"/>
    <x v="9"/>
    <x v="9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0"/>
    <x v="0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182"/>
    <x v="183"/>
    <x v="0"/>
    <n v="2"/>
    <x v="9"/>
    <x v="9"/>
    <x v="2"/>
    <n v="26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0"/>
    <x v="1"/>
    <n v="3"/>
    <n v="2"/>
    <n v="1"/>
    <n v="1"/>
    <n v="0"/>
    <n v="0"/>
    <n v="0"/>
    <n v="0"/>
    <n v="0"/>
    <n v="0"/>
    <n v="0"/>
    <n v="0"/>
    <n v="0"/>
    <n v="0"/>
    <n v="0"/>
    <n v="0"/>
    <n v="2"/>
  </r>
  <r>
    <x v="22"/>
    <x v="22"/>
    <x v="0"/>
    <n v="2"/>
    <x v="9"/>
    <x v="9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0"/>
    <x v="0"/>
    <n v="3"/>
    <n v="2"/>
    <n v="1"/>
    <n v="0"/>
    <n v="0"/>
    <n v="0"/>
    <n v="0"/>
    <n v="0"/>
    <n v="0"/>
    <n v="0"/>
    <n v="0"/>
    <n v="0"/>
    <n v="0"/>
    <n v="0"/>
    <n v="0"/>
    <n v="0"/>
    <n v="1"/>
  </r>
  <r>
    <x v="23"/>
    <x v="23"/>
    <x v="0"/>
    <n v="2"/>
    <x v="9"/>
    <x v="9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0"/>
    <x v="3"/>
    <n v="3"/>
    <n v="2"/>
    <n v="2"/>
    <n v="2"/>
    <n v="0"/>
    <n v="0"/>
    <n v="0"/>
    <n v="0"/>
    <n v="0"/>
    <n v="0"/>
    <n v="-2"/>
    <n v="0"/>
    <n v="0"/>
    <n v="0"/>
    <n v="0"/>
    <n v="0"/>
    <n v="2"/>
  </r>
  <r>
    <x v="24"/>
    <x v="24"/>
    <x v="0"/>
    <n v="2"/>
    <x v="9"/>
    <x v="9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0"/>
    <x v="1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25"/>
    <x v="25"/>
    <x v="0"/>
    <n v="2"/>
    <x v="9"/>
    <x v="9"/>
    <x v="0"/>
    <n v="69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9"/>
    <m/>
    <m/>
    <m/>
    <n v="1"/>
    <n v="1"/>
    <m/>
    <m/>
    <m/>
    <n v="1"/>
    <m/>
    <m/>
    <m/>
    <m/>
    <n v="0"/>
    <m/>
    <m/>
    <m/>
    <m/>
    <n v="0"/>
    <n v="710"/>
    <x v="2"/>
    <n v="3"/>
    <n v="2"/>
    <n v="2"/>
    <n v="2"/>
    <n v="0"/>
    <n v="0"/>
    <n v="0"/>
    <n v="0"/>
    <n v="0"/>
    <n v="0"/>
    <n v="0"/>
    <n v="0"/>
    <n v="0"/>
    <n v="0"/>
    <n v="0"/>
    <n v="0"/>
    <n v="4"/>
  </r>
  <r>
    <x v="26"/>
    <x v="26"/>
    <x v="0"/>
    <n v="2"/>
    <x v="9"/>
    <x v="9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0"/>
    <x v="1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27"/>
    <x v="27"/>
    <x v="0"/>
    <n v="2"/>
    <x v="9"/>
    <x v="9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0"/>
    <x v="0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28"/>
    <x v="28"/>
    <x v="0"/>
    <n v="2"/>
    <x v="9"/>
    <x v="9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0"/>
    <x v="2"/>
    <n v="3"/>
    <n v="2"/>
    <n v="1"/>
    <n v="0"/>
    <n v="0"/>
    <n v="0"/>
    <n v="0"/>
    <n v="0"/>
    <n v="0"/>
    <n v="0"/>
    <n v="0"/>
    <n v="0"/>
    <n v="0"/>
    <n v="0"/>
    <n v="0"/>
    <n v="0"/>
    <n v="1"/>
  </r>
  <r>
    <x v="29"/>
    <x v="29"/>
    <x v="0"/>
    <n v="2"/>
    <x v="9"/>
    <x v="9"/>
    <x v="1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0"/>
    <x v="0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0"/>
    <n v="1"/>
    <x v="10"/>
    <x v="10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1"/>
    <x v="0"/>
    <n v="0"/>
    <n v="1"/>
    <n v="1"/>
    <n v="0"/>
    <n v="0"/>
    <n v="0"/>
    <n v="0"/>
    <n v="0"/>
    <n v="0"/>
    <n v="0"/>
    <n v="0"/>
    <n v="0"/>
    <n v="0"/>
    <n v="0"/>
    <n v="0"/>
    <n v="0"/>
    <n v="1"/>
  </r>
  <r>
    <x v="1"/>
    <x v="1"/>
    <x v="0"/>
    <n v="1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1"/>
    <x v="1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2"/>
    <x v="2"/>
    <x v="0"/>
    <n v="1"/>
    <x v="10"/>
    <x v="10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1"/>
    <x v="2"/>
    <n v="0"/>
    <n v="1"/>
    <n v="1"/>
    <n v="0"/>
    <n v="0"/>
    <n v="0"/>
    <n v="0"/>
    <n v="0"/>
    <n v="0"/>
    <n v="0"/>
    <n v="0"/>
    <n v="0"/>
    <n v="0"/>
    <n v="0"/>
    <n v="0"/>
    <n v="0"/>
    <n v="1"/>
  </r>
  <r>
    <x v="3"/>
    <x v="3"/>
    <x v="0"/>
    <n v="1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1"/>
    <x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4"/>
    <x v="4"/>
    <x v="0"/>
    <n v="1"/>
    <x v="10"/>
    <x v="10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1"/>
    <x v="2"/>
    <n v="0"/>
    <n v="1"/>
    <n v="2"/>
    <n v="2"/>
    <n v="0"/>
    <n v="0"/>
    <n v="0"/>
    <n v="0"/>
    <n v="0"/>
    <n v="0"/>
    <n v="0"/>
    <n v="0"/>
    <n v="0"/>
    <n v="0"/>
    <n v="1"/>
    <n v="1"/>
    <n v="6"/>
  </r>
  <r>
    <x v="5"/>
    <x v="5"/>
    <x v="0"/>
    <n v="1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1"/>
    <x v="2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n v="1"/>
    <x v="10"/>
    <x v="10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1"/>
    <x v="2"/>
    <n v="0"/>
    <n v="1"/>
    <n v="1"/>
    <n v="0"/>
    <n v="0"/>
    <n v="0"/>
    <n v="0"/>
    <n v="0"/>
    <n v="0"/>
    <n v="0"/>
    <n v="0"/>
    <n v="0"/>
    <n v="0"/>
    <n v="0"/>
    <n v="0"/>
    <n v="0"/>
    <n v="1"/>
  </r>
  <r>
    <x v="7"/>
    <x v="7"/>
    <x v="0"/>
    <n v="1"/>
    <x v="10"/>
    <x v="10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1"/>
    <x v="0"/>
    <n v="0"/>
    <n v="1"/>
    <n v="2"/>
    <n v="2"/>
    <n v="0"/>
    <n v="0"/>
    <n v="0"/>
    <n v="0"/>
    <n v="0"/>
    <n v="0"/>
    <n v="0"/>
    <n v="0"/>
    <n v="0"/>
    <n v="0"/>
    <n v="2"/>
    <n v="1"/>
    <n v="7"/>
  </r>
  <r>
    <x v="8"/>
    <x v="8"/>
    <x v="0"/>
    <n v="1"/>
    <x v="10"/>
    <x v="10"/>
    <x v="0"/>
    <n v="61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1"/>
    <x v="0"/>
    <n v="0"/>
    <n v="1"/>
    <n v="2"/>
    <n v="2"/>
    <n v="0"/>
    <n v="0"/>
    <n v="0"/>
    <n v="0"/>
    <n v="0"/>
    <n v="0"/>
    <n v="0"/>
    <n v="0"/>
    <n v="0"/>
    <n v="0"/>
    <n v="2"/>
    <n v="1"/>
    <n v="7"/>
  </r>
  <r>
    <x v="9"/>
    <x v="9"/>
    <x v="0"/>
    <n v="1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1"/>
    <x v="3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0"/>
    <n v="1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1"/>
    <x v="2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11"/>
    <x v="11"/>
    <x v="0"/>
    <n v="1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1"/>
    <x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12"/>
    <x v="12"/>
    <x v="0"/>
    <n v="1"/>
    <x v="10"/>
    <x v="10"/>
    <x v="0"/>
    <n v="74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1"/>
    <x v="1"/>
    <n v="0"/>
    <n v="1"/>
    <n v="2"/>
    <n v="2"/>
    <n v="0"/>
    <n v="0"/>
    <n v="0"/>
    <n v="0"/>
    <n v="0"/>
    <n v="0"/>
    <n v="0"/>
    <n v="0"/>
    <n v="0"/>
    <n v="0"/>
    <n v="0"/>
    <n v="1"/>
    <n v="5"/>
  </r>
  <r>
    <x v="181"/>
    <x v="182"/>
    <x v="0"/>
    <n v="1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1"/>
    <x v="2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13"/>
    <x v="13"/>
    <x v="0"/>
    <n v="1"/>
    <x v="10"/>
    <x v="10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1"/>
    <x v="0"/>
    <n v="0"/>
    <n v="1"/>
    <n v="2"/>
    <n v="2"/>
    <n v="0"/>
    <n v="0"/>
    <n v="0"/>
    <n v="0"/>
    <n v="0"/>
    <n v="0"/>
    <n v="0"/>
    <n v="0"/>
    <n v="0"/>
    <n v="0"/>
    <n v="2"/>
    <n v="1"/>
    <n v="7"/>
  </r>
  <r>
    <x v="14"/>
    <x v="14"/>
    <x v="0"/>
    <n v="1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1"/>
    <x v="1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15"/>
    <x v="15"/>
    <x v="0"/>
    <n v="1"/>
    <x v="10"/>
    <x v="10"/>
    <x v="2"/>
    <n v="23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1"/>
    <x v="2"/>
    <n v="0"/>
    <n v="1"/>
    <n v="1"/>
    <n v="1"/>
    <n v="0"/>
    <n v="0"/>
    <n v="0"/>
    <n v="0"/>
    <n v="0"/>
    <n v="0"/>
    <n v="0"/>
    <n v="0"/>
    <n v="0"/>
    <n v="0"/>
    <n v="0"/>
    <n v="0"/>
    <n v="2"/>
  </r>
  <r>
    <x v="16"/>
    <x v="16"/>
    <x v="0"/>
    <n v="1"/>
    <x v="10"/>
    <x v="10"/>
    <x v="2"/>
    <n v="29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1"/>
    <x v="1"/>
    <n v="0"/>
    <n v="1"/>
    <n v="1"/>
    <n v="1"/>
    <n v="0"/>
    <n v="0"/>
    <n v="0"/>
    <n v="0"/>
    <n v="0"/>
    <n v="0"/>
    <n v="0"/>
    <n v="0"/>
    <n v="0"/>
    <n v="0"/>
    <n v="0"/>
    <n v="0"/>
    <n v="2"/>
  </r>
  <r>
    <x v="17"/>
    <x v="17"/>
    <x v="0"/>
    <n v="1"/>
    <x v="10"/>
    <x v="10"/>
    <x v="2"/>
    <n v="16"/>
    <m/>
    <m/>
    <n v="0"/>
    <m/>
    <x v="0"/>
    <n v="85"/>
    <m/>
    <m/>
    <m/>
    <m/>
    <m/>
    <m/>
    <m/>
    <m/>
    <m/>
    <x v="1"/>
    <n v="1"/>
    <m/>
    <m/>
    <m/>
    <m/>
    <m/>
    <m/>
    <m/>
    <m/>
    <m/>
    <n v="1"/>
    <n v="2"/>
    <m/>
    <m/>
    <m/>
    <m/>
    <m/>
    <m/>
    <m/>
    <m/>
    <m/>
    <n v="1"/>
    <m/>
    <m/>
    <m/>
    <m/>
    <m/>
    <m/>
    <n v="0"/>
    <n v="0"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1"/>
    <x v="1"/>
    <n v="0"/>
    <n v="1"/>
    <n v="1"/>
    <n v="1"/>
    <n v="0"/>
    <n v="0"/>
    <n v="4"/>
    <n v="0"/>
    <n v="0"/>
    <n v="0"/>
    <n v="0"/>
    <n v="0"/>
    <n v="0"/>
    <n v="0"/>
    <n v="0"/>
    <n v="1"/>
    <n v="7"/>
  </r>
  <r>
    <x v="18"/>
    <x v="18"/>
    <x v="0"/>
    <n v="1"/>
    <x v="10"/>
    <x v="10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1"/>
    <x v="3"/>
    <n v="0"/>
    <n v="1"/>
    <n v="1"/>
    <n v="0"/>
    <n v="0"/>
    <n v="0"/>
    <n v="0"/>
    <n v="0"/>
    <n v="0"/>
    <n v="0"/>
    <n v="0"/>
    <n v="0"/>
    <n v="0"/>
    <n v="0"/>
    <n v="0"/>
    <n v="0"/>
    <n v="1"/>
  </r>
  <r>
    <x v="19"/>
    <x v="19"/>
    <x v="0"/>
    <n v="1"/>
    <x v="10"/>
    <x v="10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1"/>
    <x v="0"/>
    <n v="0"/>
    <n v="1"/>
    <n v="2"/>
    <n v="2"/>
    <n v="0"/>
    <n v="0"/>
    <n v="0"/>
    <n v="0"/>
    <n v="0"/>
    <n v="0"/>
    <n v="0"/>
    <n v="0"/>
    <n v="0"/>
    <n v="0"/>
    <n v="2"/>
    <n v="1"/>
    <n v="7"/>
  </r>
  <r>
    <x v="20"/>
    <x v="20"/>
    <x v="0"/>
    <n v="1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1"/>
    <x v="1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21"/>
    <x v="21"/>
    <x v="0"/>
    <n v="1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1"/>
    <x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182"/>
    <x v="183"/>
    <x v="0"/>
    <n v="1"/>
    <x v="10"/>
    <x v="10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1"/>
    <x v="1"/>
    <n v="0"/>
    <n v="1"/>
    <n v="2"/>
    <n v="2"/>
    <n v="0"/>
    <n v="0"/>
    <n v="0"/>
    <n v="0"/>
    <n v="0"/>
    <n v="0"/>
    <n v="0"/>
    <n v="0"/>
    <n v="0"/>
    <n v="0"/>
    <n v="0"/>
    <n v="1"/>
    <n v="5"/>
  </r>
  <r>
    <x v="22"/>
    <x v="22"/>
    <x v="0"/>
    <n v="1"/>
    <x v="10"/>
    <x v="10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1"/>
    <x v="0"/>
    <n v="0"/>
    <n v="1"/>
    <n v="2"/>
    <n v="2"/>
    <n v="0"/>
    <n v="0"/>
    <n v="0"/>
    <n v="0"/>
    <n v="0"/>
    <n v="0"/>
    <n v="0"/>
    <n v="0"/>
    <n v="0"/>
    <n v="0"/>
    <n v="2"/>
    <n v="1"/>
    <n v="7"/>
  </r>
  <r>
    <x v="23"/>
    <x v="23"/>
    <x v="0"/>
    <n v="1"/>
    <x v="10"/>
    <x v="10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1"/>
    <x v="3"/>
    <n v="0"/>
    <n v="1"/>
    <n v="2"/>
    <n v="2"/>
    <n v="0"/>
    <n v="0"/>
    <n v="0"/>
    <n v="0"/>
    <n v="0"/>
    <n v="0"/>
    <n v="0"/>
    <n v="0"/>
    <n v="0"/>
    <n v="0"/>
    <n v="3"/>
    <n v="1"/>
    <n v="8"/>
  </r>
  <r>
    <x v="24"/>
    <x v="24"/>
    <x v="0"/>
    <n v="1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1"/>
    <x v="1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25"/>
    <x v="25"/>
    <x v="0"/>
    <n v="1"/>
    <x v="10"/>
    <x v="10"/>
    <x v="0"/>
    <n v="90"/>
    <n v="38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1"/>
    <x v="2"/>
    <n v="0"/>
    <n v="1"/>
    <n v="2"/>
    <n v="2"/>
    <n v="-1"/>
    <n v="0"/>
    <n v="0"/>
    <n v="0"/>
    <n v="0"/>
    <n v="0"/>
    <n v="0"/>
    <n v="0"/>
    <n v="0"/>
    <n v="0"/>
    <n v="1"/>
    <n v="1"/>
    <n v="5"/>
  </r>
  <r>
    <x v="26"/>
    <x v="26"/>
    <x v="0"/>
    <n v="1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1"/>
    <x v="1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27"/>
    <x v="27"/>
    <x v="0"/>
    <n v="1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1"/>
    <x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28"/>
    <x v="28"/>
    <x v="0"/>
    <n v="1"/>
    <x v="10"/>
    <x v="10"/>
    <x v="0"/>
    <n v="67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1"/>
    <x v="2"/>
    <n v="0"/>
    <n v="1"/>
    <n v="2"/>
    <n v="2"/>
    <n v="0"/>
    <n v="0"/>
    <n v="0"/>
    <n v="0"/>
    <n v="0"/>
    <n v="0"/>
    <n v="0"/>
    <n v="0"/>
    <n v="0"/>
    <n v="0"/>
    <n v="1"/>
    <n v="1"/>
    <n v="6"/>
  </r>
  <r>
    <x v="29"/>
    <x v="29"/>
    <x v="0"/>
    <n v="1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711"/>
    <x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343"/>
    <x v="344"/>
    <x v="11"/>
    <n v="2"/>
    <x v="10"/>
    <x v="10"/>
    <x v="2"/>
    <n v="76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0"/>
    <n v="1"/>
    <n v="3"/>
    <n v="1"/>
    <n v="2"/>
    <n v="0"/>
    <n v="0"/>
    <n v="0"/>
    <n v="0"/>
    <n v="0"/>
    <n v="0"/>
    <n v="-1"/>
    <n v="0"/>
    <n v="0"/>
    <n v="0"/>
    <n v="0"/>
    <n v="-1"/>
    <n v="1"/>
  </r>
  <r>
    <x v="344"/>
    <x v="345"/>
    <x v="11"/>
    <n v="2"/>
    <x v="10"/>
    <x v="10"/>
    <x v="0"/>
    <n v="83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1"/>
    <n v="1"/>
    <n v="3"/>
    <n v="2"/>
    <n v="2"/>
    <n v="0"/>
    <n v="0"/>
    <n v="0"/>
    <n v="0"/>
    <n v="0"/>
    <n v="0"/>
    <n v="0"/>
    <n v="0"/>
    <n v="0"/>
    <n v="0"/>
    <n v="0"/>
    <n v="-1"/>
    <n v="3"/>
  </r>
  <r>
    <x v="345"/>
    <x v="346"/>
    <x v="11"/>
    <n v="2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2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346"/>
    <x v="347"/>
    <x v="11"/>
    <n v="2"/>
    <x v="10"/>
    <x v="10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2"/>
    <n v="1"/>
    <n v="3"/>
    <n v="2"/>
    <n v="2"/>
    <n v="0"/>
    <n v="0"/>
    <n v="0"/>
    <n v="0"/>
    <n v="0"/>
    <n v="0"/>
    <n v="0"/>
    <n v="0"/>
    <n v="0"/>
    <n v="0"/>
    <n v="0"/>
    <n v="-1"/>
    <n v="3"/>
  </r>
  <r>
    <x v="347"/>
    <x v="348"/>
    <x v="11"/>
    <n v="2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2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348"/>
    <x v="349"/>
    <x v="11"/>
    <n v="2"/>
    <x v="10"/>
    <x v="10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1"/>
    <n v="1"/>
    <n v="3"/>
    <n v="1"/>
    <n v="0"/>
    <n v="0"/>
    <n v="0"/>
    <n v="0"/>
    <n v="0"/>
    <n v="0"/>
    <n v="0"/>
    <n v="0"/>
    <n v="0"/>
    <n v="0"/>
    <n v="0"/>
    <n v="0"/>
    <n v="0"/>
    <n v="1"/>
  </r>
  <r>
    <x v="349"/>
    <x v="350"/>
    <x v="11"/>
    <n v="2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2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350"/>
    <x v="351"/>
    <x v="11"/>
    <n v="2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3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351"/>
    <x v="352"/>
    <x v="11"/>
    <n v="2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2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352"/>
    <x v="353"/>
    <x v="11"/>
    <n v="2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0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353"/>
    <x v="354"/>
    <x v="11"/>
    <n v="2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2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354"/>
    <x v="355"/>
    <x v="11"/>
    <n v="2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0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355"/>
    <x v="356"/>
    <x v="11"/>
    <n v="2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2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356"/>
    <x v="357"/>
    <x v="11"/>
    <n v="2"/>
    <x v="10"/>
    <x v="10"/>
    <x v="0"/>
    <n v="90"/>
    <n v="60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1"/>
    <n v="1"/>
    <n v="3"/>
    <n v="2"/>
    <n v="2"/>
    <n v="-1"/>
    <n v="0"/>
    <n v="0"/>
    <n v="0"/>
    <n v="0"/>
    <n v="0"/>
    <n v="0"/>
    <n v="0"/>
    <n v="0"/>
    <n v="0"/>
    <n v="0"/>
    <n v="-1"/>
    <n v="2"/>
  </r>
  <r>
    <x v="357"/>
    <x v="358"/>
    <x v="11"/>
    <n v="2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0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358"/>
    <x v="359"/>
    <x v="11"/>
    <n v="2"/>
    <x v="10"/>
    <x v="10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2"/>
    <n v="1"/>
    <n v="3"/>
    <n v="1"/>
    <n v="0"/>
    <n v="0"/>
    <n v="0"/>
    <n v="0"/>
    <n v="0"/>
    <n v="0"/>
    <n v="0"/>
    <n v="0"/>
    <n v="0"/>
    <n v="0"/>
    <n v="0"/>
    <n v="0"/>
    <n v="0"/>
    <n v="1"/>
  </r>
  <r>
    <x v="359"/>
    <x v="360"/>
    <x v="11"/>
    <n v="2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3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360"/>
    <x v="361"/>
    <x v="11"/>
    <n v="2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2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361"/>
    <x v="362"/>
    <x v="11"/>
    <n v="2"/>
    <x v="10"/>
    <x v="10"/>
    <x v="2"/>
    <n v="7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1"/>
    <n v="1"/>
    <n v="3"/>
    <n v="1"/>
    <n v="1"/>
    <n v="0"/>
    <n v="0"/>
    <n v="0"/>
    <n v="0"/>
    <n v="0"/>
    <n v="0"/>
    <n v="0"/>
    <n v="0"/>
    <n v="0"/>
    <n v="0"/>
    <n v="0"/>
    <n v="0"/>
    <n v="2"/>
  </r>
  <r>
    <x v="362"/>
    <x v="363"/>
    <x v="11"/>
    <n v="2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0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363"/>
    <x v="364"/>
    <x v="11"/>
    <n v="2"/>
    <x v="10"/>
    <x v="10"/>
    <x v="2"/>
    <n v="24"/>
    <n v="78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2"/>
    <n v="1"/>
    <n v="3"/>
    <n v="1"/>
    <n v="1"/>
    <n v="-1"/>
    <n v="0"/>
    <n v="0"/>
    <n v="0"/>
    <n v="0"/>
    <n v="0"/>
    <n v="0"/>
    <n v="0"/>
    <n v="0"/>
    <n v="0"/>
    <n v="0"/>
    <n v="0"/>
    <n v="1"/>
  </r>
  <r>
    <x v="364"/>
    <x v="365"/>
    <x v="11"/>
    <n v="2"/>
    <x v="10"/>
    <x v="10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2"/>
    <n v="1"/>
    <n v="3"/>
    <n v="1"/>
    <n v="0"/>
    <n v="0"/>
    <n v="0"/>
    <n v="0"/>
    <n v="0"/>
    <n v="0"/>
    <n v="0"/>
    <n v="0"/>
    <n v="0"/>
    <n v="0"/>
    <n v="0"/>
    <n v="0"/>
    <n v="0"/>
    <n v="1"/>
  </r>
  <r>
    <x v="365"/>
    <x v="366"/>
    <x v="11"/>
    <n v="2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1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144"/>
    <x v="367"/>
    <x v="11"/>
    <n v="2"/>
    <x v="10"/>
    <x v="10"/>
    <x v="2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0"/>
    <n v="1"/>
    <n v="3"/>
    <n v="1"/>
    <n v="0"/>
    <n v="0"/>
    <n v="0"/>
    <n v="0"/>
    <n v="0"/>
    <n v="0"/>
    <n v="0"/>
    <n v="0"/>
    <n v="0"/>
    <n v="0"/>
    <n v="0"/>
    <n v="0"/>
    <n v="0"/>
    <n v="1"/>
  </r>
  <r>
    <x v="366"/>
    <x v="368"/>
    <x v="11"/>
    <n v="2"/>
    <x v="10"/>
    <x v="10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2"/>
    <n v="1"/>
    <n v="3"/>
    <n v="2"/>
    <n v="2"/>
    <n v="0"/>
    <n v="0"/>
    <n v="0"/>
    <n v="0"/>
    <n v="0"/>
    <n v="0"/>
    <n v="0"/>
    <n v="0"/>
    <n v="0"/>
    <n v="0"/>
    <n v="0"/>
    <n v="-1"/>
    <n v="3"/>
  </r>
  <r>
    <x v="367"/>
    <x v="369"/>
    <x v="11"/>
    <n v="2"/>
    <x v="10"/>
    <x v="10"/>
    <x v="0"/>
    <n v="14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0"/>
    <n v="1"/>
    <n v="3"/>
    <n v="2"/>
    <n v="1"/>
    <n v="0"/>
    <n v="0"/>
    <n v="0"/>
    <n v="0"/>
    <n v="0"/>
    <n v="0"/>
    <n v="0"/>
    <n v="0"/>
    <n v="0"/>
    <n v="0"/>
    <n v="0"/>
    <n v="0"/>
    <n v="3"/>
  </r>
  <r>
    <x v="368"/>
    <x v="370"/>
    <x v="11"/>
    <n v="2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2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369"/>
    <x v="371"/>
    <x v="11"/>
    <n v="2"/>
    <x v="10"/>
    <x v="10"/>
    <x v="0"/>
    <n v="66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1"/>
    <n v="1"/>
    <n v="3"/>
    <n v="2"/>
    <n v="2"/>
    <n v="0"/>
    <n v="0"/>
    <n v="0"/>
    <n v="0"/>
    <n v="0"/>
    <n v="0"/>
    <n v="0"/>
    <n v="0"/>
    <n v="0"/>
    <n v="0"/>
    <n v="0"/>
    <n v="-1"/>
    <n v="3"/>
  </r>
  <r>
    <x v="370"/>
    <x v="372"/>
    <x v="11"/>
    <n v="2"/>
    <x v="10"/>
    <x v="10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3"/>
    <n v="1"/>
    <n v="3"/>
    <n v="2"/>
    <n v="2"/>
    <n v="0"/>
    <n v="0"/>
    <n v="0"/>
    <n v="0"/>
    <n v="0"/>
    <n v="0"/>
    <n v="-1"/>
    <n v="0"/>
    <n v="0"/>
    <n v="0"/>
    <n v="0"/>
    <n v="-1"/>
    <n v="3"/>
  </r>
  <r>
    <x v="371"/>
    <x v="373"/>
    <x v="11"/>
    <n v="2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3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372"/>
    <x v="374"/>
    <x v="11"/>
    <n v="2"/>
    <x v="10"/>
    <x v="10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0"/>
    <n v="1"/>
    <n v="3"/>
    <n v="2"/>
    <n v="2"/>
    <n v="0"/>
    <n v="0"/>
    <n v="0"/>
    <n v="0"/>
    <n v="0"/>
    <n v="0"/>
    <n v="-1"/>
    <n v="0"/>
    <n v="0"/>
    <n v="0"/>
    <n v="0"/>
    <n v="-1"/>
    <n v="2"/>
  </r>
  <r>
    <x v="373"/>
    <x v="375"/>
    <x v="11"/>
    <n v="2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1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374"/>
    <x v="376"/>
    <x v="11"/>
    <n v="2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2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375"/>
    <x v="377"/>
    <x v="11"/>
    <n v="2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2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376"/>
    <x v="378"/>
    <x v="11"/>
    <n v="2"/>
    <x v="10"/>
    <x v="10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0"/>
    <n v="1"/>
    <n v="3"/>
    <n v="2"/>
    <n v="2"/>
    <n v="0"/>
    <n v="0"/>
    <n v="0"/>
    <n v="0"/>
    <n v="0"/>
    <n v="0"/>
    <n v="-1"/>
    <n v="0"/>
    <n v="0"/>
    <n v="0"/>
    <n v="0"/>
    <n v="-1"/>
    <n v="2"/>
  </r>
  <r>
    <x v="377"/>
    <x v="379"/>
    <x v="11"/>
    <n v="2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2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378"/>
    <x v="380"/>
    <x v="11"/>
    <n v="2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2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379"/>
    <x v="381"/>
    <x v="11"/>
    <n v="2"/>
    <x v="10"/>
    <x v="10"/>
    <x v="3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1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380"/>
    <x v="382"/>
    <x v="11"/>
    <n v="2"/>
    <x v="10"/>
    <x v="10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2"/>
    <n v="1"/>
    <n v="3"/>
    <n v="2"/>
    <n v="2"/>
    <n v="0"/>
    <n v="0"/>
    <n v="0"/>
    <n v="0"/>
    <n v="0"/>
    <n v="0"/>
    <n v="0"/>
    <n v="0"/>
    <n v="0"/>
    <n v="0"/>
    <n v="0"/>
    <n v="-1"/>
    <n v="3"/>
  </r>
  <r>
    <x v="381"/>
    <x v="383"/>
    <x v="11"/>
    <n v="2"/>
    <x v="10"/>
    <x v="10"/>
    <x v="0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11"/>
    <x v="0"/>
    <n v="1"/>
    <n v="3"/>
    <n v="2"/>
    <n v="2"/>
    <n v="0"/>
    <n v="0"/>
    <n v="0"/>
    <n v="0"/>
    <n v="0"/>
    <n v="0"/>
    <n v="-1"/>
    <n v="0"/>
    <n v="0"/>
    <n v="0"/>
    <n v="0"/>
    <n v="-1"/>
    <n v="2"/>
  </r>
  <r>
    <x v="312"/>
    <x v="384"/>
    <x v="12"/>
    <m/>
    <x v="11"/>
    <x v="11"/>
    <x v="3"/>
    <m/>
    <m/>
    <m/>
    <m/>
    <m/>
    <x v="2"/>
    <m/>
    <m/>
    <m/>
    <m/>
    <m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7" cacheId="13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87:K201" firstHeaderRow="1" firstDataRow="1" firstDataCol="1" rowPageCount="1" colPageCount="1"/>
  <pivotFields count="159">
    <pivotField showAll="0"/>
    <pivotField showAll="0"/>
    <pivotField axis="axisRow" showAll="0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6" hier="-1"/>
  </pageFields>
  <dataFields count="1">
    <dataField name="Suma de P_Errado" fld="10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Tabla dinámica9" cacheId="13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6:E392" firstHeaderRow="0" firstDataRow="1" firstDataCol="1" rowPageCount="2" colPageCount="1"/>
  <pivotFields count="159">
    <pivotField showAll="0"/>
    <pivotField axis="axisRow" showAll="0">
      <items count="386">
        <item x="38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  <pivotField axis="axisPage" showAll="0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2" hier="-1"/>
    <pageField fld="141" hier="-1"/>
  </pageFields>
  <dataFields count="4">
    <dataField name="Suma de MJug" fld="7" baseField="1" baseItem="495115648"/>
    <dataField name="Suma de IRJ_General" fld="158" baseField="0" baseItem="1"/>
    <dataField name="Suma de Goles" fld="23" baseField="0" baseItem="1"/>
    <dataField name="Suma de Asistencias" fld="46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Tabla dinámica16" cacheId="13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M179:N180" firstHeaderRow="0" firstDataRow="1" firstDataCol="0" rowPageCount="2" colPageCount="1"/>
  <pivotFields count="159">
    <pivotField showAll="0"/>
    <pivotField showAll="0"/>
    <pivotField axis="axisPage" showAll="0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2">
    <pageField fld="6" hier="-1"/>
    <pageField fld="2" hier="-1"/>
  </pageFields>
  <dataFields count="2">
    <dataField name="Suma de P_Anotado" fld="94" baseField="0" baseItem="1"/>
    <dataField name="Suma de P_Errado" fld="104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Tabla dinámica15" cacheId="13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79:K184" firstHeaderRow="1" firstDataRow="1" firstDataCol="1" rowPageCount="1" colPageCount="1"/>
  <pivotFields count="159">
    <pivotField showAll="0"/>
    <pivotField showAll="0"/>
    <pivotField axis="axisRow" showAll="0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6" hier="-1"/>
  </pageFields>
  <dataFields count="1">
    <dataField name="Suma de P_Cometidos" fld="11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Tabla dinámica18" cacheId="13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M187:M188" firstHeaderRow="1" firstDataRow="1" firstDataCol="0" rowPageCount="2" colPageCount="1"/>
  <pivotFields count="159">
    <pivotField showAll="0"/>
    <pivotField showAll="0"/>
    <pivotField axis="axisPage" showAll="0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6" hier="-1"/>
    <pageField fld="2" hier="-1"/>
  </pageFields>
  <dataFields count="1">
    <dataField name="Suma de P_Atajado" fld="134" baseField="1" baseItem="70904395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Tabla dinámica6" cacheId="13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06:W113" firstHeaderRow="1" firstDataRow="2" firstDataCol="1" rowPageCount="1" colPageCount="1"/>
  <pivotFields count="159">
    <pivotField showAll="0"/>
    <pivotField showAll="0"/>
    <pivotField showAll="0"/>
    <pivotField showAll="0"/>
    <pivotField axis="axisCol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4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6" hier="-1"/>
  </pageFields>
  <dataFields count="1">
    <dataField name="Suma de Goles" fld="23" baseField="2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Tabla dinámica10" cacheId="13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G6:H777" firstHeaderRow="1" firstDataRow="1" firstDataCol="1" rowPageCount="1" colPageCount="1"/>
  <pivotFields count="159">
    <pivotField axis="axisRow" showAll="0">
      <items count="383">
        <item x="3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t="default"/>
      </items>
    </pivotField>
    <pivotField axis="axisRow" dataField="1" showAll="0">
      <items count="386">
        <item x="38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771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>
      <x v="19"/>
    </i>
    <i r="1">
      <x v="19"/>
    </i>
    <i>
      <x v="20"/>
    </i>
    <i r="1">
      <x v="20"/>
    </i>
    <i>
      <x v="21"/>
    </i>
    <i r="1">
      <x v="21"/>
    </i>
    <i>
      <x v="22"/>
    </i>
    <i r="1">
      <x v="22"/>
    </i>
    <i>
      <x v="23"/>
    </i>
    <i r="1">
      <x v="23"/>
    </i>
    <i>
      <x v="24"/>
    </i>
    <i r="1">
      <x v="24"/>
    </i>
    <i>
      <x v="25"/>
    </i>
    <i r="1">
      <x v="25"/>
    </i>
    <i>
      <x v="26"/>
    </i>
    <i r="1">
      <x v="26"/>
    </i>
    <i>
      <x v="27"/>
    </i>
    <i r="1">
      <x v="27"/>
    </i>
    <i>
      <x v="28"/>
    </i>
    <i r="1">
      <x v="28"/>
    </i>
    <i>
      <x v="29"/>
    </i>
    <i r="1">
      <x v="29"/>
    </i>
    <i>
      <x v="30"/>
    </i>
    <i r="1">
      <x v="30"/>
    </i>
    <i>
      <x v="31"/>
    </i>
    <i r="1">
      <x v="31"/>
    </i>
    <i>
      <x v="32"/>
    </i>
    <i r="1">
      <x v="32"/>
    </i>
    <i>
      <x v="33"/>
    </i>
    <i r="1">
      <x v="33"/>
    </i>
    <i>
      <x v="34"/>
    </i>
    <i r="1">
      <x v="34"/>
    </i>
    <i>
      <x v="35"/>
    </i>
    <i r="1">
      <x v="35"/>
    </i>
    <i>
      <x v="36"/>
    </i>
    <i r="1">
      <x v="36"/>
    </i>
    <i>
      <x v="37"/>
    </i>
    <i r="1">
      <x v="37"/>
    </i>
    <i>
      <x v="38"/>
    </i>
    <i r="1">
      <x v="38"/>
    </i>
    <i>
      <x v="39"/>
    </i>
    <i r="1">
      <x v="39"/>
    </i>
    <i>
      <x v="40"/>
    </i>
    <i r="1">
      <x v="40"/>
    </i>
    <i>
      <x v="41"/>
    </i>
    <i r="1">
      <x v="41"/>
    </i>
    <i>
      <x v="42"/>
    </i>
    <i r="1">
      <x v="42"/>
    </i>
    <i>
      <x v="43"/>
    </i>
    <i r="1">
      <x v="43"/>
    </i>
    <i>
      <x v="44"/>
    </i>
    <i r="1">
      <x v="44"/>
    </i>
    <i>
      <x v="45"/>
    </i>
    <i r="1">
      <x v="45"/>
    </i>
    <i>
      <x v="46"/>
    </i>
    <i r="1">
      <x v="46"/>
    </i>
    <i>
      <x v="47"/>
    </i>
    <i r="1">
      <x v="47"/>
    </i>
    <i>
      <x v="48"/>
    </i>
    <i r="1">
      <x v="48"/>
    </i>
    <i>
      <x v="49"/>
    </i>
    <i r="1">
      <x v="49"/>
    </i>
    <i>
      <x v="50"/>
    </i>
    <i r="1">
      <x v="50"/>
    </i>
    <i>
      <x v="51"/>
    </i>
    <i r="1">
      <x v="51"/>
    </i>
    <i>
      <x v="52"/>
    </i>
    <i r="1">
      <x v="52"/>
    </i>
    <i>
      <x v="53"/>
    </i>
    <i r="1">
      <x v="53"/>
    </i>
    <i>
      <x v="54"/>
    </i>
    <i r="1">
      <x v="54"/>
    </i>
    <i>
      <x v="55"/>
    </i>
    <i r="1">
      <x v="55"/>
    </i>
    <i>
      <x v="56"/>
    </i>
    <i r="1">
      <x v="56"/>
    </i>
    <i>
      <x v="57"/>
    </i>
    <i r="1">
      <x v="57"/>
    </i>
    <i>
      <x v="58"/>
    </i>
    <i r="1">
      <x v="58"/>
    </i>
    <i>
      <x v="59"/>
    </i>
    <i r="1">
      <x v="59"/>
    </i>
    <i>
      <x v="60"/>
    </i>
    <i r="1">
      <x v="60"/>
    </i>
    <i>
      <x v="61"/>
    </i>
    <i r="1">
      <x v="61"/>
    </i>
    <i>
      <x v="62"/>
    </i>
    <i r="1">
      <x v="62"/>
    </i>
    <i>
      <x v="63"/>
    </i>
    <i r="1">
      <x v="63"/>
    </i>
    <i>
      <x v="64"/>
    </i>
    <i r="1">
      <x v="64"/>
    </i>
    <i>
      <x v="65"/>
    </i>
    <i r="1">
      <x v="65"/>
    </i>
    <i>
      <x v="66"/>
    </i>
    <i r="1">
      <x v="66"/>
    </i>
    <i>
      <x v="67"/>
    </i>
    <i r="1">
      <x v="67"/>
    </i>
    <i>
      <x v="68"/>
    </i>
    <i r="1">
      <x v="68"/>
    </i>
    <i>
      <x v="69"/>
    </i>
    <i r="1">
      <x v="69"/>
    </i>
    <i>
      <x v="70"/>
    </i>
    <i r="1">
      <x v="70"/>
    </i>
    <i>
      <x v="71"/>
    </i>
    <i r="1">
      <x v="71"/>
    </i>
    <i>
      <x v="72"/>
    </i>
    <i r="1">
      <x v="72"/>
    </i>
    <i>
      <x v="73"/>
    </i>
    <i r="1">
      <x v="73"/>
    </i>
    <i>
      <x v="74"/>
    </i>
    <i r="1">
      <x v="74"/>
    </i>
    <i>
      <x v="75"/>
    </i>
    <i r="1">
      <x v="75"/>
    </i>
    <i>
      <x v="76"/>
    </i>
    <i r="1">
      <x v="76"/>
    </i>
    <i>
      <x v="77"/>
    </i>
    <i r="1">
      <x v="77"/>
    </i>
    <i>
      <x v="78"/>
    </i>
    <i r="1">
      <x v="78"/>
    </i>
    <i>
      <x v="79"/>
    </i>
    <i r="1">
      <x v="79"/>
    </i>
    <i>
      <x v="80"/>
    </i>
    <i r="1">
      <x v="80"/>
    </i>
    <i>
      <x v="81"/>
    </i>
    <i r="1">
      <x v="81"/>
    </i>
    <i>
      <x v="82"/>
    </i>
    <i r="1">
      <x v="82"/>
    </i>
    <i>
      <x v="83"/>
    </i>
    <i r="1">
      <x v="25"/>
    </i>
    <i>
      <x v="84"/>
    </i>
    <i r="1">
      <x v="83"/>
    </i>
    <i>
      <x v="85"/>
    </i>
    <i r="1">
      <x v="84"/>
    </i>
    <i>
      <x v="86"/>
    </i>
    <i r="1">
      <x v="85"/>
    </i>
    <i>
      <x v="87"/>
    </i>
    <i r="1">
      <x v="86"/>
    </i>
    <i>
      <x v="88"/>
    </i>
    <i r="1">
      <x v="87"/>
    </i>
    <i>
      <x v="89"/>
    </i>
    <i r="1">
      <x v="88"/>
    </i>
    <i>
      <x v="90"/>
    </i>
    <i r="1">
      <x v="89"/>
    </i>
    <i>
      <x v="91"/>
    </i>
    <i r="1">
      <x v="90"/>
    </i>
    <i>
      <x v="92"/>
    </i>
    <i r="1">
      <x v="91"/>
    </i>
    <i>
      <x v="93"/>
    </i>
    <i r="1">
      <x v="92"/>
    </i>
    <i>
      <x v="94"/>
    </i>
    <i r="1">
      <x v="93"/>
    </i>
    <i>
      <x v="95"/>
    </i>
    <i r="1">
      <x v="94"/>
    </i>
    <i>
      <x v="96"/>
    </i>
    <i r="1">
      <x v="95"/>
    </i>
    <i>
      <x v="97"/>
    </i>
    <i r="1">
      <x v="96"/>
    </i>
    <i>
      <x v="98"/>
    </i>
    <i r="1">
      <x v="97"/>
    </i>
    <i>
      <x v="99"/>
    </i>
    <i r="1">
      <x v="98"/>
    </i>
    <i>
      <x v="100"/>
    </i>
    <i r="1">
      <x v="99"/>
    </i>
    <i>
      <x v="101"/>
    </i>
    <i r="1">
      <x v="100"/>
    </i>
    <i>
      <x v="102"/>
    </i>
    <i r="1">
      <x v="101"/>
    </i>
    <i>
      <x v="103"/>
    </i>
    <i r="1">
      <x v="102"/>
    </i>
    <i>
      <x v="104"/>
    </i>
    <i r="1">
      <x v="103"/>
    </i>
    <i>
      <x v="105"/>
    </i>
    <i r="1">
      <x v="104"/>
    </i>
    <i>
      <x v="106"/>
    </i>
    <i r="1">
      <x v="105"/>
    </i>
    <i>
      <x v="107"/>
    </i>
    <i r="1">
      <x v="106"/>
    </i>
    <i>
      <x v="108"/>
    </i>
    <i r="1">
      <x v="107"/>
    </i>
    <i>
      <x v="109"/>
    </i>
    <i r="1">
      <x v="108"/>
    </i>
    <i>
      <x v="110"/>
    </i>
    <i r="1">
      <x v="109"/>
    </i>
    <i>
      <x v="111"/>
    </i>
    <i r="1">
      <x v="110"/>
    </i>
    <i>
      <x v="112"/>
    </i>
    <i r="1">
      <x v="111"/>
    </i>
    <i>
      <x v="113"/>
    </i>
    <i r="1">
      <x v="112"/>
    </i>
    <i>
      <x v="114"/>
    </i>
    <i r="1">
      <x v="113"/>
    </i>
    <i>
      <x v="115"/>
    </i>
    <i r="1">
      <x v="114"/>
    </i>
    <i>
      <x v="116"/>
    </i>
    <i r="1">
      <x v="115"/>
    </i>
    <i>
      <x v="117"/>
    </i>
    <i r="1">
      <x v="116"/>
    </i>
    <i>
      <x v="118"/>
    </i>
    <i r="1">
      <x v="117"/>
    </i>
    <i>
      <x v="119"/>
    </i>
    <i r="1">
      <x v="118"/>
    </i>
    <i>
      <x v="120"/>
    </i>
    <i r="1">
      <x v="119"/>
    </i>
    <i>
      <x v="121"/>
    </i>
    <i r="1">
      <x v="120"/>
    </i>
    <i>
      <x v="122"/>
    </i>
    <i r="1">
      <x v="121"/>
    </i>
    <i>
      <x v="123"/>
    </i>
    <i r="1">
      <x v="122"/>
    </i>
    <i>
      <x v="124"/>
    </i>
    <i r="1">
      <x v="123"/>
    </i>
    <i>
      <x v="125"/>
    </i>
    <i r="1">
      <x v="124"/>
    </i>
    <i>
      <x v="126"/>
    </i>
    <i r="1">
      <x v="125"/>
    </i>
    <i>
      <x v="127"/>
    </i>
    <i r="1">
      <x v="126"/>
    </i>
    <i>
      <x v="128"/>
    </i>
    <i r="1">
      <x v="127"/>
    </i>
    <i>
      <x v="129"/>
    </i>
    <i r="1">
      <x v="128"/>
    </i>
    <i>
      <x v="130"/>
    </i>
    <i r="1">
      <x v="129"/>
    </i>
    <i>
      <x v="131"/>
    </i>
    <i r="1">
      <x v="130"/>
    </i>
    <i>
      <x v="132"/>
    </i>
    <i r="1">
      <x v="131"/>
    </i>
    <i>
      <x v="133"/>
    </i>
    <i r="1">
      <x v="132"/>
    </i>
    <i>
      <x v="134"/>
    </i>
    <i r="1">
      <x v="133"/>
    </i>
    <i>
      <x v="135"/>
    </i>
    <i r="1">
      <x v="134"/>
    </i>
    <i>
      <x v="136"/>
    </i>
    <i r="1">
      <x v="135"/>
    </i>
    <i>
      <x v="137"/>
    </i>
    <i r="1">
      <x v="136"/>
    </i>
    <i>
      <x v="138"/>
    </i>
    <i r="1">
      <x v="137"/>
    </i>
    <i>
      <x v="139"/>
    </i>
    <i r="1">
      <x v="138"/>
    </i>
    <i>
      <x v="140"/>
    </i>
    <i r="1">
      <x v="139"/>
    </i>
    <i>
      <x v="141"/>
    </i>
    <i r="1">
      <x v="140"/>
    </i>
    <i>
      <x v="142"/>
    </i>
    <i r="1">
      <x v="141"/>
    </i>
    <i>
      <x v="143"/>
    </i>
    <i r="1">
      <x v="142"/>
    </i>
    <i>
      <x v="144"/>
    </i>
    <i r="1">
      <x v="143"/>
    </i>
    <i>
      <x v="145"/>
    </i>
    <i r="1">
      <x v="144"/>
    </i>
    <i>
      <x v="146"/>
    </i>
    <i r="1">
      <x v="145"/>
    </i>
    <i>
      <x v="147"/>
    </i>
    <i r="1">
      <x v="146"/>
    </i>
    <i>
      <x v="148"/>
    </i>
    <i r="1">
      <x v="147"/>
    </i>
    <i>
      <x v="149"/>
    </i>
    <i r="1">
      <x v="148"/>
    </i>
    <i>
      <x v="150"/>
    </i>
    <i r="1">
      <x v="149"/>
    </i>
    <i>
      <x v="151"/>
    </i>
    <i r="1">
      <x v="150"/>
    </i>
    <i>
      <x v="152"/>
    </i>
    <i r="1">
      <x v="151"/>
    </i>
    <i>
      <x v="153"/>
    </i>
    <i r="1">
      <x v="152"/>
    </i>
    <i>
      <x v="154"/>
    </i>
    <i r="1">
      <x v="153"/>
    </i>
    <i>
      <x v="155"/>
    </i>
    <i r="1">
      <x v="154"/>
    </i>
    <i>
      <x v="156"/>
    </i>
    <i r="1">
      <x v="155"/>
    </i>
    <i>
      <x v="157"/>
    </i>
    <i r="1">
      <x v="156"/>
    </i>
    <i>
      <x v="158"/>
    </i>
    <i r="1">
      <x v="157"/>
    </i>
    <i>
      <x v="159"/>
    </i>
    <i r="1">
      <x v="158"/>
    </i>
    <i>
      <x v="160"/>
    </i>
    <i r="1">
      <x v="159"/>
    </i>
    <i>
      <x v="161"/>
    </i>
    <i r="1">
      <x v="160"/>
    </i>
    <i>
      <x v="162"/>
    </i>
    <i r="1">
      <x v="161"/>
    </i>
    <i>
      <x v="163"/>
    </i>
    <i r="1">
      <x v="162"/>
    </i>
    <i>
      <x v="164"/>
    </i>
    <i r="1">
      <x v="163"/>
    </i>
    <i>
      <x v="165"/>
    </i>
    <i r="1">
      <x v="164"/>
    </i>
    <i>
      <x v="166"/>
    </i>
    <i r="1">
      <x v="165"/>
    </i>
    <i>
      <x v="167"/>
    </i>
    <i r="1">
      <x v="166"/>
    </i>
    <i>
      <x v="168"/>
    </i>
    <i r="1">
      <x v="167"/>
    </i>
    <i>
      <x v="169"/>
    </i>
    <i r="1">
      <x v="168"/>
    </i>
    <i>
      <x v="170"/>
    </i>
    <i r="1">
      <x v="169"/>
    </i>
    <i>
      <x v="171"/>
    </i>
    <i r="1">
      <x v="170"/>
    </i>
    <i>
      <x v="172"/>
    </i>
    <i r="1">
      <x v="171"/>
    </i>
    <i>
      <x v="173"/>
    </i>
    <i r="1">
      <x v="172"/>
    </i>
    <i>
      <x v="174"/>
    </i>
    <i r="1">
      <x v="173"/>
    </i>
    <i>
      <x v="175"/>
    </i>
    <i r="1">
      <x v="174"/>
    </i>
    <i>
      <x v="176"/>
    </i>
    <i r="1">
      <x v="175"/>
    </i>
    <i>
      <x v="177"/>
    </i>
    <i r="1">
      <x v="176"/>
    </i>
    <i>
      <x v="178"/>
    </i>
    <i r="1">
      <x v="177"/>
    </i>
    <i>
      <x v="179"/>
    </i>
    <i r="1">
      <x v="178"/>
    </i>
    <i>
      <x v="180"/>
    </i>
    <i r="1">
      <x v="179"/>
    </i>
    <i>
      <x v="181"/>
    </i>
    <i r="1">
      <x v="180"/>
    </i>
    <i>
      <x v="182"/>
    </i>
    <i r="1">
      <x v="181"/>
    </i>
    <i>
      <x v="183"/>
    </i>
    <i r="1">
      <x v="182"/>
    </i>
    <i>
      <x v="184"/>
    </i>
    <i r="1">
      <x v="183"/>
    </i>
    <i>
      <x v="185"/>
    </i>
    <i r="1">
      <x v="184"/>
    </i>
    <i>
      <x v="186"/>
    </i>
    <i r="1">
      <x v="185"/>
    </i>
    <i>
      <x v="187"/>
    </i>
    <i r="1">
      <x v="186"/>
    </i>
    <i>
      <x v="188"/>
    </i>
    <i r="1">
      <x v="187"/>
    </i>
    <i>
      <x v="189"/>
    </i>
    <i r="1">
      <x v="188"/>
    </i>
    <i>
      <x v="190"/>
    </i>
    <i r="1">
      <x v="189"/>
    </i>
    <i>
      <x v="191"/>
    </i>
    <i r="1">
      <x v="190"/>
    </i>
    <i>
      <x v="192"/>
    </i>
    <i r="1">
      <x v="191"/>
    </i>
    <i>
      <x v="193"/>
    </i>
    <i r="1">
      <x v="192"/>
    </i>
    <i>
      <x v="194"/>
    </i>
    <i r="1">
      <x v="193"/>
    </i>
    <i>
      <x v="195"/>
    </i>
    <i r="1">
      <x v="194"/>
    </i>
    <i>
      <x v="196"/>
    </i>
    <i r="1">
      <x v="195"/>
    </i>
    <i>
      <x v="197"/>
    </i>
    <i r="1">
      <x v="196"/>
    </i>
    <i>
      <x v="198"/>
    </i>
    <i r="1">
      <x v="197"/>
    </i>
    <i>
      <x v="199"/>
    </i>
    <i r="1">
      <x v="198"/>
    </i>
    <i>
      <x v="200"/>
    </i>
    <i r="1">
      <x v="199"/>
    </i>
    <i>
      <x v="201"/>
    </i>
    <i r="1">
      <x v="200"/>
    </i>
    <i>
      <x v="202"/>
    </i>
    <i r="1">
      <x v="201"/>
    </i>
    <i>
      <x v="203"/>
    </i>
    <i r="1">
      <x v="202"/>
    </i>
    <i>
      <x v="204"/>
    </i>
    <i r="1">
      <x v="203"/>
    </i>
    <i>
      <x v="205"/>
    </i>
    <i r="1">
      <x v="204"/>
    </i>
    <i>
      <x v="206"/>
    </i>
    <i r="1">
      <x v="205"/>
    </i>
    <i>
      <x v="207"/>
    </i>
    <i r="1">
      <x v="206"/>
    </i>
    <i>
      <x v="208"/>
    </i>
    <i r="1">
      <x v="207"/>
    </i>
    <i>
      <x v="209"/>
    </i>
    <i r="1">
      <x v="208"/>
    </i>
    <i>
      <x v="210"/>
    </i>
    <i r="1">
      <x v="209"/>
    </i>
    <i>
      <x v="211"/>
    </i>
    <i r="1">
      <x v="210"/>
    </i>
    <i>
      <x v="212"/>
    </i>
    <i r="1">
      <x v="211"/>
    </i>
    <i>
      <x v="213"/>
    </i>
    <i r="1">
      <x v="212"/>
    </i>
    <i>
      <x v="214"/>
    </i>
    <i r="1">
      <x v="213"/>
    </i>
    <i>
      <x v="215"/>
    </i>
    <i r="1">
      <x v="214"/>
    </i>
    <i>
      <x v="216"/>
    </i>
    <i r="1">
      <x v="215"/>
    </i>
    <i>
      <x v="217"/>
    </i>
    <i r="1">
      <x v="216"/>
    </i>
    <i>
      <x v="218"/>
    </i>
    <i r="1">
      <x v="217"/>
    </i>
    <i>
      <x v="219"/>
    </i>
    <i r="1">
      <x v="218"/>
    </i>
    <i>
      <x v="220"/>
    </i>
    <i r="1">
      <x v="219"/>
    </i>
    <i>
      <x v="221"/>
    </i>
    <i r="1">
      <x v="220"/>
    </i>
    <i>
      <x v="222"/>
    </i>
    <i r="1">
      <x v="221"/>
    </i>
    <i>
      <x v="223"/>
    </i>
    <i r="1">
      <x v="222"/>
    </i>
    <i>
      <x v="224"/>
    </i>
    <i r="1">
      <x v="223"/>
    </i>
    <i>
      <x v="225"/>
    </i>
    <i r="1">
      <x v="224"/>
    </i>
    <i>
      <x v="226"/>
    </i>
    <i r="1">
      <x v="225"/>
    </i>
    <i>
      <x v="227"/>
    </i>
    <i r="1">
      <x v="226"/>
    </i>
    <i>
      <x v="228"/>
    </i>
    <i r="1">
      <x v="227"/>
    </i>
    <i>
      <x v="229"/>
    </i>
    <i r="1">
      <x v="228"/>
    </i>
    <i>
      <x v="230"/>
    </i>
    <i r="1">
      <x v="229"/>
    </i>
    <i>
      <x v="231"/>
    </i>
    <i r="1">
      <x v="230"/>
    </i>
    <i>
      <x v="232"/>
    </i>
    <i r="1">
      <x v="231"/>
    </i>
    <i>
      <x v="233"/>
    </i>
    <i r="1">
      <x v="232"/>
    </i>
    <i>
      <x v="234"/>
    </i>
    <i r="1">
      <x v="233"/>
    </i>
    <i>
      <x v="235"/>
    </i>
    <i r="1">
      <x v="234"/>
    </i>
    <i>
      <x v="236"/>
    </i>
    <i r="1">
      <x v="235"/>
    </i>
    <i>
      <x v="237"/>
    </i>
    <i r="1">
      <x v="236"/>
    </i>
    <i>
      <x v="238"/>
    </i>
    <i r="1">
      <x v="237"/>
    </i>
    <i>
      <x v="239"/>
    </i>
    <i r="1">
      <x v="238"/>
    </i>
    <i>
      <x v="240"/>
    </i>
    <i r="1">
      <x v="239"/>
    </i>
    <i>
      <x v="241"/>
    </i>
    <i r="1">
      <x v="240"/>
    </i>
    <i>
      <x v="242"/>
    </i>
    <i r="1">
      <x v="241"/>
    </i>
    <i>
      <x v="243"/>
    </i>
    <i r="1">
      <x v="242"/>
    </i>
    <i>
      <x v="244"/>
    </i>
    <i r="1">
      <x v="243"/>
    </i>
    <i>
      <x v="245"/>
    </i>
    <i r="1">
      <x v="244"/>
    </i>
    <i>
      <x v="246"/>
    </i>
    <i r="1">
      <x v="245"/>
    </i>
    <i>
      <x v="247"/>
    </i>
    <i r="1">
      <x v="246"/>
    </i>
    <i>
      <x v="248"/>
    </i>
    <i r="1">
      <x v="247"/>
    </i>
    <i>
      <x v="249"/>
    </i>
    <i r="1">
      <x v="248"/>
    </i>
    <i>
      <x v="250"/>
    </i>
    <i r="1">
      <x v="249"/>
    </i>
    <i>
      <x v="251"/>
    </i>
    <i r="1">
      <x v="250"/>
    </i>
    <i>
      <x v="252"/>
    </i>
    <i r="1">
      <x v="251"/>
    </i>
    <i>
      <x v="253"/>
    </i>
    <i r="1">
      <x v="252"/>
    </i>
    <i>
      <x v="254"/>
    </i>
    <i r="1">
      <x v="253"/>
    </i>
    <i>
      <x v="255"/>
    </i>
    <i r="1">
      <x v="254"/>
    </i>
    <i>
      <x v="256"/>
    </i>
    <i r="1">
      <x v="255"/>
    </i>
    <i>
      <x v="257"/>
    </i>
    <i r="1">
      <x v="256"/>
    </i>
    <i>
      <x v="258"/>
    </i>
    <i r="1">
      <x v="257"/>
    </i>
    <i>
      <x v="259"/>
    </i>
    <i r="1">
      <x v="258"/>
    </i>
    <i>
      <x v="260"/>
    </i>
    <i r="1">
      <x v="259"/>
    </i>
    <i>
      <x v="261"/>
    </i>
    <i r="1">
      <x v="260"/>
    </i>
    <i>
      <x v="262"/>
    </i>
    <i r="1">
      <x v="261"/>
    </i>
    <i>
      <x v="263"/>
    </i>
    <i r="1">
      <x v="262"/>
    </i>
    <i>
      <x v="264"/>
    </i>
    <i r="1">
      <x v="263"/>
    </i>
    <i>
      <x v="265"/>
    </i>
    <i r="1">
      <x v="264"/>
    </i>
    <i>
      <x v="266"/>
    </i>
    <i r="1">
      <x v="265"/>
    </i>
    <i>
      <x v="267"/>
    </i>
    <i r="1">
      <x v="266"/>
    </i>
    <i>
      <x v="268"/>
    </i>
    <i r="1">
      <x v="267"/>
    </i>
    <i>
      <x v="269"/>
    </i>
    <i r="1">
      <x v="268"/>
    </i>
    <i>
      <x v="270"/>
    </i>
    <i r="1">
      <x v="269"/>
    </i>
    <i>
      <x v="271"/>
    </i>
    <i r="1">
      <x v="270"/>
    </i>
    <i>
      <x v="272"/>
    </i>
    <i r="1">
      <x v="271"/>
    </i>
    <i>
      <x v="273"/>
    </i>
    <i r="1">
      <x v="272"/>
    </i>
    <i>
      <x v="274"/>
    </i>
    <i r="1">
      <x v="273"/>
    </i>
    <i>
      <x v="275"/>
    </i>
    <i r="1">
      <x v="274"/>
    </i>
    <i>
      <x v="276"/>
    </i>
    <i r="1">
      <x v="275"/>
    </i>
    <i>
      <x v="277"/>
    </i>
    <i r="1">
      <x v="276"/>
    </i>
    <i>
      <x v="278"/>
    </i>
    <i r="1">
      <x v="277"/>
    </i>
    <i>
      <x v="279"/>
    </i>
    <i r="1">
      <x v="278"/>
    </i>
    <i>
      <x v="280"/>
    </i>
    <i r="1">
      <x v="279"/>
    </i>
    <i>
      <x v="281"/>
    </i>
    <i r="1">
      <x v="280"/>
    </i>
    <i>
      <x v="282"/>
    </i>
    <i r="1">
      <x v="281"/>
    </i>
    <i>
      <x v="283"/>
    </i>
    <i r="1">
      <x v="282"/>
    </i>
    <i>
      <x v="284"/>
    </i>
    <i r="1">
      <x v="283"/>
    </i>
    <i>
      <x v="285"/>
    </i>
    <i r="1">
      <x v="284"/>
    </i>
    <i>
      <x v="286"/>
    </i>
    <i r="1">
      <x v="285"/>
    </i>
    <i>
      <x v="287"/>
    </i>
    <i r="1">
      <x v="286"/>
    </i>
    <i>
      <x v="288"/>
    </i>
    <i r="1">
      <x v="287"/>
    </i>
    <i>
      <x v="289"/>
    </i>
    <i r="1">
      <x v="288"/>
    </i>
    <i>
      <x v="290"/>
    </i>
    <i r="1">
      <x v="289"/>
    </i>
    <i>
      <x v="291"/>
    </i>
    <i r="1">
      <x v="290"/>
    </i>
    <i>
      <x v="292"/>
    </i>
    <i r="1">
      <x v="291"/>
    </i>
    <i>
      <x v="293"/>
    </i>
    <i r="1">
      <x v="292"/>
    </i>
    <i>
      <x v="294"/>
    </i>
    <i r="1">
      <x v="293"/>
    </i>
    <i>
      <x v="295"/>
    </i>
    <i r="1">
      <x v="294"/>
    </i>
    <i>
      <x v="296"/>
    </i>
    <i r="1">
      <x v="295"/>
    </i>
    <i>
      <x v="297"/>
    </i>
    <i r="1">
      <x v="296"/>
    </i>
    <i>
      <x v="298"/>
    </i>
    <i r="1">
      <x v="297"/>
    </i>
    <i>
      <x v="299"/>
    </i>
    <i r="1">
      <x v="298"/>
    </i>
    <i>
      <x v="300"/>
    </i>
    <i r="1">
      <x v="299"/>
    </i>
    <i>
      <x v="301"/>
    </i>
    <i r="1">
      <x v="300"/>
    </i>
    <i>
      <x v="302"/>
    </i>
    <i r="1">
      <x v="301"/>
    </i>
    <i>
      <x v="303"/>
    </i>
    <i r="1">
      <x v="302"/>
    </i>
    <i>
      <x v="304"/>
    </i>
    <i r="1">
      <x v="303"/>
    </i>
    <i>
      <x v="305"/>
    </i>
    <i r="1">
      <x v="304"/>
    </i>
    <i>
      <x v="306"/>
    </i>
    <i r="1">
      <x v="305"/>
    </i>
    <i>
      <x v="307"/>
    </i>
    <i r="1">
      <x v="306"/>
    </i>
    <i>
      <x v="308"/>
    </i>
    <i r="1">
      <x v="307"/>
    </i>
    <i>
      <x v="309"/>
    </i>
    <i r="1">
      <x v="308"/>
    </i>
    <i>
      <x v="310"/>
    </i>
    <i r="1">
      <x v="309"/>
    </i>
    <i>
      <x v="311"/>
    </i>
    <i r="1">
      <x v="310"/>
    </i>
    <i>
      <x v="312"/>
    </i>
    <i r="1">
      <x v="311"/>
    </i>
    <i>
      <x v="313"/>
    </i>
    <i r="1">
      <x v="312"/>
    </i>
    <i>
      <x v="314"/>
    </i>
    <i r="1">
      <x/>
    </i>
    <i>
      <x v="315"/>
    </i>
    <i r="1">
      <x v="313"/>
    </i>
    <i>
      <x v="316"/>
    </i>
    <i r="1">
      <x v="314"/>
    </i>
    <i>
      <x v="317"/>
    </i>
    <i r="1">
      <x v="315"/>
    </i>
    <i>
      <x v="318"/>
    </i>
    <i r="1">
      <x v="316"/>
    </i>
    <i>
      <x v="319"/>
    </i>
    <i r="1">
      <x v="317"/>
    </i>
    <i>
      <x v="320"/>
    </i>
    <i r="1">
      <x v="318"/>
    </i>
    <i>
      <x v="321"/>
    </i>
    <i r="1">
      <x v="319"/>
    </i>
    <i>
      <x v="322"/>
    </i>
    <i r="1">
      <x v="320"/>
    </i>
    <i>
      <x v="323"/>
    </i>
    <i r="1">
      <x v="321"/>
    </i>
    <i>
      <x v="324"/>
    </i>
    <i r="1">
      <x v="322"/>
    </i>
    <i>
      <x v="325"/>
    </i>
    <i r="1">
      <x v="323"/>
    </i>
    <i>
      <x v="326"/>
    </i>
    <i r="1">
      <x v="324"/>
    </i>
    <i>
      <x v="327"/>
    </i>
    <i r="1">
      <x v="325"/>
    </i>
    <i>
      <x v="328"/>
    </i>
    <i r="1">
      <x v="326"/>
    </i>
    <i>
      <x v="329"/>
    </i>
    <i r="1">
      <x v="327"/>
    </i>
    <i>
      <x v="330"/>
    </i>
    <i r="1">
      <x v="328"/>
    </i>
    <i>
      <x v="331"/>
    </i>
    <i r="1">
      <x v="329"/>
    </i>
    <i>
      <x v="332"/>
    </i>
    <i r="1">
      <x v="330"/>
    </i>
    <i>
      <x v="333"/>
    </i>
    <i r="1">
      <x v="331"/>
    </i>
    <i>
      <x v="334"/>
    </i>
    <i r="1">
      <x v="332"/>
    </i>
    <i>
      <x v="335"/>
    </i>
    <i r="1">
      <x v="333"/>
    </i>
    <i>
      <x v="336"/>
    </i>
    <i r="1">
      <x v="334"/>
    </i>
    <i>
      <x v="337"/>
    </i>
    <i r="1">
      <x v="335"/>
    </i>
    <i>
      <x v="338"/>
    </i>
    <i r="1">
      <x v="336"/>
    </i>
    <i>
      <x v="339"/>
    </i>
    <i r="1">
      <x v="337"/>
    </i>
    <i>
      <x v="340"/>
    </i>
    <i r="1">
      <x v="338"/>
    </i>
    <i>
      <x v="341"/>
    </i>
    <i r="1">
      <x v="339"/>
    </i>
    <i>
      <x v="342"/>
    </i>
    <i r="1">
      <x v="340"/>
    </i>
    <i>
      <x v="343"/>
    </i>
    <i r="1">
      <x v="341"/>
    </i>
    <i>
      <x v="344"/>
    </i>
    <i r="1">
      <x v="342"/>
    </i>
    <i>
      <x v="345"/>
    </i>
    <i r="1">
      <x v="343"/>
    </i>
    <i>
      <x v="346"/>
    </i>
    <i r="1">
      <x v="344"/>
    </i>
    <i>
      <x v="347"/>
    </i>
    <i r="1">
      <x v="345"/>
    </i>
    <i>
      <x v="348"/>
    </i>
    <i r="1">
      <x v="346"/>
    </i>
    <i>
      <x v="349"/>
    </i>
    <i r="1">
      <x v="347"/>
    </i>
    <i>
      <x v="350"/>
    </i>
    <i r="1">
      <x v="348"/>
    </i>
    <i>
      <x v="351"/>
    </i>
    <i r="1">
      <x v="349"/>
    </i>
    <i>
      <x v="352"/>
    </i>
    <i r="1">
      <x v="350"/>
    </i>
    <i>
      <x v="353"/>
    </i>
    <i r="1">
      <x v="351"/>
    </i>
    <i>
      <x v="354"/>
    </i>
    <i r="1">
      <x v="352"/>
    </i>
    <i>
      <x v="355"/>
    </i>
    <i r="1">
      <x v="353"/>
    </i>
    <i>
      <x v="356"/>
    </i>
    <i r="1">
      <x v="354"/>
    </i>
    <i>
      <x v="357"/>
    </i>
    <i r="1">
      <x v="355"/>
    </i>
    <i>
      <x v="358"/>
    </i>
    <i r="1">
      <x v="356"/>
    </i>
    <i>
      <x v="359"/>
    </i>
    <i r="1">
      <x v="357"/>
    </i>
    <i>
      <x v="360"/>
    </i>
    <i r="1">
      <x v="358"/>
    </i>
    <i>
      <x v="361"/>
    </i>
    <i r="1">
      <x v="359"/>
    </i>
    <i>
      <x v="362"/>
    </i>
    <i r="1">
      <x v="360"/>
    </i>
    <i>
      <x v="363"/>
    </i>
    <i r="1">
      <x v="361"/>
    </i>
    <i>
      <x v="364"/>
    </i>
    <i r="1">
      <x v="362"/>
    </i>
    <i>
      <x v="365"/>
    </i>
    <i r="1">
      <x v="363"/>
    </i>
    <i>
      <x v="366"/>
    </i>
    <i r="1">
      <x v="364"/>
    </i>
    <i>
      <x v="367"/>
    </i>
    <i r="1">
      <x v="365"/>
    </i>
    <i>
      <x v="368"/>
    </i>
    <i r="1">
      <x v="145"/>
    </i>
    <i>
      <x v="369"/>
    </i>
    <i r="1">
      <x v="366"/>
    </i>
    <i>
      <x v="370"/>
    </i>
    <i r="1">
      <x v="367"/>
    </i>
    <i>
      <x v="371"/>
    </i>
    <i r="1">
      <x v="368"/>
    </i>
    <i>
      <x v="372"/>
    </i>
    <i r="1">
      <x v="369"/>
    </i>
    <i>
      <x v="373"/>
    </i>
    <i r="1">
      <x v="370"/>
    </i>
    <i>
      <x v="374"/>
    </i>
    <i r="1">
      <x v="371"/>
    </i>
    <i>
      <x v="375"/>
    </i>
    <i r="1">
      <x v="372"/>
    </i>
    <i>
      <x v="376"/>
    </i>
    <i r="1">
      <x v="373"/>
    </i>
    <i>
      <x v="377"/>
    </i>
    <i r="1">
      <x v="374"/>
    </i>
    <i>
      <x v="378"/>
    </i>
    <i r="1">
      <x v="375"/>
    </i>
    <i>
      <x v="379"/>
    </i>
    <i r="1">
      <x v="376"/>
    </i>
    <i>
      <x v="380"/>
    </i>
    <i r="1">
      <x v="377"/>
    </i>
    <i>
      <x v="381"/>
    </i>
    <i r="1">
      <x v="378"/>
    </i>
    <i>
      <x v="382"/>
    </i>
    <i r="1">
      <x v="379"/>
    </i>
    <i>
      <x v="383"/>
    </i>
    <i r="1">
      <x v="380"/>
    </i>
    <i>
      <x v="384"/>
    </i>
    <i r="1">
      <x v="381"/>
    </i>
    <i t="grand">
      <x/>
    </i>
  </rowItems>
  <colItems count="1">
    <i/>
  </colItems>
  <pageFields count="1">
    <pageField fld="141" hier="-1"/>
  </pageFields>
  <dataFields count="1">
    <dataField name="Cuenta de NombreJugad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Tabla dinámica13" cacheId="13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62:M166" firstHeaderRow="0" firstDataRow="1" firstDataCol="1" rowPageCount="1" colPageCount="1"/>
  <pivotFields count="159">
    <pivotField showAll="0"/>
    <pivotField showAll="0"/>
    <pivotField axis="axisRow" showAll="0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hier="-1"/>
  </pageFields>
  <dataFields count="3">
    <dataField name="Suma de P_Anotado" fld="94" baseField="2" baseItem="0"/>
    <dataField name="Suma de P_Errado" fld="104" baseField="2" baseItem="0"/>
    <dataField name="Suma de P_Recibidos" fld="12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Tabla dinámica7" cacheId="13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18:W122" firstHeaderRow="1" firstDataRow="2" firstDataCol="1" rowPageCount="1" colPageCount="1"/>
  <pivotFields count="159">
    <pivotField showAll="0"/>
    <pivotField showAll="0"/>
    <pivotField showAll="0"/>
    <pivotField showAll="0"/>
    <pivotField axis="axisCol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2"/>
  </rowFields>
  <rowItems count="3">
    <i>
      <x/>
    </i>
    <i>
      <x v="1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6" hier="-1"/>
  </pageFields>
  <dataFields count="1">
    <dataField name="Suma de Autogoles" fld="82" baseField="8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Tabla dinámica8" cacheId="13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30:O136" firstHeaderRow="0" firstDataRow="1" firstDataCol="1" rowPageCount="1" colPageCount="1"/>
  <pivotFields count="159">
    <pivotField showAll="0"/>
    <pivotField showAll="0"/>
    <pivotField showAll="0"/>
    <pivotField showAll="0"/>
    <pivotField showAll="0"/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4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6" hier="-1"/>
  </pageFields>
  <dataFields count="5">
    <dataField name="Suma de Goles" fld="23" baseField="23" baseItem="0"/>
    <dataField name="Suma de Tipo_Gol" fld="34" baseField="23" baseItem="0"/>
    <dataField name="Suma de Perfil_Gol" fld="45" baseField="23" baseItem="0"/>
    <dataField name="Suma de Jugada_Gol" fld="63" baseField="23" baseItem="0"/>
    <dataField name="Suma de Tipo_BP" fld="74" baseField="2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Tabla dinámica6" cacheId="13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94:F96" firstHeaderRow="0" firstDataRow="1" firstDataCol="1" rowPageCount="1" colPageCount="1"/>
  <pivotFields count="24"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6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hier="-1"/>
  </pageFields>
  <dataFields count="5">
    <dataField name="Suma de Tiros totales" fld="19" baseField="6" baseItem="0"/>
    <dataField name="Suma de Tiros a marco directos" fld="20" baseField="6" baseItem="0"/>
    <dataField name="Suma de Faltas " fld="21" baseField="6" baseItem="0"/>
    <dataField name="Suma de Fuera de Juego" fld="22" baseField="6" baseItem="0"/>
    <dataField name="Suma de Tiros de esquina" fld="23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13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4:M19" firstHeaderRow="1" firstDataRow="2" firstDataCol="1"/>
  <pivotFields count="159">
    <pivotField showAll="0"/>
    <pivotField showAll="0"/>
    <pivotField axis="axisRow" dataField="1" showAll="0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Col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Mín. de id_club" fld="2" subtotal="min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Tabla dinámica8" cacheId="13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30:C133" firstHeaderRow="1" firstDataRow="2" firstDataCol="1" rowPageCount="1" colPageCount="1"/>
  <pivotFields count="24"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axis="axisCol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2">
    <i>
      <x/>
    </i>
    <i t="grand">
      <x/>
    </i>
  </rowItems>
  <colFields count="1">
    <field x="12"/>
  </colFields>
  <colItems count="2">
    <i>
      <x/>
    </i>
    <i t="grand">
      <x/>
    </i>
  </colItems>
  <pageFields count="1">
    <pageField fld="3" hier="-1"/>
  </pageFields>
  <dataFields count="1">
    <dataField name="Cuenta de Resultado Final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name="Tabla dinámica7" cacheId="13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15:C118" firstHeaderRow="1" firstDataRow="2" firstDataCol="1" rowPageCount="1" colPageCount="1"/>
  <pivotFields count="24"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2">
    <i>
      <x/>
    </i>
    <i t="grand">
      <x/>
    </i>
  </rowItems>
  <colFields count="1">
    <field x="12"/>
  </colFields>
  <colItems count="2">
    <i>
      <x/>
    </i>
    <i t="grand">
      <x/>
    </i>
  </colItems>
  <pageFields count="1">
    <pageField fld="3" hier="-1"/>
  </pageFields>
  <dataFields count="1">
    <dataField name="Cuenta de Resultado Final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name="Tabla dinámica3" cacheId="13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G30:I33" firstHeaderRow="1" firstDataRow="2" firstDataCol="1"/>
  <pivotFields count="24">
    <pivotField showAll="0"/>
    <pivotField dataField="1" showAll="0"/>
    <pivotField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Cuenta de id_jornad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name="Tabla dinámica4" cacheId="13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52:C55" firstHeaderRow="1" firstDataRow="2" firstDataCol="1"/>
  <pivotFields count="24">
    <pivotField showAll="0"/>
    <pivotField dataField="1" showAll="0"/>
    <pivotField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7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Cuenta de id_jornad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name="Tabla dinámica5" cacheId="13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74:E76" firstHeaderRow="0" firstDataRow="1" firstDataCol="1" rowPageCount="1" colPageCount="1"/>
  <pivotFields count="24"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Suma de Goles a favor" fld="13" baseField="6" baseItem="0"/>
    <dataField name="Suma de Goles en contra" fld="14" baseField="6" baseItem="0"/>
    <dataField name="Suma de Puntos" fld="15" baseField="6" baseItem="0"/>
    <dataField name="Cuenta de Resultado Final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name="Tabla dinámica2" cacheId="13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0:C33" firstHeaderRow="1" firstDataRow="2" firstDataCol="1"/>
  <pivotFields count="24">
    <pivotField showAll="0"/>
    <pivotField dataField="1" showAll="0"/>
    <pivotField showAll="0"/>
    <pivotField axis="axisCol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Cuenta de id_jornad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name="Tabla dinámica1" cacheId="13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6" firstHeaderRow="1" firstDataRow="2" firstDataCol="1"/>
  <pivotFields count="24">
    <pivotField showAll="0"/>
    <pivotField axis="axisRow" dataField="1" showAll="0">
      <items count="2">
        <item x="0"/>
        <item t="default"/>
      </items>
    </pivotField>
    <pivotField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Cuenta de id_jornad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13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30:W45" firstHeaderRow="1" firstDataRow="2" firstDataCol="1" rowPageCount="2" colPageCount="1"/>
  <pivotFields count="159">
    <pivotField showAll="0"/>
    <pivotField showAll="0"/>
    <pivotField axis="axisRow" showAll="0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Col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Page" showAll="0">
      <items count="5">
        <item x="3"/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2">
    <pageField fld="12" hier="-1"/>
    <pageField fld="6" hier="-1"/>
  </pageFields>
  <dataFields count="1">
    <dataField name="Suma de MJug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 dinámica5" cacheId="13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79:W94" firstHeaderRow="1" firstDataRow="2" firstDataCol="1" rowPageCount="1" colPageCount="1"/>
  <pivotFields count="159">
    <pivotField showAll="0"/>
    <pivotField showAll="0"/>
    <pivotField axis="axisRow" showAll="0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Col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Page" showAll="0">
      <items count="5">
        <item x="3"/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6" hier="-1"/>
  </pageFields>
  <dataFields count="1">
    <dataField name="Suma de MJug" fld="7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la dinámica2" cacheId="13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N3:AA17" firstHeaderRow="1" firstDataRow="2" firstDataCol="1"/>
  <pivotFields count="159">
    <pivotField showAll="0"/>
    <pivotField showAll="0"/>
    <pivotField showAll="0"/>
    <pivotField showAll="0"/>
    <pivotField axis="axisCol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dataField="1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uenta de id_parti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la dinámica14" cacheId="13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70:M175" firstHeaderRow="0" firstDataRow="1" firstDataCol="1" rowPageCount="2" colPageCount="1"/>
  <pivotFields count="159">
    <pivotField showAll="0"/>
    <pivotField showAll="0"/>
    <pivotField axis="axisPage" showAll="0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6" hier="-1"/>
    <pageField fld="2" hier="-1"/>
  </pageFields>
  <dataFields count="3">
    <dataField name="Suma de P_Anotado" fld="94" baseField="2" baseItem="0"/>
    <dataField name="Suma de P_Errado" fld="104" baseField="2" baseItem="0"/>
    <dataField name="Suma de P_Recibidos" fld="12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la dinámica12" cacheId="13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52:P158" firstHeaderRow="0" firstDataRow="1" firstDataCol="1" rowPageCount="1" colPageCount="1"/>
  <pivotFields count="159">
    <pivotField showAll="0"/>
    <pivotField showAll="0"/>
    <pivotField showAll="0"/>
    <pivotField showAll="0"/>
    <pivotField showAll="0"/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6" hier="-1"/>
  </pageFields>
  <dataFields count="6">
    <dataField name="Suma de P_Cometidos" fld="114" baseField="23" baseItem="0"/>
    <dataField name="Suma de TP_Cometido" fld="119" baseField="23" baseItem="0"/>
    <dataField name="Suma de P_Recibidos" fld="124" baseField="23" baseItem="0"/>
    <dataField name="Suma de TP_Recibido" fld="129" baseField="23" baseItem="0"/>
    <dataField name="Suma de P_Atajado" fld="134" baseField="23" baseItem="0"/>
    <dataField name="Suma de LP_Atajado" fld="139" baseField="2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la dinámica4" cacheId="13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55:W70" firstHeaderRow="1" firstDataRow="2" firstDataCol="1" rowPageCount="1" colPageCount="1"/>
  <pivotFields count="159">
    <pivotField showAll="0"/>
    <pivotField showAll="0"/>
    <pivotField axis="axisRow" dataField="1" showAll="0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Col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6" hier="-1"/>
  </pageFields>
  <dataFields count="1">
    <dataField name="Cuenta de id_club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Tabla dinámica11" cacheId="13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43:N149" firstHeaderRow="0" firstDataRow="1" firstDataCol="1" rowPageCount="1" colPageCount="1"/>
  <pivotFields count="159">
    <pivotField showAll="0"/>
    <pivotField showAll="0"/>
    <pivotField showAll="0"/>
    <pivotField showAll="0"/>
    <pivotField showAll="0"/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6" hier="-1"/>
  </pageFields>
  <dataFields count="4">
    <dataField name="Suma de P_Anotado" fld="94" baseField="23" baseItem="0"/>
    <dataField name="Suma de LP_Anotado" fld="99" baseField="23" baseItem="0"/>
    <dataField name="Suma de P_Errado" fld="104" baseField="23" baseItem="0"/>
    <dataField name="Suma de TP_Errado" fld="109" baseField="2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6.xml"/><Relationship Id="rId3" Type="http://schemas.openxmlformats.org/officeDocument/2006/relationships/pivotTable" Target="../pivotTables/pivotTable21.xml"/><Relationship Id="rId7" Type="http://schemas.openxmlformats.org/officeDocument/2006/relationships/pivotTable" Target="../pivotTables/pivotTable25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6" Type="http://schemas.openxmlformats.org/officeDocument/2006/relationships/pivotTable" Target="../pivotTables/pivotTable24.xml"/><Relationship Id="rId5" Type="http://schemas.openxmlformats.org/officeDocument/2006/relationships/pivotTable" Target="../pivotTables/pivotTable23.xml"/><Relationship Id="rId4" Type="http://schemas.openxmlformats.org/officeDocument/2006/relationships/pivotTable" Target="../pivotTables/pivotTable22.xm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A84" zoomScale="84" zoomScaleNormal="84" workbookViewId="0">
      <selection activeCell="C106" sqref="C106"/>
    </sheetView>
  </sheetViews>
  <sheetFormatPr baseColWidth="10" defaultColWidth="9" defaultRowHeight="15"/>
  <cols>
    <col min="1" max="1" width="18.140625" bestFit="1" customWidth="1"/>
    <col min="2" max="2" width="65.140625" style="6" customWidth="1"/>
    <col min="3" max="3" width="44.140625" style="1" customWidth="1"/>
    <col min="4" max="4" width="3" style="7" customWidth="1"/>
    <col min="6" max="6" width="20.140625" bestFit="1" customWidth="1"/>
    <col min="7" max="7" width="44.42578125" bestFit="1" customWidth="1"/>
    <col min="8" max="8" width="29.140625" style="1" bestFit="1" customWidth="1"/>
    <col min="9" max="9" width="3" style="1" customWidth="1"/>
  </cols>
  <sheetData>
    <row r="1" spans="1:9" ht="18.75">
      <c r="A1" s="178" t="s">
        <v>0</v>
      </c>
      <c r="B1" s="179"/>
      <c r="C1" s="179"/>
      <c r="D1" s="180"/>
      <c r="E1" s="1"/>
      <c r="F1" s="178" t="s">
        <v>1</v>
      </c>
      <c r="G1" s="179"/>
      <c r="H1" s="179"/>
      <c r="I1" s="180"/>
    </row>
    <row r="2" spans="1:9">
      <c r="A2" s="132" t="s">
        <v>2</v>
      </c>
      <c r="B2" s="8" t="s">
        <v>3</v>
      </c>
      <c r="C2" s="181" t="s">
        <v>4</v>
      </c>
      <c r="D2" s="181"/>
      <c r="E2" s="3"/>
      <c r="F2" s="132" t="s">
        <v>2</v>
      </c>
      <c r="G2" s="132" t="s">
        <v>3</v>
      </c>
      <c r="H2" s="182" t="s">
        <v>4</v>
      </c>
      <c r="I2" s="182"/>
    </row>
    <row r="3" spans="1:9">
      <c r="A3" s="97" t="s">
        <v>5</v>
      </c>
      <c r="B3" s="98" t="s">
        <v>6</v>
      </c>
      <c r="C3" s="183"/>
      <c r="D3" s="184"/>
      <c r="E3" s="99"/>
      <c r="F3" s="11" t="s">
        <v>7</v>
      </c>
      <c r="G3" s="12" t="s">
        <v>8</v>
      </c>
      <c r="H3" s="13"/>
      <c r="I3" s="13"/>
    </row>
    <row r="4" spans="1:9">
      <c r="A4" s="9" t="s">
        <v>9</v>
      </c>
      <c r="B4" s="96" t="s">
        <v>10</v>
      </c>
      <c r="C4" s="172"/>
      <c r="D4" s="173"/>
      <c r="F4" s="16" t="s">
        <v>11</v>
      </c>
      <c r="G4" s="17" t="s">
        <v>12</v>
      </c>
      <c r="H4" s="18"/>
      <c r="I4" s="18"/>
    </row>
    <row r="5" spans="1:9">
      <c r="A5" s="83" t="s">
        <v>13</v>
      </c>
      <c r="B5" s="84" t="s">
        <v>14</v>
      </c>
      <c r="C5" s="14" t="s">
        <v>15</v>
      </c>
      <c r="D5" s="15">
        <v>1</v>
      </c>
      <c r="F5" s="114" t="s">
        <v>13</v>
      </c>
      <c r="G5" s="117" t="s">
        <v>14</v>
      </c>
      <c r="H5" s="13" t="s">
        <v>15</v>
      </c>
      <c r="I5" s="95">
        <v>1</v>
      </c>
    </row>
    <row r="6" spans="1:9">
      <c r="A6" s="85"/>
      <c r="B6" s="86"/>
      <c r="C6" s="14" t="s">
        <v>16</v>
      </c>
      <c r="D6" s="15">
        <v>2</v>
      </c>
      <c r="F6" s="115"/>
      <c r="G6" s="118"/>
      <c r="H6" s="13" t="s">
        <v>16</v>
      </c>
      <c r="I6" s="95">
        <v>2</v>
      </c>
    </row>
    <row r="7" spans="1:9">
      <c r="A7" s="85"/>
      <c r="B7" s="86"/>
      <c r="C7" s="14" t="s">
        <v>17</v>
      </c>
      <c r="D7" s="15">
        <v>3</v>
      </c>
      <c r="F7" s="115"/>
      <c r="G7" s="118"/>
      <c r="H7" s="13" t="s">
        <v>17</v>
      </c>
      <c r="I7" s="95">
        <v>3</v>
      </c>
    </row>
    <row r="8" spans="1:9">
      <c r="A8" s="85"/>
      <c r="B8" s="86"/>
      <c r="C8" s="14" t="s">
        <v>18</v>
      </c>
      <c r="D8" s="15">
        <v>4</v>
      </c>
      <c r="F8" s="115"/>
      <c r="G8" s="118"/>
      <c r="H8" s="13" t="s">
        <v>18</v>
      </c>
      <c r="I8" s="95">
        <v>4</v>
      </c>
    </row>
    <row r="9" spans="1:9">
      <c r="A9" s="85"/>
      <c r="B9" s="86"/>
      <c r="C9" s="14" t="s">
        <v>19</v>
      </c>
      <c r="D9" s="15">
        <v>5</v>
      </c>
      <c r="F9" s="115"/>
      <c r="G9" s="118"/>
      <c r="H9" s="13" t="s">
        <v>19</v>
      </c>
      <c r="I9" s="95">
        <v>5</v>
      </c>
    </row>
    <row r="10" spans="1:9">
      <c r="A10" s="85"/>
      <c r="B10" s="86"/>
      <c r="C10" s="14" t="s">
        <v>20</v>
      </c>
      <c r="D10" s="15">
        <v>6</v>
      </c>
      <c r="F10" s="115"/>
      <c r="G10" s="118"/>
      <c r="H10" s="13" t="s">
        <v>20</v>
      </c>
      <c r="I10" s="95">
        <v>6</v>
      </c>
    </row>
    <row r="11" spans="1:9">
      <c r="A11" s="85"/>
      <c r="B11" s="86"/>
      <c r="C11" s="14" t="s">
        <v>21</v>
      </c>
      <c r="D11" s="15">
        <v>7</v>
      </c>
      <c r="F11" s="115"/>
      <c r="G11" s="118"/>
      <c r="H11" s="13" t="s">
        <v>21</v>
      </c>
      <c r="I11" s="95">
        <v>7</v>
      </c>
    </row>
    <row r="12" spans="1:9">
      <c r="A12" s="85"/>
      <c r="B12" s="86"/>
      <c r="C12" s="14" t="s">
        <v>22</v>
      </c>
      <c r="D12" s="15">
        <v>8</v>
      </c>
      <c r="F12" s="115"/>
      <c r="G12" s="118"/>
      <c r="H12" s="13" t="s">
        <v>22</v>
      </c>
      <c r="I12" s="95">
        <v>8</v>
      </c>
    </row>
    <row r="13" spans="1:9">
      <c r="A13" s="85"/>
      <c r="B13" s="86"/>
      <c r="C13" s="14" t="s">
        <v>23</v>
      </c>
      <c r="D13" s="15">
        <v>9</v>
      </c>
      <c r="F13" s="115"/>
      <c r="G13" s="118"/>
      <c r="H13" s="13" t="s">
        <v>23</v>
      </c>
      <c r="I13" s="95">
        <v>9</v>
      </c>
    </row>
    <row r="14" spans="1:9">
      <c r="A14" s="85"/>
      <c r="B14" s="86"/>
      <c r="C14" s="14" t="s">
        <v>24</v>
      </c>
      <c r="D14" s="15">
        <v>10</v>
      </c>
      <c r="F14" s="115"/>
      <c r="G14" s="118"/>
      <c r="H14" s="13" t="s">
        <v>24</v>
      </c>
      <c r="I14" s="95">
        <v>10</v>
      </c>
    </row>
    <row r="15" spans="1:9">
      <c r="A15" s="85"/>
      <c r="B15" s="86"/>
      <c r="C15" s="14" t="s">
        <v>25</v>
      </c>
      <c r="D15" s="15">
        <v>11</v>
      </c>
      <c r="F15" s="115"/>
      <c r="G15" s="118"/>
      <c r="H15" s="13" t="s">
        <v>25</v>
      </c>
      <c r="I15" s="95">
        <v>11</v>
      </c>
    </row>
    <row r="16" spans="1:9">
      <c r="A16" s="85"/>
      <c r="B16" s="86"/>
      <c r="C16" s="14" t="s">
        <v>26</v>
      </c>
      <c r="D16" s="15">
        <v>12</v>
      </c>
      <c r="F16" s="115"/>
      <c r="G16" s="118"/>
      <c r="H16" s="13" t="s">
        <v>26</v>
      </c>
      <c r="I16" s="95">
        <v>12</v>
      </c>
    </row>
    <row r="17" spans="1:9">
      <c r="A17" s="85"/>
      <c r="B17" s="86"/>
      <c r="C17" s="14" t="s">
        <v>27</v>
      </c>
      <c r="D17" s="15">
        <v>13</v>
      </c>
      <c r="F17" s="115"/>
      <c r="G17" s="118"/>
      <c r="H17" s="13" t="s">
        <v>27</v>
      </c>
      <c r="I17" s="95">
        <v>13</v>
      </c>
    </row>
    <row r="18" spans="1:9">
      <c r="A18" s="85"/>
      <c r="B18" s="86"/>
      <c r="C18" s="19" t="s">
        <v>28</v>
      </c>
      <c r="D18" s="15">
        <v>14</v>
      </c>
      <c r="F18" s="115"/>
      <c r="G18" s="118"/>
      <c r="H18" s="128" t="s">
        <v>28</v>
      </c>
      <c r="I18" s="95">
        <v>14</v>
      </c>
    </row>
    <row r="19" spans="1:9">
      <c r="A19" s="85"/>
      <c r="B19" s="86"/>
      <c r="C19" s="19" t="s">
        <v>29</v>
      </c>
      <c r="D19" s="15">
        <v>15</v>
      </c>
      <c r="F19" s="115"/>
      <c r="G19" s="118"/>
      <c r="H19" s="128" t="s">
        <v>29</v>
      </c>
      <c r="I19" s="95">
        <v>15</v>
      </c>
    </row>
    <row r="20" spans="1:9">
      <c r="A20" s="85"/>
      <c r="B20" s="86"/>
      <c r="C20" s="19" t="s">
        <v>30</v>
      </c>
      <c r="D20" s="15">
        <v>16</v>
      </c>
      <c r="F20" s="115"/>
      <c r="G20" s="118"/>
      <c r="H20" s="128" t="s">
        <v>30</v>
      </c>
      <c r="I20" s="95">
        <v>16</v>
      </c>
    </row>
    <row r="21" spans="1:9">
      <c r="A21" s="85"/>
      <c r="B21" s="86"/>
      <c r="C21" s="19" t="s">
        <v>31</v>
      </c>
      <c r="D21" s="15">
        <v>17</v>
      </c>
      <c r="F21" s="115"/>
      <c r="G21" s="118"/>
      <c r="H21" s="128" t="s">
        <v>31</v>
      </c>
      <c r="I21" s="95">
        <v>17</v>
      </c>
    </row>
    <row r="22" spans="1:9">
      <c r="A22" s="87"/>
      <c r="B22" s="88"/>
      <c r="C22" s="19" t="s">
        <v>32</v>
      </c>
      <c r="D22" s="15">
        <v>18</v>
      </c>
      <c r="F22" s="116"/>
      <c r="G22" s="119"/>
      <c r="H22" s="128" t="s">
        <v>32</v>
      </c>
      <c r="I22" s="95">
        <v>18</v>
      </c>
    </row>
    <row r="23" spans="1:9">
      <c r="A23" s="174" t="s">
        <v>33</v>
      </c>
      <c r="B23" s="176" t="s">
        <v>34</v>
      </c>
      <c r="C23" s="100" t="s">
        <v>35</v>
      </c>
      <c r="D23" s="101">
        <v>1</v>
      </c>
      <c r="F23" s="20" t="s">
        <v>36</v>
      </c>
      <c r="G23" s="21" t="s">
        <v>37</v>
      </c>
      <c r="H23" s="185"/>
      <c r="I23" s="186"/>
    </row>
    <row r="24" spans="1:9">
      <c r="A24" s="175"/>
      <c r="B24" s="177"/>
      <c r="C24" s="100" t="s">
        <v>38</v>
      </c>
      <c r="D24" s="101">
        <v>2</v>
      </c>
      <c r="F24" s="11" t="s">
        <v>39</v>
      </c>
      <c r="G24" s="12" t="s">
        <v>40</v>
      </c>
      <c r="H24" s="187"/>
      <c r="I24" s="188"/>
    </row>
    <row r="25" spans="1:9">
      <c r="A25" s="9" t="s">
        <v>7</v>
      </c>
      <c r="B25" s="10" t="s">
        <v>41</v>
      </c>
      <c r="C25" s="189" t="s">
        <v>42</v>
      </c>
      <c r="D25" s="190"/>
      <c r="F25" s="20" t="s">
        <v>43</v>
      </c>
      <c r="G25" s="21" t="s">
        <v>44</v>
      </c>
      <c r="H25" s="185"/>
      <c r="I25" s="186"/>
    </row>
    <row r="26" spans="1:9">
      <c r="A26" s="191" t="s">
        <v>45</v>
      </c>
      <c r="B26" s="194" t="s">
        <v>46</v>
      </c>
      <c r="C26" s="14" t="s">
        <v>47</v>
      </c>
      <c r="D26" s="15">
        <v>1</v>
      </c>
      <c r="F26" s="197" t="s">
        <v>48</v>
      </c>
      <c r="G26" s="76" t="s">
        <v>49</v>
      </c>
      <c r="H26" s="74" t="s">
        <v>50</v>
      </c>
      <c r="I26" s="75">
        <v>1</v>
      </c>
    </row>
    <row r="27" spans="1:9">
      <c r="A27" s="192"/>
      <c r="B27" s="195"/>
      <c r="C27" s="14" t="s">
        <v>51</v>
      </c>
      <c r="D27" s="15">
        <v>2</v>
      </c>
      <c r="F27" s="198"/>
      <c r="G27" s="73"/>
      <c r="H27" s="74" t="s">
        <v>52</v>
      </c>
      <c r="I27" s="75">
        <v>2</v>
      </c>
    </row>
    <row r="28" spans="1:9">
      <c r="A28" s="193"/>
      <c r="B28" s="196"/>
      <c r="C28" s="14" t="s">
        <v>53</v>
      </c>
      <c r="D28" s="15">
        <v>3</v>
      </c>
      <c r="F28" s="199"/>
      <c r="G28" s="73"/>
      <c r="H28" s="74" t="s">
        <v>54</v>
      </c>
      <c r="I28" s="75">
        <v>3</v>
      </c>
    </row>
    <row r="29" spans="1:9">
      <c r="A29" s="22" t="s">
        <v>55</v>
      </c>
      <c r="B29" s="10" t="s">
        <v>56</v>
      </c>
      <c r="C29" s="189" t="s">
        <v>57</v>
      </c>
      <c r="D29" s="190"/>
      <c r="F29" s="89" t="s">
        <v>58</v>
      </c>
      <c r="G29" s="73" t="s">
        <v>59</v>
      </c>
      <c r="H29" s="200"/>
      <c r="I29" s="201"/>
    </row>
    <row r="30" spans="1:9">
      <c r="A30" s="20" t="s">
        <v>60</v>
      </c>
      <c r="B30" s="23" t="s">
        <v>61</v>
      </c>
      <c r="C30" s="202" t="s">
        <v>62</v>
      </c>
      <c r="D30" s="203"/>
      <c r="F30" s="131" t="s">
        <v>63</v>
      </c>
      <c r="G30" s="73" t="s">
        <v>64</v>
      </c>
      <c r="H30" s="200"/>
      <c r="I30" s="201"/>
    </row>
    <row r="31" spans="1:9">
      <c r="A31" s="204" t="s">
        <v>65</v>
      </c>
      <c r="B31" s="10" t="s">
        <v>66</v>
      </c>
      <c r="C31" s="172" t="s">
        <v>67</v>
      </c>
      <c r="D31" s="173"/>
      <c r="F31" s="206" t="s">
        <v>68</v>
      </c>
      <c r="G31" s="209" t="s">
        <v>69</v>
      </c>
      <c r="H31" s="13" t="s">
        <v>70</v>
      </c>
      <c r="I31" s="13">
        <v>1</v>
      </c>
    </row>
    <row r="32" spans="1:9">
      <c r="A32" s="205"/>
      <c r="B32" s="24" t="s">
        <v>71</v>
      </c>
      <c r="C32" s="172" t="s">
        <v>62</v>
      </c>
      <c r="D32" s="173"/>
      <c r="F32" s="207"/>
      <c r="G32" s="210"/>
      <c r="H32" s="13" t="s">
        <v>72</v>
      </c>
      <c r="I32" s="13">
        <v>2</v>
      </c>
    </row>
    <row r="33" spans="1:9" ht="15" customHeight="1">
      <c r="A33" s="191" t="s">
        <v>73</v>
      </c>
      <c r="B33" s="23" t="s">
        <v>74</v>
      </c>
      <c r="C33" s="25" t="s">
        <v>67</v>
      </c>
      <c r="D33" s="26"/>
      <c r="F33" s="208"/>
      <c r="G33" s="211"/>
      <c r="H33" s="13" t="s">
        <v>75</v>
      </c>
      <c r="I33" s="13">
        <v>3</v>
      </c>
    </row>
    <row r="34" spans="1:9">
      <c r="A34" s="193"/>
      <c r="B34" s="27" t="s">
        <v>76</v>
      </c>
      <c r="C34" s="25" t="s">
        <v>62</v>
      </c>
      <c r="D34" s="26"/>
      <c r="F34" s="20" t="s">
        <v>77</v>
      </c>
      <c r="G34" s="21" t="s">
        <v>78</v>
      </c>
      <c r="H34" s="185"/>
      <c r="I34" s="186"/>
    </row>
    <row r="35" spans="1:9">
      <c r="A35" s="212" t="s">
        <v>79</v>
      </c>
      <c r="B35" s="28" t="s">
        <v>80</v>
      </c>
      <c r="C35" s="214" t="s">
        <v>67</v>
      </c>
      <c r="D35" s="215"/>
      <c r="F35" s="11" t="s">
        <v>81</v>
      </c>
      <c r="G35" s="12" t="s">
        <v>82</v>
      </c>
      <c r="H35" s="187"/>
      <c r="I35" s="188"/>
    </row>
    <row r="36" spans="1:9">
      <c r="A36" s="213"/>
      <c r="B36" s="29" t="s">
        <v>83</v>
      </c>
      <c r="C36" s="214" t="s">
        <v>62</v>
      </c>
      <c r="D36" s="215"/>
      <c r="F36" s="216" t="s">
        <v>84</v>
      </c>
      <c r="G36" s="219" t="s">
        <v>85</v>
      </c>
      <c r="H36" s="18" t="s">
        <v>86</v>
      </c>
      <c r="I36" s="18">
        <v>0</v>
      </c>
    </row>
    <row r="37" spans="1:9">
      <c r="A37" s="222" t="s">
        <v>87</v>
      </c>
      <c r="B37" s="30" t="s">
        <v>88</v>
      </c>
      <c r="C37" s="225"/>
      <c r="D37" s="226"/>
      <c r="F37" s="217"/>
      <c r="G37" s="220"/>
      <c r="H37" s="18" t="s">
        <v>89</v>
      </c>
      <c r="I37" s="18">
        <v>1</v>
      </c>
    </row>
    <row r="38" spans="1:9">
      <c r="A38" s="223"/>
      <c r="B38" s="31" t="s">
        <v>90</v>
      </c>
      <c r="C38" s="32" t="s">
        <v>91</v>
      </c>
      <c r="D38" s="33">
        <v>1</v>
      </c>
      <c r="F38" s="218"/>
      <c r="G38" s="221"/>
      <c r="H38" s="18" t="s">
        <v>92</v>
      </c>
      <c r="I38" s="18">
        <v>3</v>
      </c>
    </row>
    <row r="39" spans="1:9">
      <c r="A39" s="224"/>
      <c r="B39" s="34"/>
      <c r="C39" s="32" t="s">
        <v>93</v>
      </c>
      <c r="D39" s="33">
        <v>2</v>
      </c>
      <c r="F39" s="206" t="s">
        <v>94</v>
      </c>
      <c r="G39" s="227" t="s">
        <v>95</v>
      </c>
      <c r="H39" s="13" t="s">
        <v>35</v>
      </c>
      <c r="I39" s="13">
        <v>1</v>
      </c>
    </row>
    <row r="40" spans="1:9">
      <c r="A40" s="212" t="s">
        <v>96</v>
      </c>
      <c r="B40" s="39" t="s">
        <v>97</v>
      </c>
      <c r="C40" s="214"/>
      <c r="D40" s="215"/>
      <c r="F40" s="208"/>
      <c r="G40" s="228"/>
      <c r="H40" s="13" t="s">
        <v>38</v>
      </c>
      <c r="I40" s="13">
        <v>2</v>
      </c>
    </row>
    <row r="41" spans="1:9">
      <c r="A41" s="229"/>
      <c r="B41" s="230" t="s">
        <v>98</v>
      </c>
      <c r="C41" s="40" t="s">
        <v>99</v>
      </c>
      <c r="D41" s="41">
        <v>1</v>
      </c>
      <c r="F41" s="35" t="s">
        <v>100</v>
      </c>
      <c r="G41" s="36" t="s">
        <v>101</v>
      </c>
      <c r="H41" s="130" t="s">
        <v>102</v>
      </c>
      <c r="I41" s="105">
        <v>1</v>
      </c>
    </row>
    <row r="42" spans="1:9">
      <c r="A42" s="229"/>
      <c r="B42" s="231"/>
      <c r="C42" s="42" t="s">
        <v>103</v>
      </c>
      <c r="D42" s="41">
        <v>2</v>
      </c>
      <c r="F42" s="37"/>
      <c r="G42" s="38"/>
      <c r="H42" s="130" t="s">
        <v>104</v>
      </c>
      <c r="I42" s="105">
        <v>2</v>
      </c>
    </row>
    <row r="43" spans="1:9">
      <c r="A43" s="229"/>
      <c r="B43" s="231"/>
      <c r="C43" s="42" t="s">
        <v>105</v>
      </c>
      <c r="D43" s="41">
        <v>3</v>
      </c>
      <c r="F43" s="37"/>
      <c r="G43" s="38"/>
      <c r="H43" s="130" t="s">
        <v>106</v>
      </c>
      <c r="I43" s="105">
        <v>3</v>
      </c>
    </row>
    <row r="44" spans="1:9">
      <c r="A44" s="213"/>
      <c r="B44" s="232"/>
      <c r="C44" s="42" t="s">
        <v>107</v>
      </c>
      <c r="D44" s="41">
        <v>4</v>
      </c>
      <c r="F44" s="37"/>
      <c r="G44" s="38"/>
      <c r="H44" s="130" t="s">
        <v>108</v>
      </c>
      <c r="I44" s="105">
        <v>4</v>
      </c>
    </row>
    <row r="45" spans="1:9">
      <c r="A45" s="43" t="s">
        <v>109</v>
      </c>
      <c r="B45" s="30" t="s">
        <v>110</v>
      </c>
      <c r="C45" s="225"/>
      <c r="D45" s="226"/>
      <c r="F45" s="37"/>
      <c r="G45" s="38"/>
      <c r="H45" s="130" t="s">
        <v>111</v>
      </c>
      <c r="I45" s="105">
        <v>5</v>
      </c>
    </row>
    <row r="46" spans="1:9">
      <c r="A46" s="239" t="s">
        <v>112</v>
      </c>
      <c r="B46" s="103" t="s">
        <v>113</v>
      </c>
      <c r="C46" s="124"/>
      <c r="D46" s="125"/>
      <c r="F46" s="37"/>
      <c r="G46" s="38"/>
      <c r="H46" s="130" t="s">
        <v>114</v>
      </c>
      <c r="I46" s="105">
        <v>6</v>
      </c>
    </row>
    <row r="47" spans="1:9">
      <c r="A47" s="240"/>
      <c r="B47" s="104" t="s">
        <v>115</v>
      </c>
      <c r="C47" s="124"/>
      <c r="D47" s="125"/>
      <c r="F47" s="37"/>
      <c r="G47" s="38"/>
      <c r="H47" s="130" t="s">
        <v>116</v>
      </c>
      <c r="I47" s="105">
        <v>7</v>
      </c>
    </row>
    <row r="48" spans="1:9">
      <c r="A48" s="212" t="s">
        <v>117</v>
      </c>
      <c r="B48" s="237" t="s">
        <v>118</v>
      </c>
      <c r="C48" s="42" t="s">
        <v>119</v>
      </c>
      <c r="D48" s="41">
        <v>1</v>
      </c>
      <c r="F48" s="37"/>
      <c r="G48" s="38"/>
      <c r="H48" s="130" t="s">
        <v>120</v>
      </c>
      <c r="I48" s="105">
        <v>8</v>
      </c>
    </row>
    <row r="49" spans="1:9" ht="15" customHeight="1">
      <c r="A49" s="213"/>
      <c r="B49" s="238"/>
      <c r="C49" s="42" t="s">
        <v>121</v>
      </c>
      <c r="D49" s="41">
        <v>0</v>
      </c>
      <c r="F49" s="37"/>
      <c r="G49" s="38"/>
      <c r="H49" s="130" t="s">
        <v>122</v>
      </c>
      <c r="I49" s="105">
        <v>9</v>
      </c>
    </row>
    <row r="50" spans="1:9">
      <c r="A50" s="81" t="s">
        <v>123</v>
      </c>
      <c r="B50" s="44" t="s">
        <v>124</v>
      </c>
      <c r="C50" s="233" t="s">
        <v>67</v>
      </c>
      <c r="D50" s="234"/>
      <c r="F50" s="37"/>
      <c r="G50" s="38"/>
      <c r="H50" s="130" t="s">
        <v>125</v>
      </c>
      <c r="I50" s="105">
        <v>10</v>
      </c>
    </row>
    <row r="51" spans="1:9" ht="15" customHeight="1">
      <c r="A51" s="82"/>
      <c r="B51" s="45" t="s">
        <v>126</v>
      </c>
      <c r="C51" s="32" t="s">
        <v>127</v>
      </c>
      <c r="D51" s="33">
        <v>1</v>
      </c>
      <c r="F51" s="37"/>
      <c r="G51" s="38"/>
      <c r="H51" s="130" t="s">
        <v>128</v>
      </c>
      <c r="I51" s="105">
        <v>11</v>
      </c>
    </row>
    <row r="52" spans="1:9">
      <c r="A52" s="82"/>
      <c r="B52" s="46" t="s">
        <v>129</v>
      </c>
      <c r="C52" s="32" t="s">
        <v>130</v>
      </c>
      <c r="D52" s="33">
        <v>2</v>
      </c>
      <c r="F52" s="37"/>
      <c r="G52" s="38"/>
      <c r="H52" s="130" t="s">
        <v>131</v>
      </c>
      <c r="I52" s="105">
        <v>12</v>
      </c>
    </row>
    <row r="53" spans="1:9">
      <c r="A53" s="82"/>
      <c r="B53" s="46"/>
      <c r="C53" s="32" t="s">
        <v>132</v>
      </c>
      <c r="D53" s="33">
        <v>3</v>
      </c>
      <c r="F53" s="37"/>
      <c r="G53" s="38"/>
      <c r="H53" s="130" t="s">
        <v>133</v>
      </c>
      <c r="I53" s="105">
        <v>13</v>
      </c>
    </row>
    <row r="54" spans="1:9">
      <c r="A54" s="82"/>
      <c r="B54" s="46"/>
      <c r="C54" s="32" t="s">
        <v>134</v>
      </c>
      <c r="D54" s="33">
        <v>4</v>
      </c>
      <c r="F54" s="37"/>
      <c r="G54" s="38"/>
      <c r="H54" s="130" t="s">
        <v>135</v>
      </c>
      <c r="I54" s="105">
        <v>14</v>
      </c>
    </row>
    <row r="55" spans="1:9">
      <c r="A55" s="82"/>
      <c r="B55" s="46"/>
      <c r="C55" s="32" t="s">
        <v>136</v>
      </c>
      <c r="D55" s="33">
        <v>5</v>
      </c>
      <c r="F55" s="37"/>
      <c r="G55" s="38"/>
      <c r="H55" s="130" t="s">
        <v>137</v>
      </c>
      <c r="I55" s="105">
        <v>15</v>
      </c>
    </row>
    <row r="56" spans="1:9" ht="15" customHeight="1">
      <c r="A56" s="82"/>
      <c r="B56" s="46"/>
      <c r="C56" s="32" t="s">
        <v>138</v>
      </c>
      <c r="D56" s="33">
        <v>6</v>
      </c>
      <c r="F56" s="37"/>
      <c r="G56" s="38"/>
      <c r="H56" s="130" t="s">
        <v>139</v>
      </c>
      <c r="I56" s="105">
        <v>16</v>
      </c>
    </row>
    <row r="57" spans="1:9">
      <c r="A57" s="82"/>
      <c r="B57" s="46"/>
      <c r="C57" s="32" t="s">
        <v>140</v>
      </c>
      <c r="D57" s="33">
        <v>7</v>
      </c>
      <c r="F57" s="37"/>
      <c r="G57" s="38"/>
      <c r="H57" s="130" t="s">
        <v>141</v>
      </c>
      <c r="I57" s="105">
        <v>17</v>
      </c>
    </row>
    <row r="58" spans="1:9">
      <c r="A58" s="82"/>
      <c r="B58" s="46"/>
      <c r="C58" s="32" t="s">
        <v>142</v>
      </c>
      <c r="D58" s="33">
        <v>8</v>
      </c>
      <c r="F58" s="37"/>
      <c r="G58" s="38"/>
      <c r="H58" s="130" t="s">
        <v>143</v>
      </c>
      <c r="I58" s="105">
        <v>18</v>
      </c>
    </row>
    <row r="59" spans="1:9" ht="13.5" customHeight="1">
      <c r="A59" s="82"/>
      <c r="B59" s="106"/>
      <c r="C59" s="32" t="s">
        <v>144</v>
      </c>
      <c r="D59" s="33">
        <v>9</v>
      </c>
      <c r="F59" s="37"/>
      <c r="G59" s="38"/>
      <c r="H59" s="130" t="s">
        <v>145</v>
      </c>
      <c r="I59" s="105">
        <v>19</v>
      </c>
    </row>
    <row r="60" spans="1:9">
      <c r="A60" s="212" t="s">
        <v>146</v>
      </c>
      <c r="B60" s="127" t="s">
        <v>147</v>
      </c>
      <c r="C60" s="214" t="s">
        <v>148</v>
      </c>
      <c r="D60" s="215"/>
      <c r="F60" s="37"/>
      <c r="G60" s="38"/>
      <c r="H60" s="130" t="s">
        <v>149</v>
      </c>
      <c r="I60" s="105">
        <v>20</v>
      </c>
    </row>
    <row r="61" spans="1:9">
      <c r="A61" s="213"/>
      <c r="B61" s="129" t="s">
        <v>150</v>
      </c>
      <c r="C61" s="235" t="s">
        <v>57</v>
      </c>
      <c r="D61" s="236"/>
      <c r="F61" s="37"/>
      <c r="G61" s="38"/>
      <c r="H61" s="130" t="s">
        <v>151</v>
      </c>
      <c r="I61" s="105">
        <v>21</v>
      </c>
    </row>
    <row r="62" spans="1:9">
      <c r="A62" s="262" t="s">
        <v>152</v>
      </c>
      <c r="B62" s="30" t="s">
        <v>153</v>
      </c>
      <c r="C62" s="225" t="s">
        <v>67</v>
      </c>
      <c r="D62" s="226"/>
      <c r="F62" s="47"/>
      <c r="G62" s="48"/>
      <c r="H62" s="130" t="s">
        <v>154</v>
      </c>
      <c r="I62" s="105">
        <v>22</v>
      </c>
    </row>
    <row r="63" spans="1:9">
      <c r="A63" s="263"/>
      <c r="B63" s="51" t="s">
        <v>155</v>
      </c>
      <c r="C63" s="225" t="s">
        <v>62</v>
      </c>
      <c r="D63" s="226"/>
      <c r="F63" s="49" t="s">
        <v>156</v>
      </c>
      <c r="G63" s="50" t="s">
        <v>157</v>
      </c>
      <c r="H63" s="253"/>
      <c r="I63" s="253"/>
    </row>
    <row r="64" spans="1:9">
      <c r="A64" s="241" t="s">
        <v>158</v>
      </c>
      <c r="B64" s="52" t="s">
        <v>159</v>
      </c>
      <c r="C64" s="53"/>
      <c r="D64" s="54"/>
      <c r="F64" s="79" t="s">
        <v>160</v>
      </c>
      <c r="G64" s="80" t="s">
        <v>161</v>
      </c>
      <c r="H64" s="254" t="s">
        <v>162</v>
      </c>
      <c r="I64" s="255"/>
    </row>
    <row r="65" spans="1:9" ht="15" customHeight="1">
      <c r="A65" s="242"/>
      <c r="B65" s="55" t="s">
        <v>163</v>
      </c>
      <c r="C65" s="53" t="s">
        <v>105</v>
      </c>
      <c r="D65" s="54">
        <v>1</v>
      </c>
      <c r="F65" s="79" t="s">
        <v>164</v>
      </c>
      <c r="G65" s="80" t="s">
        <v>165</v>
      </c>
      <c r="H65" s="256"/>
      <c r="I65" s="257"/>
    </row>
    <row r="66" spans="1:9">
      <c r="A66" s="243"/>
      <c r="B66" s="56"/>
      <c r="C66" s="53" t="s">
        <v>166</v>
      </c>
      <c r="D66" s="54">
        <v>2</v>
      </c>
      <c r="F66" s="79" t="s">
        <v>167</v>
      </c>
      <c r="G66" s="80" t="s">
        <v>168</v>
      </c>
      <c r="H66" s="256"/>
      <c r="I66" s="257"/>
    </row>
    <row r="67" spans="1:9">
      <c r="A67" s="90" t="s">
        <v>169</v>
      </c>
      <c r="B67" s="91" t="s">
        <v>170</v>
      </c>
      <c r="C67" s="92"/>
      <c r="D67" s="93"/>
      <c r="F67" s="79" t="s">
        <v>171</v>
      </c>
      <c r="G67" s="80" t="s">
        <v>172</v>
      </c>
      <c r="H67" s="256"/>
      <c r="I67" s="257"/>
    </row>
    <row r="68" spans="1:9">
      <c r="A68" s="131" t="s">
        <v>173</v>
      </c>
      <c r="B68" s="69" t="s">
        <v>174</v>
      </c>
      <c r="C68" s="260" t="s">
        <v>175</v>
      </c>
      <c r="D68" s="261"/>
      <c r="F68" s="77" t="s">
        <v>176</v>
      </c>
      <c r="G68" s="78" t="s">
        <v>177</v>
      </c>
      <c r="H68" s="258"/>
      <c r="I68" s="259"/>
    </row>
    <row r="69" spans="1:9">
      <c r="A69" s="249" t="s">
        <v>178</v>
      </c>
      <c r="B69" s="57" t="s">
        <v>179</v>
      </c>
      <c r="C69" s="251" t="s">
        <v>67</v>
      </c>
      <c r="D69" s="252"/>
      <c r="H69"/>
      <c r="I69"/>
    </row>
    <row r="70" spans="1:9">
      <c r="A70" s="250"/>
      <c r="B70" s="58" t="s">
        <v>180</v>
      </c>
      <c r="C70" s="251" t="s">
        <v>62</v>
      </c>
      <c r="D70" s="252"/>
      <c r="H70"/>
      <c r="I70"/>
    </row>
    <row r="71" spans="1:9">
      <c r="A71" s="241" t="s">
        <v>181</v>
      </c>
      <c r="B71" s="246" t="s">
        <v>182</v>
      </c>
      <c r="C71" s="59" t="s">
        <v>183</v>
      </c>
      <c r="D71" s="54">
        <v>1</v>
      </c>
      <c r="H71"/>
      <c r="I71"/>
    </row>
    <row r="72" spans="1:9">
      <c r="A72" s="242"/>
      <c r="B72" s="247"/>
      <c r="C72" s="59" t="s">
        <v>184</v>
      </c>
      <c r="D72" s="54">
        <v>2</v>
      </c>
    </row>
    <row r="73" spans="1:9">
      <c r="A73" s="242"/>
      <c r="B73" s="247"/>
      <c r="C73" s="59" t="s">
        <v>185</v>
      </c>
      <c r="D73" s="54">
        <v>3</v>
      </c>
    </row>
    <row r="74" spans="1:9">
      <c r="A74" s="242"/>
      <c r="B74" s="247"/>
      <c r="C74" s="59" t="s">
        <v>186</v>
      </c>
      <c r="D74" s="54">
        <v>4</v>
      </c>
    </row>
    <row r="75" spans="1:9">
      <c r="A75" s="243"/>
      <c r="B75" s="248"/>
      <c r="C75" s="59" t="s">
        <v>187</v>
      </c>
      <c r="D75" s="54">
        <v>5</v>
      </c>
    </row>
    <row r="76" spans="1:9">
      <c r="A76" s="249" t="s">
        <v>188</v>
      </c>
      <c r="B76" s="57" t="s">
        <v>189</v>
      </c>
      <c r="C76" s="251" t="s">
        <v>67</v>
      </c>
      <c r="D76" s="252"/>
    </row>
    <row r="77" spans="1:9">
      <c r="A77" s="250"/>
      <c r="B77" s="58" t="s">
        <v>190</v>
      </c>
      <c r="C77" s="251" t="s">
        <v>62</v>
      </c>
      <c r="D77" s="252"/>
    </row>
    <row r="78" spans="1:9">
      <c r="A78" s="241" t="s">
        <v>191</v>
      </c>
      <c r="B78" s="60" t="s">
        <v>192</v>
      </c>
      <c r="C78" s="244" t="s">
        <v>67</v>
      </c>
      <c r="D78" s="245"/>
    </row>
    <row r="79" spans="1:9">
      <c r="A79" s="242"/>
      <c r="B79" s="246" t="s">
        <v>193</v>
      </c>
      <c r="C79" s="59" t="s">
        <v>194</v>
      </c>
      <c r="D79" s="54">
        <v>1</v>
      </c>
    </row>
    <row r="80" spans="1:9">
      <c r="A80" s="242"/>
      <c r="B80" s="247"/>
      <c r="C80" s="59" t="s">
        <v>195</v>
      </c>
      <c r="D80" s="54">
        <v>2</v>
      </c>
    </row>
    <row r="81" spans="1:4">
      <c r="A81" s="242"/>
      <c r="B81" s="247"/>
      <c r="C81" s="59" t="s">
        <v>196</v>
      </c>
      <c r="D81" s="54">
        <v>3</v>
      </c>
    </row>
    <row r="82" spans="1:4">
      <c r="A82" s="242"/>
      <c r="B82" s="247"/>
      <c r="C82" s="59" t="s">
        <v>197</v>
      </c>
      <c r="D82" s="54">
        <v>4</v>
      </c>
    </row>
    <row r="83" spans="1:4">
      <c r="A83" s="242"/>
      <c r="B83" s="247"/>
      <c r="C83" s="59" t="s">
        <v>198</v>
      </c>
      <c r="D83" s="54">
        <v>5</v>
      </c>
    </row>
    <row r="84" spans="1:4">
      <c r="A84" s="242"/>
      <c r="B84" s="247"/>
      <c r="C84" s="59" t="s">
        <v>199</v>
      </c>
      <c r="D84" s="54">
        <v>6</v>
      </c>
    </row>
    <row r="85" spans="1:4">
      <c r="A85" s="242"/>
      <c r="B85" s="247"/>
      <c r="C85" s="59" t="s">
        <v>200</v>
      </c>
      <c r="D85" s="54">
        <v>7</v>
      </c>
    </row>
    <row r="86" spans="1:4">
      <c r="A86" s="242"/>
      <c r="B86" s="247"/>
      <c r="C86" s="59" t="s">
        <v>201</v>
      </c>
      <c r="D86" s="54">
        <v>8</v>
      </c>
    </row>
    <row r="87" spans="1:4">
      <c r="A87" s="243"/>
      <c r="B87" s="248"/>
      <c r="C87" s="59" t="s">
        <v>202</v>
      </c>
      <c r="D87" s="54">
        <v>9</v>
      </c>
    </row>
    <row r="88" spans="1:4">
      <c r="A88" s="249" t="s">
        <v>203</v>
      </c>
      <c r="B88" s="57" t="s">
        <v>204</v>
      </c>
      <c r="C88" s="251" t="s">
        <v>67</v>
      </c>
      <c r="D88" s="252"/>
    </row>
    <row r="89" spans="1:4">
      <c r="A89" s="250"/>
      <c r="B89" s="58" t="s">
        <v>205</v>
      </c>
      <c r="C89" s="251" t="s">
        <v>62</v>
      </c>
      <c r="D89" s="252"/>
    </row>
    <row r="90" spans="1:4">
      <c r="A90" s="241" t="s">
        <v>206</v>
      </c>
      <c r="B90" s="52" t="s">
        <v>207</v>
      </c>
      <c r="C90" s="244"/>
      <c r="D90" s="245"/>
    </row>
    <row r="91" spans="1:4">
      <c r="A91" s="242"/>
      <c r="B91" s="55" t="s">
        <v>208</v>
      </c>
      <c r="C91" s="53" t="s">
        <v>209</v>
      </c>
      <c r="D91" s="54">
        <v>1</v>
      </c>
    </row>
    <row r="92" spans="1:4">
      <c r="A92" s="242"/>
      <c r="B92" s="61"/>
      <c r="C92" s="53" t="s">
        <v>210</v>
      </c>
      <c r="D92" s="54">
        <v>2</v>
      </c>
    </row>
    <row r="93" spans="1:4">
      <c r="A93" s="243"/>
      <c r="B93" s="56"/>
      <c r="C93" s="53" t="s">
        <v>211</v>
      </c>
      <c r="D93" s="54">
        <v>3</v>
      </c>
    </row>
    <row r="94" spans="1:4" ht="15" customHeight="1">
      <c r="A94" s="249" t="s">
        <v>212</v>
      </c>
      <c r="B94" s="57" t="s">
        <v>213</v>
      </c>
      <c r="C94" s="122" t="s">
        <v>67</v>
      </c>
      <c r="D94" s="123"/>
    </row>
    <row r="95" spans="1:4">
      <c r="A95" s="250"/>
      <c r="B95" s="62" t="s">
        <v>214</v>
      </c>
      <c r="C95" s="122" t="s">
        <v>62</v>
      </c>
      <c r="D95" s="123"/>
    </row>
    <row r="96" spans="1:4">
      <c r="A96" s="197" t="s">
        <v>215</v>
      </c>
      <c r="B96" s="70" t="s">
        <v>216</v>
      </c>
      <c r="C96" s="126" t="s">
        <v>217</v>
      </c>
      <c r="D96" s="71">
        <v>1</v>
      </c>
    </row>
    <row r="97" spans="1:4">
      <c r="A97" s="199"/>
      <c r="B97" s="70"/>
      <c r="C97" s="126" t="s">
        <v>218</v>
      </c>
      <c r="D97" s="71">
        <v>2</v>
      </c>
    </row>
    <row r="98" spans="1:4">
      <c r="A98" s="264" t="s">
        <v>219</v>
      </c>
      <c r="B98" s="63" t="s">
        <v>220</v>
      </c>
      <c r="C98" s="64" t="s">
        <v>67</v>
      </c>
      <c r="D98" s="65"/>
    </row>
    <row r="99" spans="1:4">
      <c r="A99" s="265"/>
      <c r="B99" s="66" t="s">
        <v>221</v>
      </c>
      <c r="C99" s="64" t="s">
        <v>62</v>
      </c>
      <c r="D99" s="65"/>
    </row>
    <row r="100" spans="1:4">
      <c r="A100" s="266" t="s">
        <v>222</v>
      </c>
      <c r="B100" s="269" t="s">
        <v>223</v>
      </c>
      <c r="C100" s="67" t="s">
        <v>183</v>
      </c>
      <c r="D100" s="68">
        <v>1</v>
      </c>
    </row>
    <row r="101" spans="1:4">
      <c r="A101" s="267"/>
      <c r="B101" s="270"/>
      <c r="C101" s="67" t="s">
        <v>184</v>
      </c>
      <c r="D101" s="68">
        <v>2</v>
      </c>
    </row>
    <row r="102" spans="1:4">
      <c r="A102" s="267"/>
      <c r="B102" s="270"/>
      <c r="C102" s="67" t="s">
        <v>185</v>
      </c>
      <c r="D102" s="68">
        <v>3</v>
      </c>
    </row>
    <row r="103" spans="1:4">
      <c r="A103" s="267"/>
      <c r="B103" s="270"/>
      <c r="C103" s="67" t="s">
        <v>186</v>
      </c>
      <c r="D103" s="68">
        <v>4</v>
      </c>
    </row>
    <row r="104" spans="1:4">
      <c r="A104" s="267"/>
      <c r="B104" s="270"/>
      <c r="C104" s="67" t="s">
        <v>187</v>
      </c>
      <c r="D104" s="68">
        <v>5</v>
      </c>
    </row>
    <row r="105" spans="1:4">
      <c r="A105" s="267"/>
      <c r="B105" s="270"/>
      <c r="C105" s="67" t="s">
        <v>224</v>
      </c>
      <c r="D105" s="68">
        <v>6</v>
      </c>
    </row>
    <row r="106" spans="1:4">
      <c r="A106" s="268"/>
      <c r="B106" s="271"/>
      <c r="C106" s="67" t="s">
        <v>225</v>
      </c>
      <c r="D106" s="68">
        <v>7</v>
      </c>
    </row>
  </sheetData>
  <mergeCells count="75">
    <mergeCell ref="A96:A97"/>
    <mergeCell ref="A98:A99"/>
    <mergeCell ref="A100:A106"/>
    <mergeCell ref="B100:B106"/>
    <mergeCell ref="A88:A89"/>
    <mergeCell ref="C88:D88"/>
    <mergeCell ref="C89:D89"/>
    <mergeCell ref="A90:A93"/>
    <mergeCell ref="C90:D90"/>
    <mergeCell ref="A94:A95"/>
    <mergeCell ref="H63:I63"/>
    <mergeCell ref="C63:D63"/>
    <mergeCell ref="H64:I68"/>
    <mergeCell ref="A64:A66"/>
    <mergeCell ref="C68:D68"/>
    <mergeCell ref="A62:A63"/>
    <mergeCell ref="C62:D62"/>
    <mergeCell ref="A78:A87"/>
    <mergeCell ref="C78:D78"/>
    <mergeCell ref="B79:B87"/>
    <mergeCell ref="A69:A70"/>
    <mergeCell ref="C69:D69"/>
    <mergeCell ref="C70:D70"/>
    <mergeCell ref="A71:A75"/>
    <mergeCell ref="B71:B75"/>
    <mergeCell ref="A76:A77"/>
    <mergeCell ref="C76:D76"/>
    <mergeCell ref="C77:D77"/>
    <mergeCell ref="C45:D45"/>
    <mergeCell ref="C50:D50"/>
    <mergeCell ref="A60:A61"/>
    <mergeCell ref="C60:D60"/>
    <mergeCell ref="C61:D61"/>
    <mergeCell ref="A48:A49"/>
    <mergeCell ref="B48:B49"/>
    <mergeCell ref="A46:A47"/>
    <mergeCell ref="A35:A36"/>
    <mergeCell ref="C35:D35"/>
    <mergeCell ref="H35:I35"/>
    <mergeCell ref="C36:D36"/>
    <mergeCell ref="F36:F38"/>
    <mergeCell ref="G36:G38"/>
    <mergeCell ref="A37:A39"/>
    <mergeCell ref="C37:D37"/>
    <mergeCell ref="F39:F40"/>
    <mergeCell ref="G39:G40"/>
    <mergeCell ref="A40:A44"/>
    <mergeCell ref="C40:D40"/>
    <mergeCell ref="B41:B44"/>
    <mergeCell ref="C29:D29"/>
    <mergeCell ref="H29:I29"/>
    <mergeCell ref="C30:D30"/>
    <mergeCell ref="H30:I30"/>
    <mergeCell ref="A31:A32"/>
    <mergeCell ref="C31:D31"/>
    <mergeCell ref="F31:F33"/>
    <mergeCell ref="G31:G33"/>
    <mergeCell ref="C32:D32"/>
    <mergeCell ref="A33:A34"/>
    <mergeCell ref="H34:I34"/>
    <mergeCell ref="C25:D25"/>
    <mergeCell ref="H25:I25"/>
    <mergeCell ref="A26:A28"/>
    <mergeCell ref="B26:B28"/>
    <mergeCell ref="F26:F28"/>
    <mergeCell ref="C4:D4"/>
    <mergeCell ref="A23:A24"/>
    <mergeCell ref="B23:B24"/>
    <mergeCell ref="A1:D1"/>
    <mergeCell ref="F1:I1"/>
    <mergeCell ref="C2:D2"/>
    <mergeCell ref="H2:I2"/>
    <mergeCell ref="C3:D3"/>
    <mergeCell ref="H23:I23"/>
    <mergeCell ref="H24:I24"/>
  </mergeCells>
  <printOptions horizontalCentered="1" verticalCentered="1"/>
  <pageMargins left="0.70833333333333304" right="0.70833333333333304" top="0.74791666666666701" bottom="0.74791666666666701" header="0.31458333333333299" footer="0.31458333333333299"/>
  <pageSetup paperSize="9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C962"/>
  <sheetViews>
    <sheetView tabSelected="1" zoomScale="84" zoomScaleNormal="84" workbookViewId="0">
      <pane xSplit="2" ySplit="1" topLeftCell="C534" activePane="bottomRight" state="frozen"/>
      <selection pane="topRight"/>
      <selection pane="bottomLeft"/>
      <selection pane="bottomRight" activeCell="H537" sqref="H537"/>
    </sheetView>
  </sheetViews>
  <sheetFormatPr baseColWidth="10" defaultColWidth="9" defaultRowHeight="15" outlineLevelCol="1"/>
  <cols>
    <col min="1" max="1" width="12.42578125" bestFit="1" customWidth="1"/>
    <col min="2" max="2" width="35.42578125" style="108" bestFit="1" customWidth="1"/>
    <col min="3" max="3" width="12" customWidth="1"/>
    <col min="4" max="4" width="13.42578125" customWidth="1"/>
    <col min="5" max="6" width="13" style="5" customWidth="1"/>
    <col min="7" max="7" width="17.140625" style="5" customWidth="1"/>
    <col min="8" max="8" width="11" style="5" customWidth="1"/>
    <col min="9" max="10" width="10.42578125" style="4" customWidth="1" outlineLevel="1"/>
    <col min="11" max="11" width="8.42578125" style="3" customWidth="1"/>
    <col min="12" max="12" width="9.42578125" style="4" customWidth="1" outlineLevel="1"/>
    <col min="13" max="13" width="8.42578125" style="3" customWidth="1"/>
    <col min="14" max="22" width="9.42578125" style="4" customWidth="1" outlineLevel="1"/>
    <col min="23" max="23" width="10.42578125" style="4" customWidth="1" outlineLevel="1"/>
    <col min="24" max="24" width="11.42578125" style="3" customWidth="1"/>
    <col min="25" max="34" width="10.42578125" style="3" customWidth="1" outlineLevel="1"/>
    <col min="35" max="35" width="14.140625" style="3" customWidth="1"/>
    <col min="36" max="44" width="11" style="3" customWidth="1" outlineLevel="1"/>
    <col min="45" max="45" width="12" style="3" customWidth="1" outlineLevel="1"/>
    <col min="46" max="47" width="15" style="3" customWidth="1"/>
    <col min="48" max="52" width="23.42578125" style="3" customWidth="1" outlineLevel="1"/>
    <col min="53" max="53" width="23.42578125" style="3" customWidth="1"/>
    <col min="54" max="62" width="11" style="3" customWidth="1" outlineLevel="1"/>
    <col min="63" max="63" width="12" style="3" customWidth="1" outlineLevel="1"/>
    <col min="64" max="64" width="16.140625" style="3" customWidth="1"/>
    <col min="65" max="73" width="11.42578125" style="3" customWidth="1" outlineLevel="1"/>
    <col min="74" max="74" width="12.42578125" style="3" customWidth="1" outlineLevel="1"/>
    <col min="75" max="75" width="13.42578125" style="3" customWidth="1"/>
    <col min="76" max="76" width="13.42578125" style="3" customWidth="1" outlineLevel="1"/>
    <col min="77" max="77" width="14.140625" style="3" customWidth="1" outlineLevel="1"/>
    <col min="78" max="78" width="12.42578125" style="3" customWidth="1"/>
    <col min="79" max="82" width="12.140625" style="4" customWidth="1" outlineLevel="1"/>
    <col min="83" max="83" width="15" style="3" customWidth="1"/>
    <col min="84" max="87" width="12.140625" style="3" customWidth="1" outlineLevel="1"/>
    <col min="88" max="88" width="15.140625" style="3" customWidth="1"/>
    <col min="89" max="89" width="22.42578125" style="3" bestFit="1" customWidth="1"/>
    <col min="90" max="90" width="17" style="3" bestFit="1" customWidth="1"/>
    <col min="91" max="94" width="11.42578125" style="4" customWidth="1" outlineLevel="1"/>
    <col min="95" max="95" width="15.42578125" style="3" customWidth="1"/>
    <col min="96" max="99" width="11.42578125" style="4" customWidth="1" outlineLevel="1"/>
    <col min="100" max="100" width="16.42578125" style="3" customWidth="1"/>
    <col min="101" max="104" width="11.42578125" style="4" customWidth="1" outlineLevel="1"/>
    <col min="105" max="105" width="14.140625" style="3" customWidth="1"/>
    <col min="106" max="109" width="13.140625" style="3" customWidth="1" outlineLevel="1"/>
    <col min="110" max="110" width="15.140625" style="3" customWidth="1"/>
    <col min="111" max="114" width="11.42578125" style="4" customWidth="1" outlineLevel="1"/>
    <col min="115" max="115" width="17.42578125" style="3" customWidth="1"/>
    <col min="116" max="119" width="10.42578125" style="4" customWidth="1" outlineLevel="1"/>
    <col min="120" max="120" width="17.42578125" style="3" customWidth="1"/>
    <col min="121" max="124" width="11.42578125" style="4" customWidth="1" outlineLevel="1"/>
    <col min="125" max="125" width="16.42578125" style="3" customWidth="1"/>
    <col min="126" max="129" width="11.42578125" style="3" customWidth="1" outlineLevel="1"/>
    <col min="130" max="130" width="16.42578125" style="3" customWidth="1"/>
    <col min="131" max="134" width="12.42578125" style="4" customWidth="1" outlineLevel="1"/>
    <col min="135" max="135" width="15.140625" style="3" customWidth="1"/>
    <col min="136" max="139" width="12.42578125" style="1" customWidth="1" outlineLevel="1"/>
    <col min="140" max="140" width="16" customWidth="1"/>
    <col min="142" max="142" width="9" style="108"/>
    <col min="143" max="143" width="14.42578125" customWidth="1"/>
    <col min="159" max="159" width="14.42578125" customWidth="1"/>
  </cols>
  <sheetData>
    <row r="1" spans="1:159" s="3" customFormat="1">
      <c r="A1" s="97" t="s">
        <v>226</v>
      </c>
      <c r="B1" s="107" t="s">
        <v>9</v>
      </c>
      <c r="C1" s="3" t="s">
        <v>227</v>
      </c>
      <c r="D1" s="97" t="s">
        <v>228</v>
      </c>
      <c r="E1" s="3" t="s">
        <v>229</v>
      </c>
      <c r="F1" s="3" t="s">
        <v>230</v>
      </c>
      <c r="G1" s="3" t="s">
        <v>45</v>
      </c>
      <c r="H1" s="3" t="s">
        <v>60</v>
      </c>
      <c r="I1" s="3" t="s">
        <v>231</v>
      </c>
      <c r="J1" s="3" t="s">
        <v>232</v>
      </c>
      <c r="K1" s="109" t="s">
        <v>65</v>
      </c>
      <c r="L1" s="3" t="s">
        <v>233</v>
      </c>
      <c r="M1" s="109" t="s">
        <v>73</v>
      </c>
      <c r="N1" s="3" t="s">
        <v>234</v>
      </c>
      <c r="O1" s="3" t="s">
        <v>235</v>
      </c>
      <c r="P1" s="3" t="s">
        <v>236</v>
      </c>
      <c r="Q1" s="3" t="s">
        <v>237</v>
      </c>
      <c r="R1" s="3" t="s">
        <v>238</v>
      </c>
      <c r="S1" s="3" t="s">
        <v>239</v>
      </c>
      <c r="T1" s="3" t="s">
        <v>240</v>
      </c>
      <c r="U1" s="3" t="s">
        <v>241</v>
      </c>
      <c r="V1" s="3" t="s">
        <v>242</v>
      </c>
      <c r="W1" s="3" t="s">
        <v>243</v>
      </c>
      <c r="X1" s="109" t="s">
        <v>79</v>
      </c>
      <c r="Y1" s="3" t="s">
        <v>244</v>
      </c>
      <c r="Z1" s="3" t="s">
        <v>245</v>
      </c>
      <c r="AA1" s="3" t="s">
        <v>246</v>
      </c>
      <c r="AB1" s="3" t="s">
        <v>247</v>
      </c>
      <c r="AC1" s="3" t="s">
        <v>248</v>
      </c>
      <c r="AD1" s="3" t="s">
        <v>249</v>
      </c>
      <c r="AE1" s="3" t="s">
        <v>250</v>
      </c>
      <c r="AF1" s="3" t="s">
        <v>251</v>
      </c>
      <c r="AG1" s="3" t="s">
        <v>252</v>
      </c>
      <c r="AH1" s="3" t="s">
        <v>253</v>
      </c>
      <c r="AI1" s="109" t="s">
        <v>87</v>
      </c>
      <c r="AJ1" s="3" t="s">
        <v>254</v>
      </c>
      <c r="AK1" s="3" t="s">
        <v>255</v>
      </c>
      <c r="AL1" s="3" t="s">
        <v>256</v>
      </c>
      <c r="AM1" s="3" t="s">
        <v>257</v>
      </c>
      <c r="AN1" s="3" t="s">
        <v>258</v>
      </c>
      <c r="AO1" s="3" t="s">
        <v>259</v>
      </c>
      <c r="AP1" s="3" t="s">
        <v>260</v>
      </c>
      <c r="AQ1" s="3" t="s">
        <v>261</v>
      </c>
      <c r="AR1" s="3" t="s">
        <v>262</v>
      </c>
      <c r="AS1" s="3" t="s">
        <v>263</v>
      </c>
      <c r="AT1" s="109" t="s">
        <v>96</v>
      </c>
      <c r="AU1" s="3" t="s">
        <v>109</v>
      </c>
      <c r="AV1" s="3" t="s">
        <v>264</v>
      </c>
      <c r="AW1" s="3" t="s">
        <v>265</v>
      </c>
      <c r="AX1" s="3" t="s">
        <v>266</v>
      </c>
      <c r="AY1" s="3" t="s">
        <v>267</v>
      </c>
      <c r="AZ1" s="3" t="s">
        <v>268</v>
      </c>
      <c r="BA1" s="109" t="s">
        <v>112</v>
      </c>
      <c r="BB1" s="3" t="s">
        <v>269</v>
      </c>
      <c r="BC1" s="3" t="s">
        <v>270</v>
      </c>
      <c r="BD1" s="3" t="s">
        <v>271</v>
      </c>
      <c r="BE1" s="3" t="s">
        <v>272</v>
      </c>
      <c r="BF1" s="3" t="s">
        <v>273</v>
      </c>
      <c r="BG1" s="3" t="s">
        <v>274</v>
      </c>
      <c r="BH1" s="3" t="s">
        <v>275</v>
      </c>
      <c r="BI1" s="3" t="s">
        <v>276</v>
      </c>
      <c r="BJ1" s="3" t="s">
        <v>277</v>
      </c>
      <c r="BK1" s="3" t="s">
        <v>278</v>
      </c>
      <c r="BL1" s="109" t="s">
        <v>117</v>
      </c>
      <c r="BM1" s="3" t="s">
        <v>279</v>
      </c>
      <c r="BN1" s="3" t="s">
        <v>280</v>
      </c>
      <c r="BO1" s="3" t="s">
        <v>281</v>
      </c>
      <c r="BP1" s="3" t="s">
        <v>282</v>
      </c>
      <c r="BQ1" s="3" t="s">
        <v>283</v>
      </c>
      <c r="BR1" s="3" t="s">
        <v>284</v>
      </c>
      <c r="BS1" s="3" t="s">
        <v>285</v>
      </c>
      <c r="BT1" s="3" t="s">
        <v>286</v>
      </c>
      <c r="BU1" s="3" t="s">
        <v>287</v>
      </c>
      <c r="BV1" s="3" t="s">
        <v>288</v>
      </c>
      <c r="BW1" s="109" t="s">
        <v>123</v>
      </c>
      <c r="BX1" s="3" t="s">
        <v>289</v>
      </c>
      <c r="BY1" s="3" t="s">
        <v>290</v>
      </c>
      <c r="BZ1" s="109" t="s">
        <v>146</v>
      </c>
      <c r="CA1" s="3" t="s">
        <v>291</v>
      </c>
      <c r="CB1" s="3" t="s">
        <v>292</v>
      </c>
      <c r="CC1" s="3" t="s">
        <v>293</v>
      </c>
      <c r="CD1" s="3" t="s">
        <v>294</v>
      </c>
      <c r="CE1" s="109" t="s">
        <v>152</v>
      </c>
      <c r="CF1" s="3" t="s">
        <v>295</v>
      </c>
      <c r="CG1" s="3" t="s">
        <v>296</v>
      </c>
      <c r="CH1" s="3" t="s">
        <v>297</v>
      </c>
      <c r="CI1" s="3" t="s">
        <v>298</v>
      </c>
      <c r="CJ1" s="109" t="s">
        <v>158</v>
      </c>
      <c r="CK1" s="3" t="s">
        <v>169</v>
      </c>
      <c r="CL1" s="3" t="s">
        <v>173</v>
      </c>
      <c r="CM1" s="3" t="s">
        <v>299</v>
      </c>
      <c r="CN1" s="3" t="s">
        <v>300</v>
      </c>
      <c r="CO1" s="3" t="s">
        <v>301</v>
      </c>
      <c r="CP1" s="3" t="s">
        <v>302</v>
      </c>
      <c r="CQ1" s="109" t="s">
        <v>303</v>
      </c>
      <c r="CR1" s="3" t="s">
        <v>304</v>
      </c>
      <c r="CS1" s="3" t="s">
        <v>305</v>
      </c>
      <c r="CT1" s="3" t="s">
        <v>306</v>
      </c>
      <c r="CU1" s="3" t="s">
        <v>307</v>
      </c>
      <c r="CV1" s="109" t="s">
        <v>181</v>
      </c>
      <c r="CW1" s="3" t="s">
        <v>308</v>
      </c>
      <c r="CX1" s="3" t="s">
        <v>309</v>
      </c>
      <c r="CY1" s="3" t="s">
        <v>310</v>
      </c>
      <c r="CZ1" s="3" t="s">
        <v>311</v>
      </c>
      <c r="DA1" s="109" t="s">
        <v>188</v>
      </c>
      <c r="DB1" s="3" t="s">
        <v>312</v>
      </c>
      <c r="DC1" s="3" t="s">
        <v>313</v>
      </c>
      <c r="DD1" s="3" t="s">
        <v>314</v>
      </c>
      <c r="DE1" s="3" t="s">
        <v>315</v>
      </c>
      <c r="DF1" s="109" t="s">
        <v>191</v>
      </c>
      <c r="DG1" s="3" t="s">
        <v>316</v>
      </c>
      <c r="DH1" s="3" t="s">
        <v>317</v>
      </c>
      <c r="DI1" s="3" t="s">
        <v>318</v>
      </c>
      <c r="DJ1" s="3" t="s">
        <v>319</v>
      </c>
      <c r="DK1" s="109" t="s">
        <v>203</v>
      </c>
      <c r="DL1" s="3" t="s">
        <v>320</v>
      </c>
      <c r="DM1" s="3" t="s">
        <v>321</v>
      </c>
      <c r="DN1" s="3" t="s">
        <v>322</v>
      </c>
      <c r="DO1" s="3" t="s">
        <v>323</v>
      </c>
      <c r="DP1" s="109" t="s">
        <v>206</v>
      </c>
      <c r="DQ1" s="3" t="s">
        <v>324</v>
      </c>
      <c r="DR1" s="3" t="s">
        <v>325</v>
      </c>
      <c r="DS1" s="3" t="s">
        <v>326</v>
      </c>
      <c r="DT1" s="3" t="s">
        <v>327</v>
      </c>
      <c r="DU1" s="109" t="s">
        <v>212</v>
      </c>
      <c r="DV1" s="3" t="s">
        <v>328</v>
      </c>
      <c r="DW1" s="3" t="s">
        <v>329</v>
      </c>
      <c r="DX1" s="3" t="s">
        <v>330</v>
      </c>
      <c r="DY1" s="3" t="s">
        <v>331</v>
      </c>
      <c r="DZ1" s="109" t="s">
        <v>215</v>
      </c>
      <c r="EA1" s="3" t="s">
        <v>332</v>
      </c>
      <c r="EB1" s="3" t="s">
        <v>333</v>
      </c>
      <c r="EC1" s="3" t="s">
        <v>334</v>
      </c>
      <c r="ED1" s="3" t="s">
        <v>335</v>
      </c>
      <c r="EE1" s="109" t="s">
        <v>336</v>
      </c>
      <c r="EF1" s="3" t="s">
        <v>337</v>
      </c>
      <c r="EG1" s="3" t="s">
        <v>338</v>
      </c>
      <c r="EH1" s="3" t="s">
        <v>339</v>
      </c>
      <c r="EI1" s="3" t="s">
        <v>340</v>
      </c>
      <c r="EJ1" s="109" t="s">
        <v>222</v>
      </c>
      <c r="EK1" t="s">
        <v>341</v>
      </c>
      <c r="EL1" s="108" t="s">
        <v>342</v>
      </c>
      <c r="EM1" t="s">
        <v>343</v>
      </c>
      <c r="EN1" t="s">
        <v>344</v>
      </c>
      <c r="EO1" s="110" t="s">
        <v>345</v>
      </c>
      <c r="EP1" s="110" t="s">
        <v>346</v>
      </c>
      <c r="EQ1" s="110" t="s">
        <v>347</v>
      </c>
      <c r="ER1" s="110" t="s">
        <v>348</v>
      </c>
      <c r="ES1" s="110" t="s">
        <v>349</v>
      </c>
      <c r="ET1" s="110" t="s">
        <v>350</v>
      </c>
      <c r="EU1" s="110" t="s">
        <v>351</v>
      </c>
      <c r="EV1" s="110" t="s">
        <v>352</v>
      </c>
      <c r="EW1" s="110" t="s">
        <v>353</v>
      </c>
      <c r="EX1" s="110" t="s">
        <v>354</v>
      </c>
      <c r="EY1" s="110" t="s">
        <v>355</v>
      </c>
      <c r="EZ1" s="110" t="s">
        <v>356</v>
      </c>
      <c r="FA1" s="110" t="s">
        <v>357</v>
      </c>
      <c r="FB1" s="110" t="s">
        <v>358</v>
      </c>
      <c r="FC1" s="110" t="s">
        <v>359</v>
      </c>
    </row>
    <row r="2" spans="1:159" ht="15" customHeight="1">
      <c r="A2" s="139">
        <v>31</v>
      </c>
      <c r="B2" s="139" t="s">
        <v>415</v>
      </c>
      <c r="C2" s="139">
        <v>7</v>
      </c>
      <c r="D2">
        <v>1</v>
      </c>
      <c r="E2" s="5">
        <v>1</v>
      </c>
      <c r="F2" s="5">
        <v>6</v>
      </c>
      <c r="G2" s="111">
        <v>1</v>
      </c>
      <c r="H2" s="111">
        <v>90</v>
      </c>
      <c r="I2" s="112"/>
      <c r="J2" s="112"/>
      <c r="K2" s="109">
        <f t="shared" ref="K2" si="0">COUNTIF(I2:J2,"&gt;0")</f>
        <v>0</v>
      </c>
      <c r="M2" s="109">
        <f t="shared" ref="M2" si="1">COUNTIF(L2,"&gt;0")</f>
        <v>0</v>
      </c>
      <c r="X2" s="109">
        <f t="shared" ref="X2" si="2">COUNTIF(N2:W2,"&gt;0")</f>
        <v>0</v>
      </c>
      <c r="AI2" s="109">
        <f t="shared" ref="AI2" si="3">COUNTIF(Y2:AH2,"&gt;0")</f>
        <v>0</v>
      </c>
      <c r="AT2" s="109">
        <f t="shared" ref="AT2" si="4">COUNTIF(AJ2:AS2,"&gt;0")</f>
        <v>0</v>
      </c>
      <c r="BA2" s="109">
        <f>COUNTIF(AV2:AZ2,"&gt;0")</f>
        <v>0</v>
      </c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09">
        <f t="shared" ref="BL2" si="5">COUNTIF(BB2:BK2,"&gt;0")</f>
        <v>0</v>
      </c>
      <c r="BW2" s="109">
        <f t="shared" ref="BW2" si="6">COUNTIF(BM2:BV2,"&gt;0")</f>
        <v>0</v>
      </c>
      <c r="BZ2" s="109">
        <f t="shared" ref="BZ2" si="7">SUM(BX2:BY2)</f>
        <v>0</v>
      </c>
      <c r="CA2" s="3"/>
      <c r="CB2" s="3"/>
      <c r="CC2" s="3"/>
      <c r="CD2" s="3"/>
      <c r="CE2" s="109">
        <f t="shared" ref="CE2" si="8">COUNTIF(CA2:CD2,"&gt;0")</f>
        <v>0</v>
      </c>
      <c r="CJ2" s="109">
        <f t="shared" ref="CJ2" si="9">COUNTIF(CF2:CI2,"&gt;0")</f>
        <v>0</v>
      </c>
      <c r="CQ2" s="109">
        <f t="shared" ref="CQ2" si="10">COUNTIF(CM2:CP2,"&gt;0")</f>
        <v>0</v>
      </c>
      <c r="CV2" s="109">
        <f t="shared" ref="CV2" si="11">COUNTIF(CR2:CU2,"&gt;0")</f>
        <v>0</v>
      </c>
      <c r="DA2" s="109">
        <f t="shared" ref="DA2" si="12">COUNTIF(CW2:CZ2,"&gt;0")</f>
        <v>0</v>
      </c>
      <c r="DF2" s="109">
        <f t="shared" ref="DF2" si="13">COUNTIF(DB2:DE2,"&gt;0")</f>
        <v>0</v>
      </c>
      <c r="DK2" s="109">
        <f t="shared" ref="DK2" si="14">COUNTIF(DG2:DJ2,"&gt;0")</f>
        <v>0</v>
      </c>
      <c r="DP2" s="109">
        <f t="shared" ref="DP2" si="15">COUNTIF(DL2:DO2,"&gt;0")</f>
        <v>0</v>
      </c>
      <c r="DU2" s="109">
        <f t="shared" ref="DU2" si="16">COUNTIF(DQ2:DT2,"&gt;0")</f>
        <v>0</v>
      </c>
      <c r="DZ2" s="109">
        <f>COUNTIF(DV2:DY2,"&gt;0")</f>
        <v>0</v>
      </c>
      <c r="EE2" s="109">
        <f t="shared" ref="EE2" si="17">COUNTIF(EA2:ED2,"&gt;0")</f>
        <v>0</v>
      </c>
      <c r="EF2" s="3"/>
      <c r="EG2" s="3"/>
      <c r="EH2" s="3"/>
      <c r="EI2" s="3"/>
      <c r="EJ2" s="109">
        <f t="shared" ref="EJ2" si="18">COUNTIF(EF2:EI2,"&gt;0")</f>
        <v>0</v>
      </c>
      <c r="EK2" s="3">
        <f t="shared" ref="EK2" si="19">+C2*100+E2</f>
        <v>701</v>
      </c>
      <c r="EL2" t="str">
        <f>+VLOOKUP(A2,'[1]Listado jugadores VALORES'!$A:$D,4,FALSE)</f>
        <v>Defensa</v>
      </c>
      <c r="EM2">
        <f>+VLOOKUP(EK2,Clubes!$A:$O,15,FALSE)</f>
        <v>1</v>
      </c>
      <c r="EN2">
        <f>+VLOOKUP(EK2,Clubes!$A:$M,13,FALSE)</f>
        <v>3</v>
      </c>
      <c r="EO2">
        <f t="shared" ref="EO2" si="20">IF(G2=1,2,IF(G2=2,1,0))</f>
        <v>2</v>
      </c>
      <c r="EP2">
        <f>+IF(H2=0,0,IF(H2&gt;=60,2,IF(H2&lt;60,1)))</f>
        <v>2</v>
      </c>
      <c r="EQ2">
        <f>+IF(K2=0,0,IF(K2=1,-1,-2))</f>
        <v>0</v>
      </c>
      <c r="ER2">
        <f>IF(AND(M2=1,K2=0),-3,IF(AND(M2=1,K2=1),-3,0))</f>
        <v>0</v>
      </c>
      <c r="ES2">
        <f>+IF(EL2="Portero",X2*7,IF(EL2="Defensa",X2*6,IF(EL2="Volante",X2*5,IF(EL2="Delantero",X2*4,0))))-CQ2</f>
        <v>0</v>
      </c>
      <c r="ET2">
        <f t="shared" ref="ET2" si="21">+IF(Y2=2,1,IF(Z2=2,1,IF(AA2=2,1,IF(AB2=2,1,IF(AC2=2,1,0)))))</f>
        <v>0</v>
      </c>
      <c r="EU2">
        <f>+IF(EL2="Portero",BA2*5,IF(EL2="Defensa",BA2*4,IF(EL2="Volante",BA2*3,IF(EL2="Delantero",BA2*3,0))))</f>
        <v>0</v>
      </c>
      <c r="EV2">
        <f>+IF(CE2&gt;0,CE2*-2,0)</f>
        <v>0</v>
      </c>
      <c r="EW2">
        <f>+IF(AND(H2&gt;60,EM2=1,EL2="Portero"),-1,IF(AND(H2&gt;60,EM2=1,EL2="Defensa"),-1,IF(AND(H2&gt;60,EM2=2,EL2="Portero"),-1,IF(AND(H2&gt;60,EM2=2,EL2="Defensa"),-1,IF(AND(H2&gt;60,EM2&gt;2,EL2="Portero"),-2,IF(AND(H2&gt;60,EM2&gt;2,EL2="Defensa"),-2,0))))))</f>
        <v>-1</v>
      </c>
      <c r="EX2">
        <f>+IF(AND(EN2=1,DA2&gt;0,DB2&lt;4),-1,IF(AND(EN2=1,DA2&gt;0,DB2&gt;3),-2,IF(AND(EN2=2,DA2&gt;0,DB2&lt;4),-2,IF(AND(EN2=2,DA2&gt;0,DB2&gt;3),-3,IF(AND(EN2=3,DA2&gt;0,DB2&lt;4),-2,IF(AND(EN2=3,DA2&gt;0,DB2&gt;3),-3,0))))))</f>
        <v>0</v>
      </c>
      <c r="EY2">
        <f>+IF(OR(EF2=1,EF2=2,EF2=3,EF2=4,EF2=5),4,0)+IF(OR(EG2=1,EG2=2,EG2=3,EG2=4,EG2=5),4,0)</f>
        <v>0</v>
      </c>
      <c r="EZ2">
        <f>+IF(DK2&gt;0,DK2*-1,0)</f>
        <v>0</v>
      </c>
      <c r="FA2">
        <f>+IF(AND(H2&gt;60,EM2=0,EL2="Portero"),3,IF(AND(H2&gt;60,EM2=0,EL2="Defensa"),2,IF(AND(H2&gt;60,EM2=0,EL2="Volante"),1,0)))</f>
        <v>0</v>
      </c>
      <c r="FB2">
        <f>IF(AND(H2&gt;=60,EN2=1,D2=1),1,IF(AND(H2&gt;=60,EN2=1,D2=2),2,IF(AND(H2&gt;=60,EN2=3,D2=2),-1,IF(AND(H2&gt;=60,EN2=3,D2=1),-2,IF(AND(H2&lt;60,EN2=1,D2=1,X2&gt;0),1,IF(AND(H2&lt;60,EN2=1,D2=2,X2&gt;0),2,0))))))</f>
        <v>-2</v>
      </c>
      <c r="FC2">
        <f>SUM(EO2:FB2)</f>
        <v>1</v>
      </c>
    </row>
    <row r="3" spans="1:159">
      <c r="A3" s="139">
        <v>820</v>
      </c>
      <c r="B3" s="139" t="s">
        <v>416</v>
      </c>
      <c r="C3" s="139">
        <v>7</v>
      </c>
      <c r="D3">
        <v>1</v>
      </c>
      <c r="E3" s="5">
        <v>1</v>
      </c>
      <c r="F3" s="5">
        <v>6</v>
      </c>
      <c r="G3" s="5">
        <v>3</v>
      </c>
      <c r="H3" s="111"/>
      <c r="I3" s="112"/>
      <c r="J3" s="112"/>
      <c r="K3" s="109">
        <f t="shared" ref="K3:K66" si="22">COUNTIF(I3:J3,"&gt;0")</f>
        <v>0</v>
      </c>
      <c r="M3" s="109">
        <f t="shared" ref="M3:M66" si="23">COUNTIF(L3,"&gt;0")</f>
        <v>0</v>
      </c>
      <c r="X3" s="109">
        <f t="shared" ref="X3:X66" si="24">COUNTIF(N3:W3,"&gt;0")</f>
        <v>0</v>
      </c>
      <c r="AI3" s="109">
        <f t="shared" ref="AI3:AI66" si="25">COUNTIF(Y3:AH3,"&gt;0")</f>
        <v>0</v>
      </c>
      <c r="AT3" s="109">
        <f t="shared" ref="AT3:AT66" si="26">COUNTIF(AJ3:AS3,"&gt;0")</f>
        <v>0</v>
      </c>
      <c r="BA3" s="109">
        <f t="shared" ref="BA3:BA66" si="27">COUNTIF(AV3:AZ3,"&gt;0")</f>
        <v>0</v>
      </c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09">
        <f t="shared" ref="BL3:BL66" si="28">COUNTIF(BB3:BK3,"&gt;0")</f>
        <v>0</v>
      </c>
      <c r="BW3" s="109">
        <f t="shared" ref="BW3:BW66" si="29">COUNTIF(BM3:BV3,"&gt;0")</f>
        <v>0</v>
      </c>
      <c r="BZ3" s="109">
        <f t="shared" ref="BZ3:BZ66" si="30">SUM(BX3:BY3)</f>
        <v>0</v>
      </c>
      <c r="CA3" s="3"/>
      <c r="CB3" s="3"/>
      <c r="CC3" s="3"/>
      <c r="CD3" s="3"/>
      <c r="CE3" s="109">
        <f t="shared" ref="CE3:CE66" si="31">COUNTIF(CA3:CD3,"&gt;0")</f>
        <v>0</v>
      </c>
      <c r="CJ3" s="109">
        <f t="shared" ref="CJ3:CJ66" si="32">COUNTIF(CF3:CI3,"&gt;0")</f>
        <v>0</v>
      </c>
      <c r="CQ3" s="109">
        <f t="shared" ref="CQ3:CQ66" si="33">COUNTIF(CM3:CP3,"&gt;0")</f>
        <v>0</v>
      </c>
      <c r="CV3" s="109">
        <f t="shared" ref="CV3:CV66" si="34">COUNTIF(CR3:CU3,"&gt;0")</f>
        <v>0</v>
      </c>
      <c r="DA3" s="109">
        <f t="shared" ref="DA3:DA66" si="35">COUNTIF(CW3:CZ3,"&gt;0")</f>
        <v>0</v>
      </c>
      <c r="DF3" s="109">
        <f t="shared" ref="DF3:DF66" si="36">COUNTIF(DB3:DE3,"&gt;0")</f>
        <v>0</v>
      </c>
      <c r="DK3" s="109">
        <f t="shared" ref="DK3:DK66" si="37">COUNTIF(DG3:DJ3,"&gt;0")</f>
        <v>0</v>
      </c>
      <c r="DP3" s="109">
        <f t="shared" ref="DP3:DP66" si="38">COUNTIF(DL3:DO3,"&gt;0")</f>
        <v>0</v>
      </c>
      <c r="DU3" s="109">
        <f t="shared" ref="DU3:DU66" si="39">COUNTIF(DQ3:DT3,"&gt;0")</f>
        <v>0</v>
      </c>
      <c r="DZ3" s="109">
        <f t="shared" ref="DZ3:DZ66" si="40">COUNTIF(DV3:DY3,"&gt;0")</f>
        <v>0</v>
      </c>
      <c r="EE3" s="109">
        <f t="shared" ref="EE3:EE66" si="41">COUNTIF(EA3:ED3,"&gt;0")</f>
        <v>0</v>
      </c>
      <c r="EF3" s="3"/>
      <c r="EG3" s="3"/>
      <c r="EH3" s="3"/>
      <c r="EI3" s="3"/>
      <c r="EJ3" s="109">
        <f t="shared" ref="EJ3:EJ66" si="42">COUNTIF(EF3:EI3,"&gt;0")</f>
        <v>0</v>
      </c>
      <c r="EK3" s="3">
        <f t="shared" ref="EK3:EK66" si="43">+C3*100+E3</f>
        <v>701</v>
      </c>
      <c r="EL3" t="str">
        <f>+VLOOKUP(A3,'[1]Listado jugadores VALORES'!$A:$D,4,FALSE)</f>
        <v>Delantero</v>
      </c>
      <c r="EM3">
        <f>+VLOOKUP(EK3,Clubes!$A:$O,15,FALSE)</f>
        <v>1</v>
      </c>
      <c r="EN3">
        <f>+VLOOKUP(EK3,Clubes!$A:$M,13,FALSE)</f>
        <v>3</v>
      </c>
      <c r="EO3">
        <f t="shared" ref="EO3:EO66" si="44">IF(G3=1,2,IF(G3=2,1,0))</f>
        <v>0</v>
      </c>
      <c r="EP3">
        <f t="shared" ref="EP3:EP66" si="45">+IF(H3=0,0,IF(H3&gt;=60,2,IF(H3&lt;60,1)))</f>
        <v>0</v>
      </c>
      <c r="EQ3">
        <f t="shared" ref="EQ3:EQ66" si="46">+IF(K3=0,0,IF(K3=1,-1,-2))</f>
        <v>0</v>
      </c>
      <c r="ER3">
        <f t="shared" ref="ER3:ER66" si="47">IF(AND(M3=1,K3=0),-3,IF(AND(M3=1,K3=1),-3,0))</f>
        <v>0</v>
      </c>
      <c r="ES3">
        <f t="shared" ref="ES3:ES66" si="48">+IF(EL3="Portero",X3*7,IF(EL3="Defensa",X3*6,IF(EL3="Volante",X3*5,IF(EL3="Delantero",X3*4,0))))-CQ3</f>
        <v>0</v>
      </c>
      <c r="ET3">
        <f t="shared" ref="ET3:ET66" si="49">+IF(Y3=2,1,IF(Z3=2,1,IF(AA3=2,1,IF(AB3=2,1,IF(AC3=2,1,0)))))</f>
        <v>0</v>
      </c>
      <c r="EU3">
        <f t="shared" ref="EU3:EU66" si="50">+IF(EL3="Portero",BA3*5,IF(EL3="Defensa",BA3*4,IF(EL3="Volante",BA3*3,IF(EL3="Delantero",BA3*3,0))))</f>
        <v>0</v>
      </c>
      <c r="EV3">
        <f t="shared" ref="EV3:EV66" si="51">+IF(CE3&gt;0,CE3*-2,0)</f>
        <v>0</v>
      </c>
      <c r="EW3">
        <f t="shared" ref="EW3:EW66" si="52">+IF(AND(H3&gt;60,EM3=1,EL3="Portero"),-1,IF(AND(H3&gt;60,EM3=1,EL3="Defensa"),-1,IF(AND(H3&gt;60,EM3=2,EL3="Portero"),-1,IF(AND(H3&gt;60,EM3=2,EL3="Defensa"),-1,IF(AND(H3&gt;60,EM3&gt;2,EL3="Portero"),-2,IF(AND(H3&gt;60,EM3&gt;2,EL3="Defensa"),-2,0))))))</f>
        <v>0</v>
      </c>
      <c r="EX3">
        <f t="shared" ref="EX3:EX66" si="53">+IF(AND(EN3=1,DA3&gt;0,DB3&lt;4),-1,IF(AND(EN3=1,DA3&gt;0,DB3&gt;3),-2,IF(AND(EN3=2,DA3&gt;0,DB3&lt;4),-2,IF(AND(EN3=2,DA3&gt;0,DB3&gt;3),-3,IF(AND(EN3=3,DA3&gt;0,DB3&lt;4),-2,IF(AND(EN3=3,DA3&gt;0,DB3&gt;3),-3,0))))))</f>
        <v>0</v>
      </c>
      <c r="EY3">
        <f t="shared" ref="EY3:EY66" si="54">+IF(OR(EF3=1,EF3=2,EF3=3,EF3=4,EF3=5),4,0)+IF(OR(EG3=1,EG3=2,EG3=3,EG3=4,EG3=5),4,0)</f>
        <v>0</v>
      </c>
      <c r="EZ3">
        <f t="shared" ref="EZ3:EZ66" si="55">+IF(DK3&gt;0,DK3*-1,0)</f>
        <v>0</v>
      </c>
      <c r="FA3">
        <f t="shared" ref="FA3:FA66" si="56">+IF(AND(H3&gt;60,EM3=0,EL3="Portero"),3,IF(AND(H3&gt;60,EM3=0,EL3="Defensa"),2,IF(AND(H3&gt;60,EM3=0,EL3="Volante"),1,0)))</f>
        <v>0</v>
      </c>
      <c r="FB3">
        <f t="shared" ref="FB3:FB66" si="57">IF(AND(H3&gt;=60,EN3=1,D3=1),1,IF(AND(H3&gt;=60,EN3=1,D3=2),2,IF(AND(H3&gt;=60,EN3=3,D3=2),-1,IF(AND(H3&gt;=60,EN3=3,D3=1),-2,IF(AND(H3&lt;60,EN3=1,D3=1,X3&gt;0),1,IF(AND(H3&lt;60,EN3=1,D3=2,X3&gt;0),2,0))))))</f>
        <v>0</v>
      </c>
      <c r="FC3">
        <f t="shared" ref="FC3:FC66" si="58">SUM(EO3:FB3)</f>
        <v>0</v>
      </c>
    </row>
    <row r="4" spans="1:159">
      <c r="A4" s="139">
        <v>102</v>
      </c>
      <c r="B4" s="139" t="s">
        <v>417</v>
      </c>
      <c r="C4" s="139">
        <v>7</v>
      </c>
      <c r="D4">
        <v>1</v>
      </c>
      <c r="E4" s="5">
        <v>1</v>
      </c>
      <c r="F4" s="5">
        <v>6</v>
      </c>
      <c r="G4" s="5">
        <v>1</v>
      </c>
      <c r="H4" s="111">
        <v>90</v>
      </c>
      <c r="I4" s="112"/>
      <c r="J4" s="112"/>
      <c r="K4" s="109">
        <f t="shared" si="22"/>
        <v>0</v>
      </c>
      <c r="M4" s="109">
        <f t="shared" si="23"/>
        <v>0</v>
      </c>
      <c r="X4" s="109">
        <f t="shared" si="24"/>
        <v>0</v>
      </c>
      <c r="AI4" s="109">
        <f t="shared" si="25"/>
        <v>0</v>
      </c>
      <c r="AT4" s="109">
        <f t="shared" si="26"/>
        <v>0</v>
      </c>
      <c r="BA4" s="109">
        <f t="shared" si="27"/>
        <v>0</v>
      </c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09">
        <f t="shared" si="28"/>
        <v>0</v>
      </c>
      <c r="BW4" s="109">
        <f t="shared" si="29"/>
        <v>0</v>
      </c>
      <c r="BZ4" s="109">
        <f t="shared" si="30"/>
        <v>0</v>
      </c>
      <c r="CA4" s="3"/>
      <c r="CB4" s="3"/>
      <c r="CC4" s="3"/>
      <c r="CD4" s="3"/>
      <c r="CE4" s="109">
        <f t="shared" si="31"/>
        <v>0</v>
      </c>
      <c r="CJ4" s="109">
        <f t="shared" si="32"/>
        <v>0</v>
      </c>
      <c r="CQ4" s="109">
        <f t="shared" si="33"/>
        <v>0</v>
      </c>
      <c r="CV4" s="109">
        <f t="shared" si="34"/>
        <v>0</v>
      </c>
      <c r="DA4" s="109">
        <f t="shared" si="35"/>
        <v>0</v>
      </c>
      <c r="DF4" s="109">
        <f t="shared" si="36"/>
        <v>0</v>
      </c>
      <c r="DK4" s="109">
        <f t="shared" si="37"/>
        <v>0</v>
      </c>
      <c r="DP4" s="109">
        <f t="shared" si="38"/>
        <v>0</v>
      </c>
      <c r="DU4" s="109">
        <f t="shared" si="39"/>
        <v>0</v>
      </c>
      <c r="DZ4" s="109">
        <f t="shared" si="40"/>
        <v>0</v>
      </c>
      <c r="EE4" s="109">
        <f t="shared" si="41"/>
        <v>0</v>
      </c>
      <c r="EF4" s="3"/>
      <c r="EG4" s="3"/>
      <c r="EH4" s="3"/>
      <c r="EI4" s="3"/>
      <c r="EJ4" s="109">
        <f t="shared" si="42"/>
        <v>0</v>
      </c>
      <c r="EK4" s="3">
        <f t="shared" si="43"/>
        <v>701</v>
      </c>
      <c r="EL4" t="str">
        <f>+VLOOKUP(A4,'[1]Listado jugadores VALORES'!$A:$D,4,FALSE)</f>
        <v>Volante</v>
      </c>
      <c r="EM4">
        <f>+VLOOKUP(EK4,Clubes!$A:$O,15,FALSE)</f>
        <v>1</v>
      </c>
      <c r="EN4">
        <f>+VLOOKUP(EK4,Clubes!$A:$M,13,FALSE)</f>
        <v>3</v>
      </c>
      <c r="EO4">
        <f t="shared" si="44"/>
        <v>2</v>
      </c>
      <c r="EP4">
        <f t="shared" si="45"/>
        <v>2</v>
      </c>
      <c r="EQ4">
        <f t="shared" si="46"/>
        <v>0</v>
      </c>
      <c r="ER4">
        <f t="shared" si="47"/>
        <v>0</v>
      </c>
      <c r="ES4">
        <f t="shared" si="48"/>
        <v>0</v>
      </c>
      <c r="ET4">
        <f t="shared" si="49"/>
        <v>0</v>
      </c>
      <c r="EU4">
        <f t="shared" si="50"/>
        <v>0</v>
      </c>
      <c r="EV4">
        <f t="shared" si="51"/>
        <v>0</v>
      </c>
      <c r="EW4">
        <f t="shared" si="52"/>
        <v>0</v>
      </c>
      <c r="EX4">
        <f t="shared" si="53"/>
        <v>0</v>
      </c>
      <c r="EY4">
        <f t="shared" si="54"/>
        <v>0</v>
      </c>
      <c r="EZ4">
        <f t="shared" si="55"/>
        <v>0</v>
      </c>
      <c r="FA4">
        <f t="shared" si="56"/>
        <v>0</v>
      </c>
      <c r="FB4">
        <f t="shared" si="57"/>
        <v>-2</v>
      </c>
      <c r="FC4">
        <f t="shared" si="58"/>
        <v>2</v>
      </c>
    </row>
    <row r="5" spans="1:159">
      <c r="A5" s="139">
        <v>1837</v>
      </c>
      <c r="B5" s="139" t="s">
        <v>418</v>
      </c>
      <c r="C5" s="139">
        <v>7</v>
      </c>
      <c r="D5">
        <v>1</v>
      </c>
      <c r="E5" s="5">
        <v>1</v>
      </c>
      <c r="F5" s="5">
        <v>6</v>
      </c>
      <c r="G5" s="5">
        <v>3</v>
      </c>
      <c r="H5" s="111"/>
      <c r="I5" s="112"/>
      <c r="J5" s="112"/>
      <c r="K5" s="109">
        <f t="shared" si="22"/>
        <v>0</v>
      </c>
      <c r="M5" s="109">
        <f t="shared" si="23"/>
        <v>0</v>
      </c>
      <c r="X5" s="109">
        <f t="shared" si="24"/>
        <v>0</v>
      </c>
      <c r="AI5" s="109">
        <f t="shared" si="25"/>
        <v>0</v>
      </c>
      <c r="AT5" s="109">
        <f t="shared" si="26"/>
        <v>0</v>
      </c>
      <c r="BA5" s="109">
        <f t="shared" si="27"/>
        <v>0</v>
      </c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09">
        <f t="shared" si="28"/>
        <v>0</v>
      </c>
      <c r="BW5" s="109">
        <f t="shared" si="29"/>
        <v>0</v>
      </c>
      <c r="BZ5" s="109">
        <f t="shared" si="30"/>
        <v>0</v>
      </c>
      <c r="CA5" s="3"/>
      <c r="CB5" s="3"/>
      <c r="CC5" s="3"/>
      <c r="CD5" s="3"/>
      <c r="CE5" s="109">
        <f t="shared" si="31"/>
        <v>0</v>
      </c>
      <c r="CJ5" s="109">
        <f t="shared" si="32"/>
        <v>0</v>
      </c>
      <c r="CQ5" s="109">
        <f t="shared" si="33"/>
        <v>0</v>
      </c>
      <c r="CV5" s="109">
        <f t="shared" si="34"/>
        <v>0</v>
      </c>
      <c r="DA5" s="109">
        <f t="shared" si="35"/>
        <v>0</v>
      </c>
      <c r="DF5" s="109">
        <f t="shared" si="36"/>
        <v>0</v>
      </c>
      <c r="DK5" s="109">
        <f t="shared" si="37"/>
        <v>0</v>
      </c>
      <c r="DP5" s="109">
        <f t="shared" si="38"/>
        <v>0</v>
      </c>
      <c r="DU5" s="109">
        <f t="shared" si="39"/>
        <v>0</v>
      </c>
      <c r="DZ5" s="109">
        <f t="shared" si="40"/>
        <v>0</v>
      </c>
      <c r="EE5" s="109">
        <f t="shared" si="41"/>
        <v>0</v>
      </c>
      <c r="EF5" s="3"/>
      <c r="EG5" s="3"/>
      <c r="EH5" s="3"/>
      <c r="EI5" s="3"/>
      <c r="EJ5" s="109">
        <f t="shared" si="42"/>
        <v>0</v>
      </c>
      <c r="EK5" s="3">
        <f t="shared" si="43"/>
        <v>701</v>
      </c>
      <c r="EL5" t="str">
        <f>+VLOOKUP(A5,'[1]Listado jugadores VALORES'!$A:$D,4,FALSE)</f>
        <v>Defensa</v>
      </c>
      <c r="EM5">
        <f>+VLOOKUP(EK5,Clubes!$A:$O,15,FALSE)</f>
        <v>1</v>
      </c>
      <c r="EN5">
        <f>+VLOOKUP(EK5,Clubes!$A:$M,13,FALSE)</f>
        <v>3</v>
      </c>
      <c r="EO5">
        <f t="shared" si="44"/>
        <v>0</v>
      </c>
      <c r="EP5">
        <f t="shared" si="45"/>
        <v>0</v>
      </c>
      <c r="EQ5">
        <f t="shared" si="46"/>
        <v>0</v>
      </c>
      <c r="ER5">
        <f t="shared" si="47"/>
        <v>0</v>
      </c>
      <c r="ES5">
        <f t="shared" si="48"/>
        <v>0</v>
      </c>
      <c r="ET5">
        <f t="shared" si="49"/>
        <v>0</v>
      </c>
      <c r="EU5">
        <f t="shared" si="50"/>
        <v>0</v>
      </c>
      <c r="EV5">
        <f t="shared" si="51"/>
        <v>0</v>
      </c>
      <c r="EW5">
        <f t="shared" si="52"/>
        <v>0</v>
      </c>
      <c r="EX5">
        <f t="shared" si="53"/>
        <v>0</v>
      </c>
      <c r="EY5">
        <f t="shared" si="54"/>
        <v>0</v>
      </c>
      <c r="EZ5">
        <f t="shared" si="55"/>
        <v>0</v>
      </c>
      <c r="FA5">
        <f t="shared" si="56"/>
        <v>0</v>
      </c>
      <c r="FB5">
        <f t="shared" si="57"/>
        <v>0</v>
      </c>
      <c r="FC5">
        <f t="shared" si="58"/>
        <v>0</v>
      </c>
    </row>
    <row r="6" spans="1:159">
      <c r="A6" s="139">
        <v>127</v>
      </c>
      <c r="B6" s="139" t="s">
        <v>419</v>
      </c>
      <c r="C6" s="139">
        <v>7</v>
      </c>
      <c r="D6">
        <v>1</v>
      </c>
      <c r="E6" s="5">
        <v>1</v>
      </c>
      <c r="F6" s="5">
        <v>6</v>
      </c>
      <c r="G6" s="5">
        <v>2</v>
      </c>
      <c r="H6" s="111"/>
      <c r="I6" s="112"/>
      <c r="J6" s="112"/>
      <c r="K6" s="109">
        <f t="shared" si="22"/>
        <v>0</v>
      </c>
      <c r="M6" s="109">
        <f t="shared" si="23"/>
        <v>0</v>
      </c>
      <c r="X6" s="109">
        <f t="shared" si="24"/>
        <v>0</v>
      </c>
      <c r="AI6" s="109">
        <f t="shared" si="25"/>
        <v>0</v>
      </c>
      <c r="AT6" s="109">
        <f t="shared" si="26"/>
        <v>0</v>
      </c>
      <c r="BA6" s="109">
        <f t="shared" si="27"/>
        <v>0</v>
      </c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09">
        <f t="shared" si="28"/>
        <v>0</v>
      </c>
      <c r="BW6" s="109">
        <f t="shared" si="29"/>
        <v>0</v>
      </c>
      <c r="BZ6" s="109">
        <f t="shared" si="30"/>
        <v>0</v>
      </c>
      <c r="CA6" s="3"/>
      <c r="CB6" s="3"/>
      <c r="CC6" s="3"/>
      <c r="CD6" s="3"/>
      <c r="CE6" s="109">
        <f t="shared" si="31"/>
        <v>0</v>
      </c>
      <c r="CJ6" s="109">
        <f t="shared" si="32"/>
        <v>0</v>
      </c>
      <c r="CQ6" s="109">
        <f t="shared" si="33"/>
        <v>0</v>
      </c>
      <c r="CV6" s="109">
        <f t="shared" si="34"/>
        <v>0</v>
      </c>
      <c r="DA6" s="109">
        <f t="shared" si="35"/>
        <v>0</v>
      </c>
      <c r="DF6" s="109">
        <f t="shared" si="36"/>
        <v>0</v>
      </c>
      <c r="DK6" s="109">
        <f t="shared" si="37"/>
        <v>0</v>
      </c>
      <c r="DP6" s="109">
        <f t="shared" si="38"/>
        <v>0</v>
      </c>
      <c r="DU6" s="109">
        <f t="shared" si="39"/>
        <v>0</v>
      </c>
      <c r="DZ6" s="109">
        <f t="shared" si="40"/>
        <v>0</v>
      </c>
      <c r="EE6" s="109">
        <f t="shared" si="41"/>
        <v>0</v>
      </c>
      <c r="EF6" s="3"/>
      <c r="EG6" s="3"/>
      <c r="EH6" s="3"/>
      <c r="EI6" s="3"/>
      <c r="EJ6" s="109">
        <f t="shared" si="42"/>
        <v>0</v>
      </c>
      <c r="EK6" s="3">
        <f t="shared" si="43"/>
        <v>701</v>
      </c>
      <c r="EL6" t="str">
        <f>+VLOOKUP(A6,'[1]Listado jugadores VALORES'!$A:$D,4,FALSE)</f>
        <v>Volante</v>
      </c>
      <c r="EM6">
        <f>+VLOOKUP(EK6,Clubes!$A:$O,15,FALSE)</f>
        <v>1</v>
      </c>
      <c r="EN6">
        <f>+VLOOKUP(EK6,Clubes!$A:$M,13,FALSE)</f>
        <v>3</v>
      </c>
      <c r="EO6">
        <f t="shared" si="44"/>
        <v>1</v>
      </c>
      <c r="EP6">
        <f t="shared" si="45"/>
        <v>0</v>
      </c>
      <c r="EQ6">
        <f t="shared" si="46"/>
        <v>0</v>
      </c>
      <c r="ER6">
        <f t="shared" si="47"/>
        <v>0</v>
      </c>
      <c r="ES6">
        <f t="shared" si="48"/>
        <v>0</v>
      </c>
      <c r="ET6">
        <f t="shared" si="49"/>
        <v>0</v>
      </c>
      <c r="EU6">
        <f t="shared" si="50"/>
        <v>0</v>
      </c>
      <c r="EV6">
        <f t="shared" si="51"/>
        <v>0</v>
      </c>
      <c r="EW6">
        <f t="shared" si="52"/>
        <v>0</v>
      </c>
      <c r="EX6">
        <f t="shared" si="53"/>
        <v>0</v>
      </c>
      <c r="EY6">
        <f t="shared" si="54"/>
        <v>0</v>
      </c>
      <c r="EZ6">
        <f t="shared" si="55"/>
        <v>0</v>
      </c>
      <c r="FA6">
        <f t="shared" si="56"/>
        <v>0</v>
      </c>
      <c r="FB6">
        <f t="shared" si="57"/>
        <v>0</v>
      </c>
      <c r="FC6">
        <f t="shared" si="58"/>
        <v>1</v>
      </c>
    </row>
    <row r="7" spans="1:159">
      <c r="A7" s="139">
        <v>184</v>
      </c>
      <c r="B7" s="139" t="s">
        <v>420</v>
      </c>
      <c r="C7" s="139">
        <v>7</v>
      </c>
      <c r="D7">
        <v>1</v>
      </c>
      <c r="E7" s="5">
        <v>1</v>
      </c>
      <c r="F7" s="5">
        <v>6</v>
      </c>
      <c r="G7" s="5">
        <v>3</v>
      </c>
      <c r="H7" s="111"/>
      <c r="I7" s="112"/>
      <c r="J7" s="112"/>
      <c r="K7" s="109">
        <f t="shared" si="22"/>
        <v>0</v>
      </c>
      <c r="M7" s="109">
        <f t="shared" si="23"/>
        <v>0</v>
      </c>
      <c r="X7" s="109">
        <f t="shared" si="24"/>
        <v>0</v>
      </c>
      <c r="AI7" s="109">
        <f t="shared" si="25"/>
        <v>0</v>
      </c>
      <c r="AT7" s="109">
        <f t="shared" si="26"/>
        <v>0</v>
      </c>
      <c r="BA7" s="109">
        <f t="shared" si="27"/>
        <v>0</v>
      </c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09">
        <f t="shared" si="28"/>
        <v>0</v>
      </c>
      <c r="BW7" s="109">
        <f t="shared" si="29"/>
        <v>0</v>
      </c>
      <c r="BZ7" s="109">
        <f t="shared" si="30"/>
        <v>0</v>
      </c>
      <c r="CA7" s="3"/>
      <c r="CB7" s="3"/>
      <c r="CC7" s="3"/>
      <c r="CD7" s="3"/>
      <c r="CE7" s="109">
        <f t="shared" si="31"/>
        <v>0</v>
      </c>
      <c r="CJ7" s="109">
        <f t="shared" si="32"/>
        <v>0</v>
      </c>
      <c r="CQ7" s="109">
        <f t="shared" si="33"/>
        <v>0</v>
      </c>
      <c r="CV7" s="109">
        <f t="shared" si="34"/>
        <v>0</v>
      </c>
      <c r="DA7" s="109">
        <f t="shared" si="35"/>
        <v>0</v>
      </c>
      <c r="DF7" s="109">
        <f t="shared" si="36"/>
        <v>0</v>
      </c>
      <c r="DK7" s="109">
        <f t="shared" si="37"/>
        <v>0</v>
      </c>
      <c r="DP7" s="109">
        <f t="shared" si="38"/>
        <v>0</v>
      </c>
      <c r="DU7" s="109">
        <f t="shared" si="39"/>
        <v>0</v>
      </c>
      <c r="DZ7" s="109">
        <f t="shared" si="40"/>
        <v>0</v>
      </c>
      <c r="EE7" s="109">
        <f t="shared" si="41"/>
        <v>0</v>
      </c>
      <c r="EF7" s="3"/>
      <c r="EG7" s="3"/>
      <c r="EH7" s="3"/>
      <c r="EI7" s="3"/>
      <c r="EJ7" s="109">
        <f t="shared" si="42"/>
        <v>0</v>
      </c>
      <c r="EK7" s="3">
        <f t="shared" si="43"/>
        <v>701</v>
      </c>
      <c r="EL7" t="str">
        <f>+VLOOKUP(A7,'[1]Listado jugadores VALORES'!$A:$D,4,FALSE)</f>
        <v>Volante</v>
      </c>
      <c r="EM7">
        <f>+VLOOKUP(EK7,Clubes!$A:$O,15,FALSE)</f>
        <v>1</v>
      </c>
      <c r="EN7">
        <f>+VLOOKUP(EK7,Clubes!$A:$M,13,FALSE)</f>
        <v>3</v>
      </c>
      <c r="EO7">
        <f t="shared" si="44"/>
        <v>0</v>
      </c>
      <c r="EP7">
        <f t="shared" si="45"/>
        <v>0</v>
      </c>
      <c r="EQ7">
        <f t="shared" si="46"/>
        <v>0</v>
      </c>
      <c r="ER7">
        <f t="shared" si="47"/>
        <v>0</v>
      </c>
      <c r="ES7">
        <f t="shared" si="48"/>
        <v>0</v>
      </c>
      <c r="ET7">
        <f t="shared" si="49"/>
        <v>0</v>
      </c>
      <c r="EU7">
        <f t="shared" si="50"/>
        <v>0</v>
      </c>
      <c r="EV7">
        <f t="shared" si="51"/>
        <v>0</v>
      </c>
      <c r="EW7">
        <f t="shared" si="52"/>
        <v>0</v>
      </c>
      <c r="EX7">
        <f t="shared" si="53"/>
        <v>0</v>
      </c>
      <c r="EY7">
        <f t="shared" si="54"/>
        <v>0</v>
      </c>
      <c r="EZ7">
        <f t="shared" si="55"/>
        <v>0</v>
      </c>
      <c r="FA7">
        <f t="shared" si="56"/>
        <v>0</v>
      </c>
      <c r="FB7">
        <f t="shared" si="57"/>
        <v>0</v>
      </c>
      <c r="FC7">
        <f t="shared" si="58"/>
        <v>0</v>
      </c>
    </row>
    <row r="8" spans="1:159">
      <c r="A8" s="139">
        <v>230</v>
      </c>
      <c r="B8" s="139" t="s">
        <v>421</v>
      </c>
      <c r="C8" s="139">
        <v>7</v>
      </c>
      <c r="D8">
        <v>1</v>
      </c>
      <c r="E8" s="5">
        <v>1</v>
      </c>
      <c r="F8" s="5">
        <v>6</v>
      </c>
      <c r="G8" s="5">
        <v>1</v>
      </c>
      <c r="H8" s="111">
        <v>90</v>
      </c>
      <c r="I8" s="112"/>
      <c r="J8" s="112"/>
      <c r="K8" s="109">
        <f t="shared" si="22"/>
        <v>0</v>
      </c>
      <c r="M8" s="109">
        <f t="shared" si="23"/>
        <v>0</v>
      </c>
      <c r="X8" s="109">
        <f t="shared" si="24"/>
        <v>0</v>
      </c>
      <c r="AI8" s="109">
        <f t="shared" si="25"/>
        <v>0</v>
      </c>
      <c r="AT8" s="109">
        <f t="shared" si="26"/>
        <v>0</v>
      </c>
      <c r="BA8" s="109">
        <f t="shared" si="27"/>
        <v>0</v>
      </c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09">
        <f t="shared" si="28"/>
        <v>0</v>
      </c>
      <c r="BW8" s="109">
        <f t="shared" si="29"/>
        <v>0</v>
      </c>
      <c r="BZ8" s="109">
        <f t="shared" si="30"/>
        <v>0</v>
      </c>
      <c r="CA8" s="3"/>
      <c r="CB8" s="3"/>
      <c r="CC8" s="3"/>
      <c r="CD8" s="3"/>
      <c r="CE8" s="109">
        <f t="shared" si="31"/>
        <v>0</v>
      </c>
      <c r="CJ8" s="109">
        <f t="shared" si="32"/>
        <v>0</v>
      </c>
      <c r="CQ8" s="109">
        <f t="shared" si="33"/>
        <v>0</v>
      </c>
      <c r="CV8" s="109">
        <f t="shared" si="34"/>
        <v>0</v>
      </c>
      <c r="DA8" s="109">
        <f t="shared" si="35"/>
        <v>0</v>
      </c>
      <c r="DF8" s="109">
        <f t="shared" si="36"/>
        <v>0</v>
      </c>
      <c r="DK8" s="109">
        <f t="shared" si="37"/>
        <v>0</v>
      </c>
      <c r="DP8" s="109">
        <f t="shared" si="38"/>
        <v>0</v>
      </c>
      <c r="DU8" s="109">
        <f t="shared" si="39"/>
        <v>0</v>
      </c>
      <c r="DZ8" s="109">
        <f t="shared" si="40"/>
        <v>0</v>
      </c>
      <c r="EE8" s="109">
        <f t="shared" si="41"/>
        <v>0</v>
      </c>
      <c r="EF8" s="3"/>
      <c r="EG8" s="3"/>
      <c r="EH8" s="3"/>
      <c r="EI8" s="3"/>
      <c r="EJ8" s="109">
        <f t="shared" si="42"/>
        <v>0</v>
      </c>
      <c r="EK8" s="3">
        <f t="shared" si="43"/>
        <v>701</v>
      </c>
      <c r="EL8" t="str">
        <f>+VLOOKUP(A8,'[1]Listado jugadores VALORES'!$A:$D,4,FALSE)</f>
        <v>Volante</v>
      </c>
      <c r="EM8">
        <f>+VLOOKUP(EK8,Clubes!$A:$O,15,FALSE)</f>
        <v>1</v>
      </c>
      <c r="EN8">
        <f>+VLOOKUP(EK8,Clubes!$A:$M,13,FALSE)</f>
        <v>3</v>
      </c>
      <c r="EO8">
        <f t="shared" si="44"/>
        <v>2</v>
      </c>
      <c r="EP8">
        <f t="shared" si="45"/>
        <v>2</v>
      </c>
      <c r="EQ8">
        <f t="shared" si="46"/>
        <v>0</v>
      </c>
      <c r="ER8">
        <f t="shared" si="47"/>
        <v>0</v>
      </c>
      <c r="ES8">
        <f t="shared" si="48"/>
        <v>0</v>
      </c>
      <c r="ET8">
        <f t="shared" si="49"/>
        <v>0</v>
      </c>
      <c r="EU8">
        <f t="shared" si="50"/>
        <v>0</v>
      </c>
      <c r="EV8">
        <f t="shared" si="51"/>
        <v>0</v>
      </c>
      <c r="EW8">
        <f t="shared" si="52"/>
        <v>0</v>
      </c>
      <c r="EX8">
        <f t="shared" si="53"/>
        <v>0</v>
      </c>
      <c r="EY8">
        <f t="shared" si="54"/>
        <v>0</v>
      </c>
      <c r="EZ8">
        <f t="shared" si="55"/>
        <v>0</v>
      </c>
      <c r="FA8">
        <f t="shared" si="56"/>
        <v>0</v>
      </c>
      <c r="FB8">
        <f t="shared" si="57"/>
        <v>-2</v>
      </c>
      <c r="FC8">
        <f t="shared" si="58"/>
        <v>2</v>
      </c>
    </row>
    <row r="9" spans="1:159">
      <c r="A9" s="139">
        <v>243</v>
      </c>
      <c r="B9" s="139" t="s">
        <v>422</v>
      </c>
      <c r="C9" s="139">
        <v>7</v>
      </c>
      <c r="D9">
        <v>1</v>
      </c>
      <c r="E9" s="5">
        <v>1</v>
      </c>
      <c r="F9" s="5">
        <v>6</v>
      </c>
      <c r="G9" s="5">
        <v>2</v>
      </c>
      <c r="H9" s="111">
        <f>90-76</f>
        <v>14</v>
      </c>
      <c r="I9" s="112"/>
      <c r="J9" s="112"/>
      <c r="K9" s="109">
        <f t="shared" si="22"/>
        <v>0</v>
      </c>
      <c r="M9" s="109">
        <f t="shared" si="23"/>
        <v>0</v>
      </c>
      <c r="X9" s="109">
        <f t="shared" si="24"/>
        <v>0</v>
      </c>
      <c r="AI9" s="109">
        <f t="shared" si="25"/>
        <v>0</v>
      </c>
      <c r="AT9" s="109">
        <f t="shared" si="26"/>
        <v>0</v>
      </c>
      <c r="BA9" s="109">
        <f t="shared" si="27"/>
        <v>0</v>
      </c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09">
        <f t="shared" si="28"/>
        <v>0</v>
      </c>
      <c r="BW9" s="109">
        <f t="shared" si="29"/>
        <v>0</v>
      </c>
      <c r="BZ9" s="109">
        <f t="shared" si="30"/>
        <v>0</v>
      </c>
      <c r="CA9" s="3"/>
      <c r="CB9" s="3"/>
      <c r="CC9" s="3"/>
      <c r="CD9" s="3"/>
      <c r="CE9" s="109">
        <f t="shared" si="31"/>
        <v>0</v>
      </c>
      <c r="CJ9" s="109">
        <f t="shared" si="32"/>
        <v>0</v>
      </c>
      <c r="CQ9" s="109">
        <f t="shared" si="33"/>
        <v>0</v>
      </c>
      <c r="CV9" s="109">
        <f t="shared" si="34"/>
        <v>0</v>
      </c>
      <c r="DA9" s="109">
        <f t="shared" si="35"/>
        <v>0</v>
      </c>
      <c r="DF9" s="109">
        <f t="shared" si="36"/>
        <v>0</v>
      </c>
      <c r="DK9" s="109">
        <f t="shared" si="37"/>
        <v>0</v>
      </c>
      <c r="DP9" s="109">
        <f t="shared" si="38"/>
        <v>0</v>
      </c>
      <c r="DU9" s="109">
        <f t="shared" si="39"/>
        <v>0</v>
      </c>
      <c r="DZ9" s="109">
        <f t="shared" si="40"/>
        <v>0</v>
      </c>
      <c r="EE9" s="109">
        <f t="shared" si="41"/>
        <v>0</v>
      </c>
      <c r="EF9" s="3"/>
      <c r="EG9" s="3"/>
      <c r="EH9" s="3"/>
      <c r="EI9" s="3"/>
      <c r="EJ9" s="109">
        <f t="shared" si="42"/>
        <v>0</v>
      </c>
      <c r="EK9" s="3">
        <f t="shared" si="43"/>
        <v>701</v>
      </c>
      <c r="EL9" t="str">
        <f>+VLOOKUP(A9,'[1]Listado jugadores VALORES'!$A:$D,4,FALSE)</f>
        <v>Defensa</v>
      </c>
      <c r="EM9">
        <f>+VLOOKUP(EK9,Clubes!$A:$O,15,FALSE)</f>
        <v>1</v>
      </c>
      <c r="EN9">
        <f>+VLOOKUP(EK9,Clubes!$A:$M,13,FALSE)</f>
        <v>3</v>
      </c>
      <c r="EO9">
        <f t="shared" si="44"/>
        <v>1</v>
      </c>
      <c r="EP9">
        <f t="shared" si="45"/>
        <v>1</v>
      </c>
      <c r="EQ9">
        <f t="shared" si="46"/>
        <v>0</v>
      </c>
      <c r="ER9">
        <f t="shared" si="47"/>
        <v>0</v>
      </c>
      <c r="ES9">
        <f t="shared" si="48"/>
        <v>0</v>
      </c>
      <c r="ET9">
        <f t="shared" si="49"/>
        <v>0</v>
      </c>
      <c r="EU9">
        <f t="shared" si="50"/>
        <v>0</v>
      </c>
      <c r="EV9">
        <f t="shared" si="51"/>
        <v>0</v>
      </c>
      <c r="EW9">
        <f t="shared" si="52"/>
        <v>0</v>
      </c>
      <c r="EX9">
        <f t="shared" si="53"/>
        <v>0</v>
      </c>
      <c r="EY9">
        <f t="shared" si="54"/>
        <v>0</v>
      </c>
      <c r="EZ9">
        <f t="shared" si="55"/>
        <v>0</v>
      </c>
      <c r="FA9">
        <f t="shared" si="56"/>
        <v>0</v>
      </c>
      <c r="FB9">
        <f t="shared" si="57"/>
        <v>0</v>
      </c>
      <c r="FC9">
        <f t="shared" si="58"/>
        <v>2</v>
      </c>
    </row>
    <row r="10" spans="1:159">
      <c r="A10" s="139">
        <v>268</v>
      </c>
      <c r="B10" s="139" t="s">
        <v>423</v>
      </c>
      <c r="C10" s="139">
        <v>7</v>
      </c>
      <c r="D10">
        <v>1</v>
      </c>
      <c r="E10" s="5">
        <v>1</v>
      </c>
      <c r="F10" s="5">
        <v>6</v>
      </c>
      <c r="G10" s="5">
        <v>1</v>
      </c>
      <c r="H10" s="111">
        <v>90</v>
      </c>
      <c r="I10" s="112">
        <v>34</v>
      </c>
      <c r="J10" s="112"/>
      <c r="K10" s="109">
        <f t="shared" si="22"/>
        <v>1</v>
      </c>
      <c r="M10" s="109">
        <f t="shared" si="23"/>
        <v>0</v>
      </c>
      <c r="X10" s="109">
        <f t="shared" si="24"/>
        <v>0</v>
      </c>
      <c r="AI10" s="109">
        <f t="shared" si="25"/>
        <v>0</v>
      </c>
      <c r="AT10" s="109">
        <f t="shared" si="26"/>
        <v>0</v>
      </c>
      <c r="BA10" s="109">
        <f t="shared" si="27"/>
        <v>0</v>
      </c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09">
        <f t="shared" si="28"/>
        <v>0</v>
      </c>
      <c r="BW10" s="109">
        <f t="shared" si="29"/>
        <v>0</v>
      </c>
      <c r="BZ10" s="109">
        <f t="shared" si="30"/>
        <v>0</v>
      </c>
      <c r="CA10" s="3"/>
      <c r="CB10" s="3"/>
      <c r="CC10" s="3"/>
      <c r="CD10" s="3"/>
      <c r="CE10" s="109">
        <f t="shared" si="31"/>
        <v>0</v>
      </c>
      <c r="CJ10" s="109">
        <f t="shared" si="32"/>
        <v>0</v>
      </c>
      <c r="CQ10" s="109">
        <f t="shared" si="33"/>
        <v>0</v>
      </c>
      <c r="CV10" s="109">
        <f t="shared" si="34"/>
        <v>0</v>
      </c>
      <c r="DA10" s="109">
        <f t="shared" si="35"/>
        <v>0</v>
      </c>
      <c r="DF10" s="109">
        <f t="shared" si="36"/>
        <v>0</v>
      </c>
      <c r="DK10" s="109">
        <f t="shared" si="37"/>
        <v>0</v>
      </c>
      <c r="DP10" s="109">
        <f t="shared" si="38"/>
        <v>0</v>
      </c>
      <c r="DU10" s="109">
        <f t="shared" si="39"/>
        <v>0</v>
      </c>
      <c r="DZ10" s="109">
        <f t="shared" si="40"/>
        <v>0</v>
      </c>
      <c r="EE10" s="109">
        <f t="shared" si="41"/>
        <v>0</v>
      </c>
      <c r="EF10" s="3"/>
      <c r="EG10" s="3"/>
      <c r="EH10" s="3"/>
      <c r="EI10" s="3"/>
      <c r="EJ10" s="109">
        <f t="shared" si="42"/>
        <v>0</v>
      </c>
      <c r="EK10" s="3">
        <f t="shared" si="43"/>
        <v>701</v>
      </c>
      <c r="EL10" t="str">
        <f>+VLOOKUP(A10,'[1]Listado jugadores VALORES'!$A:$D,4,FALSE)</f>
        <v>Defensa</v>
      </c>
      <c r="EM10">
        <f>+VLOOKUP(EK10,Clubes!$A:$O,15,FALSE)</f>
        <v>1</v>
      </c>
      <c r="EN10">
        <f>+VLOOKUP(EK10,Clubes!$A:$M,13,FALSE)</f>
        <v>3</v>
      </c>
      <c r="EO10">
        <f t="shared" si="44"/>
        <v>2</v>
      </c>
      <c r="EP10">
        <f t="shared" si="45"/>
        <v>2</v>
      </c>
      <c r="EQ10">
        <f t="shared" si="46"/>
        <v>-1</v>
      </c>
      <c r="ER10">
        <f t="shared" si="47"/>
        <v>0</v>
      </c>
      <c r="ES10">
        <f t="shared" si="48"/>
        <v>0</v>
      </c>
      <c r="ET10">
        <f t="shared" si="49"/>
        <v>0</v>
      </c>
      <c r="EU10">
        <f t="shared" si="50"/>
        <v>0</v>
      </c>
      <c r="EV10">
        <f t="shared" si="51"/>
        <v>0</v>
      </c>
      <c r="EW10">
        <f t="shared" si="52"/>
        <v>-1</v>
      </c>
      <c r="EX10">
        <f t="shared" si="53"/>
        <v>0</v>
      </c>
      <c r="EY10">
        <f t="shared" si="54"/>
        <v>0</v>
      </c>
      <c r="EZ10">
        <f t="shared" si="55"/>
        <v>0</v>
      </c>
      <c r="FA10">
        <f t="shared" si="56"/>
        <v>0</v>
      </c>
      <c r="FB10">
        <f t="shared" si="57"/>
        <v>-2</v>
      </c>
      <c r="FC10">
        <f t="shared" si="58"/>
        <v>0</v>
      </c>
    </row>
    <row r="11" spans="1:159">
      <c r="A11" s="145">
        <v>769</v>
      </c>
      <c r="B11" t="s">
        <v>424</v>
      </c>
      <c r="C11" s="140">
        <v>7</v>
      </c>
      <c r="D11">
        <v>1</v>
      </c>
      <c r="E11" s="5">
        <v>1</v>
      </c>
      <c r="F11" s="5">
        <v>6</v>
      </c>
      <c r="G11" s="5">
        <v>3</v>
      </c>
      <c r="H11" s="111"/>
      <c r="I11" s="112"/>
      <c r="J11" s="112"/>
      <c r="K11" s="109">
        <f t="shared" si="22"/>
        <v>0</v>
      </c>
      <c r="M11" s="109">
        <f t="shared" si="23"/>
        <v>0</v>
      </c>
      <c r="X11" s="109">
        <f t="shared" si="24"/>
        <v>0</v>
      </c>
      <c r="AI11" s="109">
        <f t="shared" si="25"/>
        <v>0</v>
      </c>
      <c r="AT11" s="109">
        <f t="shared" si="26"/>
        <v>0</v>
      </c>
      <c r="BA11" s="109">
        <f t="shared" si="27"/>
        <v>0</v>
      </c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09">
        <f t="shared" si="28"/>
        <v>0</v>
      </c>
      <c r="BW11" s="109">
        <f t="shared" si="29"/>
        <v>0</v>
      </c>
      <c r="BZ11" s="109">
        <f t="shared" si="30"/>
        <v>0</v>
      </c>
      <c r="CA11" s="3"/>
      <c r="CB11" s="3"/>
      <c r="CC11" s="3"/>
      <c r="CD11" s="3"/>
      <c r="CE11" s="109">
        <f t="shared" si="31"/>
        <v>0</v>
      </c>
      <c r="CJ11" s="109">
        <f t="shared" si="32"/>
        <v>0</v>
      </c>
      <c r="CQ11" s="109">
        <f t="shared" si="33"/>
        <v>0</v>
      </c>
      <c r="CV11" s="109">
        <f t="shared" si="34"/>
        <v>0</v>
      </c>
      <c r="DA11" s="109">
        <f t="shared" si="35"/>
        <v>0</v>
      </c>
      <c r="DF11" s="109">
        <f t="shared" si="36"/>
        <v>0</v>
      </c>
      <c r="DK11" s="109">
        <f t="shared" si="37"/>
        <v>0</v>
      </c>
      <c r="DP11" s="109">
        <f t="shared" si="38"/>
        <v>0</v>
      </c>
      <c r="DU11" s="109">
        <f t="shared" si="39"/>
        <v>0</v>
      </c>
      <c r="DZ11" s="109">
        <f t="shared" si="40"/>
        <v>0</v>
      </c>
      <c r="EE11" s="109">
        <f t="shared" si="41"/>
        <v>0</v>
      </c>
      <c r="EF11" s="3"/>
      <c r="EG11" s="3"/>
      <c r="EH11" s="3"/>
      <c r="EI11" s="3"/>
      <c r="EJ11" s="109">
        <f t="shared" si="42"/>
        <v>0</v>
      </c>
      <c r="EK11" s="3">
        <f t="shared" si="43"/>
        <v>701</v>
      </c>
      <c r="EL11" t="str">
        <f>+VLOOKUP(A11,'[1]Listado jugadores VALORES'!$A:$D,4,FALSE)</f>
        <v>Portero</v>
      </c>
      <c r="EM11">
        <f>+VLOOKUP(EK11,Clubes!$A:$O,15,FALSE)</f>
        <v>1</v>
      </c>
      <c r="EN11">
        <f>+VLOOKUP(EK11,Clubes!$A:$M,13,FALSE)</f>
        <v>3</v>
      </c>
      <c r="EO11">
        <f t="shared" si="44"/>
        <v>0</v>
      </c>
      <c r="EP11">
        <f t="shared" si="45"/>
        <v>0</v>
      </c>
      <c r="EQ11">
        <f t="shared" si="46"/>
        <v>0</v>
      </c>
      <c r="ER11">
        <f t="shared" si="47"/>
        <v>0</v>
      </c>
      <c r="ES11">
        <f t="shared" si="48"/>
        <v>0</v>
      </c>
      <c r="ET11">
        <f t="shared" si="49"/>
        <v>0</v>
      </c>
      <c r="EU11">
        <f t="shared" si="50"/>
        <v>0</v>
      </c>
      <c r="EV11">
        <f t="shared" si="51"/>
        <v>0</v>
      </c>
      <c r="EW11">
        <f t="shared" si="52"/>
        <v>0</v>
      </c>
      <c r="EX11">
        <f t="shared" si="53"/>
        <v>0</v>
      </c>
      <c r="EY11">
        <f t="shared" si="54"/>
        <v>0</v>
      </c>
      <c r="EZ11">
        <f t="shared" si="55"/>
        <v>0</v>
      </c>
      <c r="FA11">
        <f t="shared" si="56"/>
        <v>0</v>
      </c>
      <c r="FB11">
        <f t="shared" si="57"/>
        <v>0</v>
      </c>
      <c r="FC11">
        <f t="shared" si="58"/>
        <v>0</v>
      </c>
    </row>
    <row r="12" spans="1:159">
      <c r="A12" s="139">
        <v>1955</v>
      </c>
      <c r="B12" s="139" t="s">
        <v>425</v>
      </c>
      <c r="C12" s="139">
        <v>7</v>
      </c>
      <c r="D12">
        <v>1</v>
      </c>
      <c r="E12" s="5">
        <v>1</v>
      </c>
      <c r="F12" s="5">
        <v>6</v>
      </c>
      <c r="G12" s="5">
        <v>2</v>
      </c>
      <c r="H12" s="111"/>
      <c r="I12" s="112"/>
      <c r="J12" s="112"/>
      <c r="K12" s="109">
        <f t="shared" si="22"/>
        <v>0</v>
      </c>
      <c r="M12" s="109">
        <f t="shared" si="23"/>
        <v>0</v>
      </c>
      <c r="X12" s="109">
        <f t="shared" si="24"/>
        <v>0</v>
      </c>
      <c r="AI12" s="109">
        <f t="shared" si="25"/>
        <v>0</v>
      </c>
      <c r="AT12" s="109">
        <f t="shared" si="26"/>
        <v>0</v>
      </c>
      <c r="BA12" s="109">
        <f t="shared" si="27"/>
        <v>0</v>
      </c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09">
        <f t="shared" si="28"/>
        <v>0</v>
      </c>
      <c r="BW12" s="109">
        <f t="shared" si="29"/>
        <v>0</v>
      </c>
      <c r="BZ12" s="109">
        <f t="shared" si="30"/>
        <v>0</v>
      </c>
      <c r="CA12" s="3"/>
      <c r="CB12" s="3"/>
      <c r="CC12" s="3"/>
      <c r="CD12" s="3"/>
      <c r="CE12" s="109">
        <f t="shared" si="31"/>
        <v>0</v>
      </c>
      <c r="CJ12" s="109">
        <f t="shared" si="32"/>
        <v>0</v>
      </c>
      <c r="CQ12" s="109">
        <f t="shared" si="33"/>
        <v>0</v>
      </c>
      <c r="CV12" s="109">
        <f t="shared" si="34"/>
        <v>0</v>
      </c>
      <c r="DA12" s="109">
        <f t="shared" si="35"/>
        <v>0</v>
      </c>
      <c r="DF12" s="109">
        <f t="shared" si="36"/>
        <v>0</v>
      </c>
      <c r="DK12" s="109">
        <f t="shared" si="37"/>
        <v>0</v>
      </c>
      <c r="DP12" s="109">
        <f t="shared" si="38"/>
        <v>0</v>
      </c>
      <c r="DU12" s="109">
        <f t="shared" si="39"/>
        <v>0</v>
      </c>
      <c r="DZ12" s="109">
        <f t="shared" si="40"/>
        <v>0</v>
      </c>
      <c r="EE12" s="109">
        <f t="shared" si="41"/>
        <v>0</v>
      </c>
      <c r="EF12" s="3"/>
      <c r="EG12" s="3"/>
      <c r="EH12" s="3"/>
      <c r="EI12" s="3"/>
      <c r="EJ12" s="109">
        <f t="shared" si="42"/>
        <v>0</v>
      </c>
      <c r="EK12" s="3">
        <f t="shared" si="43"/>
        <v>701</v>
      </c>
      <c r="EL12" t="str">
        <f>+VLOOKUP(A12,'[1]Listado jugadores VALORES'!$A:$D,4,FALSE)</f>
        <v>Volante</v>
      </c>
      <c r="EM12">
        <f>+VLOOKUP(EK12,Clubes!$A:$O,15,FALSE)</f>
        <v>1</v>
      </c>
      <c r="EN12">
        <f>+VLOOKUP(EK12,Clubes!$A:$M,13,FALSE)</f>
        <v>3</v>
      </c>
      <c r="EO12">
        <f t="shared" si="44"/>
        <v>1</v>
      </c>
      <c r="EP12">
        <f t="shared" si="45"/>
        <v>0</v>
      </c>
      <c r="EQ12">
        <f t="shared" si="46"/>
        <v>0</v>
      </c>
      <c r="ER12">
        <f t="shared" si="47"/>
        <v>0</v>
      </c>
      <c r="ES12">
        <f t="shared" si="48"/>
        <v>0</v>
      </c>
      <c r="ET12">
        <f t="shared" si="49"/>
        <v>0</v>
      </c>
      <c r="EU12">
        <f t="shared" si="50"/>
        <v>0</v>
      </c>
      <c r="EV12">
        <f t="shared" si="51"/>
        <v>0</v>
      </c>
      <c r="EW12">
        <f t="shared" si="52"/>
        <v>0</v>
      </c>
      <c r="EX12">
        <f t="shared" si="53"/>
        <v>0</v>
      </c>
      <c r="EY12">
        <f t="shared" si="54"/>
        <v>0</v>
      </c>
      <c r="EZ12">
        <f t="shared" si="55"/>
        <v>0</v>
      </c>
      <c r="FA12">
        <f t="shared" si="56"/>
        <v>0</v>
      </c>
      <c r="FB12">
        <f t="shared" si="57"/>
        <v>0</v>
      </c>
      <c r="FC12">
        <f t="shared" si="58"/>
        <v>1</v>
      </c>
    </row>
    <row r="13" spans="1:159">
      <c r="A13" s="139">
        <v>357</v>
      </c>
      <c r="B13" s="140" t="s">
        <v>426</v>
      </c>
      <c r="C13" s="140">
        <v>7</v>
      </c>
      <c r="D13">
        <v>1</v>
      </c>
      <c r="E13" s="5">
        <v>1</v>
      </c>
      <c r="F13" s="5">
        <v>6</v>
      </c>
      <c r="G13" s="5">
        <v>3</v>
      </c>
      <c r="H13" s="111"/>
      <c r="I13" s="112"/>
      <c r="J13" s="112"/>
      <c r="K13" s="109">
        <f t="shared" si="22"/>
        <v>0</v>
      </c>
      <c r="M13" s="109">
        <f t="shared" si="23"/>
        <v>0</v>
      </c>
      <c r="X13" s="109">
        <f t="shared" si="24"/>
        <v>0</v>
      </c>
      <c r="AI13" s="109">
        <f t="shared" si="25"/>
        <v>0</v>
      </c>
      <c r="AT13" s="109">
        <f t="shared" si="26"/>
        <v>0</v>
      </c>
      <c r="BA13" s="109">
        <f t="shared" si="27"/>
        <v>0</v>
      </c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09">
        <f t="shared" si="28"/>
        <v>0</v>
      </c>
      <c r="BW13" s="109">
        <f t="shared" si="29"/>
        <v>0</v>
      </c>
      <c r="BZ13" s="109">
        <f t="shared" si="30"/>
        <v>0</v>
      </c>
      <c r="CA13" s="3"/>
      <c r="CB13" s="3"/>
      <c r="CC13" s="3"/>
      <c r="CD13" s="3"/>
      <c r="CE13" s="109">
        <f t="shared" si="31"/>
        <v>0</v>
      </c>
      <c r="CJ13" s="109">
        <f t="shared" si="32"/>
        <v>0</v>
      </c>
      <c r="CQ13" s="109">
        <f t="shared" si="33"/>
        <v>0</v>
      </c>
      <c r="CV13" s="109">
        <f t="shared" si="34"/>
        <v>0</v>
      </c>
      <c r="DA13" s="109">
        <f t="shared" si="35"/>
        <v>0</v>
      </c>
      <c r="DF13" s="109">
        <f t="shared" si="36"/>
        <v>0</v>
      </c>
      <c r="DK13" s="109">
        <f t="shared" si="37"/>
        <v>0</v>
      </c>
      <c r="DP13" s="109">
        <f t="shared" si="38"/>
        <v>0</v>
      </c>
      <c r="DU13" s="109">
        <f t="shared" si="39"/>
        <v>0</v>
      </c>
      <c r="DZ13" s="109">
        <f t="shared" si="40"/>
        <v>0</v>
      </c>
      <c r="EE13" s="109">
        <f t="shared" si="41"/>
        <v>0</v>
      </c>
      <c r="EF13" s="3"/>
      <c r="EG13" s="3"/>
      <c r="EH13" s="3"/>
      <c r="EI13" s="3"/>
      <c r="EJ13" s="109">
        <f t="shared" si="42"/>
        <v>0</v>
      </c>
      <c r="EK13" s="3">
        <f t="shared" si="43"/>
        <v>701</v>
      </c>
      <c r="EL13" t="str">
        <f>+VLOOKUP(A13,'[1]Listado jugadores VALORES'!$A:$D,4,FALSE)</f>
        <v>Defensa</v>
      </c>
      <c r="EM13">
        <f>+VLOOKUP(EK13,Clubes!$A:$O,15,FALSE)</f>
        <v>1</v>
      </c>
      <c r="EN13">
        <f>+VLOOKUP(EK13,Clubes!$A:$M,13,FALSE)</f>
        <v>3</v>
      </c>
      <c r="EO13">
        <f t="shared" si="44"/>
        <v>0</v>
      </c>
      <c r="EP13">
        <f t="shared" si="45"/>
        <v>0</v>
      </c>
      <c r="EQ13">
        <f t="shared" si="46"/>
        <v>0</v>
      </c>
      <c r="ER13">
        <f t="shared" si="47"/>
        <v>0</v>
      </c>
      <c r="ES13">
        <f t="shared" si="48"/>
        <v>0</v>
      </c>
      <c r="ET13">
        <f t="shared" si="49"/>
        <v>0</v>
      </c>
      <c r="EU13">
        <f t="shared" si="50"/>
        <v>0</v>
      </c>
      <c r="EV13">
        <f t="shared" si="51"/>
        <v>0</v>
      </c>
      <c r="EW13">
        <f t="shared" si="52"/>
        <v>0</v>
      </c>
      <c r="EX13">
        <f t="shared" si="53"/>
        <v>0</v>
      </c>
      <c r="EY13">
        <f t="shared" si="54"/>
        <v>0</v>
      </c>
      <c r="EZ13">
        <f t="shared" si="55"/>
        <v>0</v>
      </c>
      <c r="FA13">
        <f t="shared" si="56"/>
        <v>0</v>
      </c>
      <c r="FB13">
        <f t="shared" si="57"/>
        <v>0</v>
      </c>
      <c r="FC13">
        <f t="shared" si="58"/>
        <v>0</v>
      </c>
    </row>
    <row r="14" spans="1:159">
      <c r="A14" s="145">
        <v>1975</v>
      </c>
      <c r="B14" t="s">
        <v>427</v>
      </c>
      <c r="C14" s="139">
        <v>7</v>
      </c>
      <c r="D14">
        <v>1</v>
      </c>
      <c r="E14" s="5">
        <v>1</v>
      </c>
      <c r="F14" s="5">
        <v>6</v>
      </c>
      <c r="G14" s="5">
        <v>1</v>
      </c>
      <c r="H14" s="111">
        <v>90</v>
      </c>
      <c r="I14" s="112"/>
      <c r="J14" s="112"/>
      <c r="K14" s="109">
        <f t="shared" si="22"/>
        <v>0</v>
      </c>
      <c r="M14" s="109">
        <f t="shared" si="23"/>
        <v>0</v>
      </c>
      <c r="X14" s="109">
        <f t="shared" si="24"/>
        <v>0</v>
      </c>
      <c r="AI14" s="109">
        <f t="shared" si="25"/>
        <v>0</v>
      </c>
      <c r="AT14" s="109">
        <f t="shared" si="26"/>
        <v>0</v>
      </c>
      <c r="BA14" s="109">
        <f t="shared" si="27"/>
        <v>0</v>
      </c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09">
        <f t="shared" si="28"/>
        <v>0</v>
      </c>
      <c r="BW14" s="109">
        <f t="shared" si="29"/>
        <v>0</v>
      </c>
      <c r="BZ14" s="109">
        <f t="shared" si="30"/>
        <v>0</v>
      </c>
      <c r="CA14" s="3"/>
      <c r="CB14" s="3"/>
      <c r="CC14" s="3"/>
      <c r="CD14" s="3"/>
      <c r="CE14" s="109">
        <f t="shared" si="31"/>
        <v>0</v>
      </c>
      <c r="CJ14" s="109">
        <f t="shared" si="32"/>
        <v>0</v>
      </c>
      <c r="CQ14" s="109">
        <f t="shared" si="33"/>
        <v>0</v>
      </c>
      <c r="CV14" s="109">
        <f t="shared" si="34"/>
        <v>0</v>
      </c>
      <c r="DA14" s="109">
        <f t="shared" si="35"/>
        <v>0</v>
      </c>
      <c r="DF14" s="109">
        <f t="shared" si="36"/>
        <v>0</v>
      </c>
      <c r="DK14" s="109">
        <f t="shared" si="37"/>
        <v>0</v>
      </c>
      <c r="DP14" s="109">
        <f t="shared" si="38"/>
        <v>0</v>
      </c>
      <c r="DU14" s="109">
        <f t="shared" si="39"/>
        <v>0</v>
      </c>
      <c r="DZ14" s="109">
        <f t="shared" si="40"/>
        <v>0</v>
      </c>
      <c r="EE14" s="109">
        <f t="shared" si="41"/>
        <v>0</v>
      </c>
      <c r="EF14" s="3"/>
      <c r="EG14" s="3"/>
      <c r="EH14" s="3"/>
      <c r="EI14" s="3"/>
      <c r="EJ14" s="109">
        <f t="shared" si="42"/>
        <v>0</v>
      </c>
      <c r="EK14" s="3">
        <f t="shared" si="43"/>
        <v>701</v>
      </c>
      <c r="EL14" t="str">
        <f>+VLOOKUP(A14,'[1]Listado jugadores VALORES'!$A:$D,4,FALSE)</f>
        <v>Delantero</v>
      </c>
      <c r="EM14">
        <f>+VLOOKUP(EK14,Clubes!$A:$O,15,FALSE)</f>
        <v>1</v>
      </c>
      <c r="EN14">
        <f>+VLOOKUP(EK14,Clubes!$A:$M,13,FALSE)</f>
        <v>3</v>
      </c>
      <c r="EO14">
        <f t="shared" si="44"/>
        <v>2</v>
      </c>
      <c r="EP14">
        <f t="shared" si="45"/>
        <v>2</v>
      </c>
      <c r="EQ14">
        <f t="shared" si="46"/>
        <v>0</v>
      </c>
      <c r="ER14">
        <f t="shared" si="47"/>
        <v>0</v>
      </c>
      <c r="ES14">
        <f t="shared" si="48"/>
        <v>0</v>
      </c>
      <c r="ET14">
        <f t="shared" si="49"/>
        <v>0</v>
      </c>
      <c r="EU14">
        <f t="shared" si="50"/>
        <v>0</v>
      </c>
      <c r="EV14">
        <f t="shared" si="51"/>
        <v>0</v>
      </c>
      <c r="EW14">
        <f t="shared" si="52"/>
        <v>0</v>
      </c>
      <c r="EX14">
        <f t="shared" si="53"/>
        <v>0</v>
      </c>
      <c r="EY14">
        <f t="shared" si="54"/>
        <v>0</v>
      </c>
      <c r="EZ14">
        <f t="shared" si="55"/>
        <v>0</v>
      </c>
      <c r="FA14">
        <f t="shared" si="56"/>
        <v>0</v>
      </c>
      <c r="FB14">
        <f t="shared" si="57"/>
        <v>-2</v>
      </c>
      <c r="FC14">
        <f t="shared" si="58"/>
        <v>2</v>
      </c>
    </row>
    <row r="15" spans="1:159">
      <c r="A15" s="139">
        <v>772</v>
      </c>
      <c r="B15" s="139" t="s">
        <v>428</v>
      </c>
      <c r="C15" s="139">
        <v>7</v>
      </c>
      <c r="D15">
        <v>1</v>
      </c>
      <c r="E15" s="5">
        <v>1</v>
      </c>
      <c r="F15" s="5">
        <v>6</v>
      </c>
      <c r="G15" s="5">
        <v>3</v>
      </c>
      <c r="H15" s="111"/>
      <c r="I15" s="112"/>
      <c r="J15" s="112"/>
      <c r="K15" s="109">
        <f t="shared" si="22"/>
        <v>0</v>
      </c>
      <c r="M15" s="109">
        <f t="shared" si="23"/>
        <v>0</v>
      </c>
      <c r="X15" s="109">
        <f t="shared" si="24"/>
        <v>0</v>
      </c>
      <c r="AI15" s="109">
        <f t="shared" si="25"/>
        <v>0</v>
      </c>
      <c r="AT15" s="109">
        <f t="shared" si="26"/>
        <v>0</v>
      </c>
      <c r="BA15" s="109">
        <f t="shared" si="27"/>
        <v>0</v>
      </c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09">
        <f t="shared" si="28"/>
        <v>0</v>
      </c>
      <c r="BW15" s="109">
        <f t="shared" si="29"/>
        <v>0</v>
      </c>
      <c r="BZ15" s="109">
        <f t="shared" si="30"/>
        <v>0</v>
      </c>
      <c r="CA15" s="3"/>
      <c r="CB15" s="3"/>
      <c r="CC15" s="3"/>
      <c r="CD15" s="3"/>
      <c r="CE15" s="109">
        <f t="shared" si="31"/>
        <v>0</v>
      </c>
      <c r="CJ15" s="109">
        <f t="shared" si="32"/>
        <v>0</v>
      </c>
      <c r="CQ15" s="109">
        <f t="shared" si="33"/>
        <v>0</v>
      </c>
      <c r="CV15" s="109">
        <f t="shared" si="34"/>
        <v>0</v>
      </c>
      <c r="DA15" s="109">
        <f t="shared" si="35"/>
        <v>0</v>
      </c>
      <c r="DF15" s="109">
        <f t="shared" si="36"/>
        <v>0</v>
      </c>
      <c r="DK15" s="109">
        <f t="shared" si="37"/>
        <v>0</v>
      </c>
      <c r="DP15" s="109">
        <f t="shared" si="38"/>
        <v>0</v>
      </c>
      <c r="DU15" s="109">
        <f t="shared" si="39"/>
        <v>0</v>
      </c>
      <c r="DZ15" s="109">
        <f t="shared" si="40"/>
        <v>0</v>
      </c>
      <c r="EE15" s="109">
        <f t="shared" si="41"/>
        <v>0</v>
      </c>
      <c r="EF15" s="3"/>
      <c r="EG15" s="3"/>
      <c r="EH15" s="3"/>
      <c r="EI15" s="3"/>
      <c r="EJ15" s="109">
        <f t="shared" si="42"/>
        <v>0</v>
      </c>
      <c r="EK15" s="3">
        <f t="shared" si="43"/>
        <v>701</v>
      </c>
      <c r="EL15" t="str">
        <f>+VLOOKUP(A15,'[1]Listado jugadores VALORES'!$A:$D,4,FALSE)</f>
        <v>Defensa</v>
      </c>
      <c r="EM15">
        <f>+VLOOKUP(EK15,Clubes!$A:$O,15,FALSE)</f>
        <v>1</v>
      </c>
      <c r="EN15">
        <f>+VLOOKUP(EK15,Clubes!$A:$M,13,FALSE)</f>
        <v>3</v>
      </c>
      <c r="EO15">
        <f t="shared" si="44"/>
        <v>0</v>
      </c>
      <c r="EP15">
        <f t="shared" si="45"/>
        <v>0</v>
      </c>
      <c r="EQ15">
        <f t="shared" si="46"/>
        <v>0</v>
      </c>
      <c r="ER15">
        <f t="shared" si="47"/>
        <v>0</v>
      </c>
      <c r="ES15">
        <f t="shared" si="48"/>
        <v>0</v>
      </c>
      <c r="ET15">
        <f t="shared" si="49"/>
        <v>0</v>
      </c>
      <c r="EU15">
        <f t="shared" si="50"/>
        <v>0</v>
      </c>
      <c r="EV15">
        <f t="shared" si="51"/>
        <v>0</v>
      </c>
      <c r="EW15">
        <f t="shared" si="52"/>
        <v>0</v>
      </c>
      <c r="EX15">
        <f t="shared" si="53"/>
        <v>0</v>
      </c>
      <c r="EY15">
        <f t="shared" si="54"/>
        <v>0</v>
      </c>
      <c r="EZ15">
        <f t="shared" si="55"/>
        <v>0</v>
      </c>
      <c r="FA15">
        <f t="shared" si="56"/>
        <v>0</v>
      </c>
      <c r="FB15">
        <f t="shared" si="57"/>
        <v>0</v>
      </c>
      <c r="FC15">
        <f t="shared" si="58"/>
        <v>0</v>
      </c>
    </row>
    <row r="16" spans="1:159">
      <c r="A16" s="139">
        <v>415</v>
      </c>
      <c r="B16" s="139" t="s">
        <v>429</v>
      </c>
      <c r="C16" s="139">
        <v>7</v>
      </c>
      <c r="D16">
        <v>1</v>
      </c>
      <c r="E16" s="5">
        <v>1</v>
      </c>
      <c r="F16" s="5">
        <v>6</v>
      </c>
      <c r="G16" s="5">
        <v>2</v>
      </c>
      <c r="H16" s="111">
        <f>90-61</f>
        <v>29</v>
      </c>
      <c r="I16" s="112"/>
      <c r="J16" s="112"/>
      <c r="K16" s="109">
        <f t="shared" si="22"/>
        <v>0</v>
      </c>
      <c r="M16" s="109">
        <f t="shared" si="23"/>
        <v>0</v>
      </c>
      <c r="X16" s="109">
        <f t="shared" si="24"/>
        <v>0</v>
      </c>
      <c r="AI16" s="109">
        <f t="shared" si="25"/>
        <v>0</v>
      </c>
      <c r="AT16" s="109">
        <f t="shared" si="26"/>
        <v>0</v>
      </c>
      <c r="BA16" s="109">
        <f t="shared" si="27"/>
        <v>0</v>
      </c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09">
        <f t="shared" si="28"/>
        <v>0</v>
      </c>
      <c r="BW16" s="109">
        <f t="shared" si="29"/>
        <v>0</v>
      </c>
      <c r="BZ16" s="109">
        <f t="shared" si="30"/>
        <v>0</v>
      </c>
      <c r="CA16" s="3"/>
      <c r="CB16" s="3"/>
      <c r="CC16" s="3"/>
      <c r="CD16" s="3"/>
      <c r="CE16" s="109">
        <f t="shared" si="31"/>
        <v>0</v>
      </c>
      <c r="CJ16" s="109">
        <f t="shared" si="32"/>
        <v>0</v>
      </c>
      <c r="CQ16" s="109">
        <f t="shared" si="33"/>
        <v>0</v>
      </c>
      <c r="CV16" s="109">
        <f t="shared" si="34"/>
        <v>0</v>
      </c>
      <c r="DA16" s="109">
        <f t="shared" si="35"/>
        <v>0</v>
      </c>
      <c r="DF16" s="109">
        <f t="shared" si="36"/>
        <v>0</v>
      </c>
      <c r="DK16" s="109">
        <f t="shared" si="37"/>
        <v>0</v>
      </c>
      <c r="DP16" s="109">
        <f t="shared" si="38"/>
        <v>0</v>
      </c>
      <c r="DU16" s="109">
        <f t="shared" si="39"/>
        <v>0</v>
      </c>
      <c r="DZ16" s="109">
        <f t="shared" si="40"/>
        <v>0</v>
      </c>
      <c r="EE16" s="109">
        <f t="shared" si="41"/>
        <v>0</v>
      </c>
      <c r="EF16" s="3"/>
      <c r="EG16" s="3"/>
      <c r="EH16" s="3"/>
      <c r="EI16" s="3"/>
      <c r="EJ16" s="109">
        <f t="shared" si="42"/>
        <v>0</v>
      </c>
      <c r="EK16" s="3">
        <f t="shared" si="43"/>
        <v>701</v>
      </c>
      <c r="EL16" t="str">
        <f>+VLOOKUP(A16,'[1]Listado jugadores VALORES'!$A:$D,4,FALSE)</f>
        <v>Delantero</v>
      </c>
      <c r="EM16">
        <f>+VLOOKUP(EK16,Clubes!$A:$O,15,FALSE)</f>
        <v>1</v>
      </c>
      <c r="EN16">
        <f>+VLOOKUP(EK16,Clubes!$A:$M,13,FALSE)</f>
        <v>3</v>
      </c>
      <c r="EO16">
        <f t="shared" si="44"/>
        <v>1</v>
      </c>
      <c r="EP16">
        <f t="shared" si="45"/>
        <v>1</v>
      </c>
      <c r="EQ16">
        <f t="shared" si="46"/>
        <v>0</v>
      </c>
      <c r="ER16">
        <f t="shared" si="47"/>
        <v>0</v>
      </c>
      <c r="ES16">
        <f t="shared" si="48"/>
        <v>0</v>
      </c>
      <c r="ET16">
        <f t="shared" si="49"/>
        <v>0</v>
      </c>
      <c r="EU16">
        <f t="shared" si="50"/>
        <v>0</v>
      </c>
      <c r="EV16">
        <f t="shared" si="51"/>
        <v>0</v>
      </c>
      <c r="EW16">
        <f t="shared" si="52"/>
        <v>0</v>
      </c>
      <c r="EX16">
        <f t="shared" si="53"/>
        <v>0</v>
      </c>
      <c r="EY16">
        <f t="shared" si="54"/>
        <v>0</v>
      </c>
      <c r="EZ16">
        <f t="shared" si="55"/>
        <v>0</v>
      </c>
      <c r="FA16">
        <f t="shared" si="56"/>
        <v>0</v>
      </c>
      <c r="FB16">
        <f t="shared" si="57"/>
        <v>0</v>
      </c>
      <c r="FC16">
        <f t="shared" si="58"/>
        <v>2</v>
      </c>
    </row>
    <row r="17" spans="1:159">
      <c r="A17" s="139">
        <v>426</v>
      </c>
      <c r="B17" s="139" t="s">
        <v>430</v>
      </c>
      <c r="C17" s="139">
        <v>7</v>
      </c>
      <c r="D17">
        <v>1</v>
      </c>
      <c r="E17" s="5">
        <v>1</v>
      </c>
      <c r="F17" s="5">
        <v>6</v>
      </c>
      <c r="G17" s="5">
        <v>2</v>
      </c>
      <c r="H17" s="111">
        <f>90-60</f>
        <v>30</v>
      </c>
      <c r="I17" s="112"/>
      <c r="J17" s="112"/>
      <c r="K17" s="109">
        <f t="shared" si="22"/>
        <v>0</v>
      </c>
      <c r="M17" s="109">
        <f t="shared" si="23"/>
        <v>0</v>
      </c>
      <c r="X17" s="109">
        <f t="shared" si="24"/>
        <v>0</v>
      </c>
      <c r="AI17" s="109">
        <f t="shared" si="25"/>
        <v>0</v>
      </c>
      <c r="AT17" s="109">
        <f t="shared" si="26"/>
        <v>0</v>
      </c>
      <c r="BA17" s="109">
        <f t="shared" si="27"/>
        <v>0</v>
      </c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09">
        <f t="shared" si="28"/>
        <v>0</v>
      </c>
      <c r="BW17" s="109">
        <f t="shared" si="29"/>
        <v>0</v>
      </c>
      <c r="BZ17" s="109">
        <f t="shared" si="30"/>
        <v>0</v>
      </c>
      <c r="CA17" s="3"/>
      <c r="CB17" s="3"/>
      <c r="CC17" s="3"/>
      <c r="CD17" s="3"/>
      <c r="CE17" s="109">
        <f t="shared" si="31"/>
        <v>0</v>
      </c>
      <c r="CJ17" s="109">
        <f t="shared" si="32"/>
        <v>0</v>
      </c>
      <c r="CQ17" s="109">
        <f t="shared" si="33"/>
        <v>0</v>
      </c>
      <c r="CV17" s="109">
        <f t="shared" si="34"/>
        <v>0</v>
      </c>
      <c r="DA17" s="109">
        <f t="shared" si="35"/>
        <v>0</v>
      </c>
      <c r="DF17" s="109">
        <f t="shared" si="36"/>
        <v>0</v>
      </c>
      <c r="DK17" s="109">
        <f t="shared" si="37"/>
        <v>0</v>
      </c>
      <c r="DP17" s="109">
        <f t="shared" si="38"/>
        <v>0</v>
      </c>
      <c r="DU17" s="109">
        <f t="shared" si="39"/>
        <v>0</v>
      </c>
      <c r="DZ17" s="109">
        <f t="shared" si="40"/>
        <v>0</v>
      </c>
      <c r="EE17" s="109">
        <f t="shared" si="41"/>
        <v>0</v>
      </c>
      <c r="EF17" s="3"/>
      <c r="EG17" s="3"/>
      <c r="EH17" s="3"/>
      <c r="EI17" s="3"/>
      <c r="EJ17" s="109">
        <f t="shared" si="42"/>
        <v>0</v>
      </c>
      <c r="EK17" s="3">
        <f t="shared" si="43"/>
        <v>701</v>
      </c>
      <c r="EL17" t="str">
        <f>+VLOOKUP(A17,'[1]Listado jugadores VALORES'!$A:$D,4,FALSE)</f>
        <v>Volante</v>
      </c>
      <c r="EM17">
        <f>+VLOOKUP(EK17,Clubes!$A:$O,15,FALSE)</f>
        <v>1</v>
      </c>
      <c r="EN17">
        <f>+VLOOKUP(EK17,Clubes!$A:$M,13,FALSE)</f>
        <v>3</v>
      </c>
      <c r="EO17">
        <f t="shared" si="44"/>
        <v>1</v>
      </c>
      <c r="EP17">
        <f t="shared" si="45"/>
        <v>1</v>
      </c>
      <c r="EQ17">
        <f t="shared" si="46"/>
        <v>0</v>
      </c>
      <c r="ER17">
        <f t="shared" si="47"/>
        <v>0</v>
      </c>
      <c r="ES17">
        <f t="shared" si="48"/>
        <v>0</v>
      </c>
      <c r="ET17">
        <f t="shared" si="49"/>
        <v>0</v>
      </c>
      <c r="EU17">
        <f t="shared" si="50"/>
        <v>0</v>
      </c>
      <c r="EV17">
        <f t="shared" si="51"/>
        <v>0</v>
      </c>
      <c r="EW17">
        <f t="shared" si="52"/>
        <v>0</v>
      </c>
      <c r="EX17">
        <f t="shared" si="53"/>
        <v>0</v>
      </c>
      <c r="EY17">
        <f t="shared" si="54"/>
        <v>0</v>
      </c>
      <c r="EZ17">
        <f t="shared" si="55"/>
        <v>0</v>
      </c>
      <c r="FA17">
        <f t="shared" si="56"/>
        <v>0</v>
      </c>
      <c r="FB17">
        <f t="shared" si="57"/>
        <v>0</v>
      </c>
      <c r="FC17">
        <f t="shared" si="58"/>
        <v>2</v>
      </c>
    </row>
    <row r="18" spans="1:159">
      <c r="A18" s="139">
        <v>433</v>
      </c>
      <c r="B18" s="139" t="s">
        <v>431</v>
      </c>
      <c r="C18" s="139">
        <v>7</v>
      </c>
      <c r="D18">
        <v>1</v>
      </c>
      <c r="E18" s="5">
        <v>1</v>
      </c>
      <c r="F18" s="5">
        <v>6</v>
      </c>
      <c r="G18" s="5">
        <v>3</v>
      </c>
      <c r="H18" s="111"/>
      <c r="I18" s="112"/>
      <c r="J18" s="112"/>
      <c r="K18" s="109">
        <f t="shared" si="22"/>
        <v>0</v>
      </c>
      <c r="M18" s="109">
        <f t="shared" si="23"/>
        <v>0</v>
      </c>
      <c r="X18" s="109">
        <f t="shared" si="24"/>
        <v>0</v>
      </c>
      <c r="AI18" s="109">
        <f t="shared" si="25"/>
        <v>0</v>
      </c>
      <c r="AT18" s="109">
        <f t="shared" si="26"/>
        <v>0</v>
      </c>
      <c r="BA18" s="109">
        <f t="shared" si="27"/>
        <v>0</v>
      </c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09">
        <f t="shared" si="28"/>
        <v>0</v>
      </c>
      <c r="BW18" s="109">
        <f t="shared" si="29"/>
        <v>0</v>
      </c>
      <c r="BZ18" s="109">
        <f t="shared" si="30"/>
        <v>0</v>
      </c>
      <c r="CA18" s="3"/>
      <c r="CB18" s="3"/>
      <c r="CC18" s="3"/>
      <c r="CD18" s="3"/>
      <c r="CE18" s="109">
        <f t="shared" si="31"/>
        <v>0</v>
      </c>
      <c r="CJ18" s="109">
        <f t="shared" si="32"/>
        <v>0</v>
      </c>
      <c r="CQ18" s="109">
        <f t="shared" si="33"/>
        <v>0</v>
      </c>
      <c r="CV18" s="109">
        <f t="shared" si="34"/>
        <v>0</v>
      </c>
      <c r="DA18" s="109">
        <f t="shared" si="35"/>
        <v>0</v>
      </c>
      <c r="DF18" s="109">
        <f t="shared" si="36"/>
        <v>0</v>
      </c>
      <c r="DK18" s="109">
        <f t="shared" si="37"/>
        <v>0</v>
      </c>
      <c r="DP18" s="109">
        <f t="shared" si="38"/>
        <v>0</v>
      </c>
      <c r="DU18" s="109">
        <f t="shared" si="39"/>
        <v>0</v>
      </c>
      <c r="DZ18" s="109">
        <f t="shared" si="40"/>
        <v>0</v>
      </c>
      <c r="EE18" s="109">
        <f t="shared" si="41"/>
        <v>0</v>
      </c>
      <c r="EF18" s="3"/>
      <c r="EG18" s="3"/>
      <c r="EH18" s="3"/>
      <c r="EI18" s="3"/>
      <c r="EJ18" s="109">
        <f t="shared" si="42"/>
        <v>0</v>
      </c>
      <c r="EK18" s="3">
        <f t="shared" si="43"/>
        <v>701</v>
      </c>
      <c r="EL18" t="str">
        <f>+VLOOKUP(A18,'[1]Listado jugadores VALORES'!$A:$D,4,FALSE)</f>
        <v>Delantero</v>
      </c>
      <c r="EM18">
        <f>+VLOOKUP(EK18,Clubes!$A:$O,15,FALSE)</f>
        <v>1</v>
      </c>
      <c r="EN18">
        <f>+VLOOKUP(EK18,Clubes!$A:$M,13,FALSE)</f>
        <v>3</v>
      </c>
      <c r="EO18">
        <f t="shared" si="44"/>
        <v>0</v>
      </c>
      <c r="EP18">
        <f t="shared" si="45"/>
        <v>0</v>
      </c>
      <c r="EQ18">
        <f t="shared" si="46"/>
        <v>0</v>
      </c>
      <c r="ER18">
        <f t="shared" si="47"/>
        <v>0</v>
      </c>
      <c r="ES18">
        <f t="shared" si="48"/>
        <v>0</v>
      </c>
      <c r="ET18">
        <f t="shared" si="49"/>
        <v>0</v>
      </c>
      <c r="EU18">
        <f t="shared" si="50"/>
        <v>0</v>
      </c>
      <c r="EV18">
        <f t="shared" si="51"/>
        <v>0</v>
      </c>
      <c r="EW18">
        <f t="shared" si="52"/>
        <v>0</v>
      </c>
      <c r="EX18">
        <f t="shared" si="53"/>
        <v>0</v>
      </c>
      <c r="EY18">
        <f t="shared" si="54"/>
        <v>0</v>
      </c>
      <c r="EZ18">
        <f t="shared" si="55"/>
        <v>0</v>
      </c>
      <c r="FA18">
        <f t="shared" si="56"/>
        <v>0</v>
      </c>
      <c r="FB18">
        <f t="shared" si="57"/>
        <v>0</v>
      </c>
      <c r="FC18">
        <f t="shared" si="58"/>
        <v>0</v>
      </c>
    </row>
    <row r="19" spans="1:159">
      <c r="A19" s="139">
        <v>847</v>
      </c>
      <c r="B19" s="139" t="s">
        <v>432</v>
      </c>
      <c r="C19" s="139">
        <v>7</v>
      </c>
      <c r="D19">
        <v>1</v>
      </c>
      <c r="E19" s="5">
        <v>1</v>
      </c>
      <c r="F19" s="5">
        <v>6</v>
      </c>
      <c r="G19" s="5">
        <v>1</v>
      </c>
      <c r="H19" s="111">
        <v>90</v>
      </c>
      <c r="I19" s="112"/>
      <c r="J19" s="112"/>
      <c r="K19" s="109">
        <f t="shared" si="22"/>
        <v>0</v>
      </c>
      <c r="M19" s="109">
        <f t="shared" si="23"/>
        <v>0</v>
      </c>
      <c r="X19" s="109">
        <f t="shared" si="24"/>
        <v>0</v>
      </c>
      <c r="AI19" s="109">
        <f t="shared" si="25"/>
        <v>0</v>
      </c>
      <c r="AT19" s="109">
        <f t="shared" si="26"/>
        <v>0</v>
      </c>
      <c r="BA19" s="109">
        <f t="shared" si="27"/>
        <v>0</v>
      </c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09">
        <f t="shared" si="28"/>
        <v>0</v>
      </c>
      <c r="BW19" s="109">
        <f t="shared" si="29"/>
        <v>0</v>
      </c>
      <c r="BZ19" s="109">
        <f t="shared" si="30"/>
        <v>0</v>
      </c>
      <c r="CA19" s="3"/>
      <c r="CB19" s="3"/>
      <c r="CC19" s="3"/>
      <c r="CD19" s="3"/>
      <c r="CE19" s="109">
        <f t="shared" si="31"/>
        <v>0</v>
      </c>
      <c r="CJ19" s="109">
        <f t="shared" si="32"/>
        <v>0</v>
      </c>
      <c r="CQ19" s="109">
        <f t="shared" si="33"/>
        <v>0</v>
      </c>
      <c r="CV19" s="109">
        <f t="shared" si="34"/>
        <v>0</v>
      </c>
      <c r="DA19" s="109">
        <f t="shared" si="35"/>
        <v>0</v>
      </c>
      <c r="DF19" s="109">
        <f t="shared" si="36"/>
        <v>0</v>
      </c>
      <c r="DK19" s="109">
        <f t="shared" si="37"/>
        <v>0</v>
      </c>
      <c r="DP19" s="109">
        <f t="shared" si="38"/>
        <v>0</v>
      </c>
      <c r="DU19" s="109">
        <f t="shared" si="39"/>
        <v>0</v>
      </c>
      <c r="DZ19" s="109">
        <f t="shared" si="40"/>
        <v>0</v>
      </c>
      <c r="EE19" s="109">
        <f t="shared" si="41"/>
        <v>0</v>
      </c>
      <c r="EF19" s="3"/>
      <c r="EG19" s="3"/>
      <c r="EH19" s="3"/>
      <c r="EI19" s="3"/>
      <c r="EJ19" s="109">
        <f t="shared" si="42"/>
        <v>0</v>
      </c>
      <c r="EK19" s="3">
        <f t="shared" si="43"/>
        <v>701</v>
      </c>
      <c r="EL19" t="str">
        <f>+VLOOKUP(A19,'[1]Listado jugadores VALORES'!$A:$D,4,FALSE)</f>
        <v>Delantero</v>
      </c>
      <c r="EM19">
        <f>+VLOOKUP(EK19,Clubes!$A:$O,15,FALSE)</f>
        <v>1</v>
      </c>
      <c r="EN19">
        <f>+VLOOKUP(EK19,Clubes!$A:$M,13,FALSE)</f>
        <v>3</v>
      </c>
      <c r="EO19">
        <f t="shared" si="44"/>
        <v>2</v>
      </c>
      <c r="EP19">
        <f t="shared" si="45"/>
        <v>2</v>
      </c>
      <c r="EQ19">
        <f t="shared" si="46"/>
        <v>0</v>
      </c>
      <c r="ER19">
        <f t="shared" si="47"/>
        <v>0</v>
      </c>
      <c r="ES19">
        <f t="shared" si="48"/>
        <v>0</v>
      </c>
      <c r="ET19">
        <f t="shared" si="49"/>
        <v>0</v>
      </c>
      <c r="EU19">
        <f t="shared" si="50"/>
        <v>0</v>
      </c>
      <c r="EV19">
        <f t="shared" si="51"/>
        <v>0</v>
      </c>
      <c r="EW19">
        <f t="shared" si="52"/>
        <v>0</v>
      </c>
      <c r="EX19">
        <f t="shared" si="53"/>
        <v>0</v>
      </c>
      <c r="EY19">
        <f t="shared" si="54"/>
        <v>0</v>
      </c>
      <c r="EZ19">
        <f t="shared" si="55"/>
        <v>0</v>
      </c>
      <c r="FA19">
        <f t="shared" si="56"/>
        <v>0</v>
      </c>
      <c r="FB19">
        <f t="shared" si="57"/>
        <v>-2</v>
      </c>
      <c r="FC19">
        <f t="shared" si="58"/>
        <v>2</v>
      </c>
    </row>
    <row r="20" spans="1:159">
      <c r="A20" s="139">
        <v>1023</v>
      </c>
      <c r="B20" s="141" t="s">
        <v>433</v>
      </c>
      <c r="C20" s="139">
        <v>7</v>
      </c>
      <c r="D20">
        <v>1</v>
      </c>
      <c r="E20" s="5">
        <v>1</v>
      </c>
      <c r="F20" s="5">
        <v>6</v>
      </c>
      <c r="G20" s="5">
        <v>2</v>
      </c>
      <c r="H20" s="111"/>
      <c r="I20" s="112"/>
      <c r="J20" s="112"/>
      <c r="K20" s="109">
        <f t="shared" si="22"/>
        <v>0</v>
      </c>
      <c r="M20" s="109">
        <f t="shared" si="23"/>
        <v>0</v>
      </c>
      <c r="X20" s="109">
        <f t="shared" si="24"/>
        <v>0</v>
      </c>
      <c r="AI20" s="109">
        <f t="shared" si="25"/>
        <v>0</v>
      </c>
      <c r="AT20" s="109">
        <f t="shared" si="26"/>
        <v>0</v>
      </c>
      <c r="BA20" s="109">
        <f t="shared" si="27"/>
        <v>0</v>
      </c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09">
        <f t="shared" si="28"/>
        <v>0</v>
      </c>
      <c r="BW20" s="109">
        <f t="shared" si="29"/>
        <v>0</v>
      </c>
      <c r="BZ20" s="109">
        <f t="shared" si="30"/>
        <v>0</v>
      </c>
      <c r="CA20" s="3"/>
      <c r="CB20" s="3"/>
      <c r="CC20" s="3"/>
      <c r="CD20" s="3"/>
      <c r="CE20" s="109">
        <f t="shared" si="31"/>
        <v>0</v>
      </c>
      <c r="CJ20" s="109">
        <f t="shared" si="32"/>
        <v>0</v>
      </c>
      <c r="CQ20" s="109">
        <f t="shared" si="33"/>
        <v>0</v>
      </c>
      <c r="CV20" s="109">
        <f t="shared" si="34"/>
        <v>0</v>
      </c>
      <c r="DA20" s="109">
        <f t="shared" si="35"/>
        <v>0</v>
      </c>
      <c r="DF20" s="109">
        <f t="shared" si="36"/>
        <v>0</v>
      </c>
      <c r="DK20" s="109">
        <f t="shared" si="37"/>
        <v>0</v>
      </c>
      <c r="DP20" s="109">
        <f t="shared" si="38"/>
        <v>0</v>
      </c>
      <c r="DU20" s="109">
        <f t="shared" si="39"/>
        <v>0</v>
      </c>
      <c r="DZ20" s="109">
        <f t="shared" si="40"/>
        <v>0</v>
      </c>
      <c r="EE20" s="109">
        <f t="shared" si="41"/>
        <v>0</v>
      </c>
      <c r="EF20" s="3"/>
      <c r="EG20" s="3"/>
      <c r="EH20" s="3"/>
      <c r="EI20" s="3"/>
      <c r="EJ20" s="109">
        <f t="shared" si="42"/>
        <v>0</v>
      </c>
      <c r="EK20" s="3">
        <f t="shared" si="43"/>
        <v>701</v>
      </c>
      <c r="EL20" t="str">
        <f>+VLOOKUP(A20,'[1]Listado jugadores VALORES'!$A:$D,4,FALSE)</f>
        <v>Portero</v>
      </c>
      <c r="EM20">
        <f>+VLOOKUP(EK20,Clubes!$A:$O,15,FALSE)</f>
        <v>1</v>
      </c>
      <c r="EN20">
        <f>+VLOOKUP(EK20,Clubes!$A:$M,13,FALSE)</f>
        <v>3</v>
      </c>
      <c r="EO20">
        <f t="shared" si="44"/>
        <v>1</v>
      </c>
      <c r="EP20">
        <f t="shared" si="45"/>
        <v>0</v>
      </c>
      <c r="EQ20">
        <f t="shared" si="46"/>
        <v>0</v>
      </c>
      <c r="ER20">
        <f t="shared" si="47"/>
        <v>0</v>
      </c>
      <c r="ES20">
        <f t="shared" si="48"/>
        <v>0</v>
      </c>
      <c r="ET20">
        <f t="shared" si="49"/>
        <v>0</v>
      </c>
      <c r="EU20">
        <f t="shared" si="50"/>
        <v>0</v>
      </c>
      <c r="EV20">
        <f t="shared" si="51"/>
        <v>0</v>
      </c>
      <c r="EW20">
        <f t="shared" si="52"/>
        <v>0</v>
      </c>
      <c r="EX20">
        <f t="shared" si="53"/>
        <v>0</v>
      </c>
      <c r="EY20">
        <f t="shared" si="54"/>
        <v>0</v>
      </c>
      <c r="EZ20">
        <f t="shared" si="55"/>
        <v>0</v>
      </c>
      <c r="FA20">
        <f t="shared" si="56"/>
        <v>0</v>
      </c>
      <c r="FB20">
        <f t="shared" si="57"/>
        <v>0</v>
      </c>
      <c r="FC20">
        <f t="shared" si="58"/>
        <v>1</v>
      </c>
    </row>
    <row r="21" spans="1:159">
      <c r="A21" s="145">
        <v>785</v>
      </c>
      <c r="B21" t="s">
        <v>434</v>
      </c>
      <c r="C21" s="139">
        <v>7</v>
      </c>
      <c r="D21">
        <v>1</v>
      </c>
      <c r="E21" s="5">
        <v>1</v>
      </c>
      <c r="F21" s="5">
        <v>6</v>
      </c>
      <c r="G21" s="5">
        <v>1</v>
      </c>
      <c r="H21" s="111">
        <v>76</v>
      </c>
      <c r="I21" s="112"/>
      <c r="J21" s="112"/>
      <c r="K21" s="109">
        <f t="shared" si="22"/>
        <v>0</v>
      </c>
      <c r="M21" s="109">
        <f t="shared" si="23"/>
        <v>0</v>
      </c>
      <c r="X21" s="109">
        <f t="shared" si="24"/>
        <v>0</v>
      </c>
      <c r="AI21" s="109">
        <f t="shared" si="25"/>
        <v>0</v>
      </c>
      <c r="AT21" s="109">
        <f t="shared" si="26"/>
        <v>0</v>
      </c>
      <c r="BA21" s="109">
        <f t="shared" si="27"/>
        <v>0</v>
      </c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09">
        <f t="shared" si="28"/>
        <v>0</v>
      </c>
      <c r="BW21" s="109">
        <f t="shared" si="29"/>
        <v>0</v>
      </c>
      <c r="BZ21" s="109">
        <f t="shared" si="30"/>
        <v>0</v>
      </c>
      <c r="CA21" s="3"/>
      <c r="CB21" s="3"/>
      <c r="CC21" s="3"/>
      <c r="CD21" s="3"/>
      <c r="CE21" s="109">
        <f t="shared" si="31"/>
        <v>0</v>
      </c>
      <c r="CJ21" s="109">
        <f t="shared" si="32"/>
        <v>0</v>
      </c>
      <c r="CQ21" s="109">
        <f t="shared" si="33"/>
        <v>0</v>
      </c>
      <c r="CV21" s="109">
        <f t="shared" si="34"/>
        <v>0</v>
      </c>
      <c r="DA21" s="109">
        <f t="shared" si="35"/>
        <v>0</v>
      </c>
      <c r="DF21" s="109">
        <f t="shared" si="36"/>
        <v>0</v>
      </c>
      <c r="DK21" s="109">
        <f t="shared" si="37"/>
        <v>0</v>
      </c>
      <c r="DP21" s="109">
        <f t="shared" si="38"/>
        <v>0</v>
      </c>
      <c r="DU21" s="109">
        <f t="shared" si="39"/>
        <v>0</v>
      </c>
      <c r="DZ21" s="109">
        <f t="shared" si="40"/>
        <v>0</v>
      </c>
      <c r="EE21" s="109">
        <f t="shared" si="41"/>
        <v>0</v>
      </c>
      <c r="EF21" s="3"/>
      <c r="EG21" s="3"/>
      <c r="EH21" s="3"/>
      <c r="EI21" s="3"/>
      <c r="EJ21" s="109">
        <f t="shared" si="42"/>
        <v>0</v>
      </c>
      <c r="EK21" s="3">
        <f t="shared" si="43"/>
        <v>701</v>
      </c>
      <c r="EL21" t="str">
        <f>+VLOOKUP(A21,'[1]Listado jugadores VALORES'!$A:$D,4,FALSE)</f>
        <v>Defensa</v>
      </c>
      <c r="EM21">
        <f>+VLOOKUP(EK21,Clubes!$A:$O,15,FALSE)</f>
        <v>1</v>
      </c>
      <c r="EN21">
        <f>+VLOOKUP(EK21,Clubes!$A:$M,13,FALSE)</f>
        <v>3</v>
      </c>
      <c r="EO21">
        <f t="shared" si="44"/>
        <v>2</v>
      </c>
      <c r="EP21">
        <f t="shared" si="45"/>
        <v>2</v>
      </c>
      <c r="EQ21">
        <f t="shared" si="46"/>
        <v>0</v>
      </c>
      <c r="ER21">
        <f t="shared" si="47"/>
        <v>0</v>
      </c>
      <c r="ES21">
        <f t="shared" si="48"/>
        <v>0</v>
      </c>
      <c r="ET21">
        <f t="shared" si="49"/>
        <v>0</v>
      </c>
      <c r="EU21">
        <f t="shared" si="50"/>
        <v>0</v>
      </c>
      <c r="EV21">
        <f t="shared" si="51"/>
        <v>0</v>
      </c>
      <c r="EW21">
        <f t="shared" si="52"/>
        <v>-1</v>
      </c>
      <c r="EX21">
        <f t="shared" si="53"/>
        <v>0</v>
      </c>
      <c r="EY21">
        <f t="shared" si="54"/>
        <v>0</v>
      </c>
      <c r="EZ21">
        <f t="shared" si="55"/>
        <v>0</v>
      </c>
      <c r="FA21">
        <f t="shared" si="56"/>
        <v>0</v>
      </c>
      <c r="FB21">
        <f t="shared" si="57"/>
        <v>-2</v>
      </c>
      <c r="FC21">
        <f t="shared" si="58"/>
        <v>1</v>
      </c>
    </row>
    <row r="22" spans="1:159">
      <c r="A22" s="139">
        <v>531</v>
      </c>
      <c r="B22" s="139" t="s">
        <v>435</v>
      </c>
      <c r="C22" s="139">
        <v>7</v>
      </c>
      <c r="D22">
        <v>1</v>
      </c>
      <c r="E22" s="5">
        <v>1</v>
      </c>
      <c r="F22" s="5">
        <v>6</v>
      </c>
      <c r="G22" s="5">
        <v>2</v>
      </c>
      <c r="H22" s="111"/>
      <c r="I22" s="112"/>
      <c r="J22" s="112"/>
      <c r="K22" s="109">
        <f t="shared" si="22"/>
        <v>0</v>
      </c>
      <c r="M22" s="109">
        <f t="shared" si="23"/>
        <v>0</v>
      </c>
      <c r="X22" s="109">
        <f t="shared" si="24"/>
        <v>0</v>
      </c>
      <c r="AI22" s="109">
        <f t="shared" si="25"/>
        <v>0</v>
      </c>
      <c r="AT22" s="109">
        <f t="shared" si="26"/>
        <v>0</v>
      </c>
      <c r="BA22" s="109">
        <f t="shared" si="27"/>
        <v>0</v>
      </c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09">
        <f t="shared" si="28"/>
        <v>0</v>
      </c>
      <c r="BW22" s="109">
        <f t="shared" si="29"/>
        <v>0</v>
      </c>
      <c r="BZ22" s="109">
        <f t="shared" si="30"/>
        <v>0</v>
      </c>
      <c r="CA22" s="3"/>
      <c r="CB22" s="3"/>
      <c r="CC22" s="3"/>
      <c r="CD22" s="3"/>
      <c r="CE22" s="109">
        <f t="shared" si="31"/>
        <v>0</v>
      </c>
      <c r="CJ22" s="109">
        <f t="shared" si="32"/>
        <v>0</v>
      </c>
      <c r="CQ22" s="109">
        <f t="shared" si="33"/>
        <v>0</v>
      </c>
      <c r="CV22" s="109">
        <f t="shared" si="34"/>
        <v>0</v>
      </c>
      <c r="DA22" s="109">
        <f t="shared" si="35"/>
        <v>0</v>
      </c>
      <c r="DF22" s="109">
        <f t="shared" si="36"/>
        <v>0</v>
      </c>
      <c r="DK22" s="109">
        <f t="shared" si="37"/>
        <v>0</v>
      </c>
      <c r="DP22" s="109">
        <f t="shared" si="38"/>
        <v>0</v>
      </c>
      <c r="DU22" s="109">
        <f t="shared" si="39"/>
        <v>0</v>
      </c>
      <c r="DZ22" s="109">
        <f t="shared" si="40"/>
        <v>0</v>
      </c>
      <c r="EE22" s="109">
        <f t="shared" si="41"/>
        <v>0</v>
      </c>
      <c r="EF22" s="3"/>
      <c r="EG22" s="3"/>
      <c r="EH22" s="3"/>
      <c r="EI22" s="3"/>
      <c r="EJ22" s="109">
        <f t="shared" si="42"/>
        <v>0</v>
      </c>
      <c r="EK22" s="3">
        <f t="shared" si="43"/>
        <v>701</v>
      </c>
      <c r="EL22" t="str">
        <f>+VLOOKUP(A22,'[1]Listado jugadores VALORES'!$A:$D,4,FALSE)</f>
        <v>Delantero</v>
      </c>
      <c r="EM22">
        <f>+VLOOKUP(EK22,Clubes!$A:$O,15,FALSE)</f>
        <v>1</v>
      </c>
      <c r="EN22">
        <f>+VLOOKUP(EK22,Clubes!$A:$M,13,FALSE)</f>
        <v>3</v>
      </c>
      <c r="EO22">
        <f t="shared" si="44"/>
        <v>1</v>
      </c>
      <c r="EP22">
        <f t="shared" si="45"/>
        <v>0</v>
      </c>
      <c r="EQ22">
        <f t="shared" si="46"/>
        <v>0</v>
      </c>
      <c r="ER22">
        <f t="shared" si="47"/>
        <v>0</v>
      </c>
      <c r="ES22">
        <f t="shared" si="48"/>
        <v>0</v>
      </c>
      <c r="ET22">
        <f t="shared" si="49"/>
        <v>0</v>
      </c>
      <c r="EU22">
        <f t="shared" si="50"/>
        <v>0</v>
      </c>
      <c r="EV22">
        <f t="shared" si="51"/>
        <v>0</v>
      </c>
      <c r="EW22">
        <f t="shared" si="52"/>
        <v>0</v>
      </c>
      <c r="EX22">
        <f t="shared" si="53"/>
        <v>0</v>
      </c>
      <c r="EY22">
        <f t="shared" si="54"/>
        <v>0</v>
      </c>
      <c r="EZ22">
        <f t="shared" si="55"/>
        <v>0</v>
      </c>
      <c r="FA22">
        <f t="shared" si="56"/>
        <v>0</v>
      </c>
      <c r="FB22">
        <f t="shared" si="57"/>
        <v>0</v>
      </c>
      <c r="FC22">
        <f t="shared" si="58"/>
        <v>1</v>
      </c>
    </row>
    <row r="23" spans="1:159">
      <c r="A23" s="139">
        <v>550</v>
      </c>
      <c r="B23" s="139" t="s">
        <v>436</v>
      </c>
      <c r="C23" s="139">
        <v>7</v>
      </c>
      <c r="D23">
        <v>1</v>
      </c>
      <c r="E23" s="5">
        <v>1</v>
      </c>
      <c r="F23" s="5">
        <v>6</v>
      </c>
      <c r="G23" s="5">
        <v>1</v>
      </c>
      <c r="H23" s="111">
        <v>90</v>
      </c>
      <c r="I23" s="112"/>
      <c r="J23" s="112"/>
      <c r="K23" s="109">
        <f t="shared" si="22"/>
        <v>0</v>
      </c>
      <c r="M23" s="109">
        <f t="shared" si="23"/>
        <v>0</v>
      </c>
      <c r="X23" s="109">
        <f t="shared" si="24"/>
        <v>0</v>
      </c>
      <c r="AI23" s="109">
        <f t="shared" si="25"/>
        <v>0</v>
      </c>
      <c r="AT23" s="109">
        <f t="shared" si="26"/>
        <v>0</v>
      </c>
      <c r="BA23" s="109">
        <f t="shared" si="27"/>
        <v>0</v>
      </c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09">
        <f t="shared" si="28"/>
        <v>0</v>
      </c>
      <c r="BW23" s="109">
        <f t="shared" si="29"/>
        <v>0</v>
      </c>
      <c r="BZ23" s="109">
        <f t="shared" si="30"/>
        <v>0</v>
      </c>
      <c r="CA23" s="3"/>
      <c r="CB23" s="3"/>
      <c r="CC23" s="3"/>
      <c r="CD23" s="3"/>
      <c r="CE23" s="109">
        <f t="shared" si="31"/>
        <v>0</v>
      </c>
      <c r="CJ23" s="109">
        <f t="shared" si="32"/>
        <v>0</v>
      </c>
      <c r="CQ23" s="109">
        <f t="shared" si="33"/>
        <v>0</v>
      </c>
      <c r="CV23" s="109">
        <f t="shared" si="34"/>
        <v>0</v>
      </c>
      <c r="DA23" s="109">
        <f t="shared" si="35"/>
        <v>0</v>
      </c>
      <c r="DF23" s="109">
        <f t="shared" si="36"/>
        <v>0</v>
      </c>
      <c r="DK23" s="109">
        <f t="shared" si="37"/>
        <v>0</v>
      </c>
      <c r="DP23" s="109">
        <f t="shared" si="38"/>
        <v>0</v>
      </c>
      <c r="DU23" s="109">
        <f t="shared" si="39"/>
        <v>0</v>
      </c>
      <c r="DZ23" s="109">
        <f t="shared" si="40"/>
        <v>0</v>
      </c>
      <c r="EE23" s="109">
        <f t="shared" si="41"/>
        <v>0</v>
      </c>
      <c r="EF23" s="3"/>
      <c r="EG23" s="3"/>
      <c r="EH23" s="3"/>
      <c r="EI23" s="3"/>
      <c r="EJ23" s="109">
        <f t="shared" si="42"/>
        <v>0</v>
      </c>
      <c r="EK23" s="3">
        <f t="shared" si="43"/>
        <v>701</v>
      </c>
      <c r="EL23" t="str">
        <f>+VLOOKUP(A23,'[1]Listado jugadores VALORES'!$A:$D,4,FALSE)</f>
        <v>Defensa</v>
      </c>
      <c r="EM23">
        <f>+VLOOKUP(EK23,Clubes!$A:$O,15,FALSE)</f>
        <v>1</v>
      </c>
      <c r="EN23">
        <f>+VLOOKUP(EK23,Clubes!$A:$M,13,FALSE)</f>
        <v>3</v>
      </c>
      <c r="EO23">
        <f t="shared" si="44"/>
        <v>2</v>
      </c>
      <c r="EP23">
        <f t="shared" si="45"/>
        <v>2</v>
      </c>
      <c r="EQ23">
        <f t="shared" si="46"/>
        <v>0</v>
      </c>
      <c r="ER23">
        <f t="shared" si="47"/>
        <v>0</v>
      </c>
      <c r="ES23">
        <f t="shared" si="48"/>
        <v>0</v>
      </c>
      <c r="ET23">
        <f t="shared" si="49"/>
        <v>0</v>
      </c>
      <c r="EU23">
        <f t="shared" si="50"/>
        <v>0</v>
      </c>
      <c r="EV23">
        <f t="shared" si="51"/>
        <v>0</v>
      </c>
      <c r="EW23">
        <f t="shared" si="52"/>
        <v>-1</v>
      </c>
      <c r="EX23">
        <f t="shared" si="53"/>
        <v>0</v>
      </c>
      <c r="EY23">
        <f t="shared" si="54"/>
        <v>0</v>
      </c>
      <c r="EZ23">
        <f t="shared" si="55"/>
        <v>0</v>
      </c>
      <c r="FA23">
        <f t="shared" si="56"/>
        <v>0</v>
      </c>
      <c r="FB23">
        <f t="shared" si="57"/>
        <v>-2</v>
      </c>
      <c r="FC23">
        <f t="shared" si="58"/>
        <v>1</v>
      </c>
    </row>
    <row r="24" spans="1:159">
      <c r="A24" s="145">
        <v>589</v>
      </c>
      <c r="B24" t="s">
        <v>437</v>
      </c>
      <c r="C24" s="139">
        <v>7</v>
      </c>
      <c r="D24">
        <v>1</v>
      </c>
      <c r="E24" s="5">
        <v>1</v>
      </c>
      <c r="F24" s="5">
        <v>6</v>
      </c>
      <c r="G24" s="5">
        <v>3</v>
      </c>
      <c r="H24" s="111"/>
      <c r="I24" s="112"/>
      <c r="J24" s="112"/>
      <c r="K24" s="109">
        <f t="shared" si="22"/>
        <v>0</v>
      </c>
      <c r="M24" s="109">
        <f t="shared" si="23"/>
        <v>0</v>
      </c>
      <c r="X24" s="109">
        <f t="shared" si="24"/>
        <v>0</v>
      </c>
      <c r="AI24" s="109">
        <f t="shared" si="25"/>
        <v>0</v>
      </c>
      <c r="AT24" s="109">
        <f t="shared" si="26"/>
        <v>0</v>
      </c>
      <c r="BA24" s="109">
        <f t="shared" si="27"/>
        <v>0</v>
      </c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09">
        <f t="shared" si="28"/>
        <v>0</v>
      </c>
      <c r="BW24" s="109">
        <f t="shared" si="29"/>
        <v>0</v>
      </c>
      <c r="BZ24" s="109">
        <f t="shared" si="30"/>
        <v>0</v>
      </c>
      <c r="CA24" s="3"/>
      <c r="CB24" s="3"/>
      <c r="CC24" s="3"/>
      <c r="CD24" s="3"/>
      <c r="CE24" s="109">
        <f t="shared" si="31"/>
        <v>0</v>
      </c>
      <c r="CJ24" s="109">
        <f t="shared" si="32"/>
        <v>0</v>
      </c>
      <c r="CQ24" s="109">
        <f t="shared" si="33"/>
        <v>0</v>
      </c>
      <c r="CV24" s="109">
        <f t="shared" si="34"/>
        <v>0</v>
      </c>
      <c r="DA24" s="109">
        <f t="shared" si="35"/>
        <v>0</v>
      </c>
      <c r="DF24" s="109">
        <f t="shared" si="36"/>
        <v>0</v>
      </c>
      <c r="DK24" s="109">
        <f t="shared" si="37"/>
        <v>0</v>
      </c>
      <c r="DP24" s="109">
        <f t="shared" si="38"/>
        <v>0</v>
      </c>
      <c r="DU24" s="109">
        <f t="shared" si="39"/>
        <v>0</v>
      </c>
      <c r="DZ24" s="109">
        <f t="shared" si="40"/>
        <v>0</v>
      </c>
      <c r="EE24" s="109">
        <f t="shared" si="41"/>
        <v>0</v>
      </c>
      <c r="EF24" s="3"/>
      <c r="EG24" s="3"/>
      <c r="EH24" s="3"/>
      <c r="EI24" s="3"/>
      <c r="EJ24" s="109">
        <f t="shared" si="42"/>
        <v>0</v>
      </c>
      <c r="EK24" s="3">
        <f t="shared" si="43"/>
        <v>701</v>
      </c>
      <c r="EL24" t="str">
        <f>+VLOOKUP(A24,'[1]Listado jugadores VALORES'!$A:$D,4,FALSE)</f>
        <v>Defensa</v>
      </c>
      <c r="EM24">
        <f>+VLOOKUP(EK24,Clubes!$A:$O,15,FALSE)</f>
        <v>1</v>
      </c>
      <c r="EN24">
        <f>+VLOOKUP(EK24,Clubes!$A:$M,13,FALSE)</f>
        <v>3</v>
      </c>
      <c r="EO24">
        <f t="shared" si="44"/>
        <v>0</v>
      </c>
      <c r="EP24">
        <f t="shared" si="45"/>
        <v>0</v>
      </c>
      <c r="EQ24">
        <f t="shared" si="46"/>
        <v>0</v>
      </c>
      <c r="ER24">
        <f t="shared" si="47"/>
        <v>0</v>
      </c>
      <c r="ES24">
        <f t="shared" si="48"/>
        <v>0</v>
      </c>
      <c r="ET24">
        <f t="shared" si="49"/>
        <v>0</v>
      </c>
      <c r="EU24">
        <f t="shared" si="50"/>
        <v>0</v>
      </c>
      <c r="EV24">
        <f t="shared" si="51"/>
        <v>0</v>
      </c>
      <c r="EW24">
        <f t="shared" si="52"/>
        <v>0</v>
      </c>
      <c r="EX24">
        <f t="shared" si="53"/>
        <v>0</v>
      </c>
      <c r="EY24">
        <f t="shared" si="54"/>
        <v>0</v>
      </c>
      <c r="EZ24">
        <f t="shared" si="55"/>
        <v>0</v>
      </c>
      <c r="FA24">
        <f t="shared" si="56"/>
        <v>0</v>
      </c>
      <c r="FB24">
        <f t="shared" si="57"/>
        <v>0</v>
      </c>
      <c r="FC24">
        <f t="shared" si="58"/>
        <v>0</v>
      </c>
    </row>
    <row r="25" spans="1:159">
      <c r="A25" s="139">
        <v>598</v>
      </c>
      <c r="B25" s="139" t="s">
        <v>438</v>
      </c>
      <c r="C25" s="139">
        <v>7</v>
      </c>
      <c r="D25">
        <v>1</v>
      </c>
      <c r="E25" s="5">
        <v>1</v>
      </c>
      <c r="F25" s="5">
        <v>6</v>
      </c>
      <c r="G25" s="5">
        <v>1</v>
      </c>
      <c r="H25" s="111">
        <v>90</v>
      </c>
      <c r="I25" s="112"/>
      <c r="J25" s="112"/>
      <c r="K25" s="109">
        <f t="shared" si="22"/>
        <v>0</v>
      </c>
      <c r="M25" s="109">
        <f t="shared" si="23"/>
        <v>0</v>
      </c>
      <c r="X25" s="109">
        <f t="shared" si="24"/>
        <v>0</v>
      </c>
      <c r="AI25" s="109">
        <f t="shared" si="25"/>
        <v>0</v>
      </c>
      <c r="AT25" s="109">
        <f t="shared" si="26"/>
        <v>0</v>
      </c>
      <c r="BA25" s="109">
        <f t="shared" si="27"/>
        <v>0</v>
      </c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09">
        <f t="shared" si="28"/>
        <v>0</v>
      </c>
      <c r="BW25" s="109">
        <f t="shared" si="29"/>
        <v>0</v>
      </c>
      <c r="BZ25" s="109">
        <f t="shared" si="30"/>
        <v>0</v>
      </c>
      <c r="CA25" s="3"/>
      <c r="CB25" s="3"/>
      <c r="CC25" s="3"/>
      <c r="CD25" s="3"/>
      <c r="CE25" s="109">
        <f t="shared" si="31"/>
        <v>0</v>
      </c>
      <c r="CJ25" s="109">
        <f t="shared" si="32"/>
        <v>0</v>
      </c>
      <c r="CQ25" s="109">
        <f t="shared" si="33"/>
        <v>0</v>
      </c>
      <c r="CV25" s="109">
        <f t="shared" si="34"/>
        <v>0</v>
      </c>
      <c r="DA25" s="109">
        <f t="shared" si="35"/>
        <v>0</v>
      </c>
      <c r="DF25" s="109">
        <f t="shared" si="36"/>
        <v>0</v>
      </c>
      <c r="DK25" s="109">
        <f t="shared" si="37"/>
        <v>0</v>
      </c>
      <c r="DP25" s="109">
        <f t="shared" si="38"/>
        <v>0</v>
      </c>
      <c r="DU25" s="109">
        <f t="shared" si="39"/>
        <v>0</v>
      </c>
      <c r="DZ25" s="109">
        <f t="shared" si="40"/>
        <v>0</v>
      </c>
      <c r="EE25" s="109">
        <f t="shared" si="41"/>
        <v>0</v>
      </c>
      <c r="EF25" s="3"/>
      <c r="EG25" s="3"/>
      <c r="EH25" s="3"/>
      <c r="EI25" s="3"/>
      <c r="EJ25" s="109">
        <f t="shared" si="42"/>
        <v>0</v>
      </c>
      <c r="EK25" s="3">
        <f t="shared" si="43"/>
        <v>701</v>
      </c>
      <c r="EL25" t="str">
        <f>+VLOOKUP(A25,'[1]Listado jugadores VALORES'!$A:$D,4,FALSE)</f>
        <v>Portero</v>
      </c>
      <c r="EM25">
        <f>+VLOOKUP(EK25,Clubes!$A:$O,15,FALSE)</f>
        <v>1</v>
      </c>
      <c r="EN25">
        <f>+VLOOKUP(EK25,Clubes!$A:$M,13,FALSE)</f>
        <v>3</v>
      </c>
      <c r="EO25">
        <f t="shared" si="44"/>
        <v>2</v>
      </c>
      <c r="EP25">
        <f t="shared" si="45"/>
        <v>2</v>
      </c>
      <c r="EQ25">
        <f t="shared" si="46"/>
        <v>0</v>
      </c>
      <c r="ER25">
        <f t="shared" si="47"/>
        <v>0</v>
      </c>
      <c r="ES25">
        <f t="shared" si="48"/>
        <v>0</v>
      </c>
      <c r="ET25">
        <f t="shared" si="49"/>
        <v>0</v>
      </c>
      <c r="EU25">
        <f t="shared" si="50"/>
        <v>0</v>
      </c>
      <c r="EV25">
        <f t="shared" si="51"/>
        <v>0</v>
      </c>
      <c r="EW25">
        <f t="shared" si="52"/>
        <v>-1</v>
      </c>
      <c r="EX25">
        <f t="shared" si="53"/>
        <v>0</v>
      </c>
      <c r="EY25">
        <f t="shared" si="54"/>
        <v>0</v>
      </c>
      <c r="EZ25">
        <f t="shared" si="55"/>
        <v>0</v>
      </c>
      <c r="FA25">
        <f t="shared" si="56"/>
        <v>0</v>
      </c>
      <c r="FB25">
        <f t="shared" si="57"/>
        <v>-2</v>
      </c>
      <c r="FC25">
        <f t="shared" si="58"/>
        <v>1</v>
      </c>
    </row>
    <row r="26" spans="1:159">
      <c r="A26">
        <v>2007</v>
      </c>
      <c r="B26" t="s">
        <v>439</v>
      </c>
      <c r="C26" s="139">
        <v>7</v>
      </c>
      <c r="D26">
        <v>1</v>
      </c>
      <c r="E26" s="5">
        <v>1</v>
      </c>
      <c r="F26" s="5">
        <v>6</v>
      </c>
      <c r="G26" s="5">
        <v>3</v>
      </c>
      <c r="H26" s="111"/>
      <c r="I26" s="112"/>
      <c r="J26" s="112"/>
      <c r="K26" s="109">
        <f t="shared" si="22"/>
        <v>0</v>
      </c>
      <c r="M26" s="109">
        <f t="shared" si="23"/>
        <v>0</v>
      </c>
      <c r="X26" s="109">
        <f t="shared" si="24"/>
        <v>0</v>
      </c>
      <c r="AI26" s="109">
        <f t="shared" si="25"/>
        <v>0</v>
      </c>
      <c r="AT26" s="109">
        <f t="shared" si="26"/>
        <v>0</v>
      </c>
      <c r="BA26" s="109">
        <f t="shared" si="27"/>
        <v>0</v>
      </c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09">
        <f t="shared" si="28"/>
        <v>0</v>
      </c>
      <c r="BW26" s="109">
        <f t="shared" si="29"/>
        <v>0</v>
      </c>
      <c r="BZ26" s="109">
        <f t="shared" si="30"/>
        <v>0</v>
      </c>
      <c r="CA26" s="3"/>
      <c r="CB26" s="3"/>
      <c r="CC26" s="3"/>
      <c r="CD26" s="3"/>
      <c r="CE26" s="109">
        <f t="shared" si="31"/>
        <v>0</v>
      </c>
      <c r="CJ26" s="109">
        <f t="shared" si="32"/>
        <v>0</v>
      </c>
      <c r="CQ26" s="109">
        <f t="shared" si="33"/>
        <v>0</v>
      </c>
      <c r="CV26" s="109">
        <f t="shared" si="34"/>
        <v>0</v>
      </c>
      <c r="DA26" s="109">
        <f t="shared" si="35"/>
        <v>0</v>
      </c>
      <c r="DF26" s="109">
        <f t="shared" si="36"/>
        <v>0</v>
      </c>
      <c r="DK26" s="109">
        <f t="shared" si="37"/>
        <v>0</v>
      </c>
      <c r="DP26" s="109">
        <f t="shared" si="38"/>
        <v>0</v>
      </c>
      <c r="DU26" s="109">
        <f t="shared" si="39"/>
        <v>0</v>
      </c>
      <c r="DZ26" s="109">
        <f t="shared" si="40"/>
        <v>0</v>
      </c>
      <c r="EE26" s="109">
        <f t="shared" si="41"/>
        <v>0</v>
      </c>
      <c r="EF26" s="3"/>
      <c r="EG26" s="3"/>
      <c r="EH26" s="3"/>
      <c r="EI26" s="3"/>
      <c r="EJ26" s="109">
        <f t="shared" si="42"/>
        <v>0</v>
      </c>
      <c r="EK26" s="3">
        <f t="shared" si="43"/>
        <v>701</v>
      </c>
      <c r="EL26" t="str">
        <f>+VLOOKUP(A26,'[1]Listado jugadores VALORES'!$A:$D,4,FALSE)</f>
        <v>Volante</v>
      </c>
      <c r="EM26">
        <f>+VLOOKUP(EK26,Clubes!$A:$O,15,FALSE)</f>
        <v>1</v>
      </c>
      <c r="EN26">
        <f>+VLOOKUP(EK26,Clubes!$A:$M,13,FALSE)</f>
        <v>3</v>
      </c>
      <c r="EO26">
        <f t="shared" si="44"/>
        <v>0</v>
      </c>
      <c r="EP26">
        <f t="shared" si="45"/>
        <v>0</v>
      </c>
      <c r="EQ26">
        <f t="shared" si="46"/>
        <v>0</v>
      </c>
      <c r="ER26">
        <f t="shared" si="47"/>
        <v>0</v>
      </c>
      <c r="ES26">
        <f t="shared" si="48"/>
        <v>0</v>
      </c>
      <c r="ET26">
        <f t="shared" si="49"/>
        <v>0</v>
      </c>
      <c r="EU26">
        <f t="shared" si="50"/>
        <v>0</v>
      </c>
      <c r="EV26">
        <f t="shared" si="51"/>
        <v>0</v>
      </c>
      <c r="EW26">
        <f t="shared" si="52"/>
        <v>0</v>
      </c>
      <c r="EX26">
        <f t="shared" si="53"/>
        <v>0</v>
      </c>
      <c r="EY26">
        <f t="shared" si="54"/>
        <v>0</v>
      </c>
      <c r="EZ26">
        <f t="shared" si="55"/>
        <v>0</v>
      </c>
      <c r="FA26">
        <f t="shared" si="56"/>
        <v>0</v>
      </c>
      <c r="FB26">
        <f t="shared" si="57"/>
        <v>0</v>
      </c>
      <c r="FC26">
        <f t="shared" si="58"/>
        <v>0</v>
      </c>
    </row>
    <row r="27" spans="1:159">
      <c r="A27" s="139">
        <v>742</v>
      </c>
      <c r="B27" s="139" t="s">
        <v>440</v>
      </c>
      <c r="C27" s="139">
        <v>7</v>
      </c>
      <c r="D27">
        <v>1</v>
      </c>
      <c r="E27" s="5">
        <v>1</v>
      </c>
      <c r="F27" s="5">
        <v>6</v>
      </c>
      <c r="G27" s="5">
        <v>3</v>
      </c>
      <c r="H27" s="111"/>
      <c r="I27" s="112"/>
      <c r="J27" s="112"/>
      <c r="K27" s="109">
        <f t="shared" si="22"/>
        <v>0</v>
      </c>
      <c r="M27" s="109">
        <f t="shared" si="23"/>
        <v>0</v>
      </c>
      <c r="X27" s="109">
        <f t="shared" si="24"/>
        <v>0</v>
      </c>
      <c r="AI27" s="109">
        <f t="shared" si="25"/>
        <v>0</v>
      </c>
      <c r="AT27" s="109">
        <f t="shared" si="26"/>
        <v>0</v>
      </c>
      <c r="BA27" s="109">
        <f t="shared" si="27"/>
        <v>0</v>
      </c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09">
        <f t="shared" si="28"/>
        <v>0</v>
      </c>
      <c r="BW27" s="109">
        <f t="shared" si="29"/>
        <v>0</v>
      </c>
      <c r="BZ27" s="109">
        <f t="shared" si="30"/>
        <v>0</v>
      </c>
      <c r="CA27" s="3"/>
      <c r="CB27" s="3"/>
      <c r="CC27" s="3"/>
      <c r="CD27" s="3"/>
      <c r="CE27" s="109">
        <f t="shared" si="31"/>
        <v>0</v>
      </c>
      <c r="CJ27" s="109">
        <f t="shared" si="32"/>
        <v>0</v>
      </c>
      <c r="CQ27" s="109">
        <f t="shared" si="33"/>
        <v>0</v>
      </c>
      <c r="CV27" s="109">
        <f t="shared" si="34"/>
        <v>0</v>
      </c>
      <c r="DA27" s="109">
        <f t="shared" si="35"/>
        <v>0</v>
      </c>
      <c r="DF27" s="109">
        <f t="shared" si="36"/>
        <v>0</v>
      </c>
      <c r="DK27" s="109">
        <f t="shared" si="37"/>
        <v>0</v>
      </c>
      <c r="DP27" s="109">
        <f t="shared" si="38"/>
        <v>0</v>
      </c>
      <c r="DU27" s="109">
        <f t="shared" si="39"/>
        <v>0</v>
      </c>
      <c r="DZ27" s="109">
        <f t="shared" si="40"/>
        <v>0</v>
      </c>
      <c r="EE27" s="109">
        <f t="shared" si="41"/>
        <v>0</v>
      </c>
      <c r="EF27" s="3"/>
      <c r="EG27" s="3"/>
      <c r="EH27" s="3"/>
      <c r="EI27" s="3"/>
      <c r="EJ27" s="109">
        <f t="shared" si="42"/>
        <v>0</v>
      </c>
      <c r="EK27" s="3">
        <f t="shared" si="43"/>
        <v>701</v>
      </c>
      <c r="EL27" t="str">
        <f>+VLOOKUP(A27,'[1]Listado jugadores VALORES'!$A:$D,4,FALSE)</f>
        <v>Volante</v>
      </c>
      <c r="EM27">
        <f>+VLOOKUP(EK27,Clubes!$A:$O,15,FALSE)</f>
        <v>1</v>
      </c>
      <c r="EN27">
        <f>+VLOOKUP(EK27,Clubes!$A:$M,13,FALSE)</f>
        <v>3</v>
      </c>
      <c r="EO27">
        <f t="shared" si="44"/>
        <v>0</v>
      </c>
      <c r="EP27">
        <f t="shared" si="45"/>
        <v>0</v>
      </c>
      <c r="EQ27">
        <f t="shared" si="46"/>
        <v>0</v>
      </c>
      <c r="ER27">
        <f t="shared" si="47"/>
        <v>0</v>
      </c>
      <c r="ES27">
        <f t="shared" si="48"/>
        <v>0</v>
      </c>
      <c r="ET27">
        <f t="shared" si="49"/>
        <v>0</v>
      </c>
      <c r="EU27">
        <f t="shared" si="50"/>
        <v>0</v>
      </c>
      <c r="EV27">
        <f t="shared" si="51"/>
        <v>0</v>
      </c>
      <c r="EW27">
        <f t="shared" si="52"/>
        <v>0</v>
      </c>
      <c r="EX27">
        <f t="shared" si="53"/>
        <v>0</v>
      </c>
      <c r="EY27">
        <f t="shared" si="54"/>
        <v>0</v>
      </c>
      <c r="EZ27">
        <f t="shared" si="55"/>
        <v>0</v>
      </c>
      <c r="FA27">
        <f t="shared" si="56"/>
        <v>0</v>
      </c>
      <c r="FB27">
        <f t="shared" si="57"/>
        <v>0</v>
      </c>
      <c r="FC27">
        <f t="shared" si="58"/>
        <v>0</v>
      </c>
    </row>
    <row r="28" spans="1:159">
      <c r="A28" s="139">
        <v>1849</v>
      </c>
      <c r="B28" s="139" t="s">
        <v>441</v>
      </c>
      <c r="C28" s="139">
        <v>7</v>
      </c>
      <c r="D28">
        <v>1</v>
      </c>
      <c r="E28" s="5">
        <v>1</v>
      </c>
      <c r="F28" s="5">
        <v>6</v>
      </c>
      <c r="G28" s="5">
        <v>1</v>
      </c>
      <c r="H28" s="111">
        <v>61</v>
      </c>
      <c r="I28" s="112"/>
      <c r="J28" s="112"/>
      <c r="K28" s="109">
        <f t="shared" si="22"/>
        <v>0</v>
      </c>
      <c r="M28" s="109">
        <f t="shared" si="23"/>
        <v>0</v>
      </c>
      <c r="X28" s="109">
        <f t="shared" si="24"/>
        <v>0</v>
      </c>
      <c r="AI28" s="109">
        <f t="shared" si="25"/>
        <v>0</v>
      </c>
      <c r="AT28" s="109">
        <f t="shared" si="26"/>
        <v>0</v>
      </c>
      <c r="BA28" s="109">
        <f t="shared" si="27"/>
        <v>0</v>
      </c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09">
        <f t="shared" si="28"/>
        <v>0</v>
      </c>
      <c r="BW28" s="109">
        <f t="shared" si="29"/>
        <v>0</v>
      </c>
      <c r="BZ28" s="109">
        <f t="shared" si="30"/>
        <v>0</v>
      </c>
      <c r="CA28" s="3"/>
      <c r="CB28" s="3"/>
      <c r="CC28" s="3"/>
      <c r="CD28" s="3"/>
      <c r="CE28" s="109">
        <f t="shared" si="31"/>
        <v>0</v>
      </c>
      <c r="CJ28" s="109">
        <f t="shared" si="32"/>
        <v>0</v>
      </c>
      <c r="CQ28" s="109">
        <f t="shared" si="33"/>
        <v>0</v>
      </c>
      <c r="CV28" s="109">
        <f t="shared" si="34"/>
        <v>0</v>
      </c>
      <c r="DA28" s="109">
        <f t="shared" si="35"/>
        <v>0</v>
      </c>
      <c r="DF28" s="109">
        <f t="shared" si="36"/>
        <v>0</v>
      </c>
      <c r="DK28" s="109">
        <f t="shared" si="37"/>
        <v>0</v>
      </c>
      <c r="DP28" s="109">
        <f t="shared" si="38"/>
        <v>0</v>
      </c>
      <c r="DU28" s="109">
        <f t="shared" si="39"/>
        <v>0</v>
      </c>
      <c r="DZ28" s="109">
        <f t="shared" si="40"/>
        <v>0</v>
      </c>
      <c r="EE28" s="109">
        <f t="shared" si="41"/>
        <v>0</v>
      </c>
      <c r="EF28" s="3"/>
      <c r="EG28" s="3"/>
      <c r="EH28" s="3"/>
      <c r="EI28" s="3"/>
      <c r="EJ28" s="109">
        <f t="shared" si="42"/>
        <v>0</v>
      </c>
      <c r="EK28" s="3">
        <f t="shared" si="43"/>
        <v>701</v>
      </c>
      <c r="EL28" t="str">
        <f>+VLOOKUP(A28,'[1]Listado jugadores VALORES'!$A:$D,4,FALSE)</f>
        <v>Delantero</v>
      </c>
      <c r="EM28">
        <f>+VLOOKUP(EK28,Clubes!$A:$O,15,FALSE)</f>
        <v>1</v>
      </c>
      <c r="EN28">
        <f>+VLOOKUP(EK28,Clubes!$A:$M,13,FALSE)</f>
        <v>3</v>
      </c>
      <c r="EO28">
        <f t="shared" si="44"/>
        <v>2</v>
      </c>
      <c r="EP28">
        <f t="shared" si="45"/>
        <v>2</v>
      </c>
      <c r="EQ28">
        <f t="shared" si="46"/>
        <v>0</v>
      </c>
      <c r="ER28">
        <f t="shared" si="47"/>
        <v>0</v>
      </c>
      <c r="ES28">
        <f t="shared" si="48"/>
        <v>0</v>
      </c>
      <c r="ET28">
        <f t="shared" si="49"/>
        <v>0</v>
      </c>
      <c r="EU28">
        <f t="shared" si="50"/>
        <v>0</v>
      </c>
      <c r="EV28">
        <f t="shared" si="51"/>
        <v>0</v>
      </c>
      <c r="EW28">
        <f t="shared" si="52"/>
        <v>0</v>
      </c>
      <c r="EX28">
        <f t="shared" si="53"/>
        <v>0</v>
      </c>
      <c r="EY28">
        <f t="shared" si="54"/>
        <v>0</v>
      </c>
      <c r="EZ28">
        <f t="shared" si="55"/>
        <v>0</v>
      </c>
      <c r="FA28">
        <f t="shared" si="56"/>
        <v>0</v>
      </c>
      <c r="FB28">
        <f t="shared" si="57"/>
        <v>-2</v>
      </c>
      <c r="FC28">
        <f t="shared" si="58"/>
        <v>2</v>
      </c>
    </row>
    <row r="29" spans="1:159">
      <c r="A29" s="139">
        <v>1797</v>
      </c>
      <c r="B29" s="139" t="s">
        <v>442</v>
      </c>
      <c r="C29" s="139">
        <v>7</v>
      </c>
      <c r="D29">
        <v>1</v>
      </c>
      <c r="E29" s="5">
        <v>1</v>
      </c>
      <c r="F29" s="5">
        <v>6</v>
      </c>
      <c r="G29" s="5">
        <v>3</v>
      </c>
      <c r="H29" s="111"/>
      <c r="I29" s="112"/>
      <c r="J29" s="112"/>
      <c r="K29" s="109">
        <f t="shared" si="22"/>
        <v>0</v>
      </c>
      <c r="M29" s="109">
        <f t="shared" si="23"/>
        <v>0</v>
      </c>
      <c r="X29" s="109">
        <f t="shared" si="24"/>
        <v>0</v>
      </c>
      <c r="AI29" s="109">
        <f t="shared" si="25"/>
        <v>0</v>
      </c>
      <c r="AT29" s="109">
        <f t="shared" si="26"/>
        <v>0</v>
      </c>
      <c r="BA29" s="109">
        <f t="shared" si="27"/>
        <v>0</v>
      </c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09">
        <f t="shared" si="28"/>
        <v>0</v>
      </c>
      <c r="BW29" s="109">
        <f t="shared" si="29"/>
        <v>0</v>
      </c>
      <c r="BZ29" s="109">
        <f t="shared" si="30"/>
        <v>0</v>
      </c>
      <c r="CA29" s="3"/>
      <c r="CB29" s="3"/>
      <c r="CC29" s="3"/>
      <c r="CD29" s="3"/>
      <c r="CE29" s="109">
        <f t="shared" si="31"/>
        <v>0</v>
      </c>
      <c r="CJ29" s="109">
        <f t="shared" si="32"/>
        <v>0</v>
      </c>
      <c r="CQ29" s="109">
        <f t="shared" si="33"/>
        <v>0</v>
      </c>
      <c r="CV29" s="109">
        <f t="shared" si="34"/>
        <v>0</v>
      </c>
      <c r="DA29" s="109">
        <f t="shared" si="35"/>
        <v>0</v>
      </c>
      <c r="DF29" s="109">
        <f t="shared" si="36"/>
        <v>0</v>
      </c>
      <c r="DK29" s="109">
        <f t="shared" si="37"/>
        <v>0</v>
      </c>
      <c r="DP29" s="109">
        <f t="shared" si="38"/>
        <v>0</v>
      </c>
      <c r="DU29" s="109">
        <f t="shared" si="39"/>
        <v>0</v>
      </c>
      <c r="DZ29" s="109">
        <f t="shared" si="40"/>
        <v>0</v>
      </c>
      <c r="EE29" s="109">
        <f t="shared" si="41"/>
        <v>0</v>
      </c>
      <c r="EF29" s="3"/>
      <c r="EG29" s="3"/>
      <c r="EH29" s="3"/>
      <c r="EI29" s="3"/>
      <c r="EJ29" s="109">
        <f t="shared" si="42"/>
        <v>0</v>
      </c>
      <c r="EK29" s="3">
        <f t="shared" si="43"/>
        <v>701</v>
      </c>
      <c r="EL29" t="str">
        <f>+VLOOKUP(A29,'[1]Listado jugadores VALORES'!$A:$D,4,FALSE)</f>
        <v>Defensa</v>
      </c>
      <c r="EM29">
        <f>+VLOOKUP(EK29,Clubes!$A:$O,15,FALSE)</f>
        <v>1</v>
      </c>
      <c r="EN29">
        <f>+VLOOKUP(EK29,Clubes!$A:$M,13,FALSE)</f>
        <v>3</v>
      </c>
      <c r="EO29">
        <f t="shared" si="44"/>
        <v>0</v>
      </c>
      <c r="EP29">
        <f t="shared" si="45"/>
        <v>0</v>
      </c>
      <c r="EQ29">
        <f t="shared" si="46"/>
        <v>0</v>
      </c>
      <c r="ER29">
        <f t="shared" si="47"/>
        <v>0</v>
      </c>
      <c r="ES29">
        <f t="shared" si="48"/>
        <v>0</v>
      </c>
      <c r="ET29">
        <f t="shared" si="49"/>
        <v>0</v>
      </c>
      <c r="EU29">
        <f t="shared" si="50"/>
        <v>0</v>
      </c>
      <c r="EV29">
        <f t="shared" si="51"/>
        <v>0</v>
      </c>
      <c r="EW29">
        <f t="shared" si="52"/>
        <v>0</v>
      </c>
      <c r="EX29">
        <f t="shared" si="53"/>
        <v>0</v>
      </c>
      <c r="EY29">
        <f t="shared" si="54"/>
        <v>0</v>
      </c>
      <c r="EZ29">
        <f t="shared" si="55"/>
        <v>0</v>
      </c>
      <c r="FA29">
        <f t="shared" si="56"/>
        <v>0</v>
      </c>
      <c r="FB29">
        <f t="shared" si="57"/>
        <v>0</v>
      </c>
      <c r="FC29">
        <f t="shared" si="58"/>
        <v>0</v>
      </c>
    </row>
    <row r="30" spans="1:159">
      <c r="A30" s="139">
        <v>777</v>
      </c>
      <c r="B30" s="139" t="s">
        <v>443</v>
      </c>
      <c r="C30" s="139">
        <v>7</v>
      </c>
      <c r="D30">
        <v>1</v>
      </c>
      <c r="E30" s="5">
        <v>1</v>
      </c>
      <c r="F30" s="5">
        <v>6</v>
      </c>
      <c r="G30" s="5">
        <v>1</v>
      </c>
      <c r="H30" s="111">
        <v>60</v>
      </c>
      <c r="I30" s="112">
        <f>45+4</f>
        <v>49</v>
      </c>
      <c r="J30" s="112"/>
      <c r="K30" s="109">
        <f t="shared" si="22"/>
        <v>1</v>
      </c>
      <c r="M30" s="109">
        <f t="shared" si="23"/>
        <v>0</v>
      </c>
      <c r="X30" s="109">
        <f t="shared" si="24"/>
        <v>0</v>
      </c>
      <c r="AI30" s="109">
        <f t="shared" si="25"/>
        <v>0</v>
      </c>
      <c r="AT30" s="109">
        <f t="shared" si="26"/>
        <v>0</v>
      </c>
      <c r="BA30" s="109">
        <f t="shared" si="27"/>
        <v>0</v>
      </c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09">
        <f t="shared" si="28"/>
        <v>0</v>
      </c>
      <c r="BW30" s="109">
        <f t="shared" si="29"/>
        <v>0</v>
      </c>
      <c r="BZ30" s="109">
        <f t="shared" si="30"/>
        <v>0</v>
      </c>
      <c r="CA30" s="3"/>
      <c r="CB30" s="3"/>
      <c r="CC30" s="3"/>
      <c r="CD30" s="3"/>
      <c r="CE30" s="109">
        <f t="shared" si="31"/>
        <v>0</v>
      </c>
      <c r="CJ30" s="109">
        <f t="shared" si="32"/>
        <v>0</v>
      </c>
      <c r="CQ30" s="109">
        <f t="shared" si="33"/>
        <v>0</v>
      </c>
      <c r="CV30" s="109">
        <f t="shared" si="34"/>
        <v>0</v>
      </c>
      <c r="DA30" s="109">
        <f t="shared" si="35"/>
        <v>0</v>
      </c>
      <c r="DF30" s="109">
        <f t="shared" si="36"/>
        <v>0</v>
      </c>
      <c r="DK30" s="109">
        <f t="shared" si="37"/>
        <v>0</v>
      </c>
      <c r="DP30" s="109">
        <f t="shared" si="38"/>
        <v>0</v>
      </c>
      <c r="DU30" s="109">
        <f t="shared" si="39"/>
        <v>0</v>
      </c>
      <c r="DZ30" s="109">
        <f t="shared" si="40"/>
        <v>0</v>
      </c>
      <c r="EE30" s="109">
        <f t="shared" si="41"/>
        <v>0</v>
      </c>
      <c r="EF30" s="3"/>
      <c r="EG30" s="3"/>
      <c r="EH30" s="3"/>
      <c r="EI30" s="3"/>
      <c r="EJ30" s="109">
        <f t="shared" si="42"/>
        <v>0</v>
      </c>
      <c r="EK30" s="3">
        <f t="shared" si="43"/>
        <v>701</v>
      </c>
      <c r="EL30" t="str">
        <f>+VLOOKUP(A30,'[1]Listado jugadores VALORES'!$A:$D,4,FALSE)</f>
        <v>Volante</v>
      </c>
      <c r="EM30">
        <f>+VLOOKUP(EK30,Clubes!$A:$O,15,FALSE)</f>
        <v>1</v>
      </c>
      <c r="EN30">
        <f>+VLOOKUP(EK30,Clubes!$A:$M,13,FALSE)</f>
        <v>3</v>
      </c>
      <c r="EO30">
        <f t="shared" si="44"/>
        <v>2</v>
      </c>
      <c r="EP30">
        <f t="shared" si="45"/>
        <v>2</v>
      </c>
      <c r="EQ30">
        <f t="shared" si="46"/>
        <v>-1</v>
      </c>
      <c r="ER30">
        <f t="shared" si="47"/>
        <v>0</v>
      </c>
      <c r="ES30">
        <f t="shared" si="48"/>
        <v>0</v>
      </c>
      <c r="ET30">
        <f t="shared" si="49"/>
        <v>0</v>
      </c>
      <c r="EU30">
        <f t="shared" si="50"/>
        <v>0</v>
      </c>
      <c r="EV30">
        <f t="shared" si="51"/>
        <v>0</v>
      </c>
      <c r="EW30">
        <f t="shared" si="52"/>
        <v>0</v>
      </c>
      <c r="EX30">
        <f t="shared" si="53"/>
        <v>0</v>
      </c>
      <c r="EY30">
        <f t="shared" si="54"/>
        <v>0</v>
      </c>
      <c r="EZ30">
        <f t="shared" si="55"/>
        <v>0</v>
      </c>
      <c r="FA30">
        <f t="shared" si="56"/>
        <v>0</v>
      </c>
      <c r="FB30">
        <f t="shared" si="57"/>
        <v>-2</v>
      </c>
      <c r="FC30">
        <f t="shared" si="58"/>
        <v>1</v>
      </c>
    </row>
    <row r="31" spans="1:159">
      <c r="A31" s="139">
        <v>657</v>
      </c>
      <c r="B31" s="139" t="s">
        <v>444</v>
      </c>
      <c r="C31" s="139">
        <v>7</v>
      </c>
      <c r="D31">
        <v>1</v>
      </c>
      <c r="E31" s="5">
        <v>1</v>
      </c>
      <c r="F31" s="5">
        <v>6</v>
      </c>
      <c r="G31" s="5">
        <v>3</v>
      </c>
      <c r="H31" s="111"/>
      <c r="I31" s="112"/>
      <c r="J31" s="112"/>
      <c r="K31" s="109">
        <f t="shared" si="22"/>
        <v>0</v>
      </c>
      <c r="M31" s="109">
        <f t="shared" si="23"/>
        <v>0</v>
      </c>
      <c r="X31" s="109">
        <f t="shared" si="24"/>
        <v>0</v>
      </c>
      <c r="AI31" s="109">
        <f t="shared" si="25"/>
        <v>0</v>
      </c>
      <c r="AT31" s="109">
        <f t="shared" si="26"/>
        <v>0</v>
      </c>
      <c r="BA31" s="109">
        <f t="shared" si="27"/>
        <v>0</v>
      </c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09">
        <f t="shared" si="28"/>
        <v>0</v>
      </c>
      <c r="BW31" s="109">
        <f t="shared" si="29"/>
        <v>0</v>
      </c>
      <c r="BZ31" s="109">
        <f t="shared" si="30"/>
        <v>0</v>
      </c>
      <c r="CA31" s="3"/>
      <c r="CB31" s="3"/>
      <c r="CC31" s="3"/>
      <c r="CD31" s="3"/>
      <c r="CE31" s="109">
        <f t="shared" si="31"/>
        <v>0</v>
      </c>
      <c r="CJ31" s="109">
        <f t="shared" si="32"/>
        <v>0</v>
      </c>
      <c r="CQ31" s="109">
        <f t="shared" si="33"/>
        <v>0</v>
      </c>
      <c r="CV31" s="109">
        <f t="shared" si="34"/>
        <v>0</v>
      </c>
      <c r="DA31" s="109">
        <f t="shared" si="35"/>
        <v>0</v>
      </c>
      <c r="DF31" s="109">
        <f t="shared" si="36"/>
        <v>0</v>
      </c>
      <c r="DK31" s="109">
        <f t="shared" si="37"/>
        <v>0</v>
      </c>
      <c r="DP31" s="109">
        <f t="shared" si="38"/>
        <v>0</v>
      </c>
      <c r="DU31" s="109">
        <f t="shared" si="39"/>
        <v>0</v>
      </c>
      <c r="DZ31" s="109">
        <f t="shared" si="40"/>
        <v>0</v>
      </c>
      <c r="EE31" s="109">
        <f t="shared" si="41"/>
        <v>0</v>
      </c>
      <c r="EF31" s="3"/>
      <c r="EG31" s="3"/>
      <c r="EH31" s="3"/>
      <c r="EI31" s="3"/>
      <c r="EJ31" s="109">
        <f t="shared" si="42"/>
        <v>0</v>
      </c>
      <c r="EK31" s="3">
        <f t="shared" si="43"/>
        <v>701</v>
      </c>
      <c r="EL31" t="str">
        <f>+VLOOKUP(A31,'[1]Listado jugadores VALORES'!$A:$D,4,FALSE)</f>
        <v>Defensa</v>
      </c>
      <c r="EM31">
        <f>+VLOOKUP(EK31,Clubes!$A:$O,15,FALSE)</f>
        <v>1</v>
      </c>
      <c r="EN31">
        <f>+VLOOKUP(EK31,Clubes!$A:$M,13,FALSE)</f>
        <v>3</v>
      </c>
      <c r="EO31">
        <f t="shared" si="44"/>
        <v>0</v>
      </c>
      <c r="EP31">
        <f t="shared" si="45"/>
        <v>0</v>
      </c>
      <c r="EQ31">
        <f t="shared" si="46"/>
        <v>0</v>
      </c>
      <c r="ER31">
        <f t="shared" si="47"/>
        <v>0</v>
      </c>
      <c r="ES31">
        <f t="shared" si="48"/>
        <v>0</v>
      </c>
      <c r="ET31">
        <f t="shared" si="49"/>
        <v>0</v>
      </c>
      <c r="EU31">
        <f t="shared" si="50"/>
        <v>0</v>
      </c>
      <c r="EV31">
        <f t="shared" si="51"/>
        <v>0</v>
      </c>
      <c r="EW31">
        <f t="shared" si="52"/>
        <v>0</v>
      </c>
      <c r="EX31">
        <f t="shared" si="53"/>
        <v>0</v>
      </c>
      <c r="EY31">
        <f t="shared" si="54"/>
        <v>0</v>
      </c>
      <c r="EZ31">
        <f t="shared" si="55"/>
        <v>0</v>
      </c>
      <c r="FA31">
        <f t="shared" si="56"/>
        <v>0</v>
      </c>
      <c r="FB31">
        <f t="shared" si="57"/>
        <v>0</v>
      </c>
      <c r="FC31">
        <f t="shared" si="58"/>
        <v>0</v>
      </c>
    </row>
    <row r="32" spans="1:159">
      <c r="A32" s="139">
        <v>2</v>
      </c>
      <c r="B32" s="139" t="s">
        <v>445</v>
      </c>
      <c r="C32" s="139">
        <v>1</v>
      </c>
      <c r="D32">
        <v>2</v>
      </c>
      <c r="E32" s="5">
        <v>1</v>
      </c>
      <c r="F32" s="5">
        <v>6</v>
      </c>
      <c r="G32" s="5">
        <v>1</v>
      </c>
      <c r="H32" s="111">
        <v>90</v>
      </c>
      <c r="I32" s="112"/>
      <c r="J32" s="112"/>
      <c r="K32" s="109">
        <f t="shared" si="22"/>
        <v>0</v>
      </c>
      <c r="M32" s="109">
        <f t="shared" si="23"/>
        <v>0</v>
      </c>
      <c r="X32" s="109">
        <f t="shared" si="24"/>
        <v>0</v>
      </c>
      <c r="AI32" s="109">
        <f t="shared" si="25"/>
        <v>0</v>
      </c>
      <c r="AT32" s="109">
        <f t="shared" si="26"/>
        <v>0</v>
      </c>
      <c r="BA32" s="109">
        <f t="shared" si="27"/>
        <v>0</v>
      </c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09">
        <f t="shared" si="28"/>
        <v>0</v>
      </c>
      <c r="BW32" s="109">
        <f t="shared" si="29"/>
        <v>0</v>
      </c>
      <c r="BZ32" s="109">
        <f t="shared" si="30"/>
        <v>0</v>
      </c>
      <c r="CA32" s="3"/>
      <c r="CB32" s="3"/>
      <c r="CC32" s="3"/>
      <c r="CD32" s="3"/>
      <c r="CE32" s="109">
        <f t="shared" si="31"/>
        <v>0</v>
      </c>
      <c r="CJ32" s="109">
        <f t="shared" si="32"/>
        <v>0</v>
      </c>
      <c r="CQ32" s="109">
        <f t="shared" si="33"/>
        <v>0</v>
      </c>
      <c r="CV32" s="109">
        <f t="shared" si="34"/>
        <v>0</v>
      </c>
      <c r="DA32" s="109">
        <f t="shared" si="35"/>
        <v>0</v>
      </c>
      <c r="DF32" s="109">
        <f t="shared" si="36"/>
        <v>0</v>
      </c>
      <c r="DK32" s="109">
        <f t="shared" si="37"/>
        <v>0</v>
      </c>
      <c r="DP32" s="109">
        <f t="shared" si="38"/>
        <v>0</v>
      </c>
      <c r="DU32" s="109">
        <f t="shared" si="39"/>
        <v>0</v>
      </c>
      <c r="DZ32" s="109">
        <f t="shared" si="40"/>
        <v>0</v>
      </c>
      <c r="EE32" s="109">
        <f t="shared" si="41"/>
        <v>0</v>
      </c>
      <c r="EF32" s="3"/>
      <c r="EG32" s="3"/>
      <c r="EH32" s="3"/>
      <c r="EI32" s="3"/>
      <c r="EJ32" s="109">
        <f t="shared" si="42"/>
        <v>0</v>
      </c>
      <c r="EK32" s="3">
        <f t="shared" si="43"/>
        <v>101</v>
      </c>
      <c r="EL32" t="str">
        <f>+VLOOKUP(A32,'[1]Listado jugadores VALORES'!$A:$D,4,FALSE)</f>
        <v>Portero</v>
      </c>
      <c r="EM32">
        <f>+VLOOKUP(EK32,Clubes!$A:$O,15,FALSE)</f>
        <v>0</v>
      </c>
      <c r="EN32">
        <f>+VLOOKUP(EK32,Clubes!$A:$M,13,FALSE)</f>
        <v>1</v>
      </c>
      <c r="EO32">
        <f t="shared" si="44"/>
        <v>2</v>
      </c>
      <c r="EP32">
        <f t="shared" si="45"/>
        <v>2</v>
      </c>
      <c r="EQ32">
        <f t="shared" si="46"/>
        <v>0</v>
      </c>
      <c r="ER32">
        <f t="shared" si="47"/>
        <v>0</v>
      </c>
      <c r="ES32">
        <f t="shared" si="48"/>
        <v>0</v>
      </c>
      <c r="ET32">
        <f t="shared" si="49"/>
        <v>0</v>
      </c>
      <c r="EU32">
        <f t="shared" si="50"/>
        <v>0</v>
      </c>
      <c r="EV32">
        <f t="shared" si="51"/>
        <v>0</v>
      </c>
      <c r="EW32">
        <f t="shared" si="52"/>
        <v>0</v>
      </c>
      <c r="EX32">
        <f t="shared" si="53"/>
        <v>0</v>
      </c>
      <c r="EY32">
        <f t="shared" si="54"/>
        <v>0</v>
      </c>
      <c r="EZ32">
        <f t="shared" si="55"/>
        <v>0</v>
      </c>
      <c r="FA32">
        <f t="shared" si="56"/>
        <v>3</v>
      </c>
      <c r="FB32">
        <f t="shared" si="57"/>
        <v>2</v>
      </c>
      <c r="FC32">
        <f t="shared" si="58"/>
        <v>9</v>
      </c>
    </row>
    <row r="33" spans="1:159">
      <c r="A33" s="139">
        <v>725</v>
      </c>
      <c r="B33" s="139" t="s">
        <v>446</v>
      </c>
      <c r="C33" s="139">
        <v>1</v>
      </c>
      <c r="D33">
        <v>2</v>
      </c>
      <c r="E33" s="5">
        <v>1</v>
      </c>
      <c r="F33" s="5">
        <v>6</v>
      </c>
      <c r="G33" s="5">
        <v>2</v>
      </c>
      <c r="H33" s="111"/>
      <c r="I33" s="112"/>
      <c r="J33" s="112"/>
      <c r="K33" s="109">
        <f t="shared" si="22"/>
        <v>0</v>
      </c>
      <c r="M33" s="109">
        <f t="shared" si="23"/>
        <v>0</v>
      </c>
      <c r="X33" s="109">
        <f t="shared" si="24"/>
        <v>0</v>
      </c>
      <c r="AI33" s="109">
        <f t="shared" si="25"/>
        <v>0</v>
      </c>
      <c r="AT33" s="109">
        <f t="shared" si="26"/>
        <v>0</v>
      </c>
      <c r="BA33" s="109">
        <f t="shared" si="27"/>
        <v>0</v>
      </c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09">
        <f t="shared" si="28"/>
        <v>0</v>
      </c>
      <c r="BW33" s="109">
        <f t="shared" si="29"/>
        <v>0</v>
      </c>
      <c r="BZ33" s="109">
        <f t="shared" si="30"/>
        <v>0</v>
      </c>
      <c r="CA33" s="3"/>
      <c r="CB33" s="3"/>
      <c r="CC33" s="3"/>
      <c r="CD33" s="3"/>
      <c r="CE33" s="109">
        <f t="shared" si="31"/>
        <v>0</v>
      </c>
      <c r="CJ33" s="109">
        <f t="shared" si="32"/>
        <v>0</v>
      </c>
      <c r="CQ33" s="109">
        <f t="shared" si="33"/>
        <v>0</v>
      </c>
      <c r="CV33" s="109">
        <f t="shared" si="34"/>
        <v>0</v>
      </c>
      <c r="DA33" s="109">
        <f t="shared" si="35"/>
        <v>0</v>
      </c>
      <c r="DF33" s="109">
        <f t="shared" si="36"/>
        <v>0</v>
      </c>
      <c r="DK33" s="109">
        <f t="shared" si="37"/>
        <v>0</v>
      </c>
      <c r="DP33" s="109">
        <f t="shared" si="38"/>
        <v>0</v>
      </c>
      <c r="DU33" s="109">
        <f t="shared" si="39"/>
        <v>0</v>
      </c>
      <c r="DZ33" s="109">
        <f t="shared" si="40"/>
        <v>0</v>
      </c>
      <c r="EE33" s="109">
        <f t="shared" si="41"/>
        <v>0</v>
      </c>
      <c r="EF33" s="3"/>
      <c r="EG33" s="3"/>
      <c r="EH33" s="3"/>
      <c r="EI33" s="3"/>
      <c r="EJ33" s="109">
        <f t="shared" si="42"/>
        <v>0</v>
      </c>
      <c r="EK33" s="3">
        <f t="shared" si="43"/>
        <v>101</v>
      </c>
      <c r="EL33" t="str">
        <f>+VLOOKUP(A33,'[1]Listado jugadores VALORES'!$A:$D,4,FALSE)</f>
        <v>Portero</v>
      </c>
      <c r="EM33">
        <f>+VLOOKUP(EK33,Clubes!$A:$O,15,FALSE)</f>
        <v>0</v>
      </c>
      <c r="EN33">
        <f>+VLOOKUP(EK33,Clubes!$A:$M,13,FALSE)</f>
        <v>1</v>
      </c>
      <c r="EO33">
        <f t="shared" si="44"/>
        <v>1</v>
      </c>
      <c r="EP33">
        <f t="shared" si="45"/>
        <v>0</v>
      </c>
      <c r="EQ33">
        <f t="shared" si="46"/>
        <v>0</v>
      </c>
      <c r="ER33">
        <f t="shared" si="47"/>
        <v>0</v>
      </c>
      <c r="ES33">
        <f t="shared" si="48"/>
        <v>0</v>
      </c>
      <c r="ET33">
        <f t="shared" si="49"/>
        <v>0</v>
      </c>
      <c r="EU33">
        <f t="shared" si="50"/>
        <v>0</v>
      </c>
      <c r="EV33">
        <f t="shared" si="51"/>
        <v>0</v>
      </c>
      <c r="EW33">
        <f t="shared" si="52"/>
        <v>0</v>
      </c>
      <c r="EX33">
        <f t="shared" si="53"/>
        <v>0</v>
      </c>
      <c r="EY33">
        <f t="shared" si="54"/>
        <v>0</v>
      </c>
      <c r="EZ33">
        <f t="shared" si="55"/>
        <v>0</v>
      </c>
      <c r="FA33">
        <f t="shared" si="56"/>
        <v>0</v>
      </c>
      <c r="FB33">
        <f t="shared" si="57"/>
        <v>0</v>
      </c>
      <c r="FC33">
        <f t="shared" si="58"/>
        <v>1</v>
      </c>
    </row>
    <row r="34" spans="1:159">
      <c r="A34" s="139">
        <v>20</v>
      </c>
      <c r="B34" s="139" t="s">
        <v>447</v>
      </c>
      <c r="C34" s="139">
        <v>1</v>
      </c>
      <c r="D34">
        <v>2</v>
      </c>
      <c r="E34" s="5">
        <v>1</v>
      </c>
      <c r="F34" s="5">
        <v>6</v>
      </c>
      <c r="G34" s="5">
        <v>1</v>
      </c>
      <c r="H34" s="111">
        <v>74</v>
      </c>
      <c r="I34" s="112"/>
      <c r="J34" s="112"/>
      <c r="K34" s="109">
        <f t="shared" si="22"/>
        <v>0</v>
      </c>
      <c r="M34" s="109">
        <f t="shared" si="23"/>
        <v>0</v>
      </c>
      <c r="X34" s="109">
        <f t="shared" si="24"/>
        <v>0</v>
      </c>
      <c r="AI34" s="109">
        <f t="shared" si="25"/>
        <v>0</v>
      </c>
      <c r="AT34" s="109">
        <f t="shared" si="26"/>
        <v>0</v>
      </c>
      <c r="BA34" s="109">
        <f t="shared" si="27"/>
        <v>0</v>
      </c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09">
        <f t="shared" si="28"/>
        <v>0</v>
      </c>
      <c r="BW34" s="109">
        <f t="shared" si="29"/>
        <v>0</v>
      </c>
      <c r="BZ34" s="109">
        <f t="shared" si="30"/>
        <v>0</v>
      </c>
      <c r="CA34" s="3"/>
      <c r="CB34" s="3"/>
      <c r="CC34" s="3"/>
      <c r="CD34" s="3"/>
      <c r="CE34" s="109">
        <f t="shared" si="31"/>
        <v>0</v>
      </c>
      <c r="CJ34" s="109">
        <f t="shared" si="32"/>
        <v>0</v>
      </c>
      <c r="CQ34" s="109">
        <f t="shared" si="33"/>
        <v>0</v>
      </c>
      <c r="CV34" s="109">
        <f t="shared" si="34"/>
        <v>0</v>
      </c>
      <c r="DA34" s="109">
        <f t="shared" si="35"/>
        <v>0</v>
      </c>
      <c r="DF34" s="109">
        <f t="shared" si="36"/>
        <v>0</v>
      </c>
      <c r="DK34" s="109">
        <f t="shared" si="37"/>
        <v>0</v>
      </c>
      <c r="DP34" s="109">
        <f t="shared" si="38"/>
        <v>0</v>
      </c>
      <c r="DU34" s="109">
        <f t="shared" si="39"/>
        <v>0</v>
      </c>
      <c r="DZ34" s="109">
        <f t="shared" si="40"/>
        <v>0</v>
      </c>
      <c r="EE34" s="109">
        <f t="shared" si="41"/>
        <v>0</v>
      </c>
      <c r="EF34" s="3"/>
      <c r="EG34" s="3"/>
      <c r="EH34" s="3"/>
      <c r="EI34" s="3"/>
      <c r="EJ34" s="109">
        <f t="shared" si="42"/>
        <v>0</v>
      </c>
      <c r="EK34" s="3">
        <f t="shared" si="43"/>
        <v>101</v>
      </c>
      <c r="EL34" t="str">
        <f>+VLOOKUP(A34,'[1]Listado jugadores VALORES'!$A:$D,4,FALSE)</f>
        <v>Defensa</v>
      </c>
      <c r="EM34">
        <f>+VLOOKUP(EK34,Clubes!$A:$O,15,FALSE)</f>
        <v>0</v>
      </c>
      <c r="EN34">
        <f>+VLOOKUP(EK34,Clubes!$A:$M,13,FALSE)</f>
        <v>1</v>
      </c>
      <c r="EO34">
        <f t="shared" si="44"/>
        <v>2</v>
      </c>
      <c r="EP34">
        <f t="shared" si="45"/>
        <v>2</v>
      </c>
      <c r="EQ34">
        <f t="shared" si="46"/>
        <v>0</v>
      </c>
      <c r="ER34">
        <f t="shared" si="47"/>
        <v>0</v>
      </c>
      <c r="ES34">
        <f t="shared" si="48"/>
        <v>0</v>
      </c>
      <c r="ET34">
        <f t="shared" si="49"/>
        <v>0</v>
      </c>
      <c r="EU34">
        <f t="shared" si="50"/>
        <v>0</v>
      </c>
      <c r="EV34">
        <f t="shared" si="51"/>
        <v>0</v>
      </c>
      <c r="EW34">
        <f t="shared" si="52"/>
        <v>0</v>
      </c>
      <c r="EX34">
        <f t="shared" si="53"/>
        <v>0</v>
      </c>
      <c r="EY34">
        <f t="shared" si="54"/>
        <v>0</v>
      </c>
      <c r="EZ34">
        <f t="shared" si="55"/>
        <v>0</v>
      </c>
      <c r="FA34">
        <f t="shared" si="56"/>
        <v>2</v>
      </c>
      <c r="FB34">
        <f t="shared" si="57"/>
        <v>2</v>
      </c>
      <c r="FC34">
        <f t="shared" si="58"/>
        <v>8</v>
      </c>
    </row>
    <row r="35" spans="1:159">
      <c r="A35" s="139">
        <v>1963</v>
      </c>
      <c r="B35" s="142" t="s">
        <v>448</v>
      </c>
      <c r="C35" s="139">
        <v>1</v>
      </c>
      <c r="D35">
        <v>2</v>
      </c>
      <c r="E35" s="5">
        <v>1</v>
      </c>
      <c r="F35" s="5">
        <v>6</v>
      </c>
      <c r="G35" s="5">
        <v>3</v>
      </c>
      <c r="H35" s="111"/>
      <c r="I35" s="112"/>
      <c r="J35" s="112"/>
      <c r="K35" s="109">
        <f t="shared" si="22"/>
        <v>0</v>
      </c>
      <c r="M35" s="109">
        <f t="shared" si="23"/>
        <v>0</v>
      </c>
      <c r="X35" s="109">
        <f t="shared" si="24"/>
        <v>0</v>
      </c>
      <c r="AI35" s="109">
        <f t="shared" si="25"/>
        <v>0</v>
      </c>
      <c r="AT35" s="109">
        <f t="shared" si="26"/>
        <v>0</v>
      </c>
      <c r="BA35" s="109">
        <f t="shared" si="27"/>
        <v>0</v>
      </c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09">
        <f t="shared" si="28"/>
        <v>0</v>
      </c>
      <c r="BW35" s="109">
        <f t="shared" si="29"/>
        <v>0</v>
      </c>
      <c r="BZ35" s="109">
        <f t="shared" si="30"/>
        <v>0</v>
      </c>
      <c r="CA35" s="3"/>
      <c r="CB35" s="3"/>
      <c r="CC35" s="3"/>
      <c r="CD35" s="3"/>
      <c r="CE35" s="109">
        <f t="shared" si="31"/>
        <v>0</v>
      </c>
      <c r="CJ35" s="109">
        <f t="shared" si="32"/>
        <v>0</v>
      </c>
      <c r="CQ35" s="109">
        <f t="shared" si="33"/>
        <v>0</v>
      </c>
      <c r="CV35" s="109">
        <f t="shared" si="34"/>
        <v>0</v>
      </c>
      <c r="DA35" s="109">
        <f t="shared" si="35"/>
        <v>0</v>
      </c>
      <c r="DF35" s="109">
        <f t="shared" si="36"/>
        <v>0</v>
      </c>
      <c r="DK35" s="109">
        <f t="shared" si="37"/>
        <v>0</v>
      </c>
      <c r="DP35" s="109">
        <f t="shared" si="38"/>
        <v>0</v>
      </c>
      <c r="DU35" s="109">
        <f t="shared" si="39"/>
        <v>0</v>
      </c>
      <c r="DZ35" s="109">
        <f t="shared" si="40"/>
        <v>0</v>
      </c>
      <c r="EE35" s="109">
        <f t="shared" si="41"/>
        <v>0</v>
      </c>
      <c r="EF35" s="3"/>
      <c r="EG35" s="3"/>
      <c r="EH35" s="3"/>
      <c r="EI35" s="3"/>
      <c r="EJ35" s="109">
        <f t="shared" si="42"/>
        <v>0</v>
      </c>
      <c r="EK35" s="3">
        <f t="shared" si="43"/>
        <v>101</v>
      </c>
      <c r="EL35" t="str">
        <f>+VLOOKUP(A35,'[1]Listado jugadores VALORES'!$A:$D,4,FALSE)</f>
        <v>Delantero</v>
      </c>
      <c r="EM35">
        <f>+VLOOKUP(EK35,Clubes!$A:$O,15,FALSE)</f>
        <v>0</v>
      </c>
      <c r="EN35">
        <f>+VLOOKUP(EK35,Clubes!$A:$M,13,FALSE)</f>
        <v>1</v>
      </c>
      <c r="EO35">
        <f t="shared" si="44"/>
        <v>0</v>
      </c>
      <c r="EP35">
        <f t="shared" si="45"/>
        <v>0</v>
      </c>
      <c r="EQ35">
        <f t="shared" si="46"/>
        <v>0</v>
      </c>
      <c r="ER35">
        <f t="shared" si="47"/>
        <v>0</v>
      </c>
      <c r="ES35">
        <f t="shared" si="48"/>
        <v>0</v>
      </c>
      <c r="ET35">
        <f t="shared" si="49"/>
        <v>0</v>
      </c>
      <c r="EU35">
        <f t="shared" si="50"/>
        <v>0</v>
      </c>
      <c r="EV35">
        <f t="shared" si="51"/>
        <v>0</v>
      </c>
      <c r="EW35">
        <f t="shared" si="52"/>
        <v>0</v>
      </c>
      <c r="EX35">
        <f t="shared" si="53"/>
        <v>0</v>
      </c>
      <c r="EY35">
        <f t="shared" si="54"/>
        <v>0</v>
      </c>
      <c r="EZ35">
        <f t="shared" si="55"/>
        <v>0</v>
      </c>
      <c r="FA35">
        <f t="shared" si="56"/>
        <v>0</v>
      </c>
      <c r="FB35">
        <f t="shared" si="57"/>
        <v>0</v>
      </c>
      <c r="FC35">
        <f t="shared" si="58"/>
        <v>0</v>
      </c>
    </row>
    <row r="36" spans="1:159">
      <c r="A36" s="139">
        <v>65</v>
      </c>
      <c r="B36" s="139" t="s">
        <v>449</v>
      </c>
      <c r="C36" s="139">
        <v>1</v>
      </c>
      <c r="D36">
        <v>2</v>
      </c>
      <c r="E36" s="5">
        <v>1</v>
      </c>
      <c r="F36" s="5">
        <v>6</v>
      </c>
      <c r="G36" s="5">
        <v>1</v>
      </c>
      <c r="H36" s="111">
        <v>90</v>
      </c>
      <c r="I36" s="112"/>
      <c r="J36" s="112"/>
      <c r="K36" s="109">
        <f t="shared" si="22"/>
        <v>0</v>
      </c>
      <c r="M36" s="109">
        <f t="shared" si="23"/>
        <v>0</v>
      </c>
      <c r="X36" s="109">
        <f t="shared" si="24"/>
        <v>0</v>
      </c>
      <c r="AI36" s="109">
        <f t="shared" si="25"/>
        <v>0</v>
      </c>
      <c r="AT36" s="109">
        <f t="shared" si="26"/>
        <v>0</v>
      </c>
      <c r="BA36" s="109">
        <f t="shared" si="27"/>
        <v>0</v>
      </c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09">
        <f t="shared" si="28"/>
        <v>0</v>
      </c>
      <c r="BW36" s="109">
        <f t="shared" si="29"/>
        <v>0</v>
      </c>
      <c r="BZ36" s="109">
        <f t="shared" si="30"/>
        <v>0</v>
      </c>
      <c r="CA36" s="3"/>
      <c r="CB36" s="3"/>
      <c r="CC36" s="3"/>
      <c r="CD36" s="3"/>
      <c r="CE36" s="109">
        <f t="shared" si="31"/>
        <v>0</v>
      </c>
      <c r="CJ36" s="109">
        <f t="shared" si="32"/>
        <v>0</v>
      </c>
      <c r="CQ36" s="109">
        <f t="shared" si="33"/>
        <v>0</v>
      </c>
      <c r="CV36" s="109">
        <f t="shared" si="34"/>
        <v>0</v>
      </c>
      <c r="DA36" s="109">
        <f t="shared" si="35"/>
        <v>0</v>
      </c>
      <c r="DF36" s="109">
        <f t="shared" si="36"/>
        <v>0</v>
      </c>
      <c r="DK36" s="109">
        <f t="shared" si="37"/>
        <v>0</v>
      </c>
      <c r="DP36" s="109">
        <f t="shared" si="38"/>
        <v>0</v>
      </c>
      <c r="DU36" s="109">
        <f t="shared" si="39"/>
        <v>0</v>
      </c>
      <c r="DZ36" s="109">
        <f t="shared" si="40"/>
        <v>0</v>
      </c>
      <c r="EE36" s="109">
        <f t="shared" si="41"/>
        <v>0</v>
      </c>
      <c r="EF36" s="3"/>
      <c r="EG36" s="3"/>
      <c r="EH36" s="3"/>
      <c r="EI36" s="3"/>
      <c r="EJ36" s="109">
        <f t="shared" si="42"/>
        <v>0</v>
      </c>
      <c r="EK36" s="3">
        <f t="shared" si="43"/>
        <v>101</v>
      </c>
      <c r="EL36" t="str">
        <f>+VLOOKUP(A36,'[1]Listado jugadores VALORES'!$A:$D,4,FALSE)</f>
        <v>Delantero</v>
      </c>
      <c r="EM36">
        <f>+VLOOKUP(EK36,Clubes!$A:$O,15,FALSE)</f>
        <v>0</v>
      </c>
      <c r="EN36">
        <f>+VLOOKUP(EK36,Clubes!$A:$M,13,FALSE)</f>
        <v>1</v>
      </c>
      <c r="EO36">
        <f t="shared" si="44"/>
        <v>2</v>
      </c>
      <c r="EP36">
        <f t="shared" si="45"/>
        <v>2</v>
      </c>
      <c r="EQ36">
        <f t="shared" si="46"/>
        <v>0</v>
      </c>
      <c r="ER36">
        <f t="shared" si="47"/>
        <v>0</v>
      </c>
      <c r="ES36">
        <f t="shared" si="48"/>
        <v>0</v>
      </c>
      <c r="ET36">
        <f t="shared" si="49"/>
        <v>0</v>
      </c>
      <c r="EU36">
        <f t="shared" si="50"/>
        <v>0</v>
      </c>
      <c r="EV36">
        <f t="shared" si="51"/>
        <v>0</v>
      </c>
      <c r="EW36">
        <f t="shared" si="52"/>
        <v>0</v>
      </c>
      <c r="EX36">
        <f t="shared" si="53"/>
        <v>0</v>
      </c>
      <c r="EY36">
        <f t="shared" si="54"/>
        <v>0</v>
      </c>
      <c r="EZ36">
        <f t="shared" si="55"/>
        <v>0</v>
      </c>
      <c r="FA36">
        <f t="shared" si="56"/>
        <v>0</v>
      </c>
      <c r="FB36">
        <f t="shared" si="57"/>
        <v>2</v>
      </c>
      <c r="FC36">
        <f t="shared" si="58"/>
        <v>6</v>
      </c>
    </row>
    <row r="37" spans="1:159">
      <c r="A37" s="139">
        <v>73</v>
      </c>
      <c r="B37" s="139" t="s">
        <v>450</v>
      </c>
      <c r="C37" s="139">
        <v>1</v>
      </c>
      <c r="D37">
        <v>2</v>
      </c>
      <c r="E37" s="5">
        <v>1</v>
      </c>
      <c r="F37" s="5">
        <v>6</v>
      </c>
      <c r="G37" s="5">
        <v>1</v>
      </c>
      <c r="H37" s="111">
        <v>90</v>
      </c>
      <c r="I37" s="112"/>
      <c r="J37" s="112"/>
      <c r="K37" s="109">
        <f t="shared" si="22"/>
        <v>0</v>
      </c>
      <c r="M37" s="109">
        <f t="shared" si="23"/>
        <v>0</v>
      </c>
      <c r="X37" s="109">
        <f t="shared" si="24"/>
        <v>0</v>
      </c>
      <c r="AI37" s="109">
        <f t="shared" si="25"/>
        <v>0</v>
      </c>
      <c r="AT37" s="109">
        <f t="shared" si="26"/>
        <v>0</v>
      </c>
      <c r="BA37" s="109">
        <f t="shared" si="27"/>
        <v>0</v>
      </c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09">
        <f t="shared" si="28"/>
        <v>0</v>
      </c>
      <c r="BW37" s="109">
        <f t="shared" si="29"/>
        <v>0</v>
      </c>
      <c r="BZ37" s="109">
        <f t="shared" si="30"/>
        <v>0</v>
      </c>
      <c r="CA37" s="3"/>
      <c r="CB37" s="3"/>
      <c r="CC37" s="3"/>
      <c r="CD37" s="3"/>
      <c r="CE37" s="109">
        <f t="shared" si="31"/>
        <v>0</v>
      </c>
      <c r="CJ37" s="109">
        <f t="shared" si="32"/>
        <v>0</v>
      </c>
      <c r="CQ37" s="109">
        <f t="shared" si="33"/>
        <v>0</v>
      </c>
      <c r="CV37" s="109">
        <f t="shared" si="34"/>
        <v>0</v>
      </c>
      <c r="DA37" s="109">
        <f t="shared" si="35"/>
        <v>0</v>
      </c>
      <c r="DF37" s="109">
        <f t="shared" si="36"/>
        <v>0</v>
      </c>
      <c r="DK37" s="109">
        <f t="shared" si="37"/>
        <v>0</v>
      </c>
      <c r="DP37" s="109">
        <f t="shared" si="38"/>
        <v>0</v>
      </c>
      <c r="DU37" s="109">
        <f t="shared" si="39"/>
        <v>0</v>
      </c>
      <c r="DZ37" s="109">
        <f t="shared" si="40"/>
        <v>0</v>
      </c>
      <c r="EE37" s="109">
        <f t="shared" si="41"/>
        <v>0</v>
      </c>
      <c r="EF37" s="3"/>
      <c r="EG37" s="3"/>
      <c r="EH37" s="3"/>
      <c r="EI37" s="3"/>
      <c r="EJ37" s="109">
        <f t="shared" si="42"/>
        <v>0</v>
      </c>
      <c r="EK37" s="3">
        <f t="shared" si="43"/>
        <v>101</v>
      </c>
      <c r="EL37" t="str">
        <f>+VLOOKUP(A37,'[1]Listado jugadores VALORES'!$A:$D,4,FALSE)</f>
        <v>Defensa</v>
      </c>
      <c r="EM37">
        <f>+VLOOKUP(EK37,Clubes!$A:$O,15,FALSE)</f>
        <v>0</v>
      </c>
      <c r="EN37">
        <f>+VLOOKUP(EK37,Clubes!$A:$M,13,FALSE)</f>
        <v>1</v>
      </c>
      <c r="EO37">
        <f t="shared" si="44"/>
        <v>2</v>
      </c>
      <c r="EP37">
        <f t="shared" si="45"/>
        <v>2</v>
      </c>
      <c r="EQ37">
        <f t="shared" si="46"/>
        <v>0</v>
      </c>
      <c r="ER37">
        <f t="shared" si="47"/>
        <v>0</v>
      </c>
      <c r="ES37">
        <f t="shared" si="48"/>
        <v>0</v>
      </c>
      <c r="ET37">
        <f t="shared" si="49"/>
        <v>0</v>
      </c>
      <c r="EU37">
        <f t="shared" si="50"/>
        <v>0</v>
      </c>
      <c r="EV37">
        <f t="shared" si="51"/>
        <v>0</v>
      </c>
      <c r="EW37">
        <f t="shared" si="52"/>
        <v>0</v>
      </c>
      <c r="EX37">
        <f t="shared" si="53"/>
        <v>0</v>
      </c>
      <c r="EY37">
        <f t="shared" si="54"/>
        <v>0</v>
      </c>
      <c r="EZ37">
        <f t="shared" si="55"/>
        <v>0</v>
      </c>
      <c r="FA37">
        <f t="shared" si="56"/>
        <v>2</v>
      </c>
      <c r="FB37">
        <f t="shared" si="57"/>
        <v>2</v>
      </c>
      <c r="FC37">
        <f t="shared" si="58"/>
        <v>8</v>
      </c>
    </row>
    <row r="38" spans="1:159">
      <c r="A38" s="139">
        <v>1834</v>
      </c>
      <c r="B38" s="139" t="s">
        <v>451</v>
      </c>
      <c r="C38" s="139">
        <v>1</v>
      </c>
      <c r="D38">
        <v>2</v>
      </c>
      <c r="E38" s="5">
        <v>1</v>
      </c>
      <c r="F38" s="5">
        <v>6</v>
      </c>
      <c r="G38" s="5">
        <v>3</v>
      </c>
      <c r="H38" s="111"/>
      <c r="I38" s="112"/>
      <c r="J38" s="112"/>
      <c r="K38" s="109">
        <f t="shared" si="22"/>
        <v>0</v>
      </c>
      <c r="M38" s="109">
        <f t="shared" si="23"/>
        <v>0</v>
      </c>
      <c r="X38" s="109">
        <f t="shared" si="24"/>
        <v>0</v>
      </c>
      <c r="AI38" s="109">
        <f t="shared" si="25"/>
        <v>0</v>
      </c>
      <c r="AT38" s="109">
        <f t="shared" si="26"/>
        <v>0</v>
      </c>
      <c r="BA38" s="109">
        <f t="shared" si="27"/>
        <v>0</v>
      </c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09">
        <f t="shared" si="28"/>
        <v>0</v>
      </c>
      <c r="BW38" s="109">
        <f t="shared" si="29"/>
        <v>0</v>
      </c>
      <c r="BZ38" s="109">
        <f t="shared" si="30"/>
        <v>0</v>
      </c>
      <c r="CA38" s="3"/>
      <c r="CB38" s="3"/>
      <c r="CC38" s="3"/>
      <c r="CD38" s="3"/>
      <c r="CE38" s="109">
        <f t="shared" si="31"/>
        <v>0</v>
      </c>
      <c r="CJ38" s="109">
        <f t="shared" si="32"/>
        <v>0</v>
      </c>
      <c r="CQ38" s="109">
        <f t="shared" si="33"/>
        <v>0</v>
      </c>
      <c r="CV38" s="109">
        <f t="shared" si="34"/>
        <v>0</v>
      </c>
      <c r="DA38" s="109">
        <f t="shared" si="35"/>
        <v>0</v>
      </c>
      <c r="DF38" s="109">
        <f t="shared" si="36"/>
        <v>0</v>
      </c>
      <c r="DK38" s="109">
        <f t="shared" si="37"/>
        <v>0</v>
      </c>
      <c r="DP38" s="109">
        <f t="shared" si="38"/>
        <v>0</v>
      </c>
      <c r="DU38" s="109">
        <f t="shared" si="39"/>
        <v>0</v>
      </c>
      <c r="DZ38" s="109">
        <f t="shared" si="40"/>
        <v>0</v>
      </c>
      <c r="EE38" s="109">
        <f t="shared" si="41"/>
        <v>0</v>
      </c>
      <c r="EF38" s="3"/>
      <c r="EG38" s="3"/>
      <c r="EH38" s="3"/>
      <c r="EI38" s="3"/>
      <c r="EJ38" s="109">
        <f t="shared" si="42"/>
        <v>0</v>
      </c>
      <c r="EK38" s="3">
        <f t="shared" si="43"/>
        <v>101</v>
      </c>
      <c r="EL38" t="str">
        <f>+VLOOKUP(A38,'[1]Listado jugadores VALORES'!$A:$D,4,FALSE)</f>
        <v>Delantero</v>
      </c>
      <c r="EM38">
        <f>+VLOOKUP(EK38,Clubes!$A:$O,15,FALSE)</f>
        <v>0</v>
      </c>
      <c r="EN38">
        <f>+VLOOKUP(EK38,Clubes!$A:$M,13,FALSE)</f>
        <v>1</v>
      </c>
      <c r="EO38">
        <f t="shared" si="44"/>
        <v>0</v>
      </c>
      <c r="EP38">
        <f t="shared" si="45"/>
        <v>0</v>
      </c>
      <c r="EQ38">
        <f t="shared" si="46"/>
        <v>0</v>
      </c>
      <c r="ER38">
        <f t="shared" si="47"/>
        <v>0</v>
      </c>
      <c r="ES38">
        <f t="shared" si="48"/>
        <v>0</v>
      </c>
      <c r="ET38">
        <f t="shared" si="49"/>
        <v>0</v>
      </c>
      <c r="EU38">
        <f t="shared" si="50"/>
        <v>0</v>
      </c>
      <c r="EV38">
        <f t="shared" si="51"/>
        <v>0</v>
      </c>
      <c r="EW38">
        <f t="shared" si="52"/>
        <v>0</v>
      </c>
      <c r="EX38">
        <f t="shared" si="53"/>
        <v>0</v>
      </c>
      <c r="EY38">
        <f t="shared" si="54"/>
        <v>0</v>
      </c>
      <c r="EZ38">
        <f t="shared" si="55"/>
        <v>0</v>
      </c>
      <c r="FA38">
        <f t="shared" si="56"/>
        <v>0</v>
      </c>
      <c r="FB38">
        <f t="shared" si="57"/>
        <v>0</v>
      </c>
      <c r="FC38">
        <f t="shared" si="58"/>
        <v>0</v>
      </c>
    </row>
    <row r="39" spans="1:159">
      <c r="A39" s="139">
        <v>135</v>
      </c>
      <c r="B39" s="139" t="s">
        <v>452</v>
      </c>
      <c r="C39" s="139">
        <v>1</v>
      </c>
      <c r="D39">
        <v>2</v>
      </c>
      <c r="E39" s="5">
        <v>1</v>
      </c>
      <c r="F39" s="5">
        <v>6</v>
      </c>
      <c r="G39" s="5">
        <v>1</v>
      </c>
      <c r="H39" s="111">
        <v>90</v>
      </c>
      <c r="I39" s="112"/>
      <c r="J39" s="112"/>
      <c r="K39" s="109">
        <f t="shared" si="22"/>
        <v>0</v>
      </c>
      <c r="M39" s="109">
        <f t="shared" si="23"/>
        <v>0</v>
      </c>
      <c r="N39" s="4">
        <v>79</v>
      </c>
      <c r="X39" s="109">
        <f t="shared" si="24"/>
        <v>1</v>
      </c>
      <c r="Y39" s="3">
        <v>1</v>
      </c>
      <c r="AI39" s="109">
        <f t="shared" si="25"/>
        <v>1</v>
      </c>
      <c r="AJ39" s="3">
        <v>1</v>
      </c>
      <c r="AT39" s="109">
        <f t="shared" si="26"/>
        <v>1</v>
      </c>
      <c r="BA39" s="109">
        <f t="shared" si="27"/>
        <v>0</v>
      </c>
      <c r="BB39" s="113">
        <v>0</v>
      </c>
      <c r="BC39" s="113"/>
      <c r="BD39" s="113"/>
      <c r="BE39" s="113"/>
      <c r="BF39" s="113"/>
      <c r="BG39" s="113"/>
      <c r="BH39" s="113"/>
      <c r="BI39" s="113"/>
      <c r="BJ39" s="113"/>
      <c r="BK39" s="113"/>
      <c r="BL39" s="109">
        <f t="shared" si="28"/>
        <v>0</v>
      </c>
      <c r="BW39" s="109">
        <f t="shared" si="29"/>
        <v>0</v>
      </c>
      <c r="BZ39" s="109">
        <f t="shared" si="30"/>
        <v>0</v>
      </c>
      <c r="CA39" s="3"/>
      <c r="CB39" s="3"/>
      <c r="CC39" s="3"/>
      <c r="CD39" s="3"/>
      <c r="CE39" s="109">
        <f t="shared" si="31"/>
        <v>0</v>
      </c>
      <c r="CJ39" s="109">
        <f t="shared" si="32"/>
        <v>0</v>
      </c>
      <c r="CQ39" s="109">
        <f t="shared" si="33"/>
        <v>0</v>
      </c>
      <c r="CV39" s="109">
        <f t="shared" si="34"/>
        <v>0</v>
      </c>
      <c r="DA39" s="109">
        <f t="shared" si="35"/>
        <v>0</v>
      </c>
      <c r="DF39" s="109">
        <f t="shared" si="36"/>
        <v>0</v>
      </c>
      <c r="DK39" s="109">
        <f t="shared" si="37"/>
        <v>0</v>
      </c>
      <c r="DP39" s="109">
        <f t="shared" si="38"/>
        <v>0</v>
      </c>
      <c r="DU39" s="109">
        <f t="shared" si="39"/>
        <v>0</v>
      </c>
      <c r="DZ39" s="109">
        <f t="shared" si="40"/>
        <v>0</v>
      </c>
      <c r="EE39" s="109">
        <f t="shared" si="41"/>
        <v>0</v>
      </c>
      <c r="EF39" s="3"/>
      <c r="EG39" s="3"/>
      <c r="EH39" s="3"/>
      <c r="EI39" s="3"/>
      <c r="EJ39" s="109">
        <f t="shared" si="42"/>
        <v>0</v>
      </c>
      <c r="EK39" s="3">
        <f t="shared" si="43"/>
        <v>101</v>
      </c>
      <c r="EL39" t="str">
        <f>+VLOOKUP(A39,'[1]Listado jugadores VALORES'!$A:$D,4,FALSE)</f>
        <v>Volante</v>
      </c>
      <c r="EM39">
        <f>+VLOOKUP(EK39,Clubes!$A:$O,15,FALSE)</f>
        <v>0</v>
      </c>
      <c r="EN39">
        <f>+VLOOKUP(EK39,Clubes!$A:$M,13,FALSE)</f>
        <v>1</v>
      </c>
      <c r="EO39">
        <f t="shared" si="44"/>
        <v>2</v>
      </c>
      <c r="EP39">
        <f t="shared" si="45"/>
        <v>2</v>
      </c>
      <c r="EQ39">
        <f t="shared" si="46"/>
        <v>0</v>
      </c>
      <c r="ER39">
        <f t="shared" si="47"/>
        <v>0</v>
      </c>
      <c r="ES39">
        <f t="shared" si="48"/>
        <v>5</v>
      </c>
      <c r="ET39">
        <f t="shared" si="49"/>
        <v>0</v>
      </c>
      <c r="EU39">
        <f t="shared" si="50"/>
        <v>0</v>
      </c>
      <c r="EV39">
        <f t="shared" si="51"/>
        <v>0</v>
      </c>
      <c r="EW39">
        <f t="shared" si="52"/>
        <v>0</v>
      </c>
      <c r="EX39">
        <f t="shared" si="53"/>
        <v>0</v>
      </c>
      <c r="EY39">
        <f t="shared" si="54"/>
        <v>0</v>
      </c>
      <c r="EZ39">
        <f t="shared" si="55"/>
        <v>0</v>
      </c>
      <c r="FA39">
        <f t="shared" si="56"/>
        <v>1</v>
      </c>
      <c r="FB39">
        <f t="shared" si="57"/>
        <v>2</v>
      </c>
      <c r="FC39">
        <f t="shared" si="58"/>
        <v>12</v>
      </c>
    </row>
    <row r="40" spans="1:159">
      <c r="A40" s="139">
        <v>163</v>
      </c>
      <c r="B40" s="139" t="s">
        <v>453</v>
      </c>
      <c r="C40" s="139">
        <v>1</v>
      </c>
      <c r="D40">
        <v>2</v>
      </c>
      <c r="E40" s="5">
        <v>1</v>
      </c>
      <c r="F40" s="5">
        <v>6</v>
      </c>
      <c r="G40" s="5">
        <v>2</v>
      </c>
      <c r="H40" s="5">
        <v>16</v>
      </c>
      <c r="I40" s="112"/>
      <c r="J40" s="112"/>
      <c r="K40" s="109">
        <f t="shared" si="22"/>
        <v>0</v>
      </c>
      <c r="M40" s="109">
        <f t="shared" si="23"/>
        <v>0</v>
      </c>
      <c r="X40" s="109">
        <f t="shared" si="24"/>
        <v>0</v>
      </c>
      <c r="AI40" s="109">
        <f t="shared" si="25"/>
        <v>0</v>
      </c>
      <c r="AT40" s="109">
        <f t="shared" si="26"/>
        <v>0</v>
      </c>
      <c r="BA40" s="109">
        <f t="shared" si="27"/>
        <v>0</v>
      </c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09">
        <f t="shared" si="28"/>
        <v>0</v>
      </c>
      <c r="BW40" s="109">
        <f t="shared" si="29"/>
        <v>0</v>
      </c>
      <c r="BZ40" s="109">
        <f t="shared" si="30"/>
        <v>0</v>
      </c>
      <c r="CA40" s="3"/>
      <c r="CB40" s="3"/>
      <c r="CC40" s="3"/>
      <c r="CD40" s="3"/>
      <c r="CE40" s="109">
        <f t="shared" si="31"/>
        <v>0</v>
      </c>
      <c r="CJ40" s="109">
        <f t="shared" si="32"/>
        <v>0</v>
      </c>
      <c r="CQ40" s="109">
        <f t="shared" si="33"/>
        <v>0</v>
      </c>
      <c r="CV40" s="109">
        <f t="shared" si="34"/>
        <v>0</v>
      </c>
      <c r="DA40" s="109">
        <f t="shared" si="35"/>
        <v>0</v>
      </c>
      <c r="DF40" s="109">
        <f t="shared" si="36"/>
        <v>0</v>
      </c>
      <c r="DK40" s="109">
        <f t="shared" si="37"/>
        <v>0</v>
      </c>
      <c r="DP40" s="109">
        <f t="shared" si="38"/>
        <v>0</v>
      </c>
      <c r="DU40" s="109">
        <f t="shared" si="39"/>
        <v>0</v>
      </c>
      <c r="DZ40" s="109">
        <f t="shared" si="40"/>
        <v>0</v>
      </c>
      <c r="EE40" s="109">
        <f t="shared" si="41"/>
        <v>0</v>
      </c>
      <c r="EF40" s="3"/>
      <c r="EG40" s="3"/>
      <c r="EH40" s="3"/>
      <c r="EI40" s="3"/>
      <c r="EJ40" s="109">
        <f t="shared" si="42"/>
        <v>0</v>
      </c>
      <c r="EK40" s="3">
        <f t="shared" si="43"/>
        <v>101</v>
      </c>
      <c r="EL40" t="str">
        <f>+VLOOKUP(A40,'[1]Listado jugadores VALORES'!$A:$D,4,FALSE)</f>
        <v>Volante</v>
      </c>
      <c r="EM40">
        <f>+VLOOKUP(EK40,Clubes!$A:$O,15,FALSE)</f>
        <v>0</v>
      </c>
      <c r="EN40">
        <f>+VLOOKUP(EK40,Clubes!$A:$M,13,FALSE)</f>
        <v>1</v>
      </c>
      <c r="EO40">
        <f t="shared" si="44"/>
        <v>1</v>
      </c>
      <c r="EP40">
        <f t="shared" si="45"/>
        <v>1</v>
      </c>
      <c r="EQ40">
        <f t="shared" si="46"/>
        <v>0</v>
      </c>
      <c r="ER40">
        <f t="shared" si="47"/>
        <v>0</v>
      </c>
      <c r="ES40">
        <f t="shared" si="48"/>
        <v>0</v>
      </c>
      <c r="ET40">
        <f t="shared" si="49"/>
        <v>0</v>
      </c>
      <c r="EU40">
        <f t="shared" si="50"/>
        <v>0</v>
      </c>
      <c r="EV40">
        <f t="shared" si="51"/>
        <v>0</v>
      </c>
      <c r="EW40">
        <f t="shared" si="52"/>
        <v>0</v>
      </c>
      <c r="EX40">
        <f t="shared" si="53"/>
        <v>0</v>
      </c>
      <c r="EY40">
        <f t="shared" si="54"/>
        <v>0</v>
      </c>
      <c r="EZ40">
        <f t="shared" si="55"/>
        <v>0</v>
      </c>
      <c r="FA40">
        <f t="shared" si="56"/>
        <v>0</v>
      </c>
      <c r="FB40">
        <f t="shared" si="57"/>
        <v>0</v>
      </c>
      <c r="FC40">
        <f t="shared" si="58"/>
        <v>2</v>
      </c>
    </row>
    <row r="41" spans="1:159">
      <c r="A41" s="139">
        <v>164</v>
      </c>
      <c r="B41" s="139" t="s">
        <v>454</v>
      </c>
      <c r="C41" s="139">
        <v>1</v>
      </c>
      <c r="D41">
        <v>2</v>
      </c>
      <c r="E41" s="5">
        <v>1</v>
      </c>
      <c r="F41" s="5">
        <v>6</v>
      </c>
      <c r="G41" s="5">
        <v>3</v>
      </c>
      <c r="H41" s="111"/>
      <c r="I41" s="112"/>
      <c r="J41" s="112"/>
      <c r="K41" s="109">
        <f t="shared" si="22"/>
        <v>0</v>
      </c>
      <c r="M41" s="109">
        <f t="shared" si="23"/>
        <v>0</v>
      </c>
      <c r="X41" s="109">
        <f t="shared" si="24"/>
        <v>0</v>
      </c>
      <c r="AI41" s="109">
        <f t="shared" si="25"/>
        <v>0</v>
      </c>
      <c r="AT41" s="109">
        <f t="shared" si="26"/>
        <v>0</v>
      </c>
      <c r="BA41" s="109">
        <f t="shared" si="27"/>
        <v>0</v>
      </c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09">
        <f t="shared" si="28"/>
        <v>0</v>
      </c>
      <c r="BW41" s="109">
        <f t="shared" si="29"/>
        <v>0</v>
      </c>
      <c r="BZ41" s="109">
        <f t="shared" si="30"/>
        <v>0</v>
      </c>
      <c r="CA41" s="3"/>
      <c r="CB41" s="3"/>
      <c r="CC41" s="3"/>
      <c r="CD41" s="3"/>
      <c r="CE41" s="109">
        <f t="shared" si="31"/>
        <v>0</v>
      </c>
      <c r="CJ41" s="109">
        <f t="shared" si="32"/>
        <v>0</v>
      </c>
      <c r="CQ41" s="109">
        <f t="shared" si="33"/>
        <v>0</v>
      </c>
      <c r="CV41" s="109">
        <f t="shared" si="34"/>
        <v>0</v>
      </c>
      <c r="DA41" s="109">
        <f t="shared" si="35"/>
        <v>0</v>
      </c>
      <c r="DF41" s="109">
        <f t="shared" si="36"/>
        <v>0</v>
      </c>
      <c r="DK41" s="109">
        <f t="shared" si="37"/>
        <v>0</v>
      </c>
      <c r="DP41" s="109">
        <f t="shared" si="38"/>
        <v>0</v>
      </c>
      <c r="DU41" s="109">
        <f t="shared" si="39"/>
        <v>0</v>
      </c>
      <c r="DZ41" s="109">
        <f t="shared" si="40"/>
        <v>0</v>
      </c>
      <c r="EE41" s="109">
        <f t="shared" si="41"/>
        <v>0</v>
      </c>
      <c r="EF41" s="3"/>
      <c r="EG41" s="3"/>
      <c r="EH41" s="3"/>
      <c r="EI41" s="3"/>
      <c r="EJ41" s="109">
        <f t="shared" si="42"/>
        <v>0</v>
      </c>
      <c r="EK41" s="3">
        <f t="shared" si="43"/>
        <v>101</v>
      </c>
      <c r="EL41" t="str">
        <f>+VLOOKUP(A41,'[1]Listado jugadores VALORES'!$A:$D,4,FALSE)</f>
        <v>Delantero</v>
      </c>
      <c r="EM41">
        <f>+VLOOKUP(EK41,Clubes!$A:$O,15,FALSE)</f>
        <v>0</v>
      </c>
      <c r="EN41">
        <f>+VLOOKUP(EK41,Clubes!$A:$M,13,FALSE)</f>
        <v>1</v>
      </c>
      <c r="EO41">
        <f t="shared" si="44"/>
        <v>0</v>
      </c>
      <c r="EP41">
        <f t="shared" si="45"/>
        <v>0</v>
      </c>
      <c r="EQ41">
        <f t="shared" si="46"/>
        <v>0</v>
      </c>
      <c r="ER41">
        <f t="shared" si="47"/>
        <v>0</v>
      </c>
      <c r="ES41">
        <f t="shared" si="48"/>
        <v>0</v>
      </c>
      <c r="ET41">
        <f t="shared" si="49"/>
        <v>0</v>
      </c>
      <c r="EU41">
        <f t="shared" si="50"/>
        <v>0</v>
      </c>
      <c r="EV41">
        <f t="shared" si="51"/>
        <v>0</v>
      </c>
      <c r="EW41">
        <f t="shared" si="52"/>
        <v>0</v>
      </c>
      <c r="EX41">
        <f t="shared" si="53"/>
        <v>0</v>
      </c>
      <c r="EY41">
        <f t="shared" si="54"/>
        <v>0</v>
      </c>
      <c r="EZ41">
        <f t="shared" si="55"/>
        <v>0</v>
      </c>
      <c r="FA41">
        <f t="shared" si="56"/>
        <v>0</v>
      </c>
      <c r="FB41">
        <f t="shared" si="57"/>
        <v>0</v>
      </c>
      <c r="FC41">
        <f t="shared" si="58"/>
        <v>0</v>
      </c>
    </row>
    <row r="42" spans="1:159">
      <c r="A42" s="139">
        <v>1962</v>
      </c>
      <c r="B42" s="142" t="s">
        <v>455</v>
      </c>
      <c r="C42" s="139">
        <v>1</v>
      </c>
      <c r="D42">
        <v>2</v>
      </c>
      <c r="E42" s="5">
        <v>1</v>
      </c>
      <c r="F42" s="5">
        <v>6</v>
      </c>
      <c r="G42" s="5">
        <v>3</v>
      </c>
      <c r="H42" s="111"/>
      <c r="I42" s="112"/>
      <c r="J42" s="112"/>
      <c r="K42" s="109">
        <f t="shared" si="22"/>
        <v>0</v>
      </c>
      <c r="M42" s="109">
        <f t="shared" si="23"/>
        <v>0</v>
      </c>
      <c r="X42" s="109">
        <f t="shared" si="24"/>
        <v>0</v>
      </c>
      <c r="AI42" s="109">
        <f t="shared" si="25"/>
        <v>0</v>
      </c>
      <c r="AT42" s="109">
        <f t="shared" si="26"/>
        <v>0</v>
      </c>
      <c r="BA42" s="109">
        <f t="shared" si="27"/>
        <v>0</v>
      </c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09">
        <f t="shared" si="28"/>
        <v>0</v>
      </c>
      <c r="BW42" s="109">
        <f t="shared" si="29"/>
        <v>0</v>
      </c>
      <c r="BZ42" s="109">
        <f t="shared" si="30"/>
        <v>0</v>
      </c>
      <c r="CA42" s="3"/>
      <c r="CB42" s="3"/>
      <c r="CC42" s="3"/>
      <c r="CD42" s="3"/>
      <c r="CE42" s="109">
        <f t="shared" si="31"/>
        <v>0</v>
      </c>
      <c r="CJ42" s="109">
        <f t="shared" si="32"/>
        <v>0</v>
      </c>
      <c r="CQ42" s="109">
        <f t="shared" si="33"/>
        <v>0</v>
      </c>
      <c r="CV42" s="109">
        <f t="shared" si="34"/>
        <v>0</v>
      </c>
      <c r="DA42" s="109">
        <f t="shared" si="35"/>
        <v>0</v>
      </c>
      <c r="DF42" s="109">
        <f t="shared" si="36"/>
        <v>0</v>
      </c>
      <c r="DK42" s="109">
        <f t="shared" si="37"/>
        <v>0</v>
      </c>
      <c r="DP42" s="109">
        <f t="shared" si="38"/>
        <v>0</v>
      </c>
      <c r="DU42" s="109">
        <f t="shared" si="39"/>
        <v>0</v>
      </c>
      <c r="DZ42" s="109">
        <f t="shared" si="40"/>
        <v>0</v>
      </c>
      <c r="EE42" s="109">
        <f t="shared" si="41"/>
        <v>0</v>
      </c>
      <c r="EF42" s="3"/>
      <c r="EG42" s="3"/>
      <c r="EH42" s="3"/>
      <c r="EI42" s="3"/>
      <c r="EJ42" s="109">
        <f t="shared" si="42"/>
        <v>0</v>
      </c>
      <c r="EK42" s="3">
        <f t="shared" si="43"/>
        <v>101</v>
      </c>
      <c r="EL42" t="str">
        <f>+VLOOKUP(A42,'[1]Listado jugadores VALORES'!$A:$D,4,FALSE)</f>
        <v>Portero</v>
      </c>
      <c r="EM42">
        <f>+VLOOKUP(EK42,Clubes!$A:$O,15,FALSE)</f>
        <v>0</v>
      </c>
      <c r="EN42">
        <f>+VLOOKUP(EK42,Clubes!$A:$M,13,FALSE)</f>
        <v>1</v>
      </c>
      <c r="EO42">
        <f t="shared" si="44"/>
        <v>0</v>
      </c>
      <c r="EP42">
        <f t="shared" si="45"/>
        <v>0</v>
      </c>
      <c r="EQ42">
        <f t="shared" si="46"/>
        <v>0</v>
      </c>
      <c r="ER42">
        <f t="shared" si="47"/>
        <v>0</v>
      </c>
      <c r="ES42">
        <f t="shared" si="48"/>
        <v>0</v>
      </c>
      <c r="ET42">
        <f t="shared" si="49"/>
        <v>0</v>
      </c>
      <c r="EU42">
        <f t="shared" si="50"/>
        <v>0</v>
      </c>
      <c r="EV42">
        <f t="shared" si="51"/>
        <v>0</v>
      </c>
      <c r="EW42">
        <f t="shared" si="52"/>
        <v>0</v>
      </c>
      <c r="EX42">
        <f t="shared" si="53"/>
        <v>0</v>
      </c>
      <c r="EY42">
        <f t="shared" si="54"/>
        <v>0</v>
      </c>
      <c r="EZ42">
        <f t="shared" si="55"/>
        <v>0</v>
      </c>
      <c r="FA42">
        <f t="shared" si="56"/>
        <v>0</v>
      </c>
      <c r="FB42">
        <f t="shared" si="57"/>
        <v>0</v>
      </c>
      <c r="FC42">
        <f t="shared" si="58"/>
        <v>0</v>
      </c>
    </row>
    <row r="43" spans="1:159">
      <c r="A43" s="139">
        <v>921</v>
      </c>
      <c r="B43" s="139" t="s">
        <v>456</v>
      </c>
      <c r="C43" s="139">
        <v>1</v>
      </c>
      <c r="D43">
        <v>2</v>
      </c>
      <c r="E43" s="5">
        <v>1</v>
      </c>
      <c r="F43" s="5">
        <v>6</v>
      </c>
      <c r="G43" s="5">
        <v>2</v>
      </c>
      <c r="H43" s="111">
        <f>90-86</f>
        <v>4</v>
      </c>
      <c r="I43" s="112"/>
      <c r="J43" s="112"/>
      <c r="K43" s="109">
        <f t="shared" si="22"/>
        <v>0</v>
      </c>
      <c r="M43" s="109">
        <f t="shared" si="23"/>
        <v>0</v>
      </c>
      <c r="X43" s="109">
        <f t="shared" si="24"/>
        <v>0</v>
      </c>
      <c r="AI43" s="109">
        <f t="shared" si="25"/>
        <v>0</v>
      </c>
      <c r="AT43" s="109">
        <f t="shared" si="26"/>
        <v>0</v>
      </c>
      <c r="BA43" s="109">
        <f t="shared" si="27"/>
        <v>0</v>
      </c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09">
        <f t="shared" si="28"/>
        <v>0</v>
      </c>
      <c r="BW43" s="109">
        <f t="shared" si="29"/>
        <v>0</v>
      </c>
      <c r="BZ43" s="109">
        <f t="shared" si="30"/>
        <v>0</v>
      </c>
      <c r="CA43" s="3"/>
      <c r="CB43" s="3"/>
      <c r="CC43" s="3"/>
      <c r="CD43" s="3"/>
      <c r="CE43" s="109">
        <f t="shared" si="31"/>
        <v>0</v>
      </c>
      <c r="CJ43" s="109">
        <f t="shared" si="32"/>
        <v>0</v>
      </c>
      <c r="CQ43" s="109">
        <f t="shared" si="33"/>
        <v>0</v>
      </c>
      <c r="CV43" s="109">
        <f t="shared" si="34"/>
        <v>0</v>
      </c>
      <c r="DA43" s="109">
        <f t="shared" si="35"/>
        <v>0</v>
      </c>
      <c r="DF43" s="109">
        <f t="shared" si="36"/>
        <v>0</v>
      </c>
      <c r="DK43" s="109">
        <f t="shared" si="37"/>
        <v>0</v>
      </c>
      <c r="DP43" s="109">
        <f t="shared" si="38"/>
        <v>0</v>
      </c>
      <c r="DU43" s="109">
        <f t="shared" si="39"/>
        <v>0</v>
      </c>
      <c r="DZ43" s="109">
        <f t="shared" si="40"/>
        <v>0</v>
      </c>
      <c r="EE43" s="109">
        <f t="shared" si="41"/>
        <v>0</v>
      </c>
      <c r="EF43" s="3"/>
      <c r="EG43" s="3"/>
      <c r="EH43" s="3"/>
      <c r="EI43" s="3"/>
      <c r="EJ43" s="109">
        <f t="shared" si="42"/>
        <v>0</v>
      </c>
      <c r="EK43" s="3">
        <f t="shared" si="43"/>
        <v>101</v>
      </c>
      <c r="EL43" t="str">
        <f>+VLOOKUP(A43,'[1]Listado jugadores VALORES'!$A:$D,4,FALSE)</f>
        <v>Volante</v>
      </c>
      <c r="EM43">
        <f>+VLOOKUP(EK43,Clubes!$A:$O,15,FALSE)</f>
        <v>0</v>
      </c>
      <c r="EN43">
        <f>+VLOOKUP(EK43,Clubes!$A:$M,13,FALSE)</f>
        <v>1</v>
      </c>
      <c r="EO43">
        <f t="shared" si="44"/>
        <v>1</v>
      </c>
      <c r="EP43">
        <f t="shared" si="45"/>
        <v>1</v>
      </c>
      <c r="EQ43">
        <f t="shared" si="46"/>
        <v>0</v>
      </c>
      <c r="ER43">
        <f t="shared" si="47"/>
        <v>0</v>
      </c>
      <c r="ES43">
        <f t="shared" si="48"/>
        <v>0</v>
      </c>
      <c r="ET43">
        <f t="shared" si="49"/>
        <v>0</v>
      </c>
      <c r="EU43">
        <f t="shared" si="50"/>
        <v>0</v>
      </c>
      <c r="EV43">
        <f t="shared" si="51"/>
        <v>0</v>
      </c>
      <c r="EW43">
        <f t="shared" si="52"/>
        <v>0</v>
      </c>
      <c r="EX43">
        <f t="shared" si="53"/>
        <v>0</v>
      </c>
      <c r="EY43">
        <f t="shared" si="54"/>
        <v>0</v>
      </c>
      <c r="EZ43">
        <f t="shared" si="55"/>
        <v>0</v>
      </c>
      <c r="FA43">
        <f t="shared" si="56"/>
        <v>0</v>
      </c>
      <c r="FB43">
        <f t="shared" si="57"/>
        <v>0</v>
      </c>
      <c r="FC43">
        <f t="shared" si="58"/>
        <v>2</v>
      </c>
    </row>
    <row r="44" spans="1:159">
      <c r="A44" s="139">
        <v>1907</v>
      </c>
      <c r="B44" s="139" t="s">
        <v>457</v>
      </c>
      <c r="C44" s="139">
        <v>1</v>
      </c>
      <c r="D44">
        <v>2</v>
      </c>
      <c r="E44" s="5">
        <v>1</v>
      </c>
      <c r="F44" s="5">
        <v>6</v>
      </c>
      <c r="G44" s="5">
        <v>3</v>
      </c>
      <c r="H44" s="111"/>
      <c r="I44" s="112"/>
      <c r="J44" s="112"/>
      <c r="K44" s="109">
        <f t="shared" si="22"/>
        <v>0</v>
      </c>
      <c r="M44" s="109">
        <f t="shared" si="23"/>
        <v>0</v>
      </c>
      <c r="X44" s="109">
        <f t="shared" si="24"/>
        <v>0</v>
      </c>
      <c r="AI44" s="109">
        <f t="shared" si="25"/>
        <v>0</v>
      </c>
      <c r="AT44" s="109">
        <f t="shared" si="26"/>
        <v>0</v>
      </c>
      <c r="BA44" s="109">
        <f t="shared" si="27"/>
        <v>0</v>
      </c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09">
        <f t="shared" si="28"/>
        <v>0</v>
      </c>
      <c r="BW44" s="109">
        <f t="shared" si="29"/>
        <v>0</v>
      </c>
      <c r="BZ44" s="109">
        <f t="shared" si="30"/>
        <v>0</v>
      </c>
      <c r="CA44" s="3"/>
      <c r="CB44" s="3"/>
      <c r="CC44" s="3"/>
      <c r="CD44" s="3"/>
      <c r="CE44" s="109">
        <f t="shared" si="31"/>
        <v>0</v>
      </c>
      <c r="CJ44" s="109">
        <f t="shared" si="32"/>
        <v>0</v>
      </c>
      <c r="CQ44" s="109">
        <f t="shared" si="33"/>
        <v>0</v>
      </c>
      <c r="CV44" s="109">
        <f t="shared" si="34"/>
        <v>0</v>
      </c>
      <c r="DA44" s="109">
        <f t="shared" si="35"/>
        <v>0</v>
      </c>
      <c r="DF44" s="109">
        <f t="shared" si="36"/>
        <v>0</v>
      </c>
      <c r="DK44" s="109">
        <f t="shared" si="37"/>
        <v>0</v>
      </c>
      <c r="DP44" s="109">
        <f t="shared" si="38"/>
        <v>0</v>
      </c>
      <c r="DU44" s="109">
        <f t="shared" si="39"/>
        <v>0</v>
      </c>
      <c r="DZ44" s="109">
        <f t="shared" si="40"/>
        <v>0</v>
      </c>
      <c r="EE44" s="109">
        <f t="shared" si="41"/>
        <v>0</v>
      </c>
      <c r="EF44" s="3"/>
      <c r="EG44" s="3"/>
      <c r="EH44" s="3"/>
      <c r="EI44" s="3"/>
      <c r="EJ44" s="109">
        <f t="shared" si="42"/>
        <v>0</v>
      </c>
      <c r="EK44" s="3">
        <f t="shared" si="43"/>
        <v>101</v>
      </c>
      <c r="EL44" t="str">
        <f>+VLOOKUP(A44,'[1]Listado jugadores VALORES'!$A:$D,4,FALSE)</f>
        <v>Delantero</v>
      </c>
      <c r="EM44">
        <f>+VLOOKUP(EK44,Clubes!$A:$O,15,FALSE)</f>
        <v>0</v>
      </c>
      <c r="EN44">
        <f>+VLOOKUP(EK44,Clubes!$A:$M,13,FALSE)</f>
        <v>1</v>
      </c>
      <c r="EO44">
        <f t="shared" si="44"/>
        <v>0</v>
      </c>
      <c r="EP44">
        <f t="shared" si="45"/>
        <v>0</v>
      </c>
      <c r="EQ44">
        <f t="shared" si="46"/>
        <v>0</v>
      </c>
      <c r="ER44">
        <f t="shared" si="47"/>
        <v>0</v>
      </c>
      <c r="ES44">
        <f t="shared" si="48"/>
        <v>0</v>
      </c>
      <c r="ET44">
        <f t="shared" si="49"/>
        <v>0</v>
      </c>
      <c r="EU44">
        <f t="shared" si="50"/>
        <v>0</v>
      </c>
      <c r="EV44">
        <f t="shared" si="51"/>
        <v>0</v>
      </c>
      <c r="EW44">
        <f t="shared" si="52"/>
        <v>0</v>
      </c>
      <c r="EX44">
        <f t="shared" si="53"/>
        <v>0</v>
      </c>
      <c r="EY44">
        <f t="shared" si="54"/>
        <v>0</v>
      </c>
      <c r="EZ44">
        <f t="shared" si="55"/>
        <v>0</v>
      </c>
      <c r="FA44">
        <f t="shared" si="56"/>
        <v>0</v>
      </c>
      <c r="FB44">
        <f t="shared" si="57"/>
        <v>0</v>
      </c>
      <c r="FC44">
        <f t="shared" si="58"/>
        <v>0</v>
      </c>
    </row>
    <row r="45" spans="1:159">
      <c r="A45" s="139">
        <v>1876</v>
      </c>
      <c r="B45" s="143" t="s">
        <v>458</v>
      </c>
      <c r="C45" s="139">
        <v>1</v>
      </c>
      <c r="D45">
        <v>2</v>
      </c>
      <c r="E45" s="5">
        <v>1</v>
      </c>
      <c r="F45" s="5">
        <v>6</v>
      </c>
      <c r="G45" s="5">
        <v>3</v>
      </c>
      <c r="H45" s="111"/>
      <c r="I45" s="112"/>
      <c r="J45" s="112"/>
      <c r="K45" s="109">
        <f t="shared" si="22"/>
        <v>0</v>
      </c>
      <c r="M45" s="109">
        <f t="shared" si="23"/>
        <v>0</v>
      </c>
      <c r="X45" s="109">
        <f t="shared" si="24"/>
        <v>0</v>
      </c>
      <c r="AI45" s="109">
        <f t="shared" si="25"/>
        <v>0</v>
      </c>
      <c r="AT45" s="109">
        <f t="shared" si="26"/>
        <v>0</v>
      </c>
      <c r="BA45" s="109">
        <f t="shared" si="27"/>
        <v>0</v>
      </c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09">
        <f t="shared" si="28"/>
        <v>0</v>
      </c>
      <c r="BW45" s="109">
        <f t="shared" si="29"/>
        <v>0</v>
      </c>
      <c r="BZ45" s="109">
        <f t="shared" si="30"/>
        <v>0</v>
      </c>
      <c r="CA45" s="3"/>
      <c r="CB45" s="3"/>
      <c r="CC45" s="3"/>
      <c r="CD45" s="3"/>
      <c r="CE45" s="109">
        <f t="shared" si="31"/>
        <v>0</v>
      </c>
      <c r="CJ45" s="109">
        <f t="shared" si="32"/>
        <v>0</v>
      </c>
      <c r="CQ45" s="109">
        <f t="shared" si="33"/>
        <v>0</v>
      </c>
      <c r="CV45" s="109">
        <f t="shared" si="34"/>
        <v>0</v>
      </c>
      <c r="DA45" s="109">
        <f t="shared" si="35"/>
        <v>0</v>
      </c>
      <c r="DF45" s="109">
        <f t="shared" si="36"/>
        <v>0</v>
      </c>
      <c r="DK45" s="109">
        <f t="shared" si="37"/>
        <v>0</v>
      </c>
      <c r="DP45" s="109">
        <f t="shared" si="38"/>
        <v>0</v>
      </c>
      <c r="DU45" s="109">
        <f t="shared" si="39"/>
        <v>0</v>
      </c>
      <c r="DZ45" s="109">
        <f t="shared" si="40"/>
        <v>0</v>
      </c>
      <c r="EE45" s="109">
        <f t="shared" si="41"/>
        <v>0</v>
      </c>
      <c r="EF45" s="3"/>
      <c r="EG45" s="3"/>
      <c r="EH45" s="3"/>
      <c r="EI45" s="3"/>
      <c r="EJ45" s="109">
        <f t="shared" si="42"/>
        <v>0</v>
      </c>
      <c r="EK45" s="3">
        <f t="shared" si="43"/>
        <v>101</v>
      </c>
      <c r="EL45" t="str">
        <f>+VLOOKUP(A45,'[1]Listado jugadores VALORES'!$A:$D,4,FALSE)</f>
        <v>Volante</v>
      </c>
      <c r="EM45">
        <f>+VLOOKUP(EK45,Clubes!$A:$O,15,FALSE)</f>
        <v>0</v>
      </c>
      <c r="EN45">
        <f>+VLOOKUP(EK45,Clubes!$A:$M,13,FALSE)</f>
        <v>1</v>
      </c>
      <c r="EO45">
        <f t="shared" si="44"/>
        <v>0</v>
      </c>
      <c r="EP45">
        <f t="shared" si="45"/>
        <v>0</v>
      </c>
      <c r="EQ45">
        <f t="shared" si="46"/>
        <v>0</v>
      </c>
      <c r="ER45">
        <f t="shared" si="47"/>
        <v>0</v>
      </c>
      <c r="ES45">
        <f t="shared" si="48"/>
        <v>0</v>
      </c>
      <c r="ET45">
        <f t="shared" si="49"/>
        <v>0</v>
      </c>
      <c r="EU45">
        <f t="shared" si="50"/>
        <v>0</v>
      </c>
      <c r="EV45">
        <f t="shared" si="51"/>
        <v>0</v>
      </c>
      <c r="EW45">
        <f t="shared" si="52"/>
        <v>0</v>
      </c>
      <c r="EX45">
        <f t="shared" si="53"/>
        <v>0</v>
      </c>
      <c r="EY45">
        <f t="shared" si="54"/>
        <v>0</v>
      </c>
      <c r="EZ45">
        <f t="shared" si="55"/>
        <v>0</v>
      </c>
      <c r="FA45">
        <f t="shared" si="56"/>
        <v>0</v>
      </c>
      <c r="FB45">
        <f t="shared" si="57"/>
        <v>0</v>
      </c>
      <c r="FC45">
        <f t="shared" si="58"/>
        <v>0</v>
      </c>
    </row>
    <row r="46" spans="1:159">
      <c r="A46" s="139">
        <v>294</v>
      </c>
      <c r="B46" s="139" t="s">
        <v>459</v>
      </c>
      <c r="C46" s="139">
        <v>1</v>
      </c>
      <c r="D46">
        <v>2</v>
      </c>
      <c r="E46" s="5">
        <v>1</v>
      </c>
      <c r="F46" s="5">
        <v>6</v>
      </c>
      <c r="G46" s="5">
        <v>3</v>
      </c>
      <c r="H46" s="111"/>
      <c r="I46" s="112"/>
      <c r="J46" s="112"/>
      <c r="K46" s="109">
        <f t="shared" si="22"/>
        <v>0</v>
      </c>
      <c r="M46" s="109">
        <f t="shared" si="23"/>
        <v>0</v>
      </c>
      <c r="X46" s="109">
        <f t="shared" si="24"/>
        <v>0</v>
      </c>
      <c r="AI46" s="109">
        <f t="shared" si="25"/>
        <v>0</v>
      </c>
      <c r="AT46" s="109">
        <f t="shared" si="26"/>
        <v>0</v>
      </c>
      <c r="BA46" s="109">
        <f t="shared" si="27"/>
        <v>0</v>
      </c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09">
        <f t="shared" si="28"/>
        <v>0</v>
      </c>
      <c r="BW46" s="109">
        <f t="shared" si="29"/>
        <v>0</v>
      </c>
      <c r="BZ46" s="109">
        <f t="shared" si="30"/>
        <v>0</v>
      </c>
      <c r="CA46" s="3"/>
      <c r="CB46" s="3"/>
      <c r="CC46" s="3"/>
      <c r="CD46" s="3"/>
      <c r="CE46" s="109">
        <f t="shared" si="31"/>
        <v>0</v>
      </c>
      <c r="CJ46" s="109">
        <f t="shared" si="32"/>
        <v>0</v>
      </c>
      <c r="CQ46" s="109">
        <f t="shared" si="33"/>
        <v>0</v>
      </c>
      <c r="CV46" s="109">
        <f t="shared" si="34"/>
        <v>0</v>
      </c>
      <c r="DA46" s="109">
        <f t="shared" si="35"/>
        <v>0</v>
      </c>
      <c r="DF46" s="109">
        <f t="shared" si="36"/>
        <v>0</v>
      </c>
      <c r="DK46" s="109">
        <f t="shared" si="37"/>
        <v>0</v>
      </c>
      <c r="DP46" s="109">
        <f t="shared" si="38"/>
        <v>0</v>
      </c>
      <c r="DU46" s="109">
        <f t="shared" si="39"/>
        <v>0</v>
      </c>
      <c r="DZ46" s="109">
        <f t="shared" si="40"/>
        <v>0</v>
      </c>
      <c r="EE46" s="109">
        <f t="shared" si="41"/>
        <v>0</v>
      </c>
      <c r="EF46" s="3"/>
      <c r="EG46" s="3"/>
      <c r="EH46" s="3"/>
      <c r="EI46" s="3"/>
      <c r="EJ46" s="109">
        <f t="shared" si="42"/>
        <v>0</v>
      </c>
      <c r="EK46" s="3">
        <f t="shared" si="43"/>
        <v>101</v>
      </c>
      <c r="EL46" t="str">
        <f>+VLOOKUP(A46,'[1]Listado jugadores VALORES'!$A:$D,4,FALSE)</f>
        <v>Volante</v>
      </c>
      <c r="EM46">
        <f>+VLOOKUP(EK46,Clubes!$A:$O,15,FALSE)</f>
        <v>0</v>
      </c>
      <c r="EN46">
        <f>+VLOOKUP(EK46,Clubes!$A:$M,13,FALSE)</f>
        <v>1</v>
      </c>
      <c r="EO46">
        <f t="shared" si="44"/>
        <v>0</v>
      </c>
      <c r="EP46">
        <f t="shared" si="45"/>
        <v>0</v>
      </c>
      <c r="EQ46">
        <f t="shared" si="46"/>
        <v>0</v>
      </c>
      <c r="ER46">
        <f t="shared" si="47"/>
        <v>0</v>
      </c>
      <c r="ES46">
        <f t="shared" si="48"/>
        <v>0</v>
      </c>
      <c r="ET46">
        <f t="shared" si="49"/>
        <v>0</v>
      </c>
      <c r="EU46">
        <f t="shared" si="50"/>
        <v>0</v>
      </c>
      <c r="EV46">
        <f t="shared" si="51"/>
        <v>0</v>
      </c>
      <c r="EW46">
        <f t="shared" si="52"/>
        <v>0</v>
      </c>
      <c r="EX46">
        <f t="shared" si="53"/>
        <v>0</v>
      </c>
      <c r="EY46">
        <f t="shared" si="54"/>
        <v>0</v>
      </c>
      <c r="EZ46">
        <f t="shared" si="55"/>
        <v>0</v>
      </c>
      <c r="FA46">
        <f t="shared" si="56"/>
        <v>0</v>
      </c>
      <c r="FB46">
        <f t="shared" si="57"/>
        <v>0</v>
      </c>
      <c r="FC46">
        <f t="shared" si="58"/>
        <v>0</v>
      </c>
    </row>
    <row r="47" spans="1:159">
      <c r="A47" s="139">
        <v>898</v>
      </c>
      <c r="B47" s="139" t="s">
        <v>460</v>
      </c>
      <c r="C47" s="139">
        <v>1</v>
      </c>
      <c r="D47">
        <v>2</v>
      </c>
      <c r="E47" s="5">
        <v>1</v>
      </c>
      <c r="F47" s="5">
        <v>6</v>
      </c>
      <c r="G47" s="5">
        <v>3</v>
      </c>
      <c r="H47" s="111"/>
      <c r="I47" s="112"/>
      <c r="J47" s="112"/>
      <c r="K47" s="109">
        <f t="shared" si="22"/>
        <v>0</v>
      </c>
      <c r="M47" s="109">
        <f t="shared" si="23"/>
        <v>0</v>
      </c>
      <c r="X47" s="109">
        <f t="shared" si="24"/>
        <v>0</v>
      </c>
      <c r="AI47" s="109">
        <f t="shared" si="25"/>
        <v>0</v>
      </c>
      <c r="AT47" s="109">
        <f t="shared" si="26"/>
        <v>0</v>
      </c>
      <c r="BA47" s="109">
        <f t="shared" si="27"/>
        <v>0</v>
      </c>
      <c r="BB47" s="113"/>
      <c r="BC47" s="113"/>
      <c r="BD47" s="113"/>
      <c r="BE47" s="113"/>
      <c r="BF47" s="113"/>
      <c r="BG47" s="113"/>
      <c r="BH47" s="113"/>
      <c r="BI47" s="113"/>
      <c r="BJ47" s="113"/>
      <c r="BK47" s="113"/>
      <c r="BL47" s="109">
        <f t="shared" si="28"/>
        <v>0</v>
      </c>
      <c r="BW47" s="109">
        <f t="shared" si="29"/>
        <v>0</v>
      </c>
      <c r="BZ47" s="109">
        <f t="shared" si="30"/>
        <v>0</v>
      </c>
      <c r="CA47" s="3"/>
      <c r="CB47" s="3"/>
      <c r="CC47" s="3"/>
      <c r="CD47" s="3"/>
      <c r="CE47" s="109">
        <f t="shared" si="31"/>
        <v>0</v>
      </c>
      <c r="CJ47" s="109">
        <f t="shared" si="32"/>
        <v>0</v>
      </c>
      <c r="CQ47" s="109">
        <f t="shared" si="33"/>
        <v>0</v>
      </c>
      <c r="CV47" s="109">
        <f t="shared" si="34"/>
        <v>0</v>
      </c>
      <c r="DA47" s="109">
        <f t="shared" si="35"/>
        <v>0</v>
      </c>
      <c r="DF47" s="109">
        <f t="shared" si="36"/>
        <v>0</v>
      </c>
      <c r="DK47" s="109">
        <f t="shared" si="37"/>
        <v>0</v>
      </c>
      <c r="DP47" s="109">
        <f t="shared" si="38"/>
        <v>0</v>
      </c>
      <c r="DU47" s="109">
        <f t="shared" si="39"/>
        <v>0</v>
      </c>
      <c r="DZ47" s="109">
        <f t="shared" si="40"/>
        <v>0</v>
      </c>
      <c r="EE47" s="109">
        <f t="shared" si="41"/>
        <v>0</v>
      </c>
      <c r="EF47" s="3"/>
      <c r="EG47" s="3"/>
      <c r="EH47" s="3"/>
      <c r="EI47" s="3"/>
      <c r="EJ47" s="109">
        <f t="shared" si="42"/>
        <v>0</v>
      </c>
      <c r="EK47" s="3">
        <f t="shared" si="43"/>
        <v>101</v>
      </c>
      <c r="EL47" t="str">
        <f>+VLOOKUP(A47,'[1]Listado jugadores VALORES'!$A:$D,4,FALSE)</f>
        <v>Volante</v>
      </c>
      <c r="EM47">
        <f>+VLOOKUP(EK47,Clubes!$A:$O,15,FALSE)</f>
        <v>0</v>
      </c>
      <c r="EN47">
        <f>+VLOOKUP(EK47,Clubes!$A:$M,13,FALSE)</f>
        <v>1</v>
      </c>
      <c r="EO47">
        <f t="shared" si="44"/>
        <v>0</v>
      </c>
      <c r="EP47">
        <f t="shared" si="45"/>
        <v>0</v>
      </c>
      <c r="EQ47">
        <f t="shared" si="46"/>
        <v>0</v>
      </c>
      <c r="ER47">
        <f t="shared" si="47"/>
        <v>0</v>
      </c>
      <c r="ES47">
        <f t="shared" si="48"/>
        <v>0</v>
      </c>
      <c r="ET47">
        <f t="shared" si="49"/>
        <v>0</v>
      </c>
      <c r="EU47">
        <f t="shared" si="50"/>
        <v>0</v>
      </c>
      <c r="EV47">
        <f t="shared" si="51"/>
        <v>0</v>
      </c>
      <c r="EW47">
        <f t="shared" si="52"/>
        <v>0</v>
      </c>
      <c r="EX47">
        <f t="shared" si="53"/>
        <v>0</v>
      </c>
      <c r="EY47">
        <f t="shared" si="54"/>
        <v>0</v>
      </c>
      <c r="EZ47">
        <f t="shared" si="55"/>
        <v>0</v>
      </c>
      <c r="FA47">
        <f t="shared" si="56"/>
        <v>0</v>
      </c>
      <c r="FB47">
        <f t="shared" si="57"/>
        <v>0</v>
      </c>
      <c r="FC47">
        <f t="shared" si="58"/>
        <v>0</v>
      </c>
    </row>
    <row r="48" spans="1:159">
      <c r="A48" s="139">
        <v>313</v>
      </c>
      <c r="B48" s="139" t="s">
        <v>461</v>
      </c>
      <c r="C48" s="139">
        <v>1</v>
      </c>
      <c r="D48">
        <v>2</v>
      </c>
      <c r="E48" s="5">
        <v>1</v>
      </c>
      <c r="F48" s="5">
        <v>6</v>
      </c>
      <c r="G48" s="5">
        <v>2</v>
      </c>
      <c r="H48" s="111">
        <f>90-80</f>
        <v>10</v>
      </c>
      <c r="I48" s="112"/>
      <c r="J48" s="112"/>
      <c r="K48" s="109">
        <f t="shared" si="22"/>
        <v>0</v>
      </c>
      <c r="M48" s="109">
        <f t="shared" si="23"/>
        <v>0</v>
      </c>
      <c r="X48" s="109">
        <f t="shared" si="24"/>
        <v>0</v>
      </c>
      <c r="AI48" s="109">
        <f t="shared" si="25"/>
        <v>0</v>
      </c>
      <c r="AT48" s="109">
        <f t="shared" si="26"/>
        <v>0</v>
      </c>
      <c r="BA48" s="109">
        <f t="shared" si="27"/>
        <v>0</v>
      </c>
      <c r="BB48" s="113"/>
      <c r="BC48" s="113"/>
      <c r="BD48" s="113"/>
      <c r="BE48" s="113"/>
      <c r="BF48" s="113"/>
      <c r="BG48" s="113"/>
      <c r="BH48" s="113"/>
      <c r="BI48" s="113"/>
      <c r="BJ48" s="113"/>
      <c r="BK48" s="113"/>
      <c r="BL48" s="109">
        <f t="shared" si="28"/>
        <v>0</v>
      </c>
      <c r="BW48" s="109">
        <f t="shared" si="29"/>
        <v>0</v>
      </c>
      <c r="BZ48" s="109">
        <f t="shared" si="30"/>
        <v>0</v>
      </c>
      <c r="CA48" s="3"/>
      <c r="CB48" s="3"/>
      <c r="CC48" s="3"/>
      <c r="CD48" s="3"/>
      <c r="CE48" s="109">
        <f t="shared" si="31"/>
        <v>0</v>
      </c>
      <c r="CJ48" s="109">
        <f t="shared" si="32"/>
        <v>0</v>
      </c>
      <c r="CQ48" s="109">
        <f t="shared" si="33"/>
        <v>0</v>
      </c>
      <c r="CV48" s="109">
        <f t="shared" si="34"/>
        <v>0</v>
      </c>
      <c r="DA48" s="109">
        <f t="shared" si="35"/>
        <v>0</v>
      </c>
      <c r="DF48" s="109">
        <f t="shared" si="36"/>
        <v>0</v>
      </c>
      <c r="DK48" s="109">
        <f t="shared" si="37"/>
        <v>0</v>
      </c>
      <c r="DP48" s="109">
        <f t="shared" si="38"/>
        <v>0</v>
      </c>
      <c r="DU48" s="109">
        <f t="shared" si="39"/>
        <v>0</v>
      </c>
      <c r="DZ48" s="109">
        <f t="shared" si="40"/>
        <v>0</v>
      </c>
      <c r="EE48" s="109">
        <f t="shared" si="41"/>
        <v>0</v>
      </c>
      <c r="EF48" s="3"/>
      <c r="EG48" s="3"/>
      <c r="EH48" s="3"/>
      <c r="EI48" s="3"/>
      <c r="EJ48" s="109">
        <f t="shared" si="42"/>
        <v>0</v>
      </c>
      <c r="EK48" s="3">
        <f t="shared" si="43"/>
        <v>101</v>
      </c>
      <c r="EL48" t="str">
        <f>+VLOOKUP(A48,'[1]Listado jugadores VALORES'!$A:$D,4,FALSE)</f>
        <v>Defensa</v>
      </c>
      <c r="EM48">
        <f>+VLOOKUP(EK48,Clubes!$A:$O,15,FALSE)</f>
        <v>0</v>
      </c>
      <c r="EN48">
        <f>+VLOOKUP(EK48,Clubes!$A:$M,13,FALSE)</f>
        <v>1</v>
      </c>
      <c r="EO48">
        <f t="shared" si="44"/>
        <v>1</v>
      </c>
      <c r="EP48">
        <f t="shared" si="45"/>
        <v>1</v>
      </c>
      <c r="EQ48">
        <f t="shared" si="46"/>
        <v>0</v>
      </c>
      <c r="ER48">
        <f t="shared" si="47"/>
        <v>0</v>
      </c>
      <c r="ES48">
        <f t="shared" si="48"/>
        <v>0</v>
      </c>
      <c r="ET48">
        <f t="shared" si="49"/>
        <v>0</v>
      </c>
      <c r="EU48">
        <f t="shared" si="50"/>
        <v>0</v>
      </c>
      <c r="EV48">
        <f t="shared" si="51"/>
        <v>0</v>
      </c>
      <c r="EW48">
        <f t="shared" si="52"/>
        <v>0</v>
      </c>
      <c r="EX48">
        <f t="shared" si="53"/>
        <v>0</v>
      </c>
      <c r="EY48">
        <f t="shared" si="54"/>
        <v>0</v>
      </c>
      <c r="EZ48">
        <f t="shared" si="55"/>
        <v>0</v>
      </c>
      <c r="FA48">
        <f t="shared" si="56"/>
        <v>0</v>
      </c>
      <c r="FB48">
        <f t="shared" si="57"/>
        <v>0</v>
      </c>
      <c r="FC48">
        <f t="shared" si="58"/>
        <v>2</v>
      </c>
    </row>
    <row r="49" spans="1:159">
      <c r="A49" s="139">
        <v>337</v>
      </c>
      <c r="B49" s="139" t="s">
        <v>462</v>
      </c>
      <c r="C49" s="139">
        <v>1</v>
      </c>
      <c r="D49">
        <v>2</v>
      </c>
      <c r="E49" s="5">
        <v>1</v>
      </c>
      <c r="F49" s="5">
        <v>6</v>
      </c>
      <c r="G49" s="5">
        <v>3</v>
      </c>
      <c r="H49" s="111"/>
      <c r="I49" s="112"/>
      <c r="J49" s="112"/>
      <c r="K49" s="109">
        <f t="shared" si="22"/>
        <v>0</v>
      </c>
      <c r="M49" s="109">
        <f t="shared" si="23"/>
        <v>0</v>
      </c>
      <c r="X49" s="109">
        <f t="shared" si="24"/>
        <v>0</v>
      </c>
      <c r="AI49" s="109">
        <f t="shared" si="25"/>
        <v>0</v>
      </c>
      <c r="AT49" s="109">
        <f t="shared" si="26"/>
        <v>0</v>
      </c>
      <c r="BA49" s="109">
        <f t="shared" si="27"/>
        <v>0</v>
      </c>
      <c r="BB49" s="113"/>
      <c r="BC49" s="113"/>
      <c r="BD49" s="113"/>
      <c r="BE49" s="113"/>
      <c r="BF49" s="113"/>
      <c r="BG49" s="113"/>
      <c r="BH49" s="113"/>
      <c r="BI49" s="113"/>
      <c r="BJ49" s="113"/>
      <c r="BK49" s="113"/>
      <c r="BL49" s="109">
        <f t="shared" si="28"/>
        <v>0</v>
      </c>
      <c r="BW49" s="109">
        <f t="shared" si="29"/>
        <v>0</v>
      </c>
      <c r="BZ49" s="109">
        <f t="shared" si="30"/>
        <v>0</v>
      </c>
      <c r="CA49" s="3"/>
      <c r="CB49" s="3"/>
      <c r="CC49" s="3"/>
      <c r="CD49" s="3"/>
      <c r="CE49" s="109">
        <f t="shared" si="31"/>
        <v>0</v>
      </c>
      <c r="CJ49" s="109">
        <f t="shared" si="32"/>
        <v>0</v>
      </c>
      <c r="CQ49" s="109">
        <f t="shared" si="33"/>
        <v>0</v>
      </c>
      <c r="CV49" s="109">
        <f t="shared" si="34"/>
        <v>0</v>
      </c>
      <c r="DA49" s="109">
        <f t="shared" si="35"/>
        <v>0</v>
      </c>
      <c r="DF49" s="109">
        <f t="shared" si="36"/>
        <v>0</v>
      </c>
      <c r="DK49" s="109">
        <f t="shared" si="37"/>
        <v>0</v>
      </c>
      <c r="DP49" s="109">
        <f t="shared" si="38"/>
        <v>0</v>
      </c>
      <c r="DU49" s="109">
        <f t="shared" si="39"/>
        <v>0</v>
      </c>
      <c r="DZ49" s="109">
        <f t="shared" si="40"/>
        <v>0</v>
      </c>
      <c r="EE49" s="109">
        <f t="shared" si="41"/>
        <v>0</v>
      </c>
      <c r="EF49" s="3"/>
      <c r="EG49" s="3"/>
      <c r="EH49" s="3"/>
      <c r="EI49" s="3"/>
      <c r="EJ49" s="109">
        <f t="shared" si="42"/>
        <v>0</v>
      </c>
      <c r="EK49" s="3">
        <f t="shared" si="43"/>
        <v>101</v>
      </c>
      <c r="EL49" t="str">
        <f>+VLOOKUP(A49,'[1]Listado jugadores VALORES'!$A:$D,4,FALSE)</f>
        <v>Delantero</v>
      </c>
      <c r="EM49">
        <f>+VLOOKUP(EK49,Clubes!$A:$O,15,FALSE)</f>
        <v>0</v>
      </c>
      <c r="EN49">
        <f>+VLOOKUP(EK49,Clubes!$A:$M,13,FALSE)</f>
        <v>1</v>
      </c>
      <c r="EO49">
        <f t="shared" si="44"/>
        <v>0</v>
      </c>
      <c r="EP49">
        <f t="shared" si="45"/>
        <v>0</v>
      </c>
      <c r="EQ49">
        <f t="shared" si="46"/>
        <v>0</v>
      </c>
      <c r="ER49">
        <f t="shared" si="47"/>
        <v>0</v>
      </c>
      <c r="ES49">
        <f t="shared" si="48"/>
        <v>0</v>
      </c>
      <c r="ET49">
        <f t="shared" si="49"/>
        <v>0</v>
      </c>
      <c r="EU49">
        <f t="shared" si="50"/>
        <v>0</v>
      </c>
      <c r="EV49">
        <f t="shared" si="51"/>
        <v>0</v>
      </c>
      <c r="EW49">
        <f t="shared" si="52"/>
        <v>0</v>
      </c>
      <c r="EX49">
        <f t="shared" si="53"/>
        <v>0</v>
      </c>
      <c r="EY49">
        <f t="shared" si="54"/>
        <v>0</v>
      </c>
      <c r="EZ49">
        <f t="shared" si="55"/>
        <v>0</v>
      </c>
      <c r="FA49">
        <f t="shared" si="56"/>
        <v>0</v>
      </c>
      <c r="FB49">
        <f t="shared" si="57"/>
        <v>0</v>
      </c>
      <c r="FC49">
        <f t="shared" si="58"/>
        <v>0</v>
      </c>
    </row>
    <row r="50" spans="1:159">
      <c r="A50" s="139">
        <v>353</v>
      </c>
      <c r="B50" s="139" t="s">
        <v>463</v>
      </c>
      <c r="C50" s="139">
        <v>1</v>
      </c>
      <c r="D50">
        <v>2</v>
      </c>
      <c r="E50" s="5">
        <v>1</v>
      </c>
      <c r="F50" s="5">
        <v>6</v>
      </c>
      <c r="G50" s="5">
        <v>2</v>
      </c>
      <c r="H50" s="111"/>
      <c r="I50" s="112"/>
      <c r="J50" s="112"/>
      <c r="K50" s="109">
        <f t="shared" si="22"/>
        <v>0</v>
      </c>
      <c r="M50" s="109">
        <f t="shared" si="23"/>
        <v>0</v>
      </c>
      <c r="X50" s="109">
        <f t="shared" si="24"/>
        <v>0</v>
      </c>
      <c r="AI50" s="109">
        <f t="shared" si="25"/>
        <v>0</v>
      </c>
      <c r="AT50" s="109">
        <f t="shared" si="26"/>
        <v>0</v>
      </c>
      <c r="BA50" s="109">
        <f t="shared" si="27"/>
        <v>0</v>
      </c>
      <c r="BB50" s="113"/>
      <c r="BC50" s="113"/>
      <c r="BD50" s="113"/>
      <c r="BE50" s="113"/>
      <c r="BF50" s="113"/>
      <c r="BG50" s="113"/>
      <c r="BH50" s="113"/>
      <c r="BI50" s="113"/>
      <c r="BJ50" s="113"/>
      <c r="BK50" s="113"/>
      <c r="BL50" s="109">
        <f t="shared" si="28"/>
        <v>0</v>
      </c>
      <c r="BW50" s="109">
        <f t="shared" si="29"/>
        <v>0</v>
      </c>
      <c r="BZ50" s="109">
        <f t="shared" si="30"/>
        <v>0</v>
      </c>
      <c r="CA50" s="3"/>
      <c r="CB50" s="3"/>
      <c r="CC50" s="3"/>
      <c r="CD50" s="3"/>
      <c r="CE50" s="109">
        <f t="shared" si="31"/>
        <v>0</v>
      </c>
      <c r="CJ50" s="109">
        <f t="shared" si="32"/>
        <v>0</v>
      </c>
      <c r="CQ50" s="109">
        <f t="shared" si="33"/>
        <v>0</v>
      </c>
      <c r="CV50" s="109">
        <f t="shared" si="34"/>
        <v>0</v>
      </c>
      <c r="DA50" s="109">
        <f t="shared" si="35"/>
        <v>0</v>
      </c>
      <c r="DF50" s="109">
        <f t="shared" si="36"/>
        <v>0</v>
      </c>
      <c r="DK50" s="109">
        <f t="shared" si="37"/>
        <v>0</v>
      </c>
      <c r="DP50" s="109">
        <f t="shared" si="38"/>
        <v>0</v>
      </c>
      <c r="DU50" s="109">
        <f t="shared" si="39"/>
        <v>0</v>
      </c>
      <c r="DZ50" s="109">
        <f t="shared" si="40"/>
        <v>0</v>
      </c>
      <c r="EE50" s="109">
        <f t="shared" si="41"/>
        <v>0</v>
      </c>
      <c r="EF50" s="3"/>
      <c r="EG50" s="3"/>
      <c r="EH50" s="3"/>
      <c r="EI50" s="3"/>
      <c r="EJ50" s="109">
        <f t="shared" si="42"/>
        <v>0</v>
      </c>
      <c r="EK50" s="3">
        <f t="shared" si="43"/>
        <v>101</v>
      </c>
      <c r="EL50" t="str">
        <f>+VLOOKUP(A50,'[1]Listado jugadores VALORES'!$A:$D,4,FALSE)</f>
        <v>Volante</v>
      </c>
      <c r="EM50">
        <f>+VLOOKUP(EK50,Clubes!$A:$O,15,FALSE)</f>
        <v>0</v>
      </c>
      <c r="EN50">
        <f>+VLOOKUP(EK50,Clubes!$A:$M,13,FALSE)</f>
        <v>1</v>
      </c>
      <c r="EO50">
        <f t="shared" si="44"/>
        <v>1</v>
      </c>
      <c r="EP50">
        <f t="shared" si="45"/>
        <v>0</v>
      </c>
      <c r="EQ50">
        <f t="shared" si="46"/>
        <v>0</v>
      </c>
      <c r="ER50">
        <f t="shared" si="47"/>
        <v>0</v>
      </c>
      <c r="ES50">
        <f t="shared" si="48"/>
        <v>0</v>
      </c>
      <c r="ET50">
        <f t="shared" si="49"/>
        <v>0</v>
      </c>
      <c r="EU50">
        <f t="shared" si="50"/>
        <v>0</v>
      </c>
      <c r="EV50">
        <f t="shared" si="51"/>
        <v>0</v>
      </c>
      <c r="EW50">
        <f t="shared" si="52"/>
        <v>0</v>
      </c>
      <c r="EX50">
        <f t="shared" si="53"/>
        <v>0</v>
      </c>
      <c r="EY50">
        <f t="shared" si="54"/>
        <v>0</v>
      </c>
      <c r="EZ50">
        <f t="shared" si="55"/>
        <v>0</v>
      </c>
      <c r="FA50">
        <f t="shared" si="56"/>
        <v>0</v>
      </c>
      <c r="FB50">
        <f t="shared" si="57"/>
        <v>0</v>
      </c>
      <c r="FC50">
        <f t="shared" si="58"/>
        <v>1</v>
      </c>
    </row>
    <row r="51" spans="1:159">
      <c r="A51" s="139">
        <v>896</v>
      </c>
      <c r="B51" s="141" t="s">
        <v>464</v>
      </c>
      <c r="C51" s="139">
        <v>1</v>
      </c>
      <c r="D51">
        <v>2</v>
      </c>
      <c r="E51" s="5">
        <v>1</v>
      </c>
      <c r="F51" s="5">
        <v>6</v>
      </c>
      <c r="G51" s="5">
        <v>3</v>
      </c>
      <c r="H51" s="111"/>
      <c r="I51" s="112"/>
      <c r="J51" s="112"/>
      <c r="K51" s="109">
        <f t="shared" si="22"/>
        <v>0</v>
      </c>
      <c r="M51" s="109">
        <f t="shared" si="23"/>
        <v>0</v>
      </c>
      <c r="X51" s="109">
        <f t="shared" si="24"/>
        <v>0</v>
      </c>
      <c r="AI51" s="109">
        <f t="shared" si="25"/>
        <v>0</v>
      </c>
      <c r="AT51" s="109">
        <f t="shared" si="26"/>
        <v>0</v>
      </c>
      <c r="BA51" s="109">
        <f t="shared" si="27"/>
        <v>0</v>
      </c>
      <c r="BB51" s="113"/>
      <c r="BC51" s="113"/>
      <c r="BD51" s="113"/>
      <c r="BE51" s="113"/>
      <c r="BF51" s="113"/>
      <c r="BG51" s="113"/>
      <c r="BH51" s="113"/>
      <c r="BI51" s="113"/>
      <c r="BJ51" s="113"/>
      <c r="BK51" s="113"/>
      <c r="BL51" s="109">
        <f t="shared" si="28"/>
        <v>0</v>
      </c>
      <c r="BW51" s="109">
        <f t="shared" si="29"/>
        <v>0</v>
      </c>
      <c r="BZ51" s="109">
        <f t="shared" si="30"/>
        <v>0</v>
      </c>
      <c r="CA51" s="3"/>
      <c r="CB51" s="3"/>
      <c r="CC51" s="3"/>
      <c r="CD51" s="3"/>
      <c r="CE51" s="109">
        <f t="shared" si="31"/>
        <v>0</v>
      </c>
      <c r="CJ51" s="109">
        <f t="shared" si="32"/>
        <v>0</v>
      </c>
      <c r="CQ51" s="109">
        <f t="shared" si="33"/>
        <v>0</v>
      </c>
      <c r="CV51" s="109">
        <f t="shared" si="34"/>
        <v>0</v>
      </c>
      <c r="DA51" s="109">
        <f t="shared" si="35"/>
        <v>0</v>
      </c>
      <c r="DF51" s="109">
        <f t="shared" si="36"/>
        <v>0</v>
      </c>
      <c r="DK51" s="109">
        <f t="shared" si="37"/>
        <v>0</v>
      </c>
      <c r="DP51" s="109">
        <f t="shared" si="38"/>
        <v>0</v>
      </c>
      <c r="DU51" s="109">
        <f t="shared" si="39"/>
        <v>0</v>
      </c>
      <c r="DZ51" s="109">
        <f t="shared" si="40"/>
        <v>0</v>
      </c>
      <c r="EE51" s="109">
        <f t="shared" si="41"/>
        <v>0</v>
      </c>
      <c r="EF51" s="3"/>
      <c r="EG51" s="3"/>
      <c r="EH51" s="3"/>
      <c r="EI51" s="3"/>
      <c r="EJ51" s="109">
        <f t="shared" si="42"/>
        <v>0</v>
      </c>
      <c r="EK51" s="3">
        <f t="shared" si="43"/>
        <v>101</v>
      </c>
      <c r="EL51" t="str">
        <f>+VLOOKUP(A51,'[1]Listado jugadores VALORES'!$A:$D,4,FALSE)</f>
        <v>Volante</v>
      </c>
      <c r="EM51">
        <f>+VLOOKUP(EK51,Clubes!$A:$O,15,FALSE)</f>
        <v>0</v>
      </c>
      <c r="EN51">
        <f>+VLOOKUP(EK51,Clubes!$A:$M,13,FALSE)</f>
        <v>1</v>
      </c>
      <c r="EO51">
        <f t="shared" si="44"/>
        <v>0</v>
      </c>
      <c r="EP51">
        <f t="shared" si="45"/>
        <v>0</v>
      </c>
      <c r="EQ51">
        <f t="shared" si="46"/>
        <v>0</v>
      </c>
      <c r="ER51">
        <f t="shared" si="47"/>
        <v>0</v>
      </c>
      <c r="ES51">
        <f t="shared" si="48"/>
        <v>0</v>
      </c>
      <c r="ET51">
        <f t="shared" si="49"/>
        <v>0</v>
      </c>
      <c r="EU51">
        <f t="shared" si="50"/>
        <v>0</v>
      </c>
      <c r="EV51">
        <f t="shared" si="51"/>
        <v>0</v>
      </c>
      <c r="EW51">
        <f t="shared" si="52"/>
        <v>0</v>
      </c>
      <c r="EX51">
        <f t="shared" si="53"/>
        <v>0</v>
      </c>
      <c r="EY51">
        <f t="shared" si="54"/>
        <v>0</v>
      </c>
      <c r="EZ51">
        <f t="shared" si="55"/>
        <v>0</v>
      </c>
      <c r="FA51">
        <f t="shared" si="56"/>
        <v>0</v>
      </c>
      <c r="FB51">
        <f t="shared" si="57"/>
        <v>0</v>
      </c>
      <c r="FC51">
        <f t="shared" si="58"/>
        <v>0</v>
      </c>
    </row>
    <row r="52" spans="1:159">
      <c r="A52" s="139">
        <v>427</v>
      </c>
      <c r="B52" s="139" t="s">
        <v>465</v>
      </c>
      <c r="C52" s="139">
        <v>1</v>
      </c>
      <c r="D52">
        <v>2</v>
      </c>
      <c r="E52" s="5">
        <v>1</v>
      </c>
      <c r="F52" s="5">
        <v>6</v>
      </c>
      <c r="G52" s="5">
        <v>3</v>
      </c>
      <c r="H52" s="111"/>
      <c r="I52" s="112"/>
      <c r="J52" s="112"/>
      <c r="K52" s="109">
        <f t="shared" si="22"/>
        <v>0</v>
      </c>
      <c r="M52" s="109">
        <f t="shared" si="23"/>
        <v>0</v>
      </c>
      <c r="X52" s="109">
        <f t="shared" si="24"/>
        <v>0</v>
      </c>
      <c r="AI52" s="109">
        <f t="shared" si="25"/>
        <v>0</v>
      </c>
      <c r="AT52" s="109">
        <f t="shared" si="26"/>
        <v>0</v>
      </c>
      <c r="BA52" s="109">
        <f t="shared" si="27"/>
        <v>0</v>
      </c>
      <c r="BB52" s="113"/>
      <c r="BC52" s="113"/>
      <c r="BD52" s="113"/>
      <c r="BE52" s="113"/>
      <c r="BF52" s="113"/>
      <c r="BG52" s="113"/>
      <c r="BH52" s="113"/>
      <c r="BI52" s="113"/>
      <c r="BJ52" s="113"/>
      <c r="BK52" s="113"/>
      <c r="BL52" s="109">
        <f t="shared" si="28"/>
        <v>0</v>
      </c>
      <c r="BW52" s="109">
        <f t="shared" si="29"/>
        <v>0</v>
      </c>
      <c r="BZ52" s="109">
        <f t="shared" si="30"/>
        <v>0</v>
      </c>
      <c r="CA52" s="3"/>
      <c r="CB52" s="3"/>
      <c r="CC52" s="3"/>
      <c r="CD52" s="3"/>
      <c r="CE52" s="109">
        <f t="shared" si="31"/>
        <v>0</v>
      </c>
      <c r="CJ52" s="109">
        <f t="shared" si="32"/>
        <v>0</v>
      </c>
      <c r="CQ52" s="109">
        <f t="shared" si="33"/>
        <v>0</v>
      </c>
      <c r="CV52" s="109">
        <f t="shared" si="34"/>
        <v>0</v>
      </c>
      <c r="DA52" s="109">
        <f t="shared" si="35"/>
        <v>0</v>
      </c>
      <c r="DF52" s="109">
        <f t="shared" si="36"/>
        <v>0</v>
      </c>
      <c r="DK52" s="109">
        <f t="shared" si="37"/>
        <v>0</v>
      </c>
      <c r="DP52" s="109">
        <f t="shared" si="38"/>
        <v>0</v>
      </c>
      <c r="DU52" s="109">
        <f t="shared" si="39"/>
        <v>0</v>
      </c>
      <c r="DZ52" s="109">
        <f t="shared" si="40"/>
        <v>0</v>
      </c>
      <c r="EE52" s="109">
        <f t="shared" si="41"/>
        <v>0</v>
      </c>
      <c r="EF52" s="3"/>
      <c r="EG52" s="3"/>
      <c r="EH52" s="3"/>
      <c r="EI52" s="3"/>
      <c r="EJ52" s="109">
        <f t="shared" si="42"/>
        <v>0</v>
      </c>
      <c r="EK52" s="3">
        <f t="shared" si="43"/>
        <v>101</v>
      </c>
      <c r="EL52" t="str">
        <f>+VLOOKUP(A52,'[1]Listado jugadores VALORES'!$A:$D,4,FALSE)</f>
        <v>Volante</v>
      </c>
      <c r="EM52">
        <f>+VLOOKUP(EK52,Clubes!$A:$O,15,FALSE)</f>
        <v>0</v>
      </c>
      <c r="EN52">
        <f>+VLOOKUP(EK52,Clubes!$A:$M,13,FALSE)</f>
        <v>1</v>
      </c>
      <c r="EO52">
        <f t="shared" si="44"/>
        <v>0</v>
      </c>
      <c r="EP52">
        <f t="shared" si="45"/>
        <v>0</v>
      </c>
      <c r="EQ52">
        <f t="shared" si="46"/>
        <v>0</v>
      </c>
      <c r="ER52">
        <f t="shared" si="47"/>
        <v>0</v>
      </c>
      <c r="ES52">
        <f t="shared" si="48"/>
        <v>0</v>
      </c>
      <c r="ET52">
        <f t="shared" si="49"/>
        <v>0</v>
      </c>
      <c r="EU52">
        <f t="shared" si="50"/>
        <v>0</v>
      </c>
      <c r="EV52">
        <f t="shared" si="51"/>
        <v>0</v>
      </c>
      <c r="EW52">
        <f t="shared" si="52"/>
        <v>0</v>
      </c>
      <c r="EX52">
        <f t="shared" si="53"/>
        <v>0</v>
      </c>
      <c r="EY52">
        <f t="shared" si="54"/>
        <v>0</v>
      </c>
      <c r="EZ52">
        <f t="shared" si="55"/>
        <v>0</v>
      </c>
      <c r="FA52">
        <f t="shared" si="56"/>
        <v>0</v>
      </c>
      <c r="FB52">
        <f t="shared" si="57"/>
        <v>0</v>
      </c>
      <c r="FC52">
        <f t="shared" si="58"/>
        <v>0</v>
      </c>
    </row>
    <row r="53" spans="1:159">
      <c r="A53" s="139">
        <v>1906</v>
      </c>
      <c r="B53" s="139" t="s">
        <v>466</v>
      </c>
      <c r="C53" s="139">
        <v>1</v>
      </c>
      <c r="D53">
        <v>2</v>
      </c>
      <c r="E53" s="5">
        <v>1</v>
      </c>
      <c r="F53" s="5">
        <v>6</v>
      </c>
      <c r="G53" s="5">
        <v>3</v>
      </c>
      <c r="H53" s="111"/>
      <c r="I53" s="112"/>
      <c r="J53" s="112"/>
      <c r="K53" s="109">
        <f t="shared" si="22"/>
        <v>0</v>
      </c>
      <c r="M53" s="109">
        <f t="shared" si="23"/>
        <v>0</v>
      </c>
      <c r="X53" s="109">
        <f t="shared" si="24"/>
        <v>0</v>
      </c>
      <c r="AI53" s="109">
        <f t="shared" si="25"/>
        <v>0</v>
      </c>
      <c r="AT53" s="109">
        <f t="shared" si="26"/>
        <v>0</v>
      </c>
      <c r="BA53" s="109">
        <f t="shared" si="27"/>
        <v>0</v>
      </c>
      <c r="BB53" s="113"/>
      <c r="BC53" s="113"/>
      <c r="BD53" s="113"/>
      <c r="BE53" s="113"/>
      <c r="BF53" s="113"/>
      <c r="BG53" s="113"/>
      <c r="BH53" s="113"/>
      <c r="BI53" s="113"/>
      <c r="BJ53" s="113"/>
      <c r="BK53" s="113"/>
      <c r="BL53" s="109">
        <f t="shared" si="28"/>
        <v>0</v>
      </c>
      <c r="BW53" s="109">
        <f t="shared" si="29"/>
        <v>0</v>
      </c>
      <c r="BZ53" s="109">
        <f t="shared" si="30"/>
        <v>0</v>
      </c>
      <c r="CA53" s="3"/>
      <c r="CB53" s="3"/>
      <c r="CC53" s="3"/>
      <c r="CD53" s="3"/>
      <c r="CE53" s="109">
        <f t="shared" si="31"/>
        <v>0</v>
      </c>
      <c r="CJ53" s="109">
        <f t="shared" si="32"/>
        <v>0</v>
      </c>
      <c r="CQ53" s="109">
        <f t="shared" si="33"/>
        <v>0</v>
      </c>
      <c r="CV53" s="109">
        <f t="shared" si="34"/>
        <v>0</v>
      </c>
      <c r="DA53" s="109">
        <f t="shared" si="35"/>
        <v>0</v>
      </c>
      <c r="DF53" s="109">
        <f t="shared" si="36"/>
        <v>0</v>
      </c>
      <c r="DK53" s="109">
        <f t="shared" si="37"/>
        <v>0</v>
      </c>
      <c r="DP53" s="109">
        <f t="shared" si="38"/>
        <v>0</v>
      </c>
      <c r="DU53" s="109">
        <f t="shared" si="39"/>
        <v>0</v>
      </c>
      <c r="DZ53" s="109">
        <f t="shared" si="40"/>
        <v>0</v>
      </c>
      <c r="EE53" s="109">
        <f t="shared" si="41"/>
        <v>0</v>
      </c>
      <c r="EF53" s="3"/>
      <c r="EG53" s="3"/>
      <c r="EH53" s="3"/>
      <c r="EI53" s="3"/>
      <c r="EJ53" s="109">
        <f t="shared" si="42"/>
        <v>0</v>
      </c>
      <c r="EK53" s="3">
        <f t="shared" si="43"/>
        <v>101</v>
      </c>
      <c r="EL53" t="str">
        <f>+VLOOKUP(A53,'[1]Listado jugadores VALORES'!$A:$D,4,FALSE)</f>
        <v>Volante</v>
      </c>
      <c r="EM53">
        <f>+VLOOKUP(EK53,Clubes!$A:$O,15,FALSE)</f>
        <v>0</v>
      </c>
      <c r="EN53">
        <f>+VLOOKUP(EK53,Clubes!$A:$M,13,FALSE)</f>
        <v>1</v>
      </c>
      <c r="EO53">
        <f t="shared" si="44"/>
        <v>0</v>
      </c>
      <c r="EP53">
        <f t="shared" si="45"/>
        <v>0</v>
      </c>
      <c r="EQ53">
        <f t="shared" si="46"/>
        <v>0</v>
      </c>
      <c r="ER53">
        <f t="shared" si="47"/>
        <v>0</v>
      </c>
      <c r="ES53">
        <f t="shared" si="48"/>
        <v>0</v>
      </c>
      <c r="ET53">
        <f t="shared" si="49"/>
        <v>0</v>
      </c>
      <c r="EU53">
        <f t="shared" si="50"/>
        <v>0</v>
      </c>
      <c r="EV53">
        <f t="shared" si="51"/>
        <v>0</v>
      </c>
      <c r="EW53">
        <f t="shared" si="52"/>
        <v>0</v>
      </c>
      <c r="EX53">
        <f t="shared" si="53"/>
        <v>0</v>
      </c>
      <c r="EY53">
        <f t="shared" si="54"/>
        <v>0</v>
      </c>
      <c r="EZ53">
        <f t="shared" si="55"/>
        <v>0</v>
      </c>
      <c r="FA53">
        <f t="shared" si="56"/>
        <v>0</v>
      </c>
      <c r="FB53">
        <f t="shared" si="57"/>
        <v>0</v>
      </c>
      <c r="FC53">
        <f t="shared" si="58"/>
        <v>0</v>
      </c>
    </row>
    <row r="54" spans="1:159">
      <c r="A54" s="139">
        <v>462</v>
      </c>
      <c r="B54" s="139" t="s">
        <v>467</v>
      </c>
      <c r="C54" s="139">
        <v>1</v>
      </c>
      <c r="D54">
        <v>2</v>
      </c>
      <c r="E54" s="5">
        <v>1</v>
      </c>
      <c r="F54" s="5">
        <v>6</v>
      </c>
      <c r="G54" s="5">
        <v>3</v>
      </c>
      <c r="H54" s="111"/>
      <c r="I54" s="112"/>
      <c r="J54" s="112"/>
      <c r="K54" s="109">
        <f t="shared" si="22"/>
        <v>0</v>
      </c>
      <c r="M54" s="109">
        <f t="shared" si="23"/>
        <v>0</v>
      </c>
      <c r="X54" s="109">
        <f t="shared" si="24"/>
        <v>0</v>
      </c>
      <c r="AI54" s="109">
        <f t="shared" si="25"/>
        <v>0</v>
      </c>
      <c r="AT54" s="109">
        <f t="shared" si="26"/>
        <v>0</v>
      </c>
      <c r="BA54" s="109">
        <f t="shared" si="27"/>
        <v>0</v>
      </c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09">
        <f t="shared" si="28"/>
        <v>0</v>
      </c>
      <c r="BW54" s="109">
        <f t="shared" si="29"/>
        <v>0</v>
      </c>
      <c r="BZ54" s="109">
        <f t="shared" si="30"/>
        <v>0</v>
      </c>
      <c r="CA54" s="3"/>
      <c r="CB54" s="3"/>
      <c r="CC54" s="3"/>
      <c r="CD54" s="3"/>
      <c r="CE54" s="109">
        <f t="shared" si="31"/>
        <v>0</v>
      </c>
      <c r="CJ54" s="109">
        <f t="shared" si="32"/>
        <v>0</v>
      </c>
      <c r="CQ54" s="109">
        <f t="shared" si="33"/>
        <v>0</v>
      </c>
      <c r="CV54" s="109">
        <f t="shared" si="34"/>
        <v>0</v>
      </c>
      <c r="DA54" s="109">
        <f t="shared" si="35"/>
        <v>0</v>
      </c>
      <c r="DF54" s="109">
        <f t="shared" si="36"/>
        <v>0</v>
      </c>
      <c r="DK54" s="109">
        <f t="shared" si="37"/>
        <v>0</v>
      </c>
      <c r="DP54" s="109">
        <f t="shared" si="38"/>
        <v>0</v>
      </c>
      <c r="DU54" s="109">
        <f t="shared" si="39"/>
        <v>0</v>
      </c>
      <c r="DZ54" s="109">
        <f t="shared" si="40"/>
        <v>0</v>
      </c>
      <c r="EE54" s="109">
        <f t="shared" si="41"/>
        <v>0</v>
      </c>
      <c r="EF54" s="3"/>
      <c r="EG54" s="3"/>
      <c r="EH54" s="3"/>
      <c r="EI54" s="3"/>
      <c r="EJ54" s="109">
        <f t="shared" si="42"/>
        <v>0</v>
      </c>
      <c r="EK54" s="3">
        <f t="shared" si="43"/>
        <v>101</v>
      </c>
      <c r="EL54" t="str">
        <f>+VLOOKUP(A54,'[1]Listado jugadores VALORES'!$A:$D,4,FALSE)</f>
        <v>Portero</v>
      </c>
      <c r="EM54">
        <f>+VLOOKUP(EK54,Clubes!$A:$O,15,FALSE)</f>
        <v>0</v>
      </c>
      <c r="EN54">
        <f>+VLOOKUP(EK54,Clubes!$A:$M,13,FALSE)</f>
        <v>1</v>
      </c>
      <c r="EO54">
        <f t="shared" si="44"/>
        <v>0</v>
      </c>
      <c r="EP54">
        <f t="shared" si="45"/>
        <v>0</v>
      </c>
      <c r="EQ54">
        <f t="shared" si="46"/>
        <v>0</v>
      </c>
      <c r="ER54">
        <f t="shared" si="47"/>
        <v>0</v>
      </c>
      <c r="ES54">
        <f t="shared" si="48"/>
        <v>0</v>
      </c>
      <c r="ET54">
        <f t="shared" si="49"/>
        <v>0</v>
      </c>
      <c r="EU54">
        <f t="shared" si="50"/>
        <v>0</v>
      </c>
      <c r="EV54">
        <f t="shared" si="51"/>
        <v>0</v>
      </c>
      <c r="EW54">
        <f t="shared" si="52"/>
        <v>0</v>
      </c>
      <c r="EX54">
        <f t="shared" si="53"/>
        <v>0</v>
      </c>
      <c r="EY54">
        <f t="shared" si="54"/>
        <v>0</v>
      </c>
      <c r="EZ54">
        <f t="shared" si="55"/>
        <v>0</v>
      </c>
      <c r="FA54">
        <f t="shared" si="56"/>
        <v>0</v>
      </c>
      <c r="FB54">
        <f t="shared" si="57"/>
        <v>0</v>
      </c>
      <c r="FC54">
        <f t="shared" si="58"/>
        <v>0</v>
      </c>
    </row>
    <row r="55" spans="1:159">
      <c r="A55" s="139">
        <v>963</v>
      </c>
      <c r="B55" s="139" t="s">
        <v>468</v>
      </c>
      <c r="C55" s="139">
        <v>1</v>
      </c>
      <c r="D55">
        <v>2</v>
      </c>
      <c r="E55" s="5">
        <v>1</v>
      </c>
      <c r="F55" s="5">
        <v>6</v>
      </c>
      <c r="G55" s="5">
        <v>1</v>
      </c>
      <c r="H55" s="111">
        <v>90</v>
      </c>
      <c r="I55" s="112"/>
      <c r="J55" s="112"/>
      <c r="K55" s="109">
        <f t="shared" si="22"/>
        <v>0</v>
      </c>
      <c r="M55" s="109">
        <f t="shared" si="23"/>
        <v>0</v>
      </c>
      <c r="X55" s="109">
        <f t="shared" si="24"/>
        <v>0</v>
      </c>
      <c r="AI55" s="109">
        <f t="shared" si="25"/>
        <v>0</v>
      </c>
      <c r="AT55" s="109">
        <f t="shared" si="26"/>
        <v>0</v>
      </c>
      <c r="BA55" s="109">
        <f t="shared" si="27"/>
        <v>0</v>
      </c>
      <c r="BB55" s="113"/>
      <c r="BC55" s="113"/>
      <c r="BD55" s="113"/>
      <c r="BE55" s="113"/>
      <c r="BF55" s="113"/>
      <c r="BG55" s="113"/>
      <c r="BH55" s="113"/>
      <c r="BI55" s="113"/>
      <c r="BJ55" s="113"/>
      <c r="BK55" s="113"/>
      <c r="BL55" s="109">
        <f t="shared" si="28"/>
        <v>0</v>
      </c>
      <c r="BW55" s="109">
        <f t="shared" si="29"/>
        <v>0</v>
      </c>
      <c r="BZ55" s="109">
        <f t="shared" si="30"/>
        <v>0</v>
      </c>
      <c r="CA55" s="3"/>
      <c r="CB55" s="3"/>
      <c r="CC55" s="3"/>
      <c r="CD55" s="3"/>
      <c r="CE55" s="109">
        <f t="shared" si="31"/>
        <v>0</v>
      </c>
      <c r="CJ55" s="109">
        <f t="shared" si="32"/>
        <v>0</v>
      </c>
      <c r="CQ55" s="109">
        <f t="shared" si="33"/>
        <v>0</v>
      </c>
      <c r="CV55" s="109">
        <f t="shared" si="34"/>
        <v>0</v>
      </c>
      <c r="DA55" s="109">
        <f t="shared" si="35"/>
        <v>0</v>
      </c>
      <c r="DF55" s="109">
        <f t="shared" si="36"/>
        <v>0</v>
      </c>
      <c r="DK55" s="109">
        <f t="shared" si="37"/>
        <v>0</v>
      </c>
      <c r="DP55" s="109">
        <f t="shared" si="38"/>
        <v>0</v>
      </c>
      <c r="DU55" s="109">
        <f t="shared" si="39"/>
        <v>0</v>
      </c>
      <c r="DZ55" s="109">
        <f t="shared" si="40"/>
        <v>0</v>
      </c>
      <c r="EE55" s="109">
        <f t="shared" si="41"/>
        <v>0</v>
      </c>
      <c r="EF55" s="3"/>
      <c r="EG55" s="3"/>
      <c r="EH55" s="3"/>
      <c r="EI55" s="3"/>
      <c r="EJ55" s="109">
        <f t="shared" si="42"/>
        <v>0</v>
      </c>
      <c r="EK55" s="3">
        <f t="shared" si="43"/>
        <v>101</v>
      </c>
      <c r="EL55" t="str">
        <f>+VLOOKUP(A55,'[1]Listado jugadores VALORES'!$A:$D,4,FALSE)</f>
        <v>Defensa</v>
      </c>
      <c r="EM55">
        <f>+VLOOKUP(EK55,Clubes!$A:$O,15,FALSE)</f>
        <v>0</v>
      </c>
      <c r="EN55">
        <f>+VLOOKUP(EK55,Clubes!$A:$M,13,FALSE)</f>
        <v>1</v>
      </c>
      <c r="EO55">
        <f t="shared" si="44"/>
        <v>2</v>
      </c>
      <c r="EP55">
        <f t="shared" si="45"/>
        <v>2</v>
      </c>
      <c r="EQ55">
        <f t="shared" si="46"/>
        <v>0</v>
      </c>
      <c r="ER55">
        <f t="shared" si="47"/>
        <v>0</v>
      </c>
      <c r="ES55">
        <f t="shared" si="48"/>
        <v>0</v>
      </c>
      <c r="ET55">
        <f t="shared" si="49"/>
        <v>0</v>
      </c>
      <c r="EU55">
        <f t="shared" si="50"/>
        <v>0</v>
      </c>
      <c r="EV55">
        <f t="shared" si="51"/>
        <v>0</v>
      </c>
      <c r="EW55">
        <f t="shared" si="52"/>
        <v>0</v>
      </c>
      <c r="EX55">
        <f t="shared" si="53"/>
        <v>0</v>
      </c>
      <c r="EY55">
        <f t="shared" si="54"/>
        <v>0</v>
      </c>
      <c r="EZ55">
        <f t="shared" si="55"/>
        <v>0</v>
      </c>
      <c r="FA55">
        <f t="shared" si="56"/>
        <v>2</v>
      </c>
      <c r="FB55">
        <f t="shared" si="57"/>
        <v>2</v>
      </c>
      <c r="FC55">
        <f t="shared" si="58"/>
        <v>8</v>
      </c>
    </row>
    <row r="56" spans="1:159">
      <c r="A56" s="139">
        <v>524</v>
      </c>
      <c r="B56" s="139" t="s">
        <v>469</v>
      </c>
      <c r="C56" s="139">
        <v>1</v>
      </c>
      <c r="D56">
        <v>2</v>
      </c>
      <c r="E56" s="5">
        <v>1</v>
      </c>
      <c r="F56" s="5">
        <v>6</v>
      </c>
      <c r="G56" s="5">
        <v>3</v>
      </c>
      <c r="H56" s="111"/>
      <c r="I56" s="112"/>
      <c r="J56" s="112"/>
      <c r="K56" s="109">
        <f t="shared" si="22"/>
        <v>0</v>
      </c>
      <c r="M56" s="109">
        <f t="shared" si="23"/>
        <v>0</v>
      </c>
      <c r="X56" s="109">
        <f t="shared" si="24"/>
        <v>0</v>
      </c>
      <c r="AI56" s="109">
        <f t="shared" si="25"/>
        <v>0</v>
      </c>
      <c r="AT56" s="109">
        <f t="shared" si="26"/>
        <v>0</v>
      </c>
      <c r="BA56" s="109">
        <f t="shared" si="27"/>
        <v>0</v>
      </c>
      <c r="BB56" s="113"/>
      <c r="BC56" s="113"/>
      <c r="BD56" s="113"/>
      <c r="BE56" s="113"/>
      <c r="BF56" s="113"/>
      <c r="BG56" s="113"/>
      <c r="BH56" s="113"/>
      <c r="BI56" s="113"/>
      <c r="BJ56" s="113"/>
      <c r="BK56" s="113"/>
      <c r="BL56" s="109">
        <f t="shared" si="28"/>
        <v>0</v>
      </c>
      <c r="BW56" s="109">
        <f t="shared" si="29"/>
        <v>0</v>
      </c>
      <c r="BZ56" s="109">
        <f t="shared" si="30"/>
        <v>0</v>
      </c>
      <c r="CA56" s="3"/>
      <c r="CB56" s="3"/>
      <c r="CC56" s="3"/>
      <c r="CD56" s="3"/>
      <c r="CE56" s="109">
        <f t="shared" si="31"/>
        <v>0</v>
      </c>
      <c r="CJ56" s="109">
        <f t="shared" si="32"/>
        <v>0</v>
      </c>
      <c r="CQ56" s="109">
        <f t="shared" si="33"/>
        <v>0</v>
      </c>
      <c r="CV56" s="109">
        <f t="shared" si="34"/>
        <v>0</v>
      </c>
      <c r="DA56" s="109">
        <f t="shared" si="35"/>
        <v>0</v>
      </c>
      <c r="DF56" s="109">
        <f t="shared" si="36"/>
        <v>0</v>
      </c>
      <c r="DK56" s="109">
        <f t="shared" si="37"/>
        <v>0</v>
      </c>
      <c r="DP56" s="109">
        <f t="shared" si="38"/>
        <v>0</v>
      </c>
      <c r="DU56" s="109">
        <f t="shared" si="39"/>
        <v>0</v>
      </c>
      <c r="DZ56" s="109">
        <f t="shared" si="40"/>
        <v>0</v>
      </c>
      <c r="EE56" s="109">
        <f t="shared" si="41"/>
        <v>0</v>
      </c>
      <c r="EF56" s="3"/>
      <c r="EG56" s="3"/>
      <c r="EH56" s="3"/>
      <c r="EI56" s="3"/>
      <c r="EJ56" s="109">
        <f t="shared" si="42"/>
        <v>0</v>
      </c>
      <c r="EK56" s="3">
        <f t="shared" si="43"/>
        <v>101</v>
      </c>
      <c r="EL56" t="str">
        <f>+VLOOKUP(A56,'[1]Listado jugadores VALORES'!$A:$D,4,FALSE)</f>
        <v>Volante</v>
      </c>
      <c r="EM56">
        <f>+VLOOKUP(EK56,Clubes!$A:$O,15,FALSE)</f>
        <v>0</v>
      </c>
      <c r="EN56">
        <f>+VLOOKUP(EK56,Clubes!$A:$M,13,FALSE)</f>
        <v>1</v>
      </c>
      <c r="EO56">
        <f t="shared" si="44"/>
        <v>0</v>
      </c>
      <c r="EP56">
        <f t="shared" si="45"/>
        <v>0</v>
      </c>
      <c r="EQ56">
        <f t="shared" si="46"/>
        <v>0</v>
      </c>
      <c r="ER56">
        <f t="shared" si="47"/>
        <v>0</v>
      </c>
      <c r="ES56">
        <f t="shared" si="48"/>
        <v>0</v>
      </c>
      <c r="ET56">
        <f t="shared" si="49"/>
        <v>0</v>
      </c>
      <c r="EU56">
        <f t="shared" si="50"/>
        <v>0</v>
      </c>
      <c r="EV56">
        <f t="shared" si="51"/>
        <v>0</v>
      </c>
      <c r="EW56">
        <f t="shared" si="52"/>
        <v>0</v>
      </c>
      <c r="EX56">
        <f t="shared" si="53"/>
        <v>0</v>
      </c>
      <c r="EY56">
        <f t="shared" si="54"/>
        <v>0</v>
      </c>
      <c r="EZ56">
        <f t="shared" si="55"/>
        <v>0</v>
      </c>
      <c r="FA56">
        <f t="shared" si="56"/>
        <v>0</v>
      </c>
      <c r="FB56">
        <f t="shared" si="57"/>
        <v>0</v>
      </c>
      <c r="FC56">
        <f t="shared" si="58"/>
        <v>0</v>
      </c>
    </row>
    <row r="57" spans="1:159">
      <c r="A57" s="139">
        <v>1841</v>
      </c>
      <c r="B57" s="139" t="s">
        <v>470</v>
      </c>
      <c r="C57" s="139">
        <v>1</v>
      </c>
      <c r="D57">
        <v>2</v>
      </c>
      <c r="E57" s="5">
        <v>1</v>
      </c>
      <c r="F57" s="5">
        <v>6</v>
      </c>
      <c r="G57" s="5">
        <v>1</v>
      </c>
      <c r="H57" s="111">
        <v>80</v>
      </c>
      <c r="I57" s="112">
        <v>17</v>
      </c>
      <c r="J57" s="112"/>
      <c r="K57" s="109">
        <f t="shared" si="22"/>
        <v>1</v>
      </c>
      <c r="M57" s="109">
        <f t="shared" si="23"/>
        <v>0</v>
      </c>
      <c r="X57" s="109">
        <f t="shared" si="24"/>
        <v>0</v>
      </c>
      <c r="AI57" s="109">
        <f t="shared" si="25"/>
        <v>0</v>
      </c>
      <c r="AT57" s="109">
        <f t="shared" si="26"/>
        <v>0</v>
      </c>
      <c r="BA57" s="109">
        <f t="shared" si="27"/>
        <v>0</v>
      </c>
      <c r="BB57" s="113"/>
      <c r="BC57" s="113"/>
      <c r="BD57" s="113"/>
      <c r="BE57" s="113"/>
      <c r="BF57" s="113"/>
      <c r="BG57" s="113"/>
      <c r="BH57" s="113"/>
      <c r="BI57" s="113"/>
      <c r="BJ57" s="113"/>
      <c r="BK57" s="113"/>
      <c r="BL57" s="109">
        <f t="shared" si="28"/>
        <v>0</v>
      </c>
      <c r="BW57" s="109">
        <f t="shared" si="29"/>
        <v>0</v>
      </c>
      <c r="BZ57" s="109">
        <f t="shared" si="30"/>
        <v>0</v>
      </c>
      <c r="CA57" s="3"/>
      <c r="CB57" s="3"/>
      <c r="CC57" s="3"/>
      <c r="CD57" s="3"/>
      <c r="CE57" s="109">
        <f t="shared" si="31"/>
        <v>0</v>
      </c>
      <c r="CJ57" s="109">
        <f t="shared" si="32"/>
        <v>0</v>
      </c>
      <c r="CQ57" s="109">
        <f t="shared" si="33"/>
        <v>0</v>
      </c>
      <c r="CV57" s="109">
        <f t="shared" si="34"/>
        <v>0</v>
      </c>
      <c r="DA57" s="109">
        <f t="shared" si="35"/>
        <v>0</v>
      </c>
      <c r="DF57" s="109">
        <f t="shared" si="36"/>
        <v>0</v>
      </c>
      <c r="DK57" s="109">
        <f t="shared" si="37"/>
        <v>0</v>
      </c>
      <c r="DP57" s="109">
        <f t="shared" si="38"/>
        <v>0</v>
      </c>
      <c r="DU57" s="109">
        <f t="shared" si="39"/>
        <v>0</v>
      </c>
      <c r="DZ57" s="109">
        <f t="shared" si="40"/>
        <v>0</v>
      </c>
      <c r="EE57" s="109">
        <f t="shared" si="41"/>
        <v>0</v>
      </c>
      <c r="EF57" s="3"/>
      <c r="EG57" s="3"/>
      <c r="EH57" s="3"/>
      <c r="EI57" s="3"/>
      <c r="EJ57" s="109">
        <f t="shared" si="42"/>
        <v>0</v>
      </c>
      <c r="EK57" s="3">
        <f t="shared" si="43"/>
        <v>101</v>
      </c>
      <c r="EL57" t="str">
        <f>+VLOOKUP(A57,'[1]Listado jugadores VALORES'!$A:$D,4,FALSE)</f>
        <v>Delantero</v>
      </c>
      <c r="EM57">
        <f>+VLOOKUP(EK57,Clubes!$A:$O,15,FALSE)</f>
        <v>0</v>
      </c>
      <c r="EN57">
        <f>+VLOOKUP(EK57,Clubes!$A:$M,13,FALSE)</f>
        <v>1</v>
      </c>
      <c r="EO57">
        <f t="shared" si="44"/>
        <v>2</v>
      </c>
      <c r="EP57">
        <f t="shared" si="45"/>
        <v>2</v>
      </c>
      <c r="EQ57">
        <f t="shared" si="46"/>
        <v>-1</v>
      </c>
      <c r="ER57">
        <f t="shared" si="47"/>
        <v>0</v>
      </c>
      <c r="ES57">
        <f t="shared" si="48"/>
        <v>0</v>
      </c>
      <c r="ET57">
        <f t="shared" si="49"/>
        <v>0</v>
      </c>
      <c r="EU57">
        <f t="shared" si="50"/>
        <v>0</v>
      </c>
      <c r="EV57">
        <f t="shared" si="51"/>
        <v>0</v>
      </c>
      <c r="EW57">
        <f t="shared" si="52"/>
        <v>0</v>
      </c>
      <c r="EX57">
        <f t="shared" si="53"/>
        <v>0</v>
      </c>
      <c r="EY57">
        <f t="shared" si="54"/>
        <v>0</v>
      </c>
      <c r="EZ57">
        <f t="shared" si="55"/>
        <v>0</v>
      </c>
      <c r="FA57">
        <f t="shared" si="56"/>
        <v>0</v>
      </c>
      <c r="FB57">
        <f t="shared" si="57"/>
        <v>2</v>
      </c>
      <c r="FC57">
        <f t="shared" si="58"/>
        <v>5</v>
      </c>
    </row>
    <row r="58" spans="1:159">
      <c r="A58" s="139">
        <v>1905</v>
      </c>
      <c r="B58" s="139" t="s">
        <v>471</v>
      </c>
      <c r="C58" s="139">
        <v>1</v>
      </c>
      <c r="D58">
        <v>2</v>
      </c>
      <c r="E58" s="5">
        <v>1</v>
      </c>
      <c r="F58" s="5">
        <v>6</v>
      </c>
      <c r="G58" s="5">
        <v>3</v>
      </c>
      <c r="H58" s="111"/>
      <c r="I58" s="112"/>
      <c r="J58" s="112"/>
      <c r="K58" s="109">
        <f t="shared" si="22"/>
        <v>0</v>
      </c>
      <c r="M58" s="109">
        <f t="shared" si="23"/>
        <v>0</v>
      </c>
      <c r="X58" s="109">
        <f t="shared" si="24"/>
        <v>0</v>
      </c>
      <c r="AI58" s="109">
        <f t="shared" si="25"/>
        <v>0</v>
      </c>
      <c r="AT58" s="109">
        <f t="shared" si="26"/>
        <v>0</v>
      </c>
      <c r="BA58" s="109">
        <f t="shared" si="27"/>
        <v>0</v>
      </c>
      <c r="BB58" s="113"/>
      <c r="BC58" s="113"/>
      <c r="BD58" s="113"/>
      <c r="BE58" s="113"/>
      <c r="BF58" s="113"/>
      <c r="BG58" s="113"/>
      <c r="BH58" s="113"/>
      <c r="BI58" s="113"/>
      <c r="BJ58" s="113"/>
      <c r="BK58" s="113"/>
      <c r="BL58" s="109">
        <f t="shared" si="28"/>
        <v>0</v>
      </c>
      <c r="BW58" s="109">
        <f t="shared" si="29"/>
        <v>0</v>
      </c>
      <c r="BZ58" s="109">
        <f t="shared" si="30"/>
        <v>0</v>
      </c>
      <c r="CA58" s="3"/>
      <c r="CB58" s="3"/>
      <c r="CC58" s="3"/>
      <c r="CD58" s="3"/>
      <c r="CE58" s="109">
        <f t="shared" si="31"/>
        <v>0</v>
      </c>
      <c r="CJ58" s="109">
        <f t="shared" si="32"/>
        <v>0</v>
      </c>
      <c r="CQ58" s="109">
        <f t="shared" si="33"/>
        <v>0</v>
      </c>
      <c r="CV58" s="109">
        <f t="shared" si="34"/>
        <v>0</v>
      </c>
      <c r="DA58" s="109">
        <f t="shared" si="35"/>
        <v>0</v>
      </c>
      <c r="DF58" s="109">
        <f t="shared" si="36"/>
        <v>0</v>
      </c>
      <c r="DK58" s="109">
        <f t="shared" si="37"/>
        <v>0</v>
      </c>
      <c r="DP58" s="109">
        <f t="shared" si="38"/>
        <v>0</v>
      </c>
      <c r="DU58" s="109">
        <f t="shared" si="39"/>
        <v>0</v>
      </c>
      <c r="DZ58" s="109">
        <f t="shared" si="40"/>
        <v>0</v>
      </c>
      <c r="EE58" s="109">
        <f t="shared" si="41"/>
        <v>0</v>
      </c>
      <c r="EF58" s="3"/>
      <c r="EG58" s="3"/>
      <c r="EH58" s="3"/>
      <c r="EI58" s="3"/>
      <c r="EJ58" s="109">
        <f t="shared" si="42"/>
        <v>0</v>
      </c>
      <c r="EK58" s="3">
        <f t="shared" si="43"/>
        <v>101</v>
      </c>
      <c r="EL58" t="str">
        <f>+VLOOKUP(A58,'[1]Listado jugadores VALORES'!$A:$D,4,FALSE)</f>
        <v>Defensa</v>
      </c>
      <c r="EM58">
        <f>+VLOOKUP(EK58,Clubes!$A:$O,15,FALSE)</f>
        <v>0</v>
      </c>
      <c r="EN58">
        <f>+VLOOKUP(EK58,Clubes!$A:$M,13,FALSE)</f>
        <v>1</v>
      </c>
      <c r="EO58">
        <f t="shared" si="44"/>
        <v>0</v>
      </c>
      <c r="EP58">
        <f t="shared" si="45"/>
        <v>0</v>
      </c>
      <c r="EQ58">
        <f t="shared" si="46"/>
        <v>0</v>
      </c>
      <c r="ER58">
        <f t="shared" si="47"/>
        <v>0</v>
      </c>
      <c r="ES58">
        <f t="shared" si="48"/>
        <v>0</v>
      </c>
      <c r="ET58">
        <f t="shared" si="49"/>
        <v>0</v>
      </c>
      <c r="EU58">
        <f t="shared" si="50"/>
        <v>0</v>
      </c>
      <c r="EV58">
        <f t="shared" si="51"/>
        <v>0</v>
      </c>
      <c r="EW58">
        <f t="shared" si="52"/>
        <v>0</v>
      </c>
      <c r="EX58">
        <f t="shared" si="53"/>
        <v>0</v>
      </c>
      <c r="EY58">
        <f t="shared" si="54"/>
        <v>0</v>
      </c>
      <c r="EZ58">
        <f t="shared" si="55"/>
        <v>0</v>
      </c>
      <c r="FA58">
        <f t="shared" si="56"/>
        <v>0</v>
      </c>
      <c r="FB58">
        <f t="shared" si="57"/>
        <v>0</v>
      </c>
      <c r="FC58">
        <f t="shared" si="58"/>
        <v>0</v>
      </c>
    </row>
    <row r="59" spans="1:159">
      <c r="A59" s="139">
        <v>756</v>
      </c>
      <c r="B59" s="139" t="s">
        <v>472</v>
      </c>
      <c r="C59" s="139">
        <v>1</v>
      </c>
      <c r="D59">
        <v>2</v>
      </c>
      <c r="E59" s="5">
        <v>1</v>
      </c>
      <c r="F59" s="5">
        <v>6</v>
      </c>
      <c r="G59" s="5">
        <v>1</v>
      </c>
      <c r="H59" s="111">
        <v>86</v>
      </c>
      <c r="I59" s="112"/>
      <c r="J59" s="112"/>
      <c r="K59" s="109">
        <f t="shared" si="22"/>
        <v>0</v>
      </c>
      <c r="M59" s="109">
        <f t="shared" si="23"/>
        <v>0</v>
      </c>
      <c r="X59" s="109">
        <f t="shared" si="24"/>
        <v>0</v>
      </c>
      <c r="AI59" s="109">
        <f t="shared" si="25"/>
        <v>0</v>
      </c>
      <c r="AT59" s="109">
        <f t="shared" si="26"/>
        <v>0</v>
      </c>
      <c r="AU59" s="3">
        <v>1</v>
      </c>
      <c r="AV59" s="3">
        <v>135</v>
      </c>
      <c r="BA59" s="109">
        <f t="shared" si="27"/>
        <v>1</v>
      </c>
      <c r="BB59" s="113"/>
      <c r="BC59" s="113"/>
      <c r="BD59" s="113"/>
      <c r="BE59" s="113"/>
      <c r="BF59" s="113"/>
      <c r="BG59" s="113"/>
      <c r="BH59" s="113"/>
      <c r="BI59" s="113"/>
      <c r="BJ59" s="113"/>
      <c r="BK59" s="113"/>
      <c r="BL59" s="109">
        <f t="shared" si="28"/>
        <v>0</v>
      </c>
      <c r="BW59" s="109">
        <f t="shared" si="29"/>
        <v>0</v>
      </c>
      <c r="BZ59" s="109">
        <f t="shared" si="30"/>
        <v>0</v>
      </c>
      <c r="CA59" s="3"/>
      <c r="CB59" s="3"/>
      <c r="CC59" s="3"/>
      <c r="CD59" s="3"/>
      <c r="CE59" s="109">
        <f t="shared" si="31"/>
        <v>0</v>
      </c>
      <c r="CJ59" s="109">
        <f t="shared" si="32"/>
        <v>0</v>
      </c>
      <c r="CQ59" s="109">
        <f t="shared" si="33"/>
        <v>0</v>
      </c>
      <c r="CV59" s="109">
        <f t="shared" si="34"/>
        <v>0</v>
      </c>
      <c r="DA59" s="109">
        <f t="shared" si="35"/>
        <v>0</v>
      </c>
      <c r="DF59" s="109">
        <f t="shared" si="36"/>
        <v>0</v>
      </c>
      <c r="DK59" s="109">
        <f t="shared" si="37"/>
        <v>0</v>
      </c>
      <c r="DP59" s="109">
        <f t="shared" si="38"/>
        <v>0</v>
      </c>
      <c r="DU59" s="109">
        <f t="shared" si="39"/>
        <v>0</v>
      </c>
      <c r="DZ59" s="109">
        <f t="shared" si="40"/>
        <v>0</v>
      </c>
      <c r="EE59" s="109">
        <f t="shared" si="41"/>
        <v>0</v>
      </c>
      <c r="EF59" s="3"/>
      <c r="EG59" s="3"/>
      <c r="EH59" s="3"/>
      <c r="EI59" s="3"/>
      <c r="EJ59" s="109">
        <f t="shared" si="42"/>
        <v>0</v>
      </c>
      <c r="EK59" s="3">
        <f t="shared" si="43"/>
        <v>101</v>
      </c>
      <c r="EL59" t="str">
        <f>+VLOOKUP(A59,'[1]Listado jugadores VALORES'!$A:$D,4,FALSE)</f>
        <v>Volante</v>
      </c>
      <c r="EM59">
        <f>+VLOOKUP(EK59,Clubes!$A:$O,15,FALSE)</f>
        <v>0</v>
      </c>
      <c r="EN59">
        <f>+VLOOKUP(EK59,Clubes!$A:$M,13,FALSE)</f>
        <v>1</v>
      </c>
      <c r="EO59">
        <f t="shared" si="44"/>
        <v>2</v>
      </c>
      <c r="EP59">
        <f t="shared" si="45"/>
        <v>2</v>
      </c>
      <c r="EQ59">
        <f t="shared" si="46"/>
        <v>0</v>
      </c>
      <c r="ER59">
        <f t="shared" si="47"/>
        <v>0</v>
      </c>
      <c r="ES59">
        <f t="shared" si="48"/>
        <v>0</v>
      </c>
      <c r="ET59">
        <f t="shared" si="49"/>
        <v>0</v>
      </c>
      <c r="EU59">
        <f t="shared" si="50"/>
        <v>3</v>
      </c>
      <c r="EV59">
        <f t="shared" si="51"/>
        <v>0</v>
      </c>
      <c r="EW59">
        <f t="shared" si="52"/>
        <v>0</v>
      </c>
      <c r="EX59">
        <f t="shared" si="53"/>
        <v>0</v>
      </c>
      <c r="EY59">
        <f t="shared" si="54"/>
        <v>0</v>
      </c>
      <c r="EZ59">
        <f t="shared" si="55"/>
        <v>0</v>
      </c>
      <c r="FA59">
        <f t="shared" si="56"/>
        <v>1</v>
      </c>
      <c r="FB59">
        <f t="shared" si="57"/>
        <v>2</v>
      </c>
      <c r="FC59">
        <f t="shared" si="58"/>
        <v>10</v>
      </c>
    </row>
    <row r="60" spans="1:159">
      <c r="A60" s="139">
        <v>548</v>
      </c>
      <c r="B60" s="139" t="s">
        <v>473</v>
      </c>
      <c r="C60" s="139">
        <v>1</v>
      </c>
      <c r="D60">
        <v>2</v>
      </c>
      <c r="E60" s="5">
        <v>1</v>
      </c>
      <c r="F60" s="5">
        <v>6</v>
      </c>
      <c r="G60" s="5">
        <v>1</v>
      </c>
      <c r="H60" s="111">
        <v>90</v>
      </c>
      <c r="I60" s="112"/>
      <c r="J60" s="112"/>
      <c r="K60" s="109">
        <f t="shared" si="22"/>
        <v>0</v>
      </c>
      <c r="M60" s="109">
        <f t="shared" si="23"/>
        <v>0</v>
      </c>
      <c r="X60" s="109">
        <f t="shared" si="24"/>
        <v>0</v>
      </c>
      <c r="AI60" s="109">
        <f t="shared" si="25"/>
        <v>0</v>
      </c>
      <c r="AT60" s="109">
        <f t="shared" si="26"/>
        <v>0</v>
      </c>
      <c r="BA60" s="109">
        <f t="shared" si="27"/>
        <v>0</v>
      </c>
      <c r="BB60" s="113"/>
      <c r="BC60" s="113"/>
      <c r="BD60" s="113"/>
      <c r="BE60" s="113"/>
      <c r="BF60" s="113"/>
      <c r="BG60" s="113"/>
      <c r="BH60" s="113"/>
      <c r="BI60" s="113"/>
      <c r="BJ60" s="113"/>
      <c r="BK60" s="113"/>
      <c r="BL60" s="109">
        <f t="shared" si="28"/>
        <v>0</v>
      </c>
      <c r="BW60" s="109">
        <f t="shared" si="29"/>
        <v>0</v>
      </c>
      <c r="BZ60" s="109">
        <f t="shared" si="30"/>
        <v>0</v>
      </c>
      <c r="CA60" s="3"/>
      <c r="CB60" s="3"/>
      <c r="CC60" s="3"/>
      <c r="CD60" s="3"/>
      <c r="CE60" s="109">
        <f t="shared" si="31"/>
        <v>0</v>
      </c>
      <c r="CJ60" s="109">
        <f t="shared" si="32"/>
        <v>0</v>
      </c>
      <c r="CQ60" s="109">
        <f t="shared" si="33"/>
        <v>0</v>
      </c>
      <c r="CV60" s="109">
        <f t="shared" si="34"/>
        <v>0</v>
      </c>
      <c r="DA60" s="109">
        <f t="shared" si="35"/>
        <v>0</v>
      </c>
      <c r="DF60" s="109">
        <f t="shared" si="36"/>
        <v>0</v>
      </c>
      <c r="DK60" s="109">
        <f t="shared" si="37"/>
        <v>0</v>
      </c>
      <c r="DP60" s="109">
        <f t="shared" si="38"/>
        <v>0</v>
      </c>
      <c r="DU60" s="109">
        <f t="shared" si="39"/>
        <v>0</v>
      </c>
      <c r="DZ60" s="109">
        <f t="shared" si="40"/>
        <v>0</v>
      </c>
      <c r="EE60" s="109">
        <f t="shared" si="41"/>
        <v>0</v>
      </c>
      <c r="EF60" s="3"/>
      <c r="EG60" s="3"/>
      <c r="EH60" s="3"/>
      <c r="EI60" s="3"/>
      <c r="EJ60" s="109">
        <f t="shared" si="42"/>
        <v>0</v>
      </c>
      <c r="EK60" s="3">
        <f t="shared" si="43"/>
        <v>101</v>
      </c>
      <c r="EL60" t="str">
        <f>+VLOOKUP(A60,'[1]Listado jugadores VALORES'!$A:$D,4,FALSE)</f>
        <v>Volante</v>
      </c>
      <c r="EM60">
        <f>+VLOOKUP(EK60,Clubes!$A:$O,15,FALSE)</f>
        <v>0</v>
      </c>
      <c r="EN60">
        <f>+VLOOKUP(EK60,Clubes!$A:$M,13,FALSE)</f>
        <v>1</v>
      </c>
      <c r="EO60">
        <f t="shared" si="44"/>
        <v>2</v>
      </c>
      <c r="EP60">
        <f t="shared" si="45"/>
        <v>2</v>
      </c>
      <c r="EQ60">
        <f t="shared" si="46"/>
        <v>0</v>
      </c>
      <c r="ER60">
        <f t="shared" si="47"/>
        <v>0</v>
      </c>
      <c r="ES60">
        <f t="shared" si="48"/>
        <v>0</v>
      </c>
      <c r="ET60">
        <f t="shared" si="49"/>
        <v>0</v>
      </c>
      <c r="EU60">
        <f t="shared" si="50"/>
        <v>0</v>
      </c>
      <c r="EV60">
        <f t="shared" si="51"/>
        <v>0</v>
      </c>
      <c r="EW60">
        <f t="shared" si="52"/>
        <v>0</v>
      </c>
      <c r="EX60">
        <f t="shared" si="53"/>
        <v>0</v>
      </c>
      <c r="EY60">
        <f t="shared" si="54"/>
        <v>0</v>
      </c>
      <c r="EZ60">
        <f t="shared" si="55"/>
        <v>0</v>
      </c>
      <c r="FA60">
        <f t="shared" si="56"/>
        <v>1</v>
      </c>
      <c r="FB60">
        <f t="shared" si="57"/>
        <v>2</v>
      </c>
      <c r="FC60">
        <f t="shared" si="58"/>
        <v>7</v>
      </c>
    </row>
    <row r="61" spans="1:159">
      <c r="A61" s="139">
        <v>831</v>
      </c>
      <c r="B61" s="139" t="s">
        <v>474</v>
      </c>
      <c r="C61" s="139">
        <v>1</v>
      </c>
      <c r="D61">
        <v>2</v>
      </c>
      <c r="E61" s="5">
        <v>1</v>
      </c>
      <c r="F61" s="5">
        <v>6</v>
      </c>
      <c r="G61" s="5">
        <v>1</v>
      </c>
      <c r="H61" s="111">
        <v>90</v>
      </c>
      <c r="I61" s="112"/>
      <c r="J61" s="112"/>
      <c r="K61" s="109">
        <f t="shared" si="22"/>
        <v>0</v>
      </c>
      <c r="M61" s="109">
        <f t="shared" si="23"/>
        <v>0</v>
      </c>
      <c r="X61" s="109">
        <f t="shared" si="24"/>
        <v>0</v>
      </c>
      <c r="AI61" s="109">
        <f t="shared" si="25"/>
        <v>0</v>
      </c>
      <c r="AT61" s="109">
        <f t="shared" si="26"/>
        <v>0</v>
      </c>
      <c r="BA61" s="109">
        <f t="shared" si="27"/>
        <v>0</v>
      </c>
      <c r="BB61" s="113"/>
      <c r="BC61" s="113"/>
      <c r="BD61" s="113"/>
      <c r="BE61" s="113"/>
      <c r="BF61" s="113"/>
      <c r="BG61" s="113"/>
      <c r="BH61" s="113"/>
      <c r="BI61" s="113"/>
      <c r="BJ61" s="113"/>
      <c r="BK61" s="113"/>
      <c r="BL61" s="109">
        <f t="shared" si="28"/>
        <v>0</v>
      </c>
      <c r="BW61" s="109">
        <f t="shared" si="29"/>
        <v>0</v>
      </c>
      <c r="BZ61" s="109">
        <f t="shared" si="30"/>
        <v>0</v>
      </c>
      <c r="CA61" s="3"/>
      <c r="CB61" s="3"/>
      <c r="CC61" s="3"/>
      <c r="CD61" s="3"/>
      <c r="CE61" s="109">
        <f t="shared" si="31"/>
        <v>0</v>
      </c>
      <c r="CJ61" s="109">
        <f t="shared" si="32"/>
        <v>0</v>
      </c>
      <c r="CQ61" s="109">
        <f t="shared" si="33"/>
        <v>0</v>
      </c>
      <c r="CV61" s="109">
        <f t="shared" si="34"/>
        <v>0</v>
      </c>
      <c r="DA61" s="109">
        <f t="shared" si="35"/>
        <v>0</v>
      </c>
      <c r="DF61" s="109">
        <f t="shared" si="36"/>
        <v>0</v>
      </c>
      <c r="DK61" s="109">
        <f t="shared" si="37"/>
        <v>0</v>
      </c>
      <c r="DP61" s="109">
        <f t="shared" si="38"/>
        <v>0</v>
      </c>
      <c r="DU61" s="109">
        <f t="shared" si="39"/>
        <v>0</v>
      </c>
      <c r="DZ61" s="109">
        <f t="shared" si="40"/>
        <v>0</v>
      </c>
      <c r="EE61" s="109">
        <f t="shared" si="41"/>
        <v>0</v>
      </c>
      <c r="EF61" s="3"/>
      <c r="EG61" s="3"/>
      <c r="EH61" s="3"/>
      <c r="EI61" s="3"/>
      <c r="EJ61" s="109">
        <f t="shared" si="42"/>
        <v>0</v>
      </c>
      <c r="EK61" s="3">
        <f t="shared" si="43"/>
        <v>101</v>
      </c>
      <c r="EL61" t="str">
        <f>+VLOOKUP(A61,'[1]Listado jugadores VALORES'!$A:$D,4,FALSE)</f>
        <v>Volante</v>
      </c>
      <c r="EM61">
        <f>+VLOOKUP(EK61,Clubes!$A:$O,15,FALSE)</f>
        <v>0</v>
      </c>
      <c r="EN61">
        <f>+VLOOKUP(EK61,Clubes!$A:$M,13,FALSE)</f>
        <v>1</v>
      </c>
      <c r="EO61">
        <f t="shared" si="44"/>
        <v>2</v>
      </c>
      <c r="EP61">
        <f t="shared" si="45"/>
        <v>2</v>
      </c>
      <c r="EQ61">
        <f t="shared" si="46"/>
        <v>0</v>
      </c>
      <c r="ER61">
        <f t="shared" si="47"/>
        <v>0</v>
      </c>
      <c r="ES61">
        <f t="shared" si="48"/>
        <v>0</v>
      </c>
      <c r="ET61">
        <f t="shared" si="49"/>
        <v>0</v>
      </c>
      <c r="EU61">
        <f t="shared" si="50"/>
        <v>0</v>
      </c>
      <c r="EV61">
        <f t="shared" si="51"/>
        <v>0</v>
      </c>
      <c r="EW61">
        <f t="shared" si="52"/>
        <v>0</v>
      </c>
      <c r="EX61">
        <f t="shared" si="53"/>
        <v>0</v>
      </c>
      <c r="EY61">
        <f t="shared" si="54"/>
        <v>0</v>
      </c>
      <c r="EZ61">
        <f t="shared" si="55"/>
        <v>0</v>
      </c>
      <c r="FA61">
        <f t="shared" si="56"/>
        <v>1</v>
      </c>
      <c r="FB61">
        <f t="shared" si="57"/>
        <v>2</v>
      </c>
      <c r="FC61">
        <f t="shared" si="58"/>
        <v>7</v>
      </c>
    </row>
    <row r="62" spans="1:159">
      <c r="A62" s="139">
        <v>622</v>
      </c>
      <c r="B62" s="139" t="s">
        <v>475</v>
      </c>
      <c r="C62" s="139">
        <v>1</v>
      </c>
      <c r="D62">
        <v>2</v>
      </c>
      <c r="E62" s="5">
        <v>1</v>
      </c>
      <c r="F62" s="5">
        <v>6</v>
      </c>
      <c r="G62" s="5">
        <v>1</v>
      </c>
      <c r="H62" s="111">
        <v>90</v>
      </c>
      <c r="I62" s="112"/>
      <c r="J62" s="112"/>
      <c r="K62" s="109">
        <f t="shared" si="22"/>
        <v>0</v>
      </c>
      <c r="M62" s="109">
        <f t="shared" si="23"/>
        <v>0</v>
      </c>
      <c r="X62" s="109">
        <f t="shared" si="24"/>
        <v>0</v>
      </c>
      <c r="AI62" s="109">
        <f t="shared" si="25"/>
        <v>0</v>
      </c>
      <c r="AT62" s="109">
        <f t="shared" si="26"/>
        <v>0</v>
      </c>
      <c r="BA62" s="109">
        <f t="shared" si="27"/>
        <v>0</v>
      </c>
      <c r="BB62" s="113"/>
      <c r="BC62" s="113"/>
      <c r="BD62" s="113"/>
      <c r="BE62" s="113"/>
      <c r="BF62" s="113"/>
      <c r="BG62" s="113"/>
      <c r="BH62" s="113"/>
      <c r="BI62" s="113"/>
      <c r="BJ62" s="113"/>
      <c r="BK62" s="113"/>
      <c r="BL62" s="109">
        <f t="shared" si="28"/>
        <v>0</v>
      </c>
      <c r="BW62" s="109">
        <f t="shared" si="29"/>
        <v>0</v>
      </c>
      <c r="BZ62" s="109">
        <f t="shared" si="30"/>
        <v>0</v>
      </c>
      <c r="CA62" s="3"/>
      <c r="CB62" s="3"/>
      <c r="CC62" s="3"/>
      <c r="CD62" s="3"/>
      <c r="CE62" s="109">
        <f t="shared" si="31"/>
        <v>0</v>
      </c>
      <c r="CJ62" s="109">
        <f t="shared" si="32"/>
        <v>0</v>
      </c>
      <c r="CQ62" s="109">
        <f t="shared" si="33"/>
        <v>0</v>
      </c>
      <c r="CV62" s="109">
        <f t="shared" si="34"/>
        <v>0</v>
      </c>
      <c r="DA62" s="109">
        <f t="shared" si="35"/>
        <v>0</v>
      </c>
      <c r="DF62" s="109">
        <f t="shared" si="36"/>
        <v>0</v>
      </c>
      <c r="DK62" s="109">
        <f t="shared" si="37"/>
        <v>0</v>
      </c>
      <c r="DP62" s="109">
        <f t="shared" si="38"/>
        <v>0</v>
      </c>
      <c r="DU62" s="109">
        <f t="shared" si="39"/>
        <v>0</v>
      </c>
      <c r="DZ62" s="109">
        <f t="shared" si="40"/>
        <v>0</v>
      </c>
      <c r="EE62" s="109">
        <f t="shared" si="41"/>
        <v>0</v>
      </c>
      <c r="EF62" s="3"/>
      <c r="EG62" s="3"/>
      <c r="EH62" s="3"/>
      <c r="EI62" s="3"/>
      <c r="EJ62" s="109">
        <f t="shared" si="42"/>
        <v>0</v>
      </c>
      <c r="EK62" s="3">
        <f t="shared" si="43"/>
        <v>101</v>
      </c>
      <c r="EL62" t="str">
        <f>+VLOOKUP(A62,'[1]Listado jugadores VALORES'!$A:$D,4,FALSE)</f>
        <v>Volante</v>
      </c>
      <c r="EM62">
        <f>+VLOOKUP(EK62,Clubes!$A:$O,15,FALSE)</f>
        <v>0</v>
      </c>
      <c r="EN62">
        <f>+VLOOKUP(EK62,Clubes!$A:$M,13,FALSE)</f>
        <v>1</v>
      </c>
      <c r="EO62">
        <f t="shared" si="44"/>
        <v>2</v>
      </c>
      <c r="EP62">
        <f t="shared" si="45"/>
        <v>2</v>
      </c>
      <c r="EQ62">
        <f t="shared" si="46"/>
        <v>0</v>
      </c>
      <c r="ER62">
        <f t="shared" si="47"/>
        <v>0</v>
      </c>
      <c r="ES62">
        <f t="shared" si="48"/>
        <v>0</v>
      </c>
      <c r="ET62">
        <f t="shared" si="49"/>
        <v>0</v>
      </c>
      <c r="EU62">
        <f t="shared" si="50"/>
        <v>0</v>
      </c>
      <c r="EV62">
        <f t="shared" si="51"/>
        <v>0</v>
      </c>
      <c r="EW62">
        <f t="shared" si="52"/>
        <v>0</v>
      </c>
      <c r="EX62">
        <f t="shared" si="53"/>
        <v>0</v>
      </c>
      <c r="EY62">
        <f t="shared" si="54"/>
        <v>0</v>
      </c>
      <c r="EZ62">
        <f t="shared" si="55"/>
        <v>0</v>
      </c>
      <c r="FA62">
        <f t="shared" si="56"/>
        <v>1</v>
      </c>
      <c r="FB62">
        <f t="shared" si="57"/>
        <v>2</v>
      </c>
      <c r="FC62">
        <f t="shared" si="58"/>
        <v>7</v>
      </c>
    </row>
    <row r="63" spans="1:159">
      <c r="A63" s="139">
        <v>736</v>
      </c>
      <c r="B63" s="139" t="s">
        <v>476</v>
      </c>
      <c r="C63" s="139">
        <v>1</v>
      </c>
      <c r="D63">
        <v>2</v>
      </c>
      <c r="E63" s="5">
        <v>1</v>
      </c>
      <c r="F63" s="5">
        <v>6</v>
      </c>
      <c r="G63" s="5">
        <v>3</v>
      </c>
      <c r="H63" s="111"/>
      <c r="I63" s="112"/>
      <c r="J63" s="112"/>
      <c r="K63" s="109">
        <f t="shared" si="22"/>
        <v>0</v>
      </c>
      <c r="M63" s="109">
        <f t="shared" si="23"/>
        <v>0</v>
      </c>
      <c r="X63" s="109">
        <f t="shared" si="24"/>
        <v>0</v>
      </c>
      <c r="AI63" s="109">
        <f t="shared" si="25"/>
        <v>0</v>
      </c>
      <c r="AT63" s="109">
        <f t="shared" si="26"/>
        <v>0</v>
      </c>
      <c r="BA63" s="109">
        <f t="shared" si="27"/>
        <v>0</v>
      </c>
      <c r="BB63" s="113"/>
      <c r="BC63" s="113"/>
      <c r="BD63" s="113"/>
      <c r="BE63" s="113"/>
      <c r="BF63" s="113"/>
      <c r="BG63" s="113"/>
      <c r="BH63" s="113"/>
      <c r="BI63" s="113"/>
      <c r="BJ63" s="113"/>
      <c r="BK63" s="113"/>
      <c r="BL63" s="109">
        <f t="shared" si="28"/>
        <v>0</v>
      </c>
      <c r="BW63" s="109">
        <f t="shared" si="29"/>
        <v>0</v>
      </c>
      <c r="BZ63" s="109">
        <f t="shared" si="30"/>
        <v>0</v>
      </c>
      <c r="CA63" s="3"/>
      <c r="CB63" s="3"/>
      <c r="CC63" s="3"/>
      <c r="CD63" s="3"/>
      <c r="CE63" s="109">
        <f t="shared" si="31"/>
        <v>0</v>
      </c>
      <c r="CJ63" s="109">
        <f t="shared" si="32"/>
        <v>0</v>
      </c>
      <c r="CQ63" s="109">
        <f t="shared" si="33"/>
        <v>0</v>
      </c>
      <c r="CV63" s="109">
        <f t="shared" si="34"/>
        <v>0</v>
      </c>
      <c r="DA63" s="109">
        <f t="shared" si="35"/>
        <v>0</v>
      </c>
      <c r="DF63" s="109">
        <f t="shared" si="36"/>
        <v>0</v>
      </c>
      <c r="DK63" s="109">
        <f t="shared" si="37"/>
        <v>0</v>
      </c>
      <c r="DP63" s="109">
        <f t="shared" si="38"/>
        <v>0</v>
      </c>
      <c r="DU63" s="109">
        <f t="shared" si="39"/>
        <v>0</v>
      </c>
      <c r="DZ63" s="109">
        <f t="shared" si="40"/>
        <v>0</v>
      </c>
      <c r="EE63" s="109">
        <f t="shared" si="41"/>
        <v>0</v>
      </c>
      <c r="EF63" s="3"/>
      <c r="EG63" s="3"/>
      <c r="EH63" s="3"/>
      <c r="EI63" s="3"/>
      <c r="EJ63" s="109">
        <f t="shared" si="42"/>
        <v>0</v>
      </c>
      <c r="EK63" s="3">
        <f t="shared" si="43"/>
        <v>101</v>
      </c>
      <c r="EL63" t="str">
        <f>+VLOOKUP(A63,'[1]Listado jugadores VALORES'!$A:$D,4,FALSE)</f>
        <v>Defensa</v>
      </c>
      <c r="EM63">
        <f>+VLOOKUP(EK63,Clubes!$A:$O,15,FALSE)</f>
        <v>0</v>
      </c>
      <c r="EN63">
        <f>+VLOOKUP(EK63,Clubes!$A:$M,13,FALSE)</f>
        <v>1</v>
      </c>
      <c r="EO63">
        <f t="shared" si="44"/>
        <v>0</v>
      </c>
      <c r="EP63">
        <f t="shared" si="45"/>
        <v>0</v>
      </c>
      <c r="EQ63">
        <f t="shared" si="46"/>
        <v>0</v>
      </c>
      <c r="ER63">
        <f t="shared" si="47"/>
        <v>0</v>
      </c>
      <c r="ES63">
        <f t="shared" si="48"/>
        <v>0</v>
      </c>
      <c r="ET63">
        <f t="shared" si="49"/>
        <v>0</v>
      </c>
      <c r="EU63">
        <f t="shared" si="50"/>
        <v>0</v>
      </c>
      <c r="EV63">
        <f t="shared" si="51"/>
        <v>0</v>
      </c>
      <c r="EW63">
        <f t="shared" si="52"/>
        <v>0</v>
      </c>
      <c r="EX63">
        <f t="shared" si="53"/>
        <v>0</v>
      </c>
      <c r="EY63">
        <f t="shared" si="54"/>
        <v>0</v>
      </c>
      <c r="EZ63">
        <f t="shared" si="55"/>
        <v>0</v>
      </c>
      <c r="FA63">
        <f t="shared" si="56"/>
        <v>0</v>
      </c>
      <c r="FB63">
        <f t="shared" si="57"/>
        <v>0</v>
      </c>
      <c r="FC63">
        <f t="shared" si="58"/>
        <v>0</v>
      </c>
    </row>
    <row r="64" spans="1:159">
      <c r="A64" s="139">
        <v>927</v>
      </c>
      <c r="B64" s="139" t="s">
        <v>477</v>
      </c>
      <c r="C64" s="139">
        <v>1</v>
      </c>
      <c r="D64">
        <v>2</v>
      </c>
      <c r="E64" s="5">
        <v>1</v>
      </c>
      <c r="F64" s="5">
        <v>6</v>
      </c>
      <c r="G64" s="5">
        <v>3</v>
      </c>
      <c r="H64" s="111"/>
      <c r="I64" s="112"/>
      <c r="J64" s="112"/>
      <c r="K64" s="109">
        <f t="shared" si="22"/>
        <v>0</v>
      </c>
      <c r="M64" s="109">
        <f t="shared" si="23"/>
        <v>0</v>
      </c>
      <c r="X64" s="109">
        <f t="shared" si="24"/>
        <v>0</v>
      </c>
      <c r="AI64" s="109">
        <f t="shared" si="25"/>
        <v>0</v>
      </c>
      <c r="AT64" s="109">
        <f t="shared" si="26"/>
        <v>0</v>
      </c>
      <c r="BA64" s="109">
        <f t="shared" si="27"/>
        <v>0</v>
      </c>
      <c r="BB64" s="113"/>
      <c r="BC64" s="113"/>
      <c r="BD64" s="113"/>
      <c r="BE64" s="113"/>
      <c r="BF64" s="113"/>
      <c r="BG64" s="113"/>
      <c r="BH64" s="113"/>
      <c r="BI64" s="113"/>
      <c r="BJ64" s="113"/>
      <c r="BK64" s="113"/>
      <c r="BL64" s="109">
        <f t="shared" si="28"/>
        <v>0</v>
      </c>
      <c r="BW64" s="109">
        <f t="shared" si="29"/>
        <v>0</v>
      </c>
      <c r="BZ64" s="109">
        <f t="shared" si="30"/>
        <v>0</v>
      </c>
      <c r="CA64" s="3"/>
      <c r="CB64" s="3"/>
      <c r="CC64" s="3"/>
      <c r="CD64" s="3"/>
      <c r="CE64" s="109">
        <f t="shared" si="31"/>
        <v>0</v>
      </c>
      <c r="CJ64" s="109">
        <f t="shared" si="32"/>
        <v>0</v>
      </c>
      <c r="CQ64" s="109">
        <f t="shared" si="33"/>
        <v>0</v>
      </c>
      <c r="CV64" s="109">
        <f t="shared" si="34"/>
        <v>0</v>
      </c>
      <c r="DA64" s="109">
        <f t="shared" si="35"/>
        <v>0</v>
      </c>
      <c r="DF64" s="109">
        <f t="shared" si="36"/>
        <v>0</v>
      </c>
      <c r="DK64" s="109">
        <f t="shared" si="37"/>
        <v>0</v>
      </c>
      <c r="DP64" s="109">
        <f t="shared" si="38"/>
        <v>0</v>
      </c>
      <c r="DU64" s="109">
        <f t="shared" si="39"/>
        <v>0</v>
      </c>
      <c r="DZ64" s="109">
        <f t="shared" si="40"/>
        <v>0</v>
      </c>
      <c r="EE64" s="109">
        <f t="shared" si="41"/>
        <v>0</v>
      </c>
      <c r="EF64" s="3"/>
      <c r="EG64" s="3"/>
      <c r="EH64" s="3"/>
      <c r="EI64" s="3"/>
      <c r="EJ64" s="109">
        <f t="shared" si="42"/>
        <v>0</v>
      </c>
      <c r="EK64" s="3">
        <f t="shared" si="43"/>
        <v>101</v>
      </c>
      <c r="EL64" t="str">
        <f>+VLOOKUP(A64,'[1]Listado jugadores VALORES'!$A:$D,4,FALSE)</f>
        <v>Defensa</v>
      </c>
      <c r="EM64">
        <f>+VLOOKUP(EK64,Clubes!$A:$O,15,FALSE)</f>
        <v>0</v>
      </c>
      <c r="EN64">
        <f>+VLOOKUP(EK64,Clubes!$A:$M,13,FALSE)</f>
        <v>1</v>
      </c>
      <c r="EO64">
        <f t="shared" si="44"/>
        <v>0</v>
      </c>
      <c r="EP64">
        <f t="shared" si="45"/>
        <v>0</v>
      </c>
      <c r="EQ64">
        <f t="shared" si="46"/>
        <v>0</v>
      </c>
      <c r="ER64">
        <f t="shared" si="47"/>
        <v>0</v>
      </c>
      <c r="ES64">
        <f t="shared" si="48"/>
        <v>0</v>
      </c>
      <c r="ET64">
        <f t="shared" si="49"/>
        <v>0</v>
      </c>
      <c r="EU64">
        <f t="shared" si="50"/>
        <v>0</v>
      </c>
      <c r="EV64">
        <f t="shared" si="51"/>
        <v>0</v>
      </c>
      <c r="EW64">
        <f t="shared" si="52"/>
        <v>0</v>
      </c>
      <c r="EX64">
        <f t="shared" si="53"/>
        <v>0</v>
      </c>
      <c r="EY64">
        <f t="shared" si="54"/>
        <v>0</v>
      </c>
      <c r="EZ64">
        <f t="shared" si="55"/>
        <v>0</v>
      </c>
      <c r="FA64">
        <f t="shared" si="56"/>
        <v>0</v>
      </c>
      <c r="FB64">
        <f t="shared" si="57"/>
        <v>0</v>
      </c>
      <c r="FC64">
        <f t="shared" si="58"/>
        <v>0</v>
      </c>
    </row>
    <row r="65" spans="1:159">
      <c r="A65" s="141">
        <v>895</v>
      </c>
      <c r="B65" s="141" t="s">
        <v>478</v>
      </c>
      <c r="C65" s="139">
        <v>1</v>
      </c>
      <c r="D65">
        <v>2</v>
      </c>
      <c r="E65" s="5">
        <v>1</v>
      </c>
      <c r="F65" s="5">
        <v>6</v>
      </c>
      <c r="G65" s="5">
        <v>2</v>
      </c>
      <c r="H65" s="111"/>
      <c r="I65" s="112"/>
      <c r="J65" s="112"/>
      <c r="K65" s="109">
        <f t="shared" si="22"/>
        <v>0</v>
      </c>
      <c r="M65" s="109">
        <f t="shared" si="23"/>
        <v>0</v>
      </c>
      <c r="X65" s="109">
        <f t="shared" si="24"/>
        <v>0</v>
      </c>
      <c r="AI65" s="109">
        <f t="shared" si="25"/>
        <v>0</v>
      </c>
      <c r="AT65" s="109">
        <f t="shared" si="26"/>
        <v>0</v>
      </c>
      <c r="BA65" s="109">
        <f t="shared" si="27"/>
        <v>0</v>
      </c>
      <c r="BB65" s="113"/>
      <c r="BC65" s="113"/>
      <c r="BD65" s="113"/>
      <c r="BE65" s="113"/>
      <c r="BF65" s="113"/>
      <c r="BG65" s="113"/>
      <c r="BH65" s="113"/>
      <c r="BI65" s="113"/>
      <c r="BJ65" s="113"/>
      <c r="BK65" s="113"/>
      <c r="BL65" s="109">
        <f t="shared" si="28"/>
        <v>0</v>
      </c>
      <c r="BW65" s="109">
        <f t="shared" si="29"/>
        <v>0</v>
      </c>
      <c r="BZ65" s="109">
        <f t="shared" si="30"/>
        <v>0</v>
      </c>
      <c r="CA65" s="3"/>
      <c r="CB65" s="3"/>
      <c r="CC65" s="3"/>
      <c r="CD65" s="3"/>
      <c r="CE65" s="109">
        <f t="shared" si="31"/>
        <v>0</v>
      </c>
      <c r="CJ65" s="109">
        <f t="shared" si="32"/>
        <v>0</v>
      </c>
      <c r="CQ65" s="109">
        <f t="shared" si="33"/>
        <v>0</v>
      </c>
      <c r="CV65" s="109">
        <f t="shared" si="34"/>
        <v>0</v>
      </c>
      <c r="DA65" s="109">
        <f t="shared" si="35"/>
        <v>0</v>
      </c>
      <c r="DF65" s="109">
        <f t="shared" si="36"/>
        <v>0</v>
      </c>
      <c r="DK65" s="109">
        <f t="shared" si="37"/>
        <v>0</v>
      </c>
      <c r="DP65" s="109">
        <f t="shared" si="38"/>
        <v>0</v>
      </c>
      <c r="DU65" s="109">
        <f t="shared" si="39"/>
        <v>0</v>
      </c>
      <c r="DZ65" s="109">
        <f t="shared" si="40"/>
        <v>0</v>
      </c>
      <c r="EE65" s="109">
        <f t="shared" si="41"/>
        <v>0</v>
      </c>
      <c r="EF65" s="3"/>
      <c r="EG65" s="3"/>
      <c r="EH65" s="3"/>
      <c r="EI65" s="3"/>
      <c r="EJ65" s="109">
        <f t="shared" si="42"/>
        <v>0</v>
      </c>
      <c r="EK65" s="3">
        <f t="shared" si="43"/>
        <v>101</v>
      </c>
      <c r="EL65" t="str">
        <f>+VLOOKUP(A65,'[1]Listado jugadores VALORES'!$A:$D,4,FALSE)</f>
        <v>Volante</v>
      </c>
      <c r="EM65">
        <f>+VLOOKUP(EK65,Clubes!$A:$O,15,FALSE)</f>
        <v>0</v>
      </c>
      <c r="EN65">
        <f>+VLOOKUP(EK65,Clubes!$A:$M,13,FALSE)</f>
        <v>1</v>
      </c>
      <c r="EO65">
        <f t="shared" si="44"/>
        <v>1</v>
      </c>
      <c r="EP65">
        <f t="shared" si="45"/>
        <v>0</v>
      </c>
      <c r="EQ65">
        <f t="shared" si="46"/>
        <v>0</v>
      </c>
      <c r="ER65">
        <f t="shared" si="47"/>
        <v>0</v>
      </c>
      <c r="ES65">
        <f t="shared" si="48"/>
        <v>0</v>
      </c>
      <c r="ET65">
        <f t="shared" si="49"/>
        <v>0</v>
      </c>
      <c r="EU65">
        <f t="shared" si="50"/>
        <v>0</v>
      </c>
      <c r="EV65">
        <f t="shared" si="51"/>
        <v>0</v>
      </c>
      <c r="EW65">
        <f t="shared" si="52"/>
        <v>0</v>
      </c>
      <c r="EX65">
        <f t="shared" si="53"/>
        <v>0</v>
      </c>
      <c r="EY65">
        <f t="shared" si="54"/>
        <v>0</v>
      </c>
      <c r="EZ65">
        <f t="shared" si="55"/>
        <v>0</v>
      </c>
      <c r="FA65">
        <f t="shared" si="56"/>
        <v>0</v>
      </c>
      <c r="FB65">
        <f t="shared" si="57"/>
        <v>0</v>
      </c>
      <c r="FC65">
        <f t="shared" si="58"/>
        <v>1</v>
      </c>
    </row>
    <row r="66" spans="1:159">
      <c r="A66" s="139">
        <v>716</v>
      </c>
      <c r="B66" s="139" t="s">
        <v>479</v>
      </c>
      <c r="C66" s="139">
        <v>1</v>
      </c>
      <c r="D66">
        <v>2</v>
      </c>
      <c r="E66" s="5">
        <v>1</v>
      </c>
      <c r="F66" s="5">
        <v>6</v>
      </c>
      <c r="G66" s="5">
        <v>3</v>
      </c>
      <c r="H66" s="111"/>
      <c r="I66" s="112"/>
      <c r="J66" s="112"/>
      <c r="K66" s="109">
        <f t="shared" si="22"/>
        <v>0</v>
      </c>
      <c r="M66" s="109">
        <f t="shared" si="23"/>
        <v>0</v>
      </c>
      <c r="X66" s="109">
        <f t="shared" si="24"/>
        <v>0</v>
      </c>
      <c r="AI66" s="109">
        <f t="shared" si="25"/>
        <v>0</v>
      </c>
      <c r="AT66" s="109">
        <f t="shared" si="26"/>
        <v>0</v>
      </c>
      <c r="BA66" s="109">
        <f t="shared" si="27"/>
        <v>0</v>
      </c>
      <c r="BB66" s="113"/>
      <c r="BC66" s="113"/>
      <c r="BD66" s="113"/>
      <c r="BE66" s="113"/>
      <c r="BF66" s="113"/>
      <c r="BG66" s="113"/>
      <c r="BH66" s="113"/>
      <c r="BI66" s="113"/>
      <c r="BJ66" s="113"/>
      <c r="BK66" s="113"/>
      <c r="BL66" s="109">
        <f t="shared" si="28"/>
        <v>0</v>
      </c>
      <c r="BW66" s="109">
        <f t="shared" si="29"/>
        <v>0</v>
      </c>
      <c r="BZ66" s="109">
        <f t="shared" si="30"/>
        <v>0</v>
      </c>
      <c r="CA66" s="3"/>
      <c r="CB66" s="3"/>
      <c r="CC66" s="3"/>
      <c r="CD66" s="3"/>
      <c r="CE66" s="109">
        <f t="shared" si="31"/>
        <v>0</v>
      </c>
      <c r="CJ66" s="109">
        <f t="shared" si="32"/>
        <v>0</v>
      </c>
      <c r="CQ66" s="109">
        <f t="shared" si="33"/>
        <v>0</v>
      </c>
      <c r="CV66" s="109">
        <f t="shared" si="34"/>
        <v>0</v>
      </c>
      <c r="DA66" s="109">
        <f t="shared" si="35"/>
        <v>0</v>
      </c>
      <c r="DF66" s="109">
        <f t="shared" si="36"/>
        <v>0</v>
      </c>
      <c r="DK66" s="109">
        <f t="shared" si="37"/>
        <v>0</v>
      </c>
      <c r="DP66" s="109">
        <f t="shared" si="38"/>
        <v>0</v>
      </c>
      <c r="DU66" s="109">
        <f t="shared" si="39"/>
        <v>0</v>
      </c>
      <c r="DZ66" s="109">
        <f t="shared" si="40"/>
        <v>0</v>
      </c>
      <c r="EE66" s="109">
        <f t="shared" si="41"/>
        <v>0</v>
      </c>
      <c r="EF66" s="3"/>
      <c r="EG66" s="3"/>
      <c r="EH66" s="3"/>
      <c r="EI66" s="3"/>
      <c r="EJ66" s="109">
        <f t="shared" si="42"/>
        <v>0</v>
      </c>
      <c r="EK66" s="3">
        <f t="shared" si="43"/>
        <v>101</v>
      </c>
      <c r="EL66" t="str">
        <f>+VLOOKUP(A66,'[1]Listado jugadores VALORES'!$A:$D,4,FALSE)</f>
        <v>Defensa</v>
      </c>
      <c r="EM66">
        <f>+VLOOKUP(EK66,Clubes!$A:$O,15,FALSE)</f>
        <v>0</v>
      </c>
      <c r="EN66">
        <f>+VLOOKUP(EK66,Clubes!$A:$M,13,FALSE)</f>
        <v>1</v>
      </c>
      <c r="EO66">
        <f t="shared" si="44"/>
        <v>0</v>
      </c>
      <c r="EP66">
        <f t="shared" si="45"/>
        <v>0</v>
      </c>
      <c r="EQ66">
        <f t="shared" si="46"/>
        <v>0</v>
      </c>
      <c r="ER66">
        <f t="shared" si="47"/>
        <v>0</v>
      </c>
      <c r="ES66">
        <f t="shared" si="48"/>
        <v>0</v>
      </c>
      <c r="ET66">
        <f t="shared" si="49"/>
        <v>0</v>
      </c>
      <c r="EU66">
        <f t="shared" si="50"/>
        <v>0</v>
      </c>
      <c r="EV66">
        <f t="shared" si="51"/>
        <v>0</v>
      </c>
      <c r="EW66">
        <f t="shared" si="52"/>
        <v>0</v>
      </c>
      <c r="EX66">
        <f t="shared" si="53"/>
        <v>0</v>
      </c>
      <c r="EY66">
        <f t="shared" si="54"/>
        <v>0</v>
      </c>
      <c r="EZ66">
        <f t="shared" si="55"/>
        <v>0</v>
      </c>
      <c r="FA66">
        <f t="shared" si="56"/>
        <v>0</v>
      </c>
      <c r="FB66">
        <f t="shared" si="57"/>
        <v>0</v>
      </c>
      <c r="FC66">
        <f t="shared" si="58"/>
        <v>0</v>
      </c>
    </row>
    <row r="67" spans="1:159">
      <c r="A67" s="139">
        <v>1952</v>
      </c>
      <c r="B67" s="139" t="s">
        <v>480</v>
      </c>
      <c r="C67" s="139">
        <v>1</v>
      </c>
      <c r="D67">
        <v>2</v>
      </c>
      <c r="E67" s="5">
        <v>1</v>
      </c>
      <c r="F67" s="5">
        <v>6</v>
      </c>
      <c r="G67" s="5">
        <v>3</v>
      </c>
      <c r="H67" s="111"/>
      <c r="I67" s="112"/>
      <c r="J67" s="112"/>
      <c r="K67" s="109">
        <f t="shared" ref="K67:K68" si="59">COUNTIF(I67:J67,"&gt;0")</f>
        <v>0</v>
      </c>
      <c r="M67" s="109">
        <f t="shared" ref="M67:M68" si="60">COUNTIF(L67,"&gt;0")</f>
        <v>0</v>
      </c>
      <c r="X67" s="109">
        <f t="shared" ref="X67:X68" si="61">COUNTIF(N67:W67,"&gt;0")</f>
        <v>0</v>
      </c>
      <c r="AI67" s="109">
        <f t="shared" ref="AI67:AI68" si="62">COUNTIF(Y67:AH67,"&gt;0")</f>
        <v>0</v>
      </c>
      <c r="AT67" s="109">
        <f t="shared" ref="AT67:AT68" si="63">COUNTIF(AJ67:AS67,"&gt;0")</f>
        <v>0</v>
      </c>
      <c r="BA67" s="109">
        <f t="shared" ref="BA67:BA68" si="64">COUNTIF(AV67:AZ67,"&gt;0")</f>
        <v>0</v>
      </c>
      <c r="BB67" s="113"/>
      <c r="BC67" s="113"/>
      <c r="BD67" s="113"/>
      <c r="BE67" s="113"/>
      <c r="BF67" s="113"/>
      <c r="BG67" s="113"/>
      <c r="BH67" s="113"/>
      <c r="BI67" s="113"/>
      <c r="BJ67" s="113"/>
      <c r="BK67" s="113"/>
      <c r="BL67" s="109">
        <f t="shared" ref="BL67:BL68" si="65">COUNTIF(BB67:BK67,"&gt;0")</f>
        <v>0</v>
      </c>
      <c r="BW67" s="109">
        <f t="shared" ref="BW67:BW68" si="66">COUNTIF(BM67:BV67,"&gt;0")</f>
        <v>0</v>
      </c>
      <c r="BZ67" s="109">
        <f t="shared" ref="BZ67:BZ68" si="67">SUM(BX67:BY67)</f>
        <v>0</v>
      </c>
      <c r="CA67" s="3"/>
      <c r="CB67" s="3"/>
      <c r="CC67" s="3"/>
      <c r="CD67" s="3"/>
      <c r="CE67" s="109">
        <f t="shared" ref="CE67:CE68" si="68">COUNTIF(CA67:CD67,"&gt;0")</f>
        <v>0</v>
      </c>
      <c r="CJ67" s="109">
        <f t="shared" ref="CJ67:CJ68" si="69">COUNTIF(CF67:CI67,"&gt;0")</f>
        <v>0</v>
      </c>
      <c r="CQ67" s="109">
        <f t="shared" ref="CQ67:CQ68" si="70">COUNTIF(CM67:CP67,"&gt;0")</f>
        <v>0</v>
      </c>
      <c r="CV67" s="109">
        <f t="shared" ref="CV67:CV68" si="71">COUNTIF(CR67:CU67,"&gt;0")</f>
        <v>0</v>
      </c>
      <c r="DA67" s="109">
        <f t="shared" ref="DA67:DA68" si="72">COUNTIF(CW67:CZ67,"&gt;0")</f>
        <v>0</v>
      </c>
      <c r="DF67" s="109">
        <f t="shared" ref="DF67:DF68" si="73">COUNTIF(DB67:DE67,"&gt;0")</f>
        <v>0</v>
      </c>
      <c r="DK67" s="109">
        <f t="shared" ref="DK67:DK68" si="74">COUNTIF(DG67:DJ67,"&gt;0")</f>
        <v>0</v>
      </c>
      <c r="DP67" s="109">
        <f t="shared" ref="DP67:DP68" si="75">COUNTIF(DL67:DO67,"&gt;0")</f>
        <v>0</v>
      </c>
      <c r="DU67" s="109">
        <f t="shared" ref="DU67:DU68" si="76">COUNTIF(DQ67:DT67,"&gt;0")</f>
        <v>0</v>
      </c>
      <c r="DZ67" s="109">
        <f t="shared" ref="DZ67:DZ68" si="77">COUNTIF(DV67:DY67,"&gt;0")</f>
        <v>0</v>
      </c>
      <c r="EE67" s="109">
        <f t="shared" ref="EE67:EE68" si="78">COUNTIF(EA67:ED67,"&gt;0")</f>
        <v>0</v>
      </c>
      <c r="EF67" s="3"/>
      <c r="EG67" s="3"/>
      <c r="EH67" s="3"/>
      <c r="EI67" s="3"/>
      <c r="EJ67" s="109">
        <f t="shared" ref="EJ67:EJ68" si="79">COUNTIF(EF67:EI67,"&gt;0")</f>
        <v>0</v>
      </c>
      <c r="EK67" s="3">
        <f t="shared" ref="EK67:EK68" si="80">+C67*100+E67</f>
        <v>101</v>
      </c>
      <c r="EL67" t="str">
        <f>+VLOOKUP(A67,'[1]Listado jugadores VALORES'!$A:$D,4,FALSE)</f>
        <v>Volante</v>
      </c>
      <c r="EM67">
        <f>+VLOOKUP(EK67,Clubes!$A:$O,15,FALSE)</f>
        <v>0</v>
      </c>
      <c r="EN67">
        <f>+VLOOKUP(EK67,Clubes!$A:$M,13,FALSE)</f>
        <v>1</v>
      </c>
      <c r="EO67">
        <f t="shared" ref="EO67:EO131" si="81">IF(G67=1,2,IF(G67=2,1,0))</f>
        <v>0</v>
      </c>
      <c r="EP67">
        <f t="shared" ref="EP67:EP131" si="82">+IF(H67=0,0,IF(H67&gt;=60,2,IF(H67&lt;60,1)))</f>
        <v>0</v>
      </c>
      <c r="EQ67">
        <f t="shared" ref="EQ67:EQ131" si="83">+IF(K67=0,0,IF(K67=1,-1,-2))</f>
        <v>0</v>
      </c>
      <c r="ER67">
        <f t="shared" ref="ER67:ER131" si="84">IF(AND(M67=1,K67=0),-3,IF(AND(M67=1,K67=1),-3,0))</f>
        <v>0</v>
      </c>
      <c r="ES67">
        <f t="shared" ref="ES67:ES131" si="85">+IF(EL67="Portero",X67*7,IF(EL67="Defensa",X67*6,IF(EL67="Volante",X67*5,IF(EL67="Delantero",X67*4,0))))-CQ67</f>
        <v>0</v>
      </c>
      <c r="ET67">
        <f t="shared" ref="ET67:ET131" si="86">+IF(Y67=2,1,IF(Z67=2,1,IF(AA67=2,1,IF(AB67=2,1,IF(AC67=2,1,0)))))</f>
        <v>0</v>
      </c>
      <c r="EU67">
        <f t="shared" ref="EU67:EU131" si="87">+IF(EL67="Portero",BA67*5,IF(EL67="Defensa",BA67*4,IF(EL67="Volante",BA67*3,IF(EL67="Delantero",BA67*3,0))))</f>
        <v>0</v>
      </c>
      <c r="EV67">
        <f t="shared" ref="EV67:EV131" si="88">+IF(CE67&gt;0,CE67*-2,0)</f>
        <v>0</v>
      </c>
      <c r="EW67">
        <f t="shared" ref="EW67:EW131" si="89">+IF(AND(H67&gt;60,EM67=1,EL67="Portero"),-1,IF(AND(H67&gt;60,EM67=1,EL67="Defensa"),-1,IF(AND(H67&gt;60,EM67=2,EL67="Portero"),-1,IF(AND(H67&gt;60,EM67=2,EL67="Defensa"),-1,IF(AND(H67&gt;60,EM67&gt;2,EL67="Portero"),-2,IF(AND(H67&gt;60,EM67&gt;2,EL67="Defensa"),-2,0))))))</f>
        <v>0</v>
      </c>
      <c r="EX67">
        <f t="shared" ref="EX67:EX131" si="90">+IF(AND(EN67=1,DA67&gt;0,DB67&lt;4),-1,IF(AND(EN67=1,DA67&gt;0,DB67&gt;3),-2,IF(AND(EN67=2,DA67&gt;0,DB67&lt;4),-2,IF(AND(EN67=2,DA67&gt;0,DB67&gt;3),-3,IF(AND(EN67=3,DA67&gt;0,DB67&lt;4),-2,IF(AND(EN67=3,DA67&gt;0,DB67&gt;3),-3,0))))))</f>
        <v>0</v>
      </c>
      <c r="EY67">
        <f t="shared" ref="EY67:EY131" si="91">+IF(OR(EF67=1,EF67=2,EF67=3,EF67=4,EF67=5),4,0)+IF(OR(EG67=1,EG67=2,EG67=3,EG67=4,EG67=5),4,0)</f>
        <v>0</v>
      </c>
      <c r="EZ67">
        <f t="shared" ref="EZ67:EZ131" si="92">+IF(DK67&gt;0,DK67*-1,0)</f>
        <v>0</v>
      </c>
      <c r="FA67">
        <f t="shared" ref="FA67:FA131" si="93">+IF(AND(H67&gt;60,EM67=0,EL67="Portero"),3,IF(AND(H67&gt;60,EM67=0,EL67="Defensa"),2,IF(AND(H67&gt;60,EM67=0,EL67="Volante"),1,0)))</f>
        <v>0</v>
      </c>
      <c r="FB67">
        <f t="shared" ref="FB67:FB131" si="94">IF(AND(H67&gt;=60,EN67=1,D67=1),1,IF(AND(H67&gt;=60,EN67=1,D67=2),2,IF(AND(H67&gt;=60,EN67=3,D67=2),-1,IF(AND(H67&gt;=60,EN67=3,D67=1),-2,IF(AND(H67&lt;60,EN67=1,D67=1,X67&gt;0),1,IF(AND(H67&lt;60,EN67=1,D67=2,X67&gt;0),2,0))))))</f>
        <v>0</v>
      </c>
      <c r="FC67">
        <f t="shared" ref="FC67:FC131" si="95">SUM(EO67:FB67)</f>
        <v>0</v>
      </c>
    </row>
    <row r="68" spans="1:159">
      <c r="A68" s="145">
        <v>1981</v>
      </c>
      <c r="B68" s="108" t="s">
        <v>481</v>
      </c>
      <c r="C68" s="139">
        <v>1</v>
      </c>
      <c r="D68">
        <v>2</v>
      </c>
      <c r="E68" s="5">
        <v>1</v>
      </c>
      <c r="F68" s="5">
        <v>6</v>
      </c>
      <c r="G68" s="5">
        <v>2</v>
      </c>
      <c r="H68" s="111"/>
      <c r="I68" s="112"/>
      <c r="J68" s="112"/>
      <c r="K68" s="109">
        <f t="shared" si="59"/>
        <v>0</v>
      </c>
      <c r="M68" s="109">
        <f t="shared" si="60"/>
        <v>0</v>
      </c>
      <c r="X68" s="109">
        <f t="shared" si="61"/>
        <v>0</v>
      </c>
      <c r="AI68" s="109">
        <f t="shared" si="62"/>
        <v>0</v>
      </c>
      <c r="AT68" s="109">
        <f t="shared" si="63"/>
        <v>0</v>
      </c>
      <c r="BA68" s="109">
        <f t="shared" si="64"/>
        <v>0</v>
      </c>
      <c r="BB68" s="113"/>
      <c r="BC68" s="113"/>
      <c r="BD68" s="113"/>
      <c r="BE68" s="113"/>
      <c r="BF68" s="113"/>
      <c r="BG68" s="113"/>
      <c r="BH68" s="113"/>
      <c r="BI68" s="113"/>
      <c r="BJ68" s="113"/>
      <c r="BK68" s="113"/>
      <c r="BL68" s="109">
        <f t="shared" si="65"/>
        <v>0</v>
      </c>
      <c r="BW68" s="109">
        <f t="shared" si="66"/>
        <v>0</v>
      </c>
      <c r="BZ68" s="109">
        <f t="shared" si="67"/>
        <v>0</v>
      </c>
      <c r="CA68" s="3"/>
      <c r="CB68" s="3"/>
      <c r="CC68" s="3"/>
      <c r="CD68" s="3"/>
      <c r="CE68" s="109">
        <f t="shared" si="68"/>
        <v>0</v>
      </c>
      <c r="CJ68" s="109">
        <f t="shared" si="69"/>
        <v>0</v>
      </c>
      <c r="CQ68" s="109">
        <f t="shared" si="70"/>
        <v>0</v>
      </c>
      <c r="CV68" s="109">
        <f t="shared" si="71"/>
        <v>0</v>
      </c>
      <c r="DA68" s="109">
        <f t="shared" si="72"/>
        <v>0</v>
      </c>
      <c r="DF68" s="109">
        <f t="shared" si="73"/>
        <v>0</v>
      </c>
      <c r="DK68" s="109">
        <f t="shared" si="74"/>
        <v>0</v>
      </c>
      <c r="DP68" s="109">
        <f t="shared" si="75"/>
        <v>0</v>
      </c>
      <c r="DU68" s="109">
        <f t="shared" si="76"/>
        <v>0</v>
      </c>
      <c r="DZ68" s="109">
        <f t="shared" si="77"/>
        <v>0</v>
      </c>
      <c r="EE68" s="109">
        <f t="shared" si="78"/>
        <v>0</v>
      </c>
      <c r="EF68" s="3"/>
      <c r="EG68" s="3"/>
      <c r="EH68" s="3"/>
      <c r="EI68" s="3"/>
      <c r="EJ68" s="109">
        <f t="shared" si="79"/>
        <v>0</v>
      </c>
      <c r="EK68" s="3">
        <f t="shared" si="80"/>
        <v>101</v>
      </c>
      <c r="EL68" t="str">
        <f>+VLOOKUP(A68,'[1]Listado jugadores VALORES'!$A:$D,4,FALSE)</f>
        <v>Defensa</v>
      </c>
      <c r="EM68">
        <f>+VLOOKUP(EK68,Clubes!$A:$O,15,FALSE)</f>
        <v>0</v>
      </c>
      <c r="EN68">
        <f>+VLOOKUP(EK68,Clubes!$A:$M,13,FALSE)</f>
        <v>1</v>
      </c>
      <c r="EO68">
        <f t="shared" si="81"/>
        <v>1</v>
      </c>
      <c r="EP68">
        <f t="shared" si="82"/>
        <v>0</v>
      </c>
      <c r="EQ68">
        <f t="shared" si="83"/>
        <v>0</v>
      </c>
      <c r="ER68">
        <f t="shared" si="84"/>
        <v>0</v>
      </c>
      <c r="ES68">
        <f t="shared" si="85"/>
        <v>0</v>
      </c>
      <c r="ET68">
        <f t="shared" si="86"/>
        <v>0</v>
      </c>
      <c r="EU68">
        <f t="shared" si="87"/>
        <v>0</v>
      </c>
      <c r="EV68">
        <f t="shared" si="88"/>
        <v>0</v>
      </c>
      <c r="EW68">
        <f t="shared" si="89"/>
        <v>0</v>
      </c>
      <c r="EX68">
        <f t="shared" si="90"/>
        <v>0</v>
      </c>
      <c r="EY68">
        <f t="shared" si="91"/>
        <v>0</v>
      </c>
      <c r="EZ68">
        <f t="shared" si="92"/>
        <v>0</v>
      </c>
      <c r="FA68">
        <f t="shared" si="93"/>
        <v>0</v>
      </c>
      <c r="FB68">
        <f t="shared" si="94"/>
        <v>0</v>
      </c>
      <c r="FC68">
        <f t="shared" si="95"/>
        <v>1</v>
      </c>
    </row>
    <row r="69" spans="1:159">
      <c r="A69" s="139">
        <v>18</v>
      </c>
      <c r="B69" s="139" t="s">
        <v>482</v>
      </c>
      <c r="C69" s="139">
        <v>10</v>
      </c>
      <c r="D69">
        <v>1</v>
      </c>
      <c r="E69" s="5">
        <v>2</v>
      </c>
      <c r="F69" s="5">
        <v>8</v>
      </c>
      <c r="G69" s="5">
        <v>1</v>
      </c>
      <c r="H69" s="5">
        <v>90</v>
      </c>
      <c r="I69" s="4">
        <v>32</v>
      </c>
      <c r="K69" s="109">
        <f t="shared" ref="K69:K132" si="96">COUNTIF(I69:J69,"&gt;0")</f>
        <v>1</v>
      </c>
      <c r="M69" s="109">
        <f t="shared" ref="M69:M132" si="97">COUNTIF(L69,"&gt;0")</f>
        <v>0</v>
      </c>
      <c r="X69" s="109">
        <f t="shared" ref="X69:X132" si="98">COUNTIF(N69:W69,"&gt;0")</f>
        <v>0</v>
      </c>
      <c r="AI69" s="109">
        <f t="shared" ref="AI69:AI132" si="99">COUNTIF(Y69:AH69,"&gt;0")</f>
        <v>0</v>
      </c>
      <c r="AT69" s="109">
        <f t="shared" ref="AT69:AT132" si="100">COUNTIF(AJ69:AS69,"&gt;0")</f>
        <v>0</v>
      </c>
      <c r="BA69" s="109">
        <f t="shared" ref="BA69:BA132" si="101">COUNTIF(AV69:AZ69,"&gt;0")</f>
        <v>0</v>
      </c>
      <c r="BB69" s="113"/>
      <c r="BC69" s="113"/>
      <c r="BD69" s="113"/>
      <c r="BE69" s="113"/>
      <c r="BF69" s="113"/>
      <c r="BG69" s="113"/>
      <c r="BH69" s="113"/>
      <c r="BI69" s="113"/>
      <c r="BJ69" s="113"/>
      <c r="BK69" s="113"/>
      <c r="BL69" s="109">
        <f t="shared" ref="BL69:BL132" si="102">COUNTIF(BB69:BK69,"&gt;0")</f>
        <v>0</v>
      </c>
      <c r="BW69" s="109">
        <f t="shared" ref="BW69:BW132" si="103">COUNTIF(BM69:BV69,"&gt;0")</f>
        <v>0</v>
      </c>
      <c r="BZ69" s="109">
        <f t="shared" ref="BZ69:BZ132" si="104">SUM(BX69:BY69)</f>
        <v>0</v>
      </c>
      <c r="CA69" s="3"/>
      <c r="CB69" s="3"/>
      <c r="CC69" s="3"/>
      <c r="CD69" s="3"/>
      <c r="CE69" s="109">
        <f t="shared" ref="CE69:CE132" si="105">COUNTIF(CA69:CD69,"&gt;0")</f>
        <v>0</v>
      </c>
      <c r="CJ69" s="109">
        <f t="shared" ref="CJ69:CJ132" si="106">COUNTIF(CF69:CI69,"&gt;0")</f>
        <v>0</v>
      </c>
      <c r="CQ69" s="109">
        <f t="shared" ref="CQ69:CQ132" si="107">COUNTIF(CM69:CP69,"&gt;0")</f>
        <v>0</v>
      </c>
      <c r="CV69" s="109">
        <f t="shared" ref="CV69:CV132" si="108">COUNTIF(CR69:CU69,"&gt;0")</f>
        <v>0</v>
      </c>
      <c r="DA69" s="109">
        <f t="shared" ref="DA69:DA132" si="109">COUNTIF(CW69:CZ69,"&gt;0")</f>
        <v>0</v>
      </c>
      <c r="DF69" s="109">
        <f t="shared" ref="DF69:DF132" si="110">COUNTIF(DB69:DE69,"&gt;0")</f>
        <v>0</v>
      </c>
      <c r="DK69" s="109">
        <f t="shared" ref="DK69:DK132" si="111">COUNTIF(DG69:DJ69,"&gt;0")</f>
        <v>0</v>
      </c>
      <c r="DP69" s="109">
        <f t="shared" ref="DP69:DP132" si="112">COUNTIF(DL69:DO69,"&gt;0")</f>
        <v>0</v>
      </c>
      <c r="DU69" s="109">
        <f t="shared" ref="DU69:DU132" si="113">COUNTIF(DQ69:DT69,"&gt;0")</f>
        <v>0</v>
      </c>
      <c r="DZ69" s="109">
        <f t="shared" ref="DZ69:DZ132" si="114">COUNTIF(DV69:DY69,"&gt;0")</f>
        <v>0</v>
      </c>
      <c r="EE69" s="109">
        <f t="shared" ref="EE69:EE132" si="115">COUNTIF(EA69:ED69,"&gt;0")</f>
        <v>0</v>
      </c>
      <c r="EF69" s="3"/>
      <c r="EG69" s="3"/>
      <c r="EH69" s="3"/>
      <c r="EI69" s="3"/>
      <c r="EJ69" s="109">
        <f t="shared" ref="EJ69:EJ132" si="116">COUNTIF(EF69:EI69,"&gt;0")</f>
        <v>0</v>
      </c>
      <c r="EK69" s="3">
        <f t="shared" ref="EK69:EK132" si="117">+C69*100+E69</f>
        <v>1002</v>
      </c>
      <c r="EL69" t="str">
        <f>+VLOOKUP(A69,'[1]Listado jugadores VALORES'!$A:$D,4,FALSE)</f>
        <v>Volante</v>
      </c>
      <c r="EM69">
        <f>+VLOOKUP(EK69,Clubes!$A:$O,15,FALSE)</f>
        <v>2</v>
      </c>
      <c r="EN69">
        <f>+VLOOKUP(EK69,Clubes!$A:$M,13,FALSE)</f>
        <v>3</v>
      </c>
      <c r="EO69">
        <f t="shared" si="81"/>
        <v>2</v>
      </c>
      <c r="EP69">
        <f t="shared" si="82"/>
        <v>2</v>
      </c>
      <c r="EQ69">
        <f t="shared" si="83"/>
        <v>-1</v>
      </c>
      <c r="ER69">
        <f t="shared" si="84"/>
        <v>0</v>
      </c>
      <c r="ES69">
        <f t="shared" si="85"/>
        <v>0</v>
      </c>
      <c r="ET69">
        <f t="shared" si="86"/>
        <v>0</v>
      </c>
      <c r="EU69">
        <f t="shared" si="87"/>
        <v>0</v>
      </c>
      <c r="EV69">
        <f t="shared" si="88"/>
        <v>0</v>
      </c>
      <c r="EW69">
        <f t="shared" si="89"/>
        <v>0</v>
      </c>
      <c r="EX69">
        <f t="shared" si="90"/>
        <v>0</v>
      </c>
      <c r="EY69">
        <f t="shared" si="91"/>
        <v>0</v>
      </c>
      <c r="EZ69">
        <f t="shared" si="92"/>
        <v>0</v>
      </c>
      <c r="FA69">
        <f t="shared" si="93"/>
        <v>0</v>
      </c>
      <c r="FB69">
        <f t="shared" si="94"/>
        <v>-2</v>
      </c>
      <c r="FC69">
        <f t="shared" si="95"/>
        <v>1</v>
      </c>
    </row>
    <row r="70" spans="1:159">
      <c r="A70" s="139">
        <v>1949</v>
      </c>
      <c r="B70" s="139" t="s">
        <v>483</v>
      </c>
      <c r="C70" s="139">
        <v>10</v>
      </c>
      <c r="D70">
        <v>1</v>
      </c>
      <c r="E70" s="5">
        <v>2</v>
      </c>
      <c r="F70" s="5">
        <v>8</v>
      </c>
      <c r="G70" s="5">
        <v>3</v>
      </c>
      <c r="K70" s="109">
        <f t="shared" si="96"/>
        <v>0</v>
      </c>
      <c r="M70" s="109">
        <f t="shared" si="97"/>
        <v>0</v>
      </c>
      <c r="X70" s="109">
        <f t="shared" si="98"/>
        <v>0</v>
      </c>
      <c r="AI70" s="109">
        <f t="shared" si="99"/>
        <v>0</v>
      </c>
      <c r="AT70" s="109">
        <f t="shared" si="100"/>
        <v>0</v>
      </c>
      <c r="BA70" s="109">
        <f t="shared" si="101"/>
        <v>0</v>
      </c>
      <c r="BB70" s="113"/>
      <c r="BC70" s="113"/>
      <c r="BD70" s="113"/>
      <c r="BE70" s="113"/>
      <c r="BF70" s="113"/>
      <c r="BG70" s="113"/>
      <c r="BH70" s="113"/>
      <c r="BI70" s="113"/>
      <c r="BJ70" s="113"/>
      <c r="BK70" s="113"/>
      <c r="BL70" s="109">
        <f t="shared" si="102"/>
        <v>0</v>
      </c>
      <c r="BW70" s="109">
        <f t="shared" si="103"/>
        <v>0</v>
      </c>
      <c r="BZ70" s="109">
        <f t="shared" si="104"/>
        <v>0</v>
      </c>
      <c r="CA70" s="3"/>
      <c r="CB70" s="3"/>
      <c r="CC70" s="3"/>
      <c r="CD70" s="3"/>
      <c r="CE70" s="109">
        <f t="shared" si="105"/>
        <v>0</v>
      </c>
      <c r="CJ70" s="109">
        <f t="shared" si="106"/>
        <v>0</v>
      </c>
      <c r="CQ70" s="109">
        <f t="shared" si="107"/>
        <v>0</v>
      </c>
      <c r="CV70" s="109">
        <f t="shared" si="108"/>
        <v>0</v>
      </c>
      <c r="DA70" s="109">
        <f t="shared" si="109"/>
        <v>0</v>
      </c>
      <c r="DF70" s="109">
        <f t="shared" si="110"/>
        <v>0</v>
      </c>
      <c r="DK70" s="109">
        <f t="shared" si="111"/>
        <v>0</v>
      </c>
      <c r="DP70" s="109">
        <f t="shared" si="112"/>
        <v>0</v>
      </c>
      <c r="DU70" s="109">
        <f t="shared" si="113"/>
        <v>0</v>
      </c>
      <c r="DZ70" s="109">
        <f t="shared" si="114"/>
        <v>0</v>
      </c>
      <c r="EE70" s="109">
        <f t="shared" si="115"/>
        <v>0</v>
      </c>
      <c r="EF70" s="3"/>
      <c r="EG70" s="3"/>
      <c r="EH70" s="3"/>
      <c r="EI70" s="3"/>
      <c r="EJ70" s="109">
        <f t="shared" si="116"/>
        <v>0</v>
      </c>
      <c r="EK70" s="3">
        <f t="shared" si="117"/>
        <v>1002</v>
      </c>
      <c r="EL70" t="str">
        <f>+VLOOKUP(A70,'[1]Listado jugadores VALORES'!$A:$D,4,FALSE)</f>
        <v>Portero</v>
      </c>
      <c r="EM70">
        <f>+VLOOKUP(EK70,Clubes!$A:$O,15,FALSE)</f>
        <v>2</v>
      </c>
      <c r="EN70">
        <f>+VLOOKUP(EK70,Clubes!$A:$M,13,FALSE)</f>
        <v>3</v>
      </c>
      <c r="EO70">
        <f t="shared" si="81"/>
        <v>0</v>
      </c>
      <c r="EP70">
        <f t="shared" si="82"/>
        <v>0</v>
      </c>
      <c r="EQ70">
        <f t="shared" si="83"/>
        <v>0</v>
      </c>
      <c r="ER70">
        <f t="shared" si="84"/>
        <v>0</v>
      </c>
      <c r="ES70">
        <f t="shared" si="85"/>
        <v>0</v>
      </c>
      <c r="ET70">
        <f t="shared" si="86"/>
        <v>0</v>
      </c>
      <c r="EU70">
        <f t="shared" si="87"/>
        <v>0</v>
      </c>
      <c r="EV70">
        <f t="shared" si="88"/>
        <v>0</v>
      </c>
      <c r="EW70">
        <f t="shared" si="89"/>
        <v>0</v>
      </c>
      <c r="EX70">
        <f t="shared" si="90"/>
        <v>0</v>
      </c>
      <c r="EY70">
        <f t="shared" si="91"/>
        <v>0</v>
      </c>
      <c r="EZ70">
        <f t="shared" si="92"/>
        <v>0</v>
      </c>
      <c r="FA70">
        <f t="shared" si="93"/>
        <v>0</v>
      </c>
      <c r="FB70">
        <f t="shared" si="94"/>
        <v>0</v>
      </c>
      <c r="FC70">
        <f t="shared" si="95"/>
        <v>0</v>
      </c>
    </row>
    <row r="71" spans="1:159">
      <c r="A71" s="139">
        <v>1038</v>
      </c>
      <c r="B71" s="139" t="s">
        <v>484</v>
      </c>
      <c r="C71" s="139">
        <v>10</v>
      </c>
      <c r="D71">
        <v>1</v>
      </c>
      <c r="E71" s="5">
        <v>2</v>
      </c>
      <c r="F71" s="5">
        <v>8</v>
      </c>
      <c r="G71" s="5">
        <v>3</v>
      </c>
      <c r="K71" s="109">
        <f t="shared" si="96"/>
        <v>0</v>
      </c>
      <c r="M71" s="109">
        <f t="shared" si="97"/>
        <v>0</v>
      </c>
      <c r="X71" s="109">
        <f t="shared" si="98"/>
        <v>0</v>
      </c>
      <c r="AI71" s="109">
        <f t="shared" si="99"/>
        <v>0</v>
      </c>
      <c r="AT71" s="109">
        <f t="shared" si="100"/>
        <v>0</v>
      </c>
      <c r="BA71" s="109">
        <f t="shared" si="101"/>
        <v>0</v>
      </c>
      <c r="BB71" s="113"/>
      <c r="BC71" s="113"/>
      <c r="BD71" s="113"/>
      <c r="BE71" s="113"/>
      <c r="BF71" s="113"/>
      <c r="BG71" s="113"/>
      <c r="BH71" s="113"/>
      <c r="BI71" s="113"/>
      <c r="BJ71" s="113"/>
      <c r="BK71" s="113"/>
      <c r="BL71" s="109">
        <f t="shared" si="102"/>
        <v>0</v>
      </c>
      <c r="BW71" s="109">
        <f t="shared" si="103"/>
        <v>0</v>
      </c>
      <c r="BZ71" s="109">
        <f t="shared" si="104"/>
        <v>0</v>
      </c>
      <c r="CA71" s="3"/>
      <c r="CB71" s="3"/>
      <c r="CC71" s="3"/>
      <c r="CD71" s="3"/>
      <c r="CE71" s="109">
        <f t="shared" si="105"/>
        <v>0</v>
      </c>
      <c r="CJ71" s="109">
        <f t="shared" si="106"/>
        <v>0</v>
      </c>
      <c r="CQ71" s="109">
        <f t="shared" si="107"/>
        <v>0</v>
      </c>
      <c r="CV71" s="109">
        <f t="shared" si="108"/>
        <v>0</v>
      </c>
      <c r="DA71" s="109">
        <f t="shared" si="109"/>
        <v>0</v>
      </c>
      <c r="DF71" s="109">
        <f t="shared" si="110"/>
        <v>0</v>
      </c>
      <c r="DK71" s="109">
        <f t="shared" si="111"/>
        <v>0</v>
      </c>
      <c r="DP71" s="109">
        <f t="shared" si="112"/>
        <v>0</v>
      </c>
      <c r="DU71" s="109">
        <f t="shared" si="113"/>
        <v>0</v>
      </c>
      <c r="DZ71" s="109">
        <f t="shared" si="114"/>
        <v>0</v>
      </c>
      <c r="EE71" s="109">
        <f t="shared" si="115"/>
        <v>0</v>
      </c>
      <c r="EF71" s="3"/>
      <c r="EG71" s="3"/>
      <c r="EH71" s="3"/>
      <c r="EI71" s="3"/>
      <c r="EJ71" s="109">
        <f t="shared" si="116"/>
        <v>0</v>
      </c>
      <c r="EK71" s="3">
        <f t="shared" si="117"/>
        <v>1002</v>
      </c>
      <c r="EL71" t="str">
        <f>+VLOOKUP(A71,'[1]Listado jugadores VALORES'!$A:$D,4,FALSE)</f>
        <v>Defensa</v>
      </c>
      <c r="EM71">
        <f>+VLOOKUP(EK71,Clubes!$A:$O,15,FALSE)</f>
        <v>2</v>
      </c>
      <c r="EN71">
        <f>+VLOOKUP(EK71,Clubes!$A:$M,13,FALSE)</f>
        <v>3</v>
      </c>
      <c r="EO71">
        <f t="shared" si="81"/>
        <v>0</v>
      </c>
      <c r="EP71">
        <f t="shared" si="82"/>
        <v>0</v>
      </c>
      <c r="EQ71">
        <f t="shared" si="83"/>
        <v>0</v>
      </c>
      <c r="ER71">
        <f t="shared" si="84"/>
        <v>0</v>
      </c>
      <c r="ES71">
        <f t="shared" si="85"/>
        <v>0</v>
      </c>
      <c r="ET71">
        <f t="shared" si="86"/>
        <v>0</v>
      </c>
      <c r="EU71">
        <f t="shared" si="87"/>
        <v>0</v>
      </c>
      <c r="EV71">
        <f t="shared" si="88"/>
        <v>0</v>
      </c>
      <c r="EW71">
        <f t="shared" si="89"/>
        <v>0</v>
      </c>
      <c r="EX71">
        <f t="shared" si="90"/>
        <v>0</v>
      </c>
      <c r="EY71">
        <f t="shared" si="91"/>
        <v>0</v>
      </c>
      <c r="EZ71">
        <f t="shared" si="92"/>
        <v>0</v>
      </c>
      <c r="FA71">
        <f t="shared" si="93"/>
        <v>0</v>
      </c>
      <c r="FB71">
        <f t="shared" si="94"/>
        <v>0</v>
      </c>
      <c r="FC71">
        <f t="shared" si="95"/>
        <v>0</v>
      </c>
    </row>
    <row r="72" spans="1:159">
      <c r="A72" s="139">
        <v>173</v>
      </c>
      <c r="B72" s="139" t="s">
        <v>485</v>
      </c>
      <c r="C72" s="139">
        <v>10</v>
      </c>
      <c r="D72">
        <v>1</v>
      </c>
      <c r="E72" s="5">
        <v>2</v>
      </c>
      <c r="F72" s="5">
        <v>8</v>
      </c>
      <c r="G72" s="5">
        <v>3</v>
      </c>
      <c r="K72" s="109">
        <f t="shared" si="96"/>
        <v>0</v>
      </c>
      <c r="M72" s="109">
        <f t="shared" si="97"/>
        <v>0</v>
      </c>
      <c r="X72" s="109">
        <f t="shared" si="98"/>
        <v>0</v>
      </c>
      <c r="AI72" s="109">
        <f t="shared" si="99"/>
        <v>0</v>
      </c>
      <c r="AT72" s="109">
        <f t="shared" si="100"/>
        <v>0</v>
      </c>
      <c r="BA72" s="109">
        <f t="shared" si="101"/>
        <v>0</v>
      </c>
      <c r="BB72" s="113"/>
      <c r="BC72" s="113"/>
      <c r="BD72" s="113"/>
      <c r="BE72" s="113"/>
      <c r="BF72" s="113"/>
      <c r="BG72" s="113"/>
      <c r="BH72" s="113"/>
      <c r="BI72" s="113"/>
      <c r="BJ72" s="113"/>
      <c r="BK72" s="113"/>
      <c r="BL72" s="109">
        <f t="shared" si="102"/>
        <v>0</v>
      </c>
      <c r="BW72" s="109">
        <f t="shared" si="103"/>
        <v>0</v>
      </c>
      <c r="BZ72" s="109">
        <f t="shared" si="104"/>
        <v>0</v>
      </c>
      <c r="CA72" s="3"/>
      <c r="CB72" s="3"/>
      <c r="CC72" s="3"/>
      <c r="CD72" s="3"/>
      <c r="CE72" s="109">
        <f t="shared" si="105"/>
        <v>0</v>
      </c>
      <c r="CJ72" s="109">
        <f t="shared" si="106"/>
        <v>0</v>
      </c>
      <c r="CQ72" s="109">
        <f t="shared" si="107"/>
        <v>0</v>
      </c>
      <c r="CV72" s="109">
        <f t="shared" si="108"/>
        <v>0</v>
      </c>
      <c r="DA72" s="109">
        <f t="shared" si="109"/>
        <v>0</v>
      </c>
      <c r="DF72" s="109">
        <f t="shared" si="110"/>
        <v>0</v>
      </c>
      <c r="DK72" s="109">
        <f t="shared" si="111"/>
        <v>0</v>
      </c>
      <c r="DP72" s="109">
        <f t="shared" si="112"/>
        <v>0</v>
      </c>
      <c r="DU72" s="109">
        <f t="shared" si="113"/>
        <v>0</v>
      </c>
      <c r="DZ72" s="109">
        <f t="shared" si="114"/>
        <v>0</v>
      </c>
      <c r="EE72" s="109">
        <f t="shared" si="115"/>
        <v>0</v>
      </c>
      <c r="EF72" s="3"/>
      <c r="EG72" s="3"/>
      <c r="EH72" s="3"/>
      <c r="EI72" s="3"/>
      <c r="EJ72" s="109">
        <f t="shared" si="116"/>
        <v>0</v>
      </c>
      <c r="EK72" s="3">
        <f t="shared" si="117"/>
        <v>1002</v>
      </c>
      <c r="EL72" t="str">
        <f>+VLOOKUP(A72,'[1]Listado jugadores VALORES'!$A:$D,4,FALSE)</f>
        <v>Defensa</v>
      </c>
      <c r="EM72">
        <f>+VLOOKUP(EK72,Clubes!$A:$O,15,FALSE)</f>
        <v>2</v>
      </c>
      <c r="EN72">
        <f>+VLOOKUP(EK72,Clubes!$A:$M,13,FALSE)</f>
        <v>3</v>
      </c>
      <c r="EO72">
        <f t="shared" si="81"/>
        <v>0</v>
      </c>
      <c r="EP72">
        <f t="shared" si="82"/>
        <v>0</v>
      </c>
      <c r="EQ72">
        <f t="shared" si="83"/>
        <v>0</v>
      </c>
      <c r="ER72">
        <f t="shared" si="84"/>
        <v>0</v>
      </c>
      <c r="ES72">
        <f t="shared" si="85"/>
        <v>0</v>
      </c>
      <c r="ET72">
        <f t="shared" si="86"/>
        <v>0</v>
      </c>
      <c r="EU72">
        <f t="shared" si="87"/>
        <v>0</v>
      </c>
      <c r="EV72">
        <f t="shared" si="88"/>
        <v>0</v>
      </c>
      <c r="EW72">
        <f t="shared" si="89"/>
        <v>0</v>
      </c>
      <c r="EX72">
        <f t="shared" si="90"/>
        <v>0</v>
      </c>
      <c r="EY72">
        <f t="shared" si="91"/>
        <v>0</v>
      </c>
      <c r="EZ72">
        <f t="shared" si="92"/>
        <v>0</v>
      </c>
      <c r="FA72">
        <f t="shared" si="93"/>
        <v>0</v>
      </c>
      <c r="FB72">
        <f t="shared" si="94"/>
        <v>0</v>
      </c>
      <c r="FC72">
        <f t="shared" si="95"/>
        <v>0</v>
      </c>
    </row>
    <row r="73" spans="1:159">
      <c r="A73" s="139">
        <v>174</v>
      </c>
      <c r="B73" s="139" t="s">
        <v>486</v>
      </c>
      <c r="C73" s="139">
        <v>10</v>
      </c>
      <c r="D73">
        <v>1</v>
      </c>
      <c r="E73" s="5">
        <v>2</v>
      </c>
      <c r="F73" s="5">
        <v>8</v>
      </c>
      <c r="G73" s="5">
        <v>1</v>
      </c>
      <c r="H73" s="5">
        <v>90</v>
      </c>
      <c r="K73" s="109">
        <f t="shared" si="96"/>
        <v>0</v>
      </c>
      <c r="M73" s="109">
        <f t="shared" si="97"/>
        <v>0</v>
      </c>
      <c r="X73" s="109">
        <f t="shared" si="98"/>
        <v>0</v>
      </c>
      <c r="AI73" s="109">
        <f t="shared" si="99"/>
        <v>0</v>
      </c>
      <c r="AT73" s="109">
        <f t="shared" si="100"/>
        <v>0</v>
      </c>
      <c r="BA73" s="109">
        <f t="shared" si="101"/>
        <v>0</v>
      </c>
      <c r="BB73" s="113"/>
      <c r="BC73" s="113"/>
      <c r="BD73" s="113"/>
      <c r="BE73" s="113"/>
      <c r="BF73" s="113"/>
      <c r="BG73" s="113"/>
      <c r="BH73" s="113"/>
      <c r="BI73" s="113"/>
      <c r="BJ73" s="113"/>
      <c r="BK73" s="113"/>
      <c r="BL73" s="109">
        <f t="shared" si="102"/>
        <v>0</v>
      </c>
      <c r="BW73" s="109">
        <f t="shared" si="103"/>
        <v>0</v>
      </c>
      <c r="BZ73" s="109">
        <f t="shared" si="104"/>
        <v>0</v>
      </c>
      <c r="CA73" s="3"/>
      <c r="CB73" s="3"/>
      <c r="CC73" s="3"/>
      <c r="CD73" s="3"/>
      <c r="CE73" s="109">
        <f t="shared" si="105"/>
        <v>0</v>
      </c>
      <c r="CJ73" s="109">
        <f t="shared" si="106"/>
        <v>0</v>
      </c>
      <c r="CQ73" s="109">
        <f t="shared" si="107"/>
        <v>0</v>
      </c>
      <c r="CV73" s="109">
        <f t="shared" si="108"/>
        <v>0</v>
      </c>
      <c r="DA73" s="109">
        <f t="shared" si="109"/>
        <v>0</v>
      </c>
      <c r="DF73" s="109">
        <f t="shared" si="110"/>
        <v>0</v>
      </c>
      <c r="DK73" s="109">
        <f t="shared" si="111"/>
        <v>0</v>
      </c>
      <c r="DP73" s="109">
        <f t="shared" si="112"/>
        <v>0</v>
      </c>
      <c r="DU73" s="109">
        <f t="shared" si="113"/>
        <v>0</v>
      </c>
      <c r="DZ73" s="109">
        <f t="shared" si="114"/>
        <v>0</v>
      </c>
      <c r="EE73" s="109">
        <f t="shared" si="115"/>
        <v>0</v>
      </c>
      <c r="EF73" s="3"/>
      <c r="EG73" s="3"/>
      <c r="EH73" s="3"/>
      <c r="EI73" s="3"/>
      <c r="EJ73" s="109">
        <f t="shared" si="116"/>
        <v>0</v>
      </c>
      <c r="EK73" s="3">
        <f t="shared" si="117"/>
        <v>1002</v>
      </c>
      <c r="EL73" t="str">
        <f>+VLOOKUP(A73,'[1]Listado jugadores VALORES'!$A:$D,4,FALSE)</f>
        <v>Portero</v>
      </c>
      <c r="EM73">
        <f>+VLOOKUP(EK73,Clubes!$A:$O,15,FALSE)</f>
        <v>2</v>
      </c>
      <c r="EN73">
        <f>+VLOOKUP(EK73,Clubes!$A:$M,13,FALSE)</f>
        <v>3</v>
      </c>
      <c r="EO73">
        <f t="shared" si="81"/>
        <v>2</v>
      </c>
      <c r="EP73">
        <f t="shared" si="82"/>
        <v>2</v>
      </c>
      <c r="EQ73">
        <f t="shared" si="83"/>
        <v>0</v>
      </c>
      <c r="ER73">
        <f t="shared" si="84"/>
        <v>0</v>
      </c>
      <c r="ES73">
        <f t="shared" si="85"/>
        <v>0</v>
      </c>
      <c r="ET73">
        <f t="shared" si="86"/>
        <v>0</v>
      </c>
      <c r="EU73">
        <f t="shared" si="87"/>
        <v>0</v>
      </c>
      <c r="EV73">
        <f t="shared" si="88"/>
        <v>0</v>
      </c>
      <c r="EW73">
        <f t="shared" si="89"/>
        <v>-1</v>
      </c>
      <c r="EX73">
        <f t="shared" si="90"/>
        <v>0</v>
      </c>
      <c r="EY73">
        <f t="shared" si="91"/>
        <v>0</v>
      </c>
      <c r="EZ73">
        <f t="shared" si="92"/>
        <v>0</v>
      </c>
      <c r="FA73">
        <f t="shared" si="93"/>
        <v>0</v>
      </c>
      <c r="FB73">
        <f t="shared" si="94"/>
        <v>-2</v>
      </c>
      <c r="FC73">
        <f t="shared" si="95"/>
        <v>1</v>
      </c>
    </row>
    <row r="74" spans="1:159">
      <c r="A74" s="139">
        <v>253</v>
      </c>
      <c r="B74" s="139" t="s">
        <v>487</v>
      </c>
      <c r="C74" s="139">
        <v>10</v>
      </c>
      <c r="D74">
        <v>1</v>
      </c>
      <c r="E74" s="5">
        <v>2</v>
      </c>
      <c r="F74" s="5">
        <v>8</v>
      </c>
      <c r="G74" s="5">
        <v>3</v>
      </c>
      <c r="K74" s="109">
        <f t="shared" si="96"/>
        <v>0</v>
      </c>
      <c r="M74" s="109">
        <f t="shared" si="97"/>
        <v>0</v>
      </c>
      <c r="X74" s="109">
        <f t="shared" si="98"/>
        <v>0</v>
      </c>
      <c r="AI74" s="109">
        <f t="shared" si="99"/>
        <v>0</v>
      </c>
      <c r="AT74" s="109">
        <f t="shared" si="100"/>
        <v>0</v>
      </c>
      <c r="BA74" s="109">
        <f t="shared" si="101"/>
        <v>0</v>
      </c>
      <c r="BB74" s="113"/>
      <c r="BC74" s="113"/>
      <c r="BD74" s="113"/>
      <c r="BE74" s="113"/>
      <c r="BF74" s="113"/>
      <c r="BG74" s="113"/>
      <c r="BH74" s="113"/>
      <c r="BI74" s="113"/>
      <c r="BJ74" s="113"/>
      <c r="BK74" s="113"/>
      <c r="BL74" s="109">
        <f t="shared" si="102"/>
        <v>0</v>
      </c>
      <c r="BW74" s="109">
        <f t="shared" si="103"/>
        <v>0</v>
      </c>
      <c r="BZ74" s="109">
        <f t="shared" si="104"/>
        <v>0</v>
      </c>
      <c r="CA74" s="3"/>
      <c r="CB74" s="3"/>
      <c r="CC74" s="3"/>
      <c r="CD74" s="3"/>
      <c r="CE74" s="109">
        <f t="shared" si="105"/>
        <v>0</v>
      </c>
      <c r="CJ74" s="109">
        <f t="shared" si="106"/>
        <v>0</v>
      </c>
      <c r="CQ74" s="109">
        <f t="shared" si="107"/>
        <v>0</v>
      </c>
      <c r="CV74" s="109">
        <f t="shared" si="108"/>
        <v>0</v>
      </c>
      <c r="DA74" s="109">
        <f t="shared" si="109"/>
        <v>0</v>
      </c>
      <c r="DF74" s="109">
        <f t="shared" si="110"/>
        <v>0</v>
      </c>
      <c r="DK74" s="109">
        <f t="shared" si="111"/>
        <v>0</v>
      </c>
      <c r="DP74" s="109">
        <f t="shared" si="112"/>
        <v>0</v>
      </c>
      <c r="DU74" s="109">
        <f t="shared" si="113"/>
        <v>0</v>
      </c>
      <c r="DZ74" s="109">
        <f t="shared" si="114"/>
        <v>0</v>
      </c>
      <c r="EE74" s="109">
        <f t="shared" si="115"/>
        <v>0</v>
      </c>
      <c r="EF74" s="3"/>
      <c r="EG74" s="3"/>
      <c r="EH74" s="3"/>
      <c r="EI74" s="3"/>
      <c r="EJ74" s="109">
        <f t="shared" si="116"/>
        <v>0</v>
      </c>
      <c r="EK74" s="3">
        <f t="shared" si="117"/>
        <v>1002</v>
      </c>
      <c r="EL74" t="str">
        <f>+VLOOKUP(A74,'[1]Listado jugadores VALORES'!$A:$D,4,FALSE)</f>
        <v>Delantero</v>
      </c>
      <c r="EM74">
        <f>+VLOOKUP(EK74,Clubes!$A:$O,15,FALSE)</f>
        <v>2</v>
      </c>
      <c r="EN74">
        <f>+VLOOKUP(EK74,Clubes!$A:$M,13,FALSE)</f>
        <v>3</v>
      </c>
      <c r="EO74">
        <f t="shared" si="81"/>
        <v>0</v>
      </c>
      <c r="EP74">
        <f t="shared" si="82"/>
        <v>0</v>
      </c>
      <c r="EQ74">
        <f t="shared" si="83"/>
        <v>0</v>
      </c>
      <c r="ER74">
        <f t="shared" si="84"/>
        <v>0</v>
      </c>
      <c r="ES74">
        <f t="shared" si="85"/>
        <v>0</v>
      </c>
      <c r="ET74">
        <f t="shared" si="86"/>
        <v>0</v>
      </c>
      <c r="EU74">
        <f t="shared" si="87"/>
        <v>0</v>
      </c>
      <c r="EV74">
        <f t="shared" si="88"/>
        <v>0</v>
      </c>
      <c r="EW74">
        <f t="shared" si="89"/>
        <v>0</v>
      </c>
      <c r="EX74">
        <f t="shared" si="90"/>
        <v>0</v>
      </c>
      <c r="EY74">
        <f t="shared" si="91"/>
        <v>0</v>
      </c>
      <c r="EZ74">
        <f t="shared" si="92"/>
        <v>0</v>
      </c>
      <c r="FA74">
        <f t="shared" si="93"/>
        <v>0</v>
      </c>
      <c r="FB74">
        <f t="shared" si="94"/>
        <v>0</v>
      </c>
      <c r="FC74">
        <f t="shared" si="95"/>
        <v>0</v>
      </c>
    </row>
    <row r="75" spans="1:159">
      <c r="A75" s="139">
        <v>1916</v>
      </c>
      <c r="B75" s="139" t="s">
        <v>488</v>
      </c>
      <c r="C75" s="139">
        <v>10</v>
      </c>
      <c r="D75">
        <v>1</v>
      </c>
      <c r="E75" s="5">
        <v>2</v>
      </c>
      <c r="F75" s="5">
        <v>8</v>
      </c>
      <c r="G75" s="5">
        <v>2</v>
      </c>
      <c r="K75" s="109">
        <f t="shared" si="96"/>
        <v>0</v>
      </c>
      <c r="M75" s="109">
        <f t="shared" si="97"/>
        <v>0</v>
      </c>
      <c r="X75" s="109">
        <f t="shared" si="98"/>
        <v>0</v>
      </c>
      <c r="AI75" s="109">
        <f t="shared" si="99"/>
        <v>0</v>
      </c>
      <c r="AT75" s="109">
        <f t="shared" si="100"/>
        <v>0</v>
      </c>
      <c r="BA75" s="109">
        <f t="shared" si="101"/>
        <v>0</v>
      </c>
      <c r="BB75" s="113"/>
      <c r="BC75" s="113"/>
      <c r="BD75" s="113"/>
      <c r="BE75" s="113"/>
      <c r="BF75" s="113"/>
      <c r="BG75" s="113"/>
      <c r="BH75" s="113"/>
      <c r="BI75" s="113"/>
      <c r="BJ75" s="113"/>
      <c r="BK75" s="113"/>
      <c r="BL75" s="109">
        <f t="shared" si="102"/>
        <v>0</v>
      </c>
      <c r="BW75" s="109">
        <f t="shared" si="103"/>
        <v>0</v>
      </c>
      <c r="BZ75" s="109">
        <f t="shared" si="104"/>
        <v>0</v>
      </c>
      <c r="CA75" s="3"/>
      <c r="CB75" s="3"/>
      <c r="CC75" s="3"/>
      <c r="CD75" s="3"/>
      <c r="CE75" s="109">
        <f t="shared" si="105"/>
        <v>0</v>
      </c>
      <c r="CJ75" s="109">
        <f t="shared" si="106"/>
        <v>0</v>
      </c>
      <c r="CQ75" s="109">
        <f t="shared" si="107"/>
        <v>0</v>
      </c>
      <c r="CV75" s="109">
        <f t="shared" si="108"/>
        <v>0</v>
      </c>
      <c r="DA75" s="109">
        <f t="shared" si="109"/>
        <v>0</v>
      </c>
      <c r="DF75" s="109">
        <f t="shared" si="110"/>
        <v>0</v>
      </c>
      <c r="DK75" s="109">
        <f t="shared" si="111"/>
        <v>0</v>
      </c>
      <c r="DP75" s="109">
        <f t="shared" si="112"/>
        <v>0</v>
      </c>
      <c r="DU75" s="109">
        <f t="shared" si="113"/>
        <v>0</v>
      </c>
      <c r="DZ75" s="109">
        <f t="shared" si="114"/>
        <v>0</v>
      </c>
      <c r="EE75" s="109">
        <f t="shared" si="115"/>
        <v>0</v>
      </c>
      <c r="EF75" s="3"/>
      <c r="EG75" s="3"/>
      <c r="EH75" s="3"/>
      <c r="EI75" s="3"/>
      <c r="EJ75" s="109">
        <f t="shared" si="116"/>
        <v>0</v>
      </c>
      <c r="EK75" s="3">
        <f t="shared" si="117"/>
        <v>1002</v>
      </c>
      <c r="EL75" t="str">
        <f>+VLOOKUP(A75,'[1]Listado jugadores VALORES'!$A:$D,4,FALSE)</f>
        <v>Delantero</v>
      </c>
      <c r="EM75">
        <f>+VLOOKUP(EK75,Clubes!$A:$O,15,FALSE)</f>
        <v>2</v>
      </c>
      <c r="EN75">
        <f>+VLOOKUP(EK75,Clubes!$A:$M,13,FALSE)</f>
        <v>3</v>
      </c>
      <c r="EO75">
        <f t="shared" si="81"/>
        <v>1</v>
      </c>
      <c r="EP75">
        <f t="shared" si="82"/>
        <v>0</v>
      </c>
      <c r="EQ75">
        <f t="shared" si="83"/>
        <v>0</v>
      </c>
      <c r="ER75">
        <f t="shared" si="84"/>
        <v>0</v>
      </c>
      <c r="ES75">
        <f t="shared" si="85"/>
        <v>0</v>
      </c>
      <c r="ET75">
        <f t="shared" si="86"/>
        <v>0</v>
      </c>
      <c r="EU75">
        <f t="shared" si="87"/>
        <v>0</v>
      </c>
      <c r="EV75">
        <f t="shared" si="88"/>
        <v>0</v>
      </c>
      <c r="EW75">
        <f t="shared" si="89"/>
        <v>0</v>
      </c>
      <c r="EX75">
        <f t="shared" si="90"/>
        <v>0</v>
      </c>
      <c r="EY75">
        <f t="shared" si="91"/>
        <v>0</v>
      </c>
      <c r="EZ75">
        <f t="shared" si="92"/>
        <v>0</v>
      </c>
      <c r="FA75">
        <f t="shared" si="93"/>
        <v>0</v>
      </c>
      <c r="FB75">
        <f t="shared" si="94"/>
        <v>0</v>
      </c>
      <c r="FC75">
        <f t="shared" si="95"/>
        <v>1</v>
      </c>
    </row>
    <row r="76" spans="1:159">
      <c r="A76" s="139">
        <v>301</v>
      </c>
      <c r="B76" s="139" t="s">
        <v>489</v>
      </c>
      <c r="C76" s="139">
        <v>10</v>
      </c>
      <c r="D76">
        <v>1</v>
      </c>
      <c r="E76" s="5">
        <v>2</v>
      </c>
      <c r="F76" s="5">
        <v>8</v>
      </c>
      <c r="G76" s="5">
        <v>3</v>
      </c>
      <c r="K76" s="109">
        <f t="shared" si="96"/>
        <v>0</v>
      </c>
      <c r="M76" s="109">
        <f t="shared" si="97"/>
        <v>0</v>
      </c>
      <c r="X76" s="109">
        <f t="shared" si="98"/>
        <v>0</v>
      </c>
      <c r="AI76" s="109">
        <f t="shared" si="99"/>
        <v>0</v>
      </c>
      <c r="AT76" s="109">
        <f t="shared" si="100"/>
        <v>0</v>
      </c>
      <c r="BA76" s="109">
        <f t="shared" si="101"/>
        <v>0</v>
      </c>
      <c r="BB76" s="113"/>
      <c r="BC76" s="113"/>
      <c r="BD76" s="113"/>
      <c r="BE76" s="113"/>
      <c r="BF76" s="113"/>
      <c r="BG76" s="113"/>
      <c r="BH76" s="113"/>
      <c r="BI76" s="113"/>
      <c r="BJ76" s="113"/>
      <c r="BK76" s="113"/>
      <c r="BL76" s="109">
        <f t="shared" si="102"/>
        <v>0</v>
      </c>
      <c r="BW76" s="109">
        <f t="shared" si="103"/>
        <v>0</v>
      </c>
      <c r="BZ76" s="109">
        <f t="shared" si="104"/>
        <v>0</v>
      </c>
      <c r="CA76" s="3"/>
      <c r="CB76" s="3"/>
      <c r="CC76" s="3"/>
      <c r="CD76" s="3"/>
      <c r="CE76" s="109">
        <f t="shared" si="105"/>
        <v>0</v>
      </c>
      <c r="CJ76" s="109">
        <f t="shared" si="106"/>
        <v>0</v>
      </c>
      <c r="CQ76" s="109">
        <f t="shared" si="107"/>
        <v>0</v>
      </c>
      <c r="CV76" s="109">
        <f t="shared" si="108"/>
        <v>0</v>
      </c>
      <c r="DA76" s="109">
        <f t="shared" si="109"/>
        <v>0</v>
      </c>
      <c r="DF76" s="109">
        <f t="shared" si="110"/>
        <v>0</v>
      </c>
      <c r="DK76" s="109">
        <f t="shared" si="111"/>
        <v>0</v>
      </c>
      <c r="DP76" s="109">
        <f t="shared" si="112"/>
        <v>0</v>
      </c>
      <c r="DU76" s="109">
        <f t="shared" si="113"/>
        <v>0</v>
      </c>
      <c r="DZ76" s="109">
        <f t="shared" si="114"/>
        <v>0</v>
      </c>
      <c r="EE76" s="109">
        <f t="shared" si="115"/>
        <v>0</v>
      </c>
      <c r="EF76" s="3"/>
      <c r="EG76" s="3"/>
      <c r="EH76" s="3"/>
      <c r="EI76" s="3"/>
      <c r="EJ76" s="109">
        <f t="shared" si="116"/>
        <v>0</v>
      </c>
      <c r="EK76" s="3">
        <f t="shared" si="117"/>
        <v>1002</v>
      </c>
      <c r="EL76" t="str">
        <f>+VLOOKUP(A76,'[1]Listado jugadores VALORES'!$A:$D,4,FALSE)</f>
        <v>Volante</v>
      </c>
      <c r="EM76">
        <f>+VLOOKUP(EK76,Clubes!$A:$O,15,FALSE)</f>
        <v>2</v>
      </c>
      <c r="EN76">
        <f>+VLOOKUP(EK76,Clubes!$A:$M,13,FALSE)</f>
        <v>3</v>
      </c>
      <c r="EO76">
        <f t="shared" si="81"/>
        <v>0</v>
      </c>
      <c r="EP76">
        <f t="shared" si="82"/>
        <v>0</v>
      </c>
      <c r="EQ76">
        <f t="shared" si="83"/>
        <v>0</v>
      </c>
      <c r="ER76">
        <f t="shared" si="84"/>
        <v>0</v>
      </c>
      <c r="ES76">
        <f t="shared" si="85"/>
        <v>0</v>
      </c>
      <c r="ET76">
        <f t="shared" si="86"/>
        <v>0</v>
      </c>
      <c r="EU76">
        <f t="shared" si="87"/>
        <v>0</v>
      </c>
      <c r="EV76">
        <f t="shared" si="88"/>
        <v>0</v>
      </c>
      <c r="EW76">
        <f t="shared" si="89"/>
        <v>0</v>
      </c>
      <c r="EX76">
        <f t="shared" si="90"/>
        <v>0</v>
      </c>
      <c r="EY76">
        <f t="shared" si="91"/>
        <v>0</v>
      </c>
      <c r="EZ76">
        <f t="shared" si="92"/>
        <v>0</v>
      </c>
      <c r="FA76">
        <f t="shared" si="93"/>
        <v>0</v>
      </c>
      <c r="FB76">
        <f t="shared" si="94"/>
        <v>0</v>
      </c>
      <c r="FC76">
        <f t="shared" si="95"/>
        <v>0</v>
      </c>
    </row>
    <row r="77" spans="1:159">
      <c r="A77" s="139">
        <v>1917</v>
      </c>
      <c r="B77" s="143" t="s">
        <v>490</v>
      </c>
      <c r="C77" s="139">
        <v>10</v>
      </c>
      <c r="D77">
        <v>1</v>
      </c>
      <c r="E77" s="5">
        <v>2</v>
      </c>
      <c r="F77" s="5">
        <v>8</v>
      </c>
      <c r="G77" s="5">
        <v>3</v>
      </c>
      <c r="K77" s="109">
        <f t="shared" si="96"/>
        <v>0</v>
      </c>
      <c r="M77" s="109">
        <f t="shared" si="97"/>
        <v>0</v>
      </c>
      <c r="X77" s="109">
        <f t="shared" si="98"/>
        <v>0</v>
      </c>
      <c r="AI77" s="109">
        <f t="shared" si="99"/>
        <v>0</v>
      </c>
      <c r="AT77" s="109">
        <f t="shared" si="100"/>
        <v>0</v>
      </c>
      <c r="AU77" s="3">
        <v>1</v>
      </c>
      <c r="AV77" s="3">
        <v>1970</v>
      </c>
      <c r="BA77" s="109">
        <f t="shared" si="101"/>
        <v>1</v>
      </c>
      <c r="BB77" s="113"/>
      <c r="BC77" s="113"/>
      <c r="BD77" s="113"/>
      <c r="BE77" s="113"/>
      <c r="BF77" s="113"/>
      <c r="BG77" s="113"/>
      <c r="BH77" s="113"/>
      <c r="BI77" s="113"/>
      <c r="BJ77" s="113"/>
      <c r="BK77" s="113"/>
      <c r="BL77" s="109">
        <f t="shared" si="102"/>
        <v>0</v>
      </c>
      <c r="BW77" s="109">
        <f t="shared" si="103"/>
        <v>0</v>
      </c>
      <c r="BZ77" s="109">
        <f t="shared" si="104"/>
        <v>0</v>
      </c>
      <c r="CA77" s="3"/>
      <c r="CB77" s="3"/>
      <c r="CC77" s="3"/>
      <c r="CD77" s="3"/>
      <c r="CE77" s="109">
        <f t="shared" si="105"/>
        <v>0</v>
      </c>
      <c r="CJ77" s="109">
        <f t="shared" si="106"/>
        <v>0</v>
      </c>
      <c r="CQ77" s="109">
        <f t="shared" si="107"/>
        <v>0</v>
      </c>
      <c r="CV77" s="109">
        <f t="shared" si="108"/>
        <v>0</v>
      </c>
      <c r="DA77" s="109">
        <f t="shared" si="109"/>
        <v>0</v>
      </c>
      <c r="DF77" s="109">
        <f t="shared" si="110"/>
        <v>0</v>
      </c>
      <c r="DK77" s="109">
        <f t="shared" si="111"/>
        <v>0</v>
      </c>
      <c r="DP77" s="109">
        <f t="shared" si="112"/>
        <v>0</v>
      </c>
      <c r="DU77" s="109">
        <f t="shared" si="113"/>
        <v>0</v>
      </c>
      <c r="DZ77" s="109">
        <f t="shared" si="114"/>
        <v>0</v>
      </c>
      <c r="EE77" s="109">
        <f t="shared" si="115"/>
        <v>0</v>
      </c>
      <c r="EF77" s="3"/>
      <c r="EG77" s="3"/>
      <c r="EH77" s="3"/>
      <c r="EI77" s="3"/>
      <c r="EJ77" s="109">
        <f t="shared" si="116"/>
        <v>0</v>
      </c>
      <c r="EK77" s="3">
        <f t="shared" si="117"/>
        <v>1002</v>
      </c>
      <c r="EL77" t="str">
        <f>+VLOOKUP(A77,'[1]Listado jugadores VALORES'!$A:$D,4,FALSE)</f>
        <v>Volante</v>
      </c>
      <c r="EM77">
        <f>+VLOOKUP(EK77,Clubes!$A:$O,15,FALSE)</f>
        <v>2</v>
      </c>
      <c r="EN77">
        <f>+VLOOKUP(EK77,Clubes!$A:$M,13,FALSE)</f>
        <v>3</v>
      </c>
      <c r="EO77">
        <f t="shared" si="81"/>
        <v>0</v>
      </c>
      <c r="EP77">
        <f t="shared" si="82"/>
        <v>0</v>
      </c>
      <c r="EQ77">
        <f t="shared" si="83"/>
        <v>0</v>
      </c>
      <c r="ER77">
        <f t="shared" si="84"/>
        <v>0</v>
      </c>
      <c r="ES77">
        <f t="shared" si="85"/>
        <v>0</v>
      </c>
      <c r="ET77">
        <f t="shared" si="86"/>
        <v>0</v>
      </c>
      <c r="EU77">
        <f t="shared" si="87"/>
        <v>3</v>
      </c>
      <c r="EV77">
        <f t="shared" si="88"/>
        <v>0</v>
      </c>
      <c r="EW77">
        <f t="shared" si="89"/>
        <v>0</v>
      </c>
      <c r="EX77">
        <f t="shared" si="90"/>
        <v>0</v>
      </c>
      <c r="EY77">
        <f t="shared" si="91"/>
        <v>0</v>
      </c>
      <c r="EZ77">
        <f t="shared" si="92"/>
        <v>0</v>
      </c>
      <c r="FA77">
        <f t="shared" si="93"/>
        <v>0</v>
      </c>
      <c r="FB77">
        <f t="shared" si="94"/>
        <v>0</v>
      </c>
      <c r="FC77">
        <f t="shared" si="95"/>
        <v>3</v>
      </c>
    </row>
    <row r="78" spans="1:159">
      <c r="A78" s="145">
        <v>1969</v>
      </c>
      <c r="B78" s="139" t="s">
        <v>491</v>
      </c>
      <c r="C78" s="139">
        <v>10</v>
      </c>
      <c r="D78">
        <v>1</v>
      </c>
      <c r="E78" s="5">
        <v>2</v>
      </c>
      <c r="F78" s="5">
        <v>8</v>
      </c>
      <c r="G78" s="5">
        <v>1</v>
      </c>
      <c r="H78" s="5">
        <v>90</v>
      </c>
      <c r="K78" s="109">
        <f t="shared" si="96"/>
        <v>0</v>
      </c>
      <c r="M78" s="109">
        <f t="shared" si="97"/>
        <v>0</v>
      </c>
      <c r="X78" s="109">
        <f t="shared" si="98"/>
        <v>0</v>
      </c>
      <c r="AI78" s="109">
        <f t="shared" si="99"/>
        <v>0</v>
      </c>
      <c r="AT78" s="109">
        <f t="shared" si="100"/>
        <v>0</v>
      </c>
      <c r="BA78" s="109">
        <f t="shared" si="101"/>
        <v>0</v>
      </c>
      <c r="BB78" s="113"/>
      <c r="BC78" s="113"/>
      <c r="BD78" s="113"/>
      <c r="BE78" s="113"/>
      <c r="BF78" s="113"/>
      <c r="BG78" s="113"/>
      <c r="BH78" s="113"/>
      <c r="BI78" s="113"/>
      <c r="BJ78" s="113"/>
      <c r="BK78" s="113"/>
      <c r="BL78" s="109">
        <f t="shared" si="102"/>
        <v>0</v>
      </c>
      <c r="BW78" s="109">
        <f t="shared" si="103"/>
        <v>0</v>
      </c>
      <c r="BZ78" s="109">
        <f t="shared" si="104"/>
        <v>0</v>
      </c>
      <c r="CA78" s="3"/>
      <c r="CB78" s="3"/>
      <c r="CC78" s="3"/>
      <c r="CD78" s="3"/>
      <c r="CE78" s="109">
        <f t="shared" si="105"/>
        <v>0</v>
      </c>
      <c r="CJ78" s="109">
        <f t="shared" si="106"/>
        <v>0</v>
      </c>
      <c r="CQ78" s="109">
        <f t="shared" si="107"/>
        <v>0</v>
      </c>
      <c r="CV78" s="109">
        <f t="shared" si="108"/>
        <v>0</v>
      </c>
      <c r="DA78" s="109">
        <f t="shared" si="109"/>
        <v>0</v>
      </c>
      <c r="DF78" s="109">
        <f t="shared" si="110"/>
        <v>0</v>
      </c>
      <c r="DK78" s="109">
        <f t="shared" si="111"/>
        <v>0</v>
      </c>
      <c r="DP78" s="109">
        <f t="shared" si="112"/>
        <v>0</v>
      </c>
      <c r="DU78" s="109">
        <f t="shared" si="113"/>
        <v>0</v>
      </c>
      <c r="DZ78" s="109">
        <f t="shared" si="114"/>
        <v>0</v>
      </c>
      <c r="EE78" s="109">
        <f t="shared" si="115"/>
        <v>0</v>
      </c>
      <c r="EF78" s="3"/>
      <c r="EG78" s="3"/>
      <c r="EH78" s="3"/>
      <c r="EI78" s="3"/>
      <c r="EJ78" s="109">
        <f t="shared" si="116"/>
        <v>0</v>
      </c>
      <c r="EK78" s="3">
        <f t="shared" si="117"/>
        <v>1002</v>
      </c>
      <c r="EL78" t="str">
        <f>+VLOOKUP(A78,'[1]Listado jugadores VALORES'!$A:$D,4,FALSE)</f>
        <v>Volante</v>
      </c>
      <c r="EM78">
        <f>+VLOOKUP(EK78,Clubes!$A:$O,15,FALSE)</f>
        <v>2</v>
      </c>
      <c r="EN78">
        <f>+VLOOKUP(EK78,Clubes!$A:$M,13,FALSE)</f>
        <v>3</v>
      </c>
      <c r="EO78">
        <f t="shared" si="81"/>
        <v>2</v>
      </c>
      <c r="EP78">
        <f t="shared" si="82"/>
        <v>2</v>
      </c>
      <c r="EQ78">
        <f t="shared" si="83"/>
        <v>0</v>
      </c>
      <c r="ER78">
        <f t="shared" si="84"/>
        <v>0</v>
      </c>
      <c r="ES78">
        <f t="shared" si="85"/>
        <v>0</v>
      </c>
      <c r="ET78">
        <f t="shared" si="86"/>
        <v>0</v>
      </c>
      <c r="EU78">
        <f t="shared" si="87"/>
        <v>0</v>
      </c>
      <c r="EV78">
        <f t="shared" si="88"/>
        <v>0</v>
      </c>
      <c r="EW78">
        <f t="shared" si="89"/>
        <v>0</v>
      </c>
      <c r="EX78">
        <f t="shared" si="90"/>
        <v>0</v>
      </c>
      <c r="EY78">
        <f t="shared" si="91"/>
        <v>0</v>
      </c>
      <c r="EZ78">
        <f t="shared" si="92"/>
        <v>0</v>
      </c>
      <c r="FA78">
        <f t="shared" si="93"/>
        <v>0</v>
      </c>
      <c r="FB78">
        <f t="shared" si="94"/>
        <v>-2</v>
      </c>
      <c r="FC78">
        <f t="shared" si="95"/>
        <v>2</v>
      </c>
    </row>
    <row r="79" spans="1:159">
      <c r="A79" s="145">
        <v>1970</v>
      </c>
      <c r="B79" t="s">
        <v>492</v>
      </c>
      <c r="C79" s="139">
        <v>10</v>
      </c>
      <c r="D79">
        <v>1</v>
      </c>
      <c r="E79" s="5">
        <v>2</v>
      </c>
      <c r="F79" s="5">
        <v>8</v>
      </c>
      <c r="G79" s="5">
        <v>2</v>
      </c>
      <c r="H79" s="5">
        <f>90-62</f>
        <v>28</v>
      </c>
      <c r="K79" s="109">
        <f t="shared" si="96"/>
        <v>0</v>
      </c>
      <c r="M79" s="109">
        <f t="shared" si="97"/>
        <v>0</v>
      </c>
      <c r="N79" s="4">
        <f>45+29</f>
        <v>74</v>
      </c>
      <c r="X79" s="109">
        <f t="shared" si="98"/>
        <v>1</v>
      </c>
      <c r="Y79" s="3">
        <v>1</v>
      </c>
      <c r="AI79" s="109">
        <f t="shared" si="99"/>
        <v>1</v>
      </c>
      <c r="AJ79" s="3">
        <v>2</v>
      </c>
      <c r="AT79" s="109">
        <f t="shared" si="100"/>
        <v>1</v>
      </c>
      <c r="BA79" s="109">
        <f t="shared" si="101"/>
        <v>0</v>
      </c>
      <c r="BB79" s="113"/>
      <c r="BC79" s="113"/>
      <c r="BD79" s="113"/>
      <c r="BE79" s="113"/>
      <c r="BF79" s="113"/>
      <c r="BG79" s="113"/>
      <c r="BH79" s="113"/>
      <c r="BI79" s="113"/>
      <c r="BJ79" s="113"/>
      <c r="BK79" s="113"/>
      <c r="BL79" s="109">
        <f t="shared" si="102"/>
        <v>0</v>
      </c>
      <c r="BW79" s="109">
        <f t="shared" si="103"/>
        <v>0</v>
      </c>
      <c r="BZ79" s="109">
        <f t="shared" si="104"/>
        <v>0</v>
      </c>
      <c r="CA79" s="3"/>
      <c r="CB79" s="3"/>
      <c r="CC79" s="3"/>
      <c r="CD79" s="3"/>
      <c r="CE79" s="109">
        <f t="shared" si="105"/>
        <v>0</v>
      </c>
      <c r="CJ79" s="109">
        <f t="shared" si="106"/>
        <v>0</v>
      </c>
      <c r="CQ79" s="109">
        <f t="shared" si="107"/>
        <v>0</v>
      </c>
      <c r="CV79" s="109">
        <f t="shared" si="108"/>
        <v>0</v>
      </c>
      <c r="DA79" s="109">
        <f t="shared" si="109"/>
        <v>0</v>
      </c>
      <c r="DF79" s="109">
        <f t="shared" si="110"/>
        <v>0</v>
      </c>
      <c r="DK79" s="109">
        <f t="shared" si="111"/>
        <v>0</v>
      </c>
      <c r="DP79" s="109">
        <f t="shared" si="112"/>
        <v>0</v>
      </c>
      <c r="DU79" s="109">
        <f t="shared" si="113"/>
        <v>0</v>
      </c>
      <c r="DZ79" s="109">
        <f t="shared" si="114"/>
        <v>0</v>
      </c>
      <c r="EE79" s="109">
        <f t="shared" si="115"/>
        <v>0</v>
      </c>
      <c r="EF79" s="3"/>
      <c r="EG79" s="3"/>
      <c r="EH79" s="3"/>
      <c r="EI79" s="3"/>
      <c r="EJ79" s="109">
        <f t="shared" si="116"/>
        <v>0</v>
      </c>
      <c r="EK79" s="3">
        <f t="shared" si="117"/>
        <v>1002</v>
      </c>
      <c r="EL79" t="str">
        <f>+VLOOKUP(A79,'[1]Listado jugadores VALORES'!$A:$D,4,FALSE)</f>
        <v>Volante</v>
      </c>
      <c r="EM79">
        <f>+VLOOKUP(EK79,Clubes!$A:$O,15,FALSE)</f>
        <v>2</v>
      </c>
      <c r="EN79">
        <f>+VLOOKUP(EK79,Clubes!$A:$M,13,FALSE)</f>
        <v>3</v>
      </c>
      <c r="EO79">
        <f t="shared" si="81"/>
        <v>1</v>
      </c>
      <c r="EP79">
        <f t="shared" si="82"/>
        <v>1</v>
      </c>
      <c r="EQ79">
        <f t="shared" si="83"/>
        <v>0</v>
      </c>
      <c r="ER79">
        <f t="shared" si="84"/>
        <v>0</v>
      </c>
      <c r="ES79">
        <f t="shared" si="85"/>
        <v>5</v>
      </c>
      <c r="ET79">
        <f t="shared" si="86"/>
        <v>0</v>
      </c>
      <c r="EU79">
        <f t="shared" si="87"/>
        <v>0</v>
      </c>
      <c r="EV79">
        <f t="shared" si="88"/>
        <v>0</v>
      </c>
      <c r="EW79">
        <f t="shared" si="89"/>
        <v>0</v>
      </c>
      <c r="EX79">
        <f t="shared" si="90"/>
        <v>0</v>
      </c>
      <c r="EY79">
        <f t="shared" si="91"/>
        <v>0</v>
      </c>
      <c r="EZ79">
        <f t="shared" si="92"/>
        <v>0</v>
      </c>
      <c r="FA79">
        <f t="shared" si="93"/>
        <v>0</v>
      </c>
      <c r="FB79">
        <f t="shared" si="94"/>
        <v>0</v>
      </c>
      <c r="FC79">
        <f t="shared" si="95"/>
        <v>7</v>
      </c>
    </row>
    <row r="80" spans="1:159">
      <c r="A80" s="139">
        <v>346</v>
      </c>
      <c r="B80" s="139" t="s">
        <v>493</v>
      </c>
      <c r="C80" s="139">
        <v>10</v>
      </c>
      <c r="D80">
        <v>1</v>
      </c>
      <c r="E80" s="5">
        <v>2</v>
      </c>
      <c r="F80" s="5">
        <v>8</v>
      </c>
      <c r="G80" s="5">
        <v>3</v>
      </c>
      <c r="K80" s="109">
        <f t="shared" si="96"/>
        <v>0</v>
      </c>
      <c r="M80" s="109">
        <f t="shared" si="97"/>
        <v>0</v>
      </c>
      <c r="X80" s="109">
        <f t="shared" si="98"/>
        <v>0</v>
      </c>
      <c r="AI80" s="109">
        <f t="shared" si="99"/>
        <v>0</v>
      </c>
      <c r="AT80" s="109">
        <f t="shared" si="100"/>
        <v>0</v>
      </c>
      <c r="BA80" s="109">
        <f t="shared" si="101"/>
        <v>0</v>
      </c>
      <c r="BB80" s="113"/>
      <c r="BC80" s="113"/>
      <c r="BD80" s="113"/>
      <c r="BE80" s="113"/>
      <c r="BF80" s="113"/>
      <c r="BG80" s="113"/>
      <c r="BH80" s="113"/>
      <c r="BI80" s="113"/>
      <c r="BJ80" s="113"/>
      <c r="BK80" s="113"/>
      <c r="BL80" s="109">
        <f t="shared" si="102"/>
        <v>0</v>
      </c>
      <c r="BW80" s="109">
        <f t="shared" si="103"/>
        <v>0</v>
      </c>
      <c r="BZ80" s="109">
        <f t="shared" si="104"/>
        <v>0</v>
      </c>
      <c r="CA80" s="3"/>
      <c r="CB80" s="3"/>
      <c r="CC80" s="3"/>
      <c r="CD80" s="3"/>
      <c r="CE80" s="109">
        <f t="shared" si="105"/>
        <v>0</v>
      </c>
      <c r="CJ80" s="109">
        <f t="shared" si="106"/>
        <v>0</v>
      </c>
      <c r="CQ80" s="109">
        <f t="shared" si="107"/>
        <v>0</v>
      </c>
      <c r="CV80" s="109">
        <f t="shared" si="108"/>
        <v>0</v>
      </c>
      <c r="DA80" s="109">
        <f t="shared" si="109"/>
        <v>0</v>
      </c>
      <c r="DF80" s="109">
        <f t="shared" si="110"/>
        <v>0</v>
      </c>
      <c r="DK80" s="109">
        <f t="shared" si="111"/>
        <v>0</v>
      </c>
      <c r="DP80" s="109">
        <f t="shared" si="112"/>
        <v>0</v>
      </c>
      <c r="DU80" s="109">
        <f t="shared" si="113"/>
        <v>0</v>
      </c>
      <c r="DZ80" s="109">
        <f t="shared" si="114"/>
        <v>0</v>
      </c>
      <c r="EE80" s="109">
        <f t="shared" si="115"/>
        <v>0</v>
      </c>
      <c r="EF80" s="3"/>
      <c r="EG80" s="3"/>
      <c r="EH80" s="3"/>
      <c r="EI80" s="3"/>
      <c r="EJ80" s="109">
        <f t="shared" si="116"/>
        <v>0</v>
      </c>
      <c r="EK80" s="3">
        <f t="shared" si="117"/>
        <v>1002</v>
      </c>
      <c r="EL80" t="str">
        <f>+VLOOKUP(A80,'[1]Listado jugadores VALORES'!$A:$D,4,FALSE)</f>
        <v>Volante</v>
      </c>
      <c r="EM80">
        <f>+VLOOKUP(EK80,Clubes!$A:$O,15,FALSE)</f>
        <v>2</v>
      </c>
      <c r="EN80">
        <f>+VLOOKUP(EK80,Clubes!$A:$M,13,FALSE)</f>
        <v>3</v>
      </c>
      <c r="EO80">
        <f t="shared" si="81"/>
        <v>0</v>
      </c>
      <c r="EP80">
        <f t="shared" si="82"/>
        <v>0</v>
      </c>
      <c r="EQ80">
        <f t="shared" si="83"/>
        <v>0</v>
      </c>
      <c r="ER80">
        <f t="shared" si="84"/>
        <v>0</v>
      </c>
      <c r="ES80">
        <f t="shared" si="85"/>
        <v>0</v>
      </c>
      <c r="ET80">
        <f t="shared" si="86"/>
        <v>0</v>
      </c>
      <c r="EU80">
        <f t="shared" si="87"/>
        <v>0</v>
      </c>
      <c r="EV80">
        <f t="shared" si="88"/>
        <v>0</v>
      </c>
      <c r="EW80">
        <f t="shared" si="89"/>
        <v>0</v>
      </c>
      <c r="EX80">
        <f t="shared" si="90"/>
        <v>0</v>
      </c>
      <c r="EY80">
        <f t="shared" si="91"/>
        <v>0</v>
      </c>
      <c r="EZ80">
        <f t="shared" si="92"/>
        <v>0</v>
      </c>
      <c r="FA80">
        <f t="shared" si="93"/>
        <v>0</v>
      </c>
      <c r="FB80">
        <f t="shared" si="94"/>
        <v>0</v>
      </c>
      <c r="FC80">
        <f t="shared" si="95"/>
        <v>0</v>
      </c>
    </row>
    <row r="81" spans="1:159">
      <c r="A81" s="139">
        <v>1808</v>
      </c>
      <c r="B81" s="139" t="s">
        <v>494</v>
      </c>
      <c r="C81" s="139">
        <v>10</v>
      </c>
      <c r="D81">
        <v>1</v>
      </c>
      <c r="E81" s="5">
        <v>2</v>
      </c>
      <c r="F81" s="5">
        <v>8</v>
      </c>
      <c r="G81" s="5">
        <v>3</v>
      </c>
      <c r="K81" s="109">
        <f t="shared" si="96"/>
        <v>0</v>
      </c>
      <c r="M81" s="109">
        <f t="shared" si="97"/>
        <v>0</v>
      </c>
      <c r="X81" s="109">
        <f t="shared" si="98"/>
        <v>0</v>
      </c>
      <c r="AI81" s="109">
        <f t="shared" si="99"/>
        <v>0</v>
      </c>
      <c r="AT81" s="109">
        <f t="shared" si="100"/>
        <v>0</v>
      </c>
      <c r="BA81" s="109">
        <f t="shared" si="101"/>
        <v>0</v>
      </c>
      <c r="BB81" s="113"/>
      <c r="BC81" s="113"/>
      <c r="BD81" s="113"/>
      <c r="BE81" s="113"/>
      <c r="BF81" s="113"/>
      <c r="BG81" s="113"/>
      <c r="BH81" s="113"/>
      <c r="BI81" s="113"/>
      <c r="BJ81" s="113"/>
      <c r="BK81" s="113"/>
      <c r="BL81" s="109">
        <f t="shared" si="102"/>
        <v>0</v>
      </c>
      <c r="BW81" s="109">
        <f t="shared" si="103"/>
        <v>0</v>
      </c>
      <c r="BZ81" s="109">
        <f t="shared" si="104"/>
        <v>0</v>
      </c>
      <c r="CA81" s="3"/>
      <c r="CB81" s="3"/>
      <c r="CC81" s="3"/>
      <c r="CD81" s="3"/>
      <c r="CE81" s="109">
        <f t="shared" si="105"/>
        <v>0</v>
      </c>
      <c r="CJ81" s="109">
        <f t="shared" si="106"/>
        <v>0</v>
      </c>
      <c r="CQ81" s="109">
        <f t="shared" si="107"/>
        <v>0</v>
      </c>
      <c r="CV81" s="109">
        <f t="shared" si="108"/>
        <v>0</v>
      </c>
      <c r="DA81" s="109">
        <f t="shared" si="109"/>
        <v>0</v>
      </c>
      <c r="DF81" s="109">
        <f t="shared" si="110"/>
        <v>0</v>
      </c>
      <c r="DK81" s="109">
        <f t="shared" si="111"/>
        <v>0</v>
      </c>
      <c r="DP81" s="109">
        <f t="shared" si="112"/>
        <v>0</v>
      </c>
      <c r="DU81" s="109">
        <f t="shared" si="113"/>
        <v>0</v>
      </c>
      <c r="DZ81" s="109">
        <f t="shared" si="114"/>
        <v>0</v>
      </c>
      <c r="EE81" s="109">
        <f t="shared" si="115"/>
        <v>0</v>
      </c>
      <c r="EF81" s="3"/>
      <c r="EG81" s="3"/>
      <c r="EH81" s="3"/>
      <c r="EI81" s="3"/>
      <c r="EJ81" s="109">
        <f t="shared" si="116"/>
        <v>0</v>
      </c>
      <c r="EK81" s="3">
        <f t="shared" si="117"/>
        <v>1002</v>
      </c>
      <c r="EL81" t="str">
        <f>+VLOOKUP(A81,'[1]Listado jugadores VALORES'!$A:$D,4,FALSE)</f>
        <v>Defensa</v>
      </c>
      <c r="EM81">
        <f>+VLOOKUP(EK81,Clubes!$A:$O,15,FALSE)</f>
        <v>2</v>
      </c>
      <c r="EN81">
        <f>+VLOOKUP(EK81,Clubes!$A:$M,13,FALSE)</f>
        <v>3</v>
      </c>
      <c r="EO81">
        <f t="shared" si="81"/>
        <v>0</v>
      </c>
      <c r="EP81">
        <f t="shared" si="82"/>
        <v>0</v>
      </c>
      <c r="EQ81">
        <f t="shared" si="83"/>
        <v>0</v>
      </c>
      <c r="ER81">
        <f t="shared" si="84"/>
        <v>0</v>
      </c>
      <c r="ES81">
        <f t="shared" si="85"/>
        <v>0</v>
      </c>
      <c r="ET81">
        <f t="shared" si="86"/>
        <v>0</v>
      </c>
      <c r="EU81">
        <f t="shared" si="87"/>
        <v>0</v>
      </c>
      <c r="EV81">
        <f t="shared" si="88"/>
        <v>0</v>
      </c>
      <c r="EW81">
        <f t="shared" si="89"/>
        <v>0</v>
      </c>
      <c r="EX81">
        <f t="shared" si="90"/>
        <v>0</v>
      </c>
      <c r="EY81">
        <f t="shared" si="91"/>
        <v>0</v>
      </c>
      <c r="EZ81">
        <f t="shared" si="92"/>
        <v>0</v>
      </c>
      <c r="FA81">
        <f t="shared" si="93"/>
        <v>0</v>
      </c>
      <c r="FB81">
        <f t="shared" si="94"/>
        <v>0</v>
      </c>
      <c r="FC81">
        <f t="shared" si="95"/>
        <v>0</v>
      </c>
    </row>
    <row r="82" spans="1:159">
      <c r="A82" s="145">
        <v>1806</v>
      </c>
      <c r="B82" t="s">
        <v>495</v>
      </c>
      <c r="C82" s="139">
        <v>10</v>
      </c>
      <c r="D82">
        <v>1</v>
      </c>
      <c r="E82" s="5">
        <v>2</v>
      </c>
      <c r="F82" s="5">
        <v>8</v>
      </c>
      <c r="G82" s="5">
        <v>3</v>
      </c>
      <c r="K82" s="109">
        <f t="shared" si="96"/>
        <v>0</v>
      </c>
      <c r="M82" s="109">
        <f t="shared" si="97"/>
        <v>0</v>
      </c>
      <c r="X82" s="109">
        <f t="shared" si="98"/>
        <v>0</v>
      </c>
      <c r="AI82" s="109">
        <f t="shared" si="99"/>
        <v>0</v>
      </c>
      <c r="AT82" s="109">
        <f t="shared" si="100"/>
        <v>0</v>
      </c>
      <c r="BA82" s="109">
        <f t="shared" si="101"/>
        <v>0</v>
      </c>
      <c r="BB82" s="113"/>
      <c r="BC82" s="113"/>
      <c r="BD82" s="113"/>
      <c r="BE82" s="113"/>
      <c r="BF82" s="113"/>
      <c r="BG82" s="113"/>
      <c r="BH82" s="113"/>
      <c r="BI82" s="113"/>
      <c r="BJ82" s="113"/>
      <c r="BK82" s="113"/>
      <c r="BL82" s="109">
        <f t="shared" si="102"/>
        <v>0</v>
      </c>
      <c r="BW82" s="109">
        <f t="shared" si="103"/>
        <v>0</v>
      </c>
      <c r="BZ82" s="109">
        <f t="shared" si="104"/>
        <v>0</v>
      </c>
      <c r="CA82" s="3"/>
      <c r="CB82" s="3"/>
      <c r="CC82" s="3"/>
      <c r="CD82" s="3"/>
      <c r="CE82" s="109">
        <f t="shared" si="105"/>
        <v>0</v>
      </c>
      <c r="CJ82" s="109">
        <f t="shared" si="106"/>
        <v>0</v>
      </c>
      <c r="CQ82" s="109">
        <f t="shared" si="107"/>
        <v>0</v>
      </c>
      <c r="CV82" s="109">
        <f t="shared" si="108"/>
        <v>0</v>
      </c>
      <c r="DA82" s="109">
        <f t="shared" si="109"/>
        <v>0</v>
      </c>
      <c r="DF82" s="109">
        <f t="shared" si="110"/>
        <v>0</v>
      </c>
      <c r="DK82" s="109">
        <f t="shared" si="111"/>
        <v>0</v>
      </c>
      <c r="DP82" s="109">
        <f t="shared" si="112"/>
        <v>0</v>
      </c>
      <c r="DU82" s="109">
        <f t="shared" si="113"/>
        <v>0</v>
      </c>
      <c r="DZ82" s="109">
        <f t="shared" si="114"/>
        <v>0</v>
      </c>
      <c r="EE82" s="109">
        <f t="shared" si="115"/>
        <v>0</v>
      </c>
      <c r="EF82" s="3"/>
      <c r="EG82" s="3"/>
      <c r="EH82" s="3"/>
      <c r="EI82" s="3"/>
      <c r="EJ82" s="109">
        <f t="shared" si="116"/>
        <v>0</v>
      </c>
      <c r="EK82" s="3">
        <f t="shared" si="117"/>
        <v>1002</v>
      </c>
      <c r="EL82" t="str">
        <f>+VLOOKUP(A82,'[1]Listado jugadores VALORES'!$A:$D,4,FALSE)</f>
        <v>Defensa</v>
      </c>
      <c r="EM82">
        <f>+VLOOKUP(EK82,Clubes!$A:$O,15,FALSE)</f>
        <v>2</v>
      </c>
      <c r="EN82">
        <f>+VLOOKUP(EK82,Clubes!$A:$M,13,FALSE)</f>
        <v>3</v>
      </c>
      <c r="EO82">
        <f t="shared" si="81"/>
        <v>0</v>
      </c>
      <c r="EP82">
        <f t="shared" si="82"/>
        <v>0</v>
      </c>
      <c r="EQ82">
        <f t="shared" si="83"/>
        <v>0</v>
      </c>
      <c r="ER82">
        <f t="shared" si="84"/>
        <v>0</v>
      </c>
      <c r="ES82">
        <f t="shared" si="85"/>
        <v>0</v>
      </c>
      <c r="ET82">
        <f t="shared" si="86"/>
        <v>0</v>
      </c>
      <c r="EU82">
        <f t="shared" si="87"/>
        <v>0</v>
      </c>
      <c r="EV82">
        <f t="shared" si="88"/>
        <v>0</v>
      </c>
      <c r="EW82">
        <f t="shared" si="89"/>
        <v>0</v>
      </c>
      <c r="EX82">
        <f t="shared" si="90"/>
        <v>0</v>
      </c>
      <c r="EY82">
        <f t="shared" si="91"/>
        <v>0</v>
      </c>
      <c r="EZ82">
        <f t="shared" si="92"/>
        <v>0</v>
      </c>
      <c r="FA82">
        <f t="shared" si="93"/>
        <v>0</v>
      </c>
      <c r="FB82">
        <f t="shared" si="94"/>
        <v>0</v>
      </c>
      <c r="FC82">
        <f t="shared" si="95"/>
        <v>0</v>
      </c>
    </row>
    <row r="83" spans="1:159">
      <c r="A83" s="139">
        <v>1915</v>
      </c>
      <c r="B83" s="139" t="s">
        <v>496</v>
      </c>
      <c r="C83" s="139">
        <v>10</v>
      </c>
      <c r="D83">
        <v>1</v>
      </c>
      <c r="E83" s="5">
        <v>2</v>
      </c>
      <c r="F83" s="5">
        <v>8</v>
      </c>
      <c r="G83" s="5">
        <v>3</v>
      </c>
      <c r="K83" s="109">
        <f t="shared" si="96"/>
        <v>0</v>
      </c>
      <c r="M83" s="109">
        <f t="shared" si="97"/>
        <v>0</v>
      </c>
      <c r="X83" s="109">
        <f t="shared" si="98"/>
        <v>0</v>
      </c>
      <c r="AI83" s="109">
        <f t="shared" si="99"/>
        <v>0</v>
      </c>
      <c r="AT83" s="109">
        <f t="shared" si="100"/>
        <v>0</v>
      </c>
      <c r="BA83" s="109">
        <f t="shared" si="101"/>
        <v>0</v>
      </c>
      <c r="BB83" s="113"/>
      <c r="BC83" s="113"/>
      <c r="BD83" s="113"/>
      <c r="BE83" s="113"/>
      <c r="BF83" s="113"/>
      <c r="BG83" s="113"/>
      <c r="BH83" s="113"/>
      <c r="BI83" s="113"/>
      <c r="BJ83" s="113"/>
      <c r="BK83" s="113"/>
      <c r="BL83" s="109">
        <f t="shared" si="102"/>
        <v>0</v>
      </c>
      <c r="BW83" s="109">
        <f t="shared" si="103"/>
        <v>0</v>
      </c>
      <c r="BZ83" s="109">
        <f t="shared" si="104"/>
        <v>0</v>
      </c>
      <c r="CA83" s="3"/>
      <c r="CB83" s="3"/>
      <c r="CC83" s="3"/>
      <c r="CD83" s="3"/>
      <c r="CE83" s="109">
        <f t="shared" si="105"/>
        <v>0</v>
      </c>
      <c r="CJ83" s="109">
        <f t="shared" si="106"/>
        <v>0</v>
      </c>
      <c r="CQ83" s="109">
        <f t="shared" si="107"/>
        <v>0</v>
      </c>
      <c r="CV83" s="109">
        <f t="shared" si="108"/>
        <v>0</v>
      </c>
      <c r="DA83" s="109">
        <f t="shared" si="109"/>
        <v>0</v>
      </c>
      <c r="DF83" s="109">
        <f t="shared" si="110"/>
        <v>0</v>
      </c>
      <c r="DK83" s="109">
        <f t="shared" si="111"/>
        <v>0</v>
      </c>
      <c r="DP83" s="109">
        <f t="shared" si="112"/>
        <v>0</v>
      </c>
      <c r="DU83" s="109">
        <f t="shared" si="113"/>
        <v>0</v>
      </c>
      <c r="DZ83" s="109">
        <f t="shared" si="114"/>
        <v>0</v>
      </c>
      <c r="EE83" s="109">
        <f t="shared" si="115"/>
        <v>0</v>
      </c>
      <c r="EF83" s="3"/>
      <c r="EG83" s="3"/>
      <c r="EH83" s="3"/>
      <c r="EI83" s="3"/>
      <c r="EJ83" s="109">
        <f t="shared" si="116"/>
        <v>0</v>
      </c>
      <c r="EK83" s="3">
        <f t="shared" si="117"/>
        <v>1002</v>
      </c>
      <c r="EL83" t="str">
        <f>+VLOOKUP(A83,'[1]Listado jugadores VALORES'!$A:$D,4,FALSE)</f>
        <v>Volante</v>
      </c>
      <c r="EM83">
        <f>+VLOOKUP(EK83,Clubes!$A:$O,15,FALSE)</f>
        <v>2</v>
      </c>
      <c r="EN83">
        <f>+VLOOKUP(EK83,Clubes!$A:$M,13,FALSE)</f>
        <v>3</v>
      </c>
      <c r="EO83">
        <f t="shared" si="81"/>
        <v>0</v>
      </c>
      <c r="EP83">
        <f t="shared" si="82"/>
        <v>0</v>
      </c>
      <c r="EQ83">
        <f t="shared" si="83"/>
        <v>0</v>
      </c>
      <c r="ER83">
        <f t="shared" si="84"/>
        <v>0</v>
      </c>
      <c r="ES83">
        <f t="shared" si="85"/>
        <v>0</v>
      </c>
      <c r="ET83">
        <f t="shared" si="86"/>
        <v>0</v>
      </c>
      <c r="EU83">
        <f t="shared" si="87"/>
        <v>0</v>
      </c>
      <c r="EV83">
        <f t="shared" si="88"/>
        <v>0</v>
      </c>
      <c r="EW83">
        <f t="shared" si="89"/>
        <v>0</v>
      </c>
      <c r="EX83">
        <f t="shared" si="90"/>
        <v>0</v>
      </c>
      <c r="EY83">
        <f t="shared" si="91"/>
        <v>0</v>
      </c>
      <c r="EZ83">
        <f t="shared" si="92"/>
        <v>0</v>
      </c>
      <c r="FA83">
        <f t="shared" si="93"/>
        <v>0</v>
      </c>
      <c r="FB83">
        <f t="shared" si="94"/>
        <v>0</v>
      </c>
      <c r="FC83">
        <f t="shared" si="95"/>
        <v>0</v>
      </c>
    </row>
    <row r="84" spans="1:159">
      <c r="A84" s="139">
        <v>1029</v>
      </c>
      <c r="B84" s="139" t="s">
        <v>497</v>
      </c>
      <c r="C84" s="139">
        <v>10</v>
      </c>
      <c r="D84">
        <v>1</v>
      </c>
      <c r="E84" s="5">
        <v>2</v>
      </c>
      <c r="F84" s="5">
        <v>8</v>
      </c>
      <c r="G84" s="5">
        <v>2</v>
      </c>
      <c r="K84" s="109">
        <f t="shared" si="96"/>
        <v>0</v>
      </c>
      <c r="M84" s="109">
        <f t="shared" si="97"/>
        <v>0</v>
      </c>
      <c r="X84" s="109">
        <f t="shared" si="98"/>
        <v>0</v>
      </c>
      <c r="AI84" s="109">
        <f t="shared" si="99"/>
        <v>0</v>
      </c>
      <c r="AT84" s="109">
        <f t="shared" si="100"/>
        <v>0</v>
      </c>
      <c r="BA84" s="109">
        <f t="shared" si="101"/>
        <v>0</v>
      </c>
      <c r="BB84" s="113"/>
      <c r="BC84" s="113"/>
      <c r="BD84" s="113"/>
      <c r="BE84" s="113"/>
      <c r="BF84" s="113"/>
      <c r="BG84" s="113"/>
      <c r="BH84" s="113"/>
      <c r="BI84" s="113"/>
      <c r="BJ84" s="113"/>
      <c r="BK84" s="113"/>
      <c r="BL84" s="109">
        <f t="shared" si="102"/>
        <v>0</v>
      </c>
      <c r="BW84" s="109">
        <f t="shared" si="103"/>
        <v>0</v>
      </c>
      <c r="BZ84" s="109">
        <f t="shared" si="104"/>
        <v>0</v>
      </c>
      <c r="CA84" s="3"/>
      <c r="CB84" s="3"/>
      <c r="CC84" s="3"/>
      <c r="CD84" s="3"/>
      <c r="CE84" s="109">
        <f t="shared" si="105"/>
        <v>0</v>
      </c>
      <c r="CJ84" s="109">
        <f t="shared" si="106"/>
        <v>0</v>
      </c>
      <c r="CQ84" s="109">
        <f t="shared" si="107"/>
        <v>0</v>
      </c>
      <c r="CV84" s="109">
        <f t="shared" si="108"/>
        <v>0</v>
      </c>
      <c r="DA84" s="109">
        <f t="shared" si="109"/>
        <v>0</v>
      </c>
      <c r="DF84" s="109">
        <f t="shared" si="110"/>
        <v>0</v>
      </c>
      <c r="DK84" s="109">
        <f t="shared" si="111"/>
        <v>0</v>
      </c>
      <c r="DP84" s="109">
        <f t="shared" si="112"/>
        <v>0</v>
      </c>
      <c r="DU84" s="109">
        <f t="shared" si="113"/>
        <v>0</v>
      </c>
      <c r="DZ84" s="109">
        <f t="shared" si="114"/>
        <v>0</v>
      </c>
      <c r="EE84" s="109">
        <f t="shared" si="115"/>
        <v>0</v>
      </c>
      <c r="EF84" s="3"/>
      <c r="EG84" s="3"/>
      <c r="EH84" s="3"/>
      <c r="EI84" s="3"/>
      <c r="EJ84" s="109">
        <f t="shared" si="116"/>
        <v>0</v>
      </c>
      <c r="EK84" s="3">
        <f t="shared" si="117"/>
        <v>1002</v>
      </c>
      <c r="EL84" t="str">
        <f>+VLOOKUP(A84,'[1]Listado jugadores VALORES'!$A:$D,4,FALSE)</f>
        <v>Delantero</v>
      </c>
      <c r="EM84">
        <f>+VLOOKUP(EK84,Clubes!$A:$O,15,FALSE)</f>
        <v>2</v>
      </c>
      <c r="EN84">
        <f>+VLOOKUP(EK84,Clubes!$A:$M,13,FALSE)</f>
        <v>3</v>
      </c>
      <c r="EO84">
        <f t="shared" si="81"/>
        <v>1</v>
      </c>
      <c r="EP84">
        <f t="shared" si="82"/>
        <v>0</v>
      </c>
      <c r="EQ84">
        <f t="shared" si="83"/>
        <v>0</v>
      </c>
      <c r="ER84">
        <f t="shared" si="84"/>
        <v>0</v>
      </c>
      <c r="ES84">
        <f t="shared" si="85"/>
        <v>0</v>
      </c>
      <c r="ET84">
        <f t="shared" si="86"/>
        <v>0</v>
      </c>
      <c r="EU84">
        <f t="shared" si="87"/>
        <v>0</v>
      </c>
      <c r="EV84">
        <f t="shared" si="88"/>
        <v>0</v>
      </c>
      <c r="EW84">
        <f t="shared" si="89"/>
        <v>0</v>
      </c>
      <c r="EX84">
        <f t="shared" si="90"/>
        <v>0</v>
      </c>
      <c r="EY84">
        <f t="shared" si="91"/>
        <v>0</v>
      </c>
      <c r="EZ84">
        <f t="shared" si="92"/>
        <v>0</v>
      </c>
      <c r="FA84">
        <f t="shared" si="93"/>
        <v>0</v>
      </c>
      <c r="FB84">
        <f t="shared" si="94"/>
        <v>0</v>
      </c>
      <c r="FC84">
        <f t="shared" si="95"/>
        <v>1</v>
      </c>
    </row>
    <row r="85" spans="1:159">
      <c r="A85" s="139">
        <v>444</v>
      </c>
      <c r="B85" s="139" t="s">
        <v>498</v>
      </c>
      <c r="C85" s="139">
        <v>10</v>
      </c>
      <c r="D85">
        <v>1</v>
      </c>
      <c r="E85" s="5">
        <v>2</v>
      </c>
      <c r="F85" s="5">
        <v>8</v>
      </c>
      <c r="G85" s="5">
        <v>2</v>
      </c>
      <c r="H85" s="5">
        <f>90-81</f>
        <v>9</v>
      </c>
      <c r="K85" s="109">
        <f t="shared" si="96"/>
        <v>0</v>
      </c>
      <c r="M85" s="109">
        <f t="shared" si="97"/>
        <v>0</v>
      </c>
      <c r="X85" s="109">
        <f t="shared" si="98"/>
        <v>0</v>
      </c>
      <c r="AI85" s="109">
        <f t="shared" si="99"/>
        <v>0</v>
      </c>
      <c r="AT85" s="109">
        <f t="shared" si="100"/>
        <v>0</v>
      </c>
      <c r="BA85" s="109">
        <f t="shared" si="101"/>
        <v>0</v>
      </c>
      <c r="BB85" s="113"/>
      <c r="BC85" s="113"/>
      <c r="BD85" s="113"/>
      <c r="BE85" s="113"/>
      <c r="BF85" s="113"/>
      <c r="BG85" s="113"/>
      <c r="BH85" s="113"/>
      <c r="BI85" s="113"/>
      <c r="BJ85" s="113"/>
      <c r="BK85" s="113"/>
      <c r="BL85" s="109">
        <f t="shared" si="102"/>
        <v>0</v>
      </c>
      <c r="BW85" s="109">
        <f t="shared" si="103"/>
        <v>0</v>
      </c>
      <c r="BZ85" s="109">
        <f t="shared" si="104"/>
        <v>0</v>
      </c>
      <c r="CA85" s="3"/>
      <c r="CB85" s="3"/>
      <c r="CC85" s="3"/>
      <c r="CD85" s="3"/>
      <c r="CE85" s="109">
        <f t="shared" si="105"/>
        <v>0</v>
      </c>
      <c r="CJ85" s="109">
        <f t="shared" si="106"/>
        <v>0</v>
      </c>
      <c r="CQ85" s="109">
        <f t="shared" si="107"/>
        <v>0</v>
      </c>
      <c r="CV85" s="109">
        <f t="shared" si="108"/>
        <v>0</v>
      </c>
      <c r="DA85" s="109">
        <f t="shared" si="109"/>
        <v>0</v>
      </c>
      <c r="DF85" s="109">
        <f t="shared" si="110"/>
        <v>0</v>
      </c>
      <c r="DK85" s="109">
        <f t="shared" si="111"/>
        <v>0</v>
      </c>
      <c r="DP85" s="109">
        <f t="shared" si="112"/>
        <v>0</v>
      </c>
      <c r="DU85" s="109">
        <f t="shared" si="113"/>
        <v>0</v>
      </c>
      <c r="DZ85" s="109">
        <f t="shared" si="114"/>
        <v>0</v>
      </c>
      <c r="EE85" s="109">
        <f t="shared" si="115"/>
        <v>0</v>
      </c>
      <c r="EF85" s="3"/>
      <c r="EG85" s="3"/>
      <c r="EH85" s="3"/>
      <c r="EI85" s="3"/>
      <c r="EJ85" s="109">
        <f t="shared" si="116"/>
        <v>0</v>
      </c>
      <c r="EK85" s="3">
        <f t="shared" si="117"/>
        <v>1002</v>
      </c>
      <c r="EL85" t="str">
        <f>+VLOOKUP(A85,'[1]Listado jugadores VALORES'!$A:$D,4,FALSE)</f>
        <v>Volante</v>
      </c>
      <c r="EM85">
        <f>+VLOOKUP(EK85,Clubes!$A:$O,15,FALSE)</f>
        <v>2</v>
      </c>
      <c r="EN85">
        <f>+VLOOKUP(EK85,Clubes!$A:$M,13,FALSE)</f>
        <v>3</v>
      </c>
      <c r="EO85">
        <f t="shared" si="81"/>
        <v>1</v>
      </c>
      <c r="EP85">
        <f t="shared" si="82"/>
        <v>1</v>
      </c>
      <c r="EQ85">
        <f t="shared" si="83"/>
        <v>0</v>
      </c>
      <c r="ER85">
        <f t="shared" si="84"/>
        <v>0</v>
      </c>
      <c r="ES85">
        <f t="shared" si="85"/>
        <v>0</v>
      </c>
      <c r="ET85">
        <f t="shared" si="86"/>
        <v>0</v>
      </c>
      <c r="EU85">
        <f t="shared" si="87"/>
        <v>0</v>
      </c>
      <c r="EV85">
        <f t="shared" si="88"/>
        <v>0</v>
      </c>
      <c r="EW85">
        <f t="shared" si="89"/>
        <v>0</v>
      </c>
      <c r="EX85">
        <f t="shared" si="90"/>
        <v>0</v>
      </c>
      <c r="EY85">
        <f t="shared" si="91"/>
        <v>0</v>
      </c>
      <c r="EZ85">
        <f t="shared" si="92"/>
        <v>0</v>
      </c>
      <c r="FA85">
        <f t="shared" si="93"/>
        <v>0</v>
      </c>
      <c r="FB85">
        <f t="shared" si="94"/>
        <v>0</v>
      </c>
      <c r="FC85">
        <f t="shared" si="95"/>
        <v>2</v>
      </c>
    </row>
    <row r="86" spans="1:159">
      <c r="A86" s="146">
        <v>465</v>
      </c>
      <c r="B86" s="144" t="s">
        <v>499</v>
      </c>
      <c r="C86" s="139">
        <v>10</v>
      </c>
      <c r="D86">
        <v>1</v>
      </c>
      <c r="E86" s="5">
        <v>2</v>
      </c>
      <c r="F86" s="5">
        <v>8</v>
      </c>
      <c r="G86" s="5">
        <v>1</v>
      </c>
      <c r="H86" s="5">
        <f>45+36</f>
        <v>81</v>
      </c>
      <c r="I86" s="4">
        <f>45+14</f>
        <v>59</v>
      </c>
      <c r="K86" s="109">
        <f t="shared" si="96"/>
        <v>1</v>
      </c>
      <c r="M86" s="109">
        <f t="shared" si="97"/>
        <v>0</v>
      </c>
      <c r="X86" s="109">
        <f t="shared" si="98"/>
        <v>0</v>
      </c>
      <c r="AI86" s="109">
        <f t="shared" si="99"/>
        <v>0</v>
      </c>
      <c r="AT86" s="109">
        <f t="shared" si="100"/>
        <v>0</v>
      </c>
      <c r="BA86" s="109">
        <f t="shared" si="101"/>
        <v>0</v>
      </c>
      <c r="BB86" s="113"/>
      <c r="BC86" s="113"/>
      <c r="BD86" s="113"/>
      <c r="BE86" s="113"/>
      <c r="BF86" s="113"/>
      <c r="BG86" s="113"/>
      <c r="BH86" s="113"/>
      <c r="BI86" s="113"/>
      <c r="BJ86" s="113"/>
      <c r="BK86" s="113"/>
      <c r="BL86" s="109">
        <f t="shared" si="102"/>
        <v>0</v>
      </c>
      <c r="BW86" s="109">
        <f t="shared" si="103"/>
        <v>0</v>
      </c>
      <c r="BZ86" s="109">
        <f t="shared" si="104"/>
        <v>0</v>
      </c>
      <c r="CA86" s="3"/>
      <c r="CB86" s="3"/>
      <c r="CC86" s="3"/>
      <c r="CD86" s="3"/>
      <c r="CE86" s="109">
        <f t="shared" si="105"/>
        <v>0</v>
      </c>
      <c r="CJ86" s="109">
        <f t="shared" si="106"/>
        <v>0</v>
      </c>
      <c r="CQ86" s="109">
        <f t="shared" si="107"/>
        <v>0</v>
      </c>
      <c r="CV86" s="109">
        <f t="shared" si="108"/>
        <v>0</v>
      </c>
      <c r="DA86" s="109">
        <f t="shared" si="109"/>
        <v>0</v>
      </c>
      <c r="DF86" s="109">
        <f t="shared" si="110"/>
        <v>0</v>
      </c>
      <c r="DK86" s="109">
        <f t="shared" si="111"/>
        <v>0</v>
      </c>
      <c r="DP86" s="109">
        <f t="shared" si="112"/>
        <v>0</v>
      </c>
      <c r="DU86" s="109">
        <f t="shared" si="113"/>
        <v>0</v>
      </c>
      <c r="DZ86" s="109">
        <f t="shared" si="114"/>
        <v>0</v>
      </c>
      <c r="EE86" s="109">
        <f t="shared" si="115"/>
        <v>0</v>
      </c>
      <c r="EF86" s="3"/>
      <c r="EG86" s="3"/>
      <c r="EH86" s="3"/>
      <c r="EI86" s="3"/>
      <c r="EJ86" s="109">
        <f t="shared" si="116"/>
        <v>0</v>
      </c>
      <c r="EK86" s="3">
        <f t="shared" si="117"/>
        <v>1002</v>
      </c>
      <c r="EL86" t="str">
        <f>+VLOOKUP(A86,'[1]Listado jugadores VALORES'!$A:$D,4,FALSE)</f>
        <v>Volante</v>
      </c>
      <c r="EM86">
        <f>+VLOOKUP(EK86,Clubes!$A:$O,15,FALSE)</f>
        <v>2</v>
      </c>
      <c r="EN86">
        <f>+VLOOKUP(EK86,Clubes!$A:$M,13,FALSE)</f>
        <v>3</v>
      </c>
      <c r="EO86">
        <f t="shared" si="81"/>
        <v>2</v>
      </c>
      <c r="EP86">
        <f t="shared" si="82"/>
        <v>2</v>
      </c>
      <c r="EQ86">
        <f t="shared" si="83"/>
        <v>-1</v>
      </c>
      <c r="ER86">
        <f t="shared" si="84"/>
        <v>0</v>
      </c>
      <c r="ES86">
        <f t="shared" si="85"/>
        <v>0</v>
      </c>
      <c r="ET86">
        <f t="shared" si="86"/>
        <v>0</v>
      </c>
      <c r="EU86">
        <f t="shared" si="87"/>
        <v>0</v>
      </c>
      <c r="EV86">
        <f t="shared" si="88"/>
        <v>0</v>
      </c>
      <c r="EW86">
        <f t="shared" si="89"/>
        <v>0</v>
      </c>
      <c r="EX86">
        <f t="shared" si="90"/>
        <v>0</v>
      </c>
      <c r="EY86">
        <f t="shared" si="91"/>
        <v>0</v>
      </c>
      <c r="EZ86">
        <f t="shared" si="92"/>
        <v>0</v>
      </c>
      <c r="FA86">
        <f t="shared" si="93"/>
        <v>0</v>
      </c>
      <c r="FB86">
        <f t="shared" si="94"/>
        <v>-2</v>
      </c>
      <c r="FC86">
        <f t="shared" si="95"/>
        <v>1</v>
      </c>
    </row>
    <row r="87" spans="1:159">
      <c r="A87" s="139">
        <v>1959</v>
      </c>
      <c r="B87" s="139" t="s">
        <v>500</v>
      </c>
      <c r="C87" s="139">
        <v>10</v>
      </c>
      <c r="D87">
        <v>1</v>
      </c>
      <c r="E87" s="5">
        <v>2</v>
      </c>
      <c r="F87" s="5">
        <v>8</v>
      </c>
      <c r="G87" s="5">
        <v>3</v>
      </c>
      <c r="K87" s="109">
        <f t="shared" si="96"/>
        <v>0</v>
      </c>
      <c r="M87" s="109">
        <f t="shared" si="97"/>
        <v>0</v>
      </c>
      <c r="X87" s="109">
        <f t="shared" si="98"/>
        <v>0</v>
      </c>
      <c r="AI87" s="109">
        <f t="shared" si="99"/>
        <v>0</v>
      </c>
      <c r="AT87" s="109">
        <f t="shared" si="100"/>
        <v>0</v>
      </c>
      <c r="BA87" s="109">
        <f t="shared" si="101"/>
        <v>0</v>
      </c>
      <c r="BB87" s="113"/>
      <c r="BC87" s="113"/>
      <c r="BD87" s="113"/>
      <c r="BE87" s="113"/>
      <c r="BF87" s="113"/>
      <c r="BG87" s="113"/>
      <c r="BH87" s="113"/>
      <c r="BI87" s="113"/>
      <c r="BJ87" s="113"/>
      <c r="BK87" s="113"/>
      <c r="BL87" s="109">
        <f t="shared" si="102"/>
        <v>0</v>
      </c>
      <c r="BW87" s="109">
        <f t="shared" si="103"/>
        <v>0</v>
      </c>
      <c r="BZ87" s="109">
        <f t="shared" si="104"/>
        <v>0</v>
      </c>
      <c r="CA87" s="3"/>
      <c r="CB87" s="3"/>
      <c r="CC87" s="3"/>
      <c r="CD87" s="3"/>
      <c r="CE87" s="109">
        <f t="shared" si="105"/>
        <v>0</v>
      </c>
      <c r="CJ87" s="109">
        <f t="shared" si="106"/>
        <v>0</v>
      </c>
      <c r="CQ87" s="109">
        <f t="shared" si="107"/>
        <v>0</v>
      </c>
      <c r="CV87" s="109">
        <f t="shared" si="108"/>
        <v>0</v>
      </c>
      <c r="DA87" s="109">
        <f t="shared" si="109"/>
        <v>0</v>
      </c>
      <c r="DF87" s="109">
        <f t="shared" si="110"/>
        <v>0</v>
      </c>
      <c r="DK87" s="109">
        <f t="shared" si="111"/>
        <v>0</v>
      </c>
      <c r="DP87" s="109">
        <f t="shared" si="112"/>
        <v>0</v>
      </c>
      <c r="DU87" s="109">
        <f t="shared" si="113"/>
        <v>0</v>
      </c>
      <c r="DZ87" s="109">
        <f t="shared" si="114"/>
        <v>0</v>
      </c>
      <c r="EE87" s="109">
        <f t="shared" si="115"/>
        <v>0</v>
      </c>
      <c r="EF87" s="3"/>
      <c r="EG87" s="3"/>
      <c r="EH87" s="3"/>
      <c r="EI87" s="3"/>
      <c r="EJ87" s="109">
        <f t="shared" si="116"/>
        <v>0</v>
      </c>
      <c r="EK87" s="3">
        <f t="shared" si="117"/>
        <v>1002</v>
      </c>
      <c r="EL87" t="str">
        <f>+VLOOKUP(A87,'[1]Listado jugadores VALORES'!$A:$D,4,FALSE)</f>
        <v>Volante</v>
      </c>
      <c r="EM87">
        <f>+VLOOKUP(EK87,Clubes!$A:$O,15,FALSE)</f>
        <v>2</v>
      </c>
      <c r="EN87">
        <f>+VLOOKUP(EK87,Clubes!$A:$M,13,FALSE)</f>
        <v>3</v>
      </c>
      <c r="EO87">
        <f t="shared" si="81"/>
        <v>0</v>
      </c>
      <c r="EP87">
        <f t="shared" si="82"/>
        <v>0</v>
      </c>
      <c r="EQ87">
        <f t="shared" si="83"/>
        <v>0</v>
      </c>
      <c r="ER87">
        <f t="shared" si="84"/>
        <v>0</v>
      </c>
      <c r="ES87">
        <f t="shared" si="85"/>
        <v>0</v>
      </c>
      <c r="ET87">
        <f t="shared" si="86"/>
        <v>0</v>
      </c>
      <c r="EU87">
        <f t="shared" si="87"/>
        <v>0</v>
      </c>
      <c r="EV87">
        <f t="shared" si="88"/>
        <v>0</v>
      </c>
      <c r="EW87">
        <f t="shared" si="89"/>
        <v>0</v>
      </c>
      <c r="EX87">
        <f t="shared" si="90"/>
        <v>0</v>
      </c>
      <c r="EY87">
        <f t="shared" si="91"/>
        <v>0</v>
      </c>
      <c r="EZ87">
        <f t="shared" si="92"/>
        <v>0</v>
      </c>
      <c r="FA87">
        <f t="shared" si="93"/>
        <v>0</v>
      </c>
      <c r="FB87">
        <f t="shared" si="94"/>
        <v>0</v>
      </c>
      <c r="FC87">
        <f t="shared" si="95"/>
        <v>0</v>
      </c>
    </row>
    <row r="88" spans="1:159">
      <c r="A88" s="139">
        <v>505</v>
      </c>
      <c r="B88" s="144" t="s">
        <v>501</v>
      </c>
      <c r="C88" s="139">
        <v>10</v>
      </c>
      <c r="D88">
        <v>1</v>
      </c>
      <c r="E88" s="5">
        <v>2</v>
      </c>
      <c r="F88" s="5">
        <v>8</v>
      </c>
      <c r="G88" s="5">
        <v>1</v>
      </c>
      <c r="H88" s="5">
        <v>90</v>
      </c>
      <c r="K88" s="109">
        <f t="shared" si="96"/>
        <v>0</v>
      </c>
      <c r="M88" s="109">
        <f t="shared" si="97"/>
        <v>0</v>
      </c>
      <c r="X88" s="109">
        <f t="shared" si="98"/>
        <v>0</v>
      </c>
      <c r="AI88" s="109">
        <f t="shared" si="99"/>
        <v>0</v>
      </c>
      <c r="AT88" s="109">
        <f t="shared" si="100"/>
        <v>0</v>
      </c>
      <c r="BA88" s="109">
        <f t="shared" si="101"/>
        <v>0</v>
      </c>
      <c r="BB88" s="113"/>
      <c r="BC88" s="113"/>
      <c r="BD88" s="113"/>
      <c r="BE88" s="113"/>
      <c r="BF88" s="113"/>
      <c r="BG88" s="113"/>
      <c r="BH88" s="113"/>
      <c r="BI88" s="113"/>
      <c r="BJ88" s="113"/>
      <c r="BK88" s="113"/>
      <c r="BL88" s="109">
        <f t="shared" si="102"/>
        <v>0</v>
      </c>
      <c r="BW88" s="109">
        <f t="shared" si="103"/>
        <v>0</v>
      </c>
      <c r="BZ88" s="109">
        <f t="shared" si="104"/>
        <v>0</v>
      </c>
      <c r="CA88" s="3"/>
      <c r="CB88" s="3"/>
      <c r="CC88" s="3"/>
      <c r="CD88" s="3"/>
      <c r="CE88" s="109">
        <f t="shared" si="105"/>
        <v>0</v>
      </c>
      <c r="CJ88" s="109">
        <f t="shared" si="106"/>
        <v>0</v>
      </c>
      <c r="CQ88" s="109">
        <f t="shared" si="107"/>
        <v>0</v>
      </c>
      <c r="CV88" s="109">
        <f t="shared" si="108"/>
        <v>0</v>
      </c>
      <c r="DA88" s="109">
        <f t="shared" si="109"/>
        <v>0</v>
      </c>
      <c r="DF88" s="109">
        <f t="shared" si="110"/>
        <v>0</v>
      </c>
      <c r="DK88" s="109">
        <f t="shared" si="111"/>
        <v>0</v>
      </c>
      <c r="DP88" s="109">
        <f t="shared" si="112"/>
        <v>0</v>
      </c>
      <c r="DU88" s="109">
        <f t="shared" si="113"/>
        <v>0</v>
      </c>
      <c r="DZ88" s="109">
        <f t="shared" si="114"/>
        <v>0</v>
      </c>
      <c r="EE88" s="109">
        <f t="shared" si="115"/>
        <v>0</v>
      </c>
      <c r="EF88" s="3"/>
      <c r="EG88" s="3"/>
      <c r="EH88" s="3"/>
      <c r="EI88" s="3"/>
      <c r="EJ88" s="109">
        <f t="shared" si="116"/>
        <v>0</v>
      </c>
      <c r="EK88" s="3">
        <f t="shared" si="117"/>
        <v>1002</v>
      </c>
      <c r="EL88" t="str">
        <f>+VLOOKUP(A88,'[1]Listado jugadores VALORES'!$A:$D,4,FALSE)</f>
        <v>Volante</v>
      </c>
      <c r="EM88">
        <f>+VLOOKUP(EK88,Clubes!$A:$O,15,FALSE)</f>
        <v>2</v>
      </c>
      <c r="EN88">
        <f>+VLOOKUP(EK88,Clubes!$A:$M,13,FALSE)</f>
        <v>3</v>
      </c>
      <c r="EO88">
        <f t="shared" si="81"/>
        <v>2</v>
      </c>
      <c r="EP88">
        <f t="shared" si="82"/>
        <v>2</v>
      </c>
      <c r="EQ88">
        <f t="shared" si="83"/>
        <v>0</v>
      </c>
      <c r="ER88">
        <f t="shared" si="84"/>
        <v>0</v>
      </c>
      <c r="ES88">
        <f t="shared" si="85"/>
        <v>0</v>
      </c>
      <c r="ET88">
        <f t="shared" si="86"/>
        <v>0</v>
      </c>
      <c r="EU88">
        <f t="shared" si="87"/>
        <v>0</v>
      </c>
      <c r="EV88">
        <f t="shared" si="88"/>
        <v>0</v>
      </c>
      <c r="EW88">
        <f t="shared" si="89"/>
        <v>0</v>
      </c>
      <c r="EX88">
        <f t="shared" si="90"/>
        <v>0</v>
      </c>
      <c r="EY88">
        <f t="shared" si="91"/>
        <v>0</v>
      </c>
      <c r="EZ88">
        <f t="shared" si="92"/>
        <v>0</v>
      </c>
      <c r="FA88">
        <f t="shared" si="93"/>
        <v>0</v>
      </c>
      <c r="FB88">
        <f t="shared" si="94"/>
        <v>-2</v>
      </c>
      <c r="FC88">
        <f t="shared" si="95"/>
        <v>2</v>
      </c>
    </row>
    <row r="89" spans="1:159">
      <c r="A89" s="139">
        <v>547</v>
      </c>
      <c r="B89" s="139" t="s">
        <v>502</v>
      </c>
      <c r="C89" s="139">
        <v>10</v>
      </c>
      <c r="D89">
        <v>1</v>
      </c>
      <c r="E89" s="5">
        <v>2</v>
      </c>
      <c r="F89" s="5">
        <v>8</v>
      </c>
      <c r="G89" s="5">
        <v>1</v>
      </c>
      <c r="H89" s="5">
        <v>90</v>
      </c>
      <c r="K89" s="109">
        <f t="shared" si="96"/>
        <v>0</v>
      </c>
      <c r="M89" s="109">
        <f t="shared" si="97"/>
        <v>0</v>
      </c>
      <c r="X89" s="109">
        <f t="shared" si="98"/>
        <v>0</v>
      </c>
      <c r="AI89" s="109">
        <f t="shared" si="99"/>
        <v>0</v>
      </c>
      <c r="AT89" s="109">
        <f t="shared" si="100"/>
        <v>0</v>
      </c>
      <c r="BA89" s="109">
        <f t="shared" si="101"/>
        <v>0</v>
      </c>
      <c r="BB89" s="113"/>
      <c r="BC89" s="113"/>
      <c r="BD89" s="113"/>
      <c r="BE89" s="113"/>
      <c r="BF89" s="113"/>
      <c r="BG89" s="113"/>
      <c r="BH89" s="113"/>
      <c r="BI89" s="113"/>
      <c r="BJ89" s="113"/>
      <c r="BK89" s="113"/>
      <c r="BL89" s="109">
        <f t="shared" si="102"/>
        <v>0</v>
      </c>
      <c r="BW89" s="109">
        <f t="shared" si="103"/>
        <v>0</v>
      </c>
      <c r="BZ89" s="109">
        <f t="shared" si="104"/>
        <v>0</v>
      </c>
      <c r="CA89" s="3"/>
      <c r="CB89" s="3"/>
      <c r="CC89" s="3"/>
      <c r="CD89" s="3"/>
      <c r="CE89" s="109">
        <f t="shared" si="105"/>
        <v>0</v>
      </c>
      <c r="CJ89" s="109">
        <f t="shared" si="106"/>
        <v>0</v>
      </c>
      <c r="CQ89" s="109">
        <f t="shared" si="107"/>
        <v>0</v>
      </c>
      <c r="CV89" s="109">
        <f t="shared" si="108"/>
        <v>0</v>
      </c>
      <c r="DA89" s="109">
        <f t="shared" si="109"/>
        <v>0</v>
      </c>
      <c r="DF89" s="109">
        <f t="shared" si="110"/>
        <v>0</v>
      </c>
      <c r="DK89" s="109">
        <f t="shared" si="111"/>
        <v>0</v>
      </c>
      <c r="DP89" s="109">
        <f t="shared" si="112"/>
        <v>0</v>
      </c>
      <c r="DU89" s="109">
        <f t="shared" si="113"/>
        <v>0</v>
      </c>
      <c r="DZ89" s="109">
        <f t="shared" si="114"/>
        <v>0</v>
      </c>
      <c r="EE89" s="109">
        <f t="shared" si="115"/>
        <v>0</v>
      </c>
      <c r="EF89" s="3"/>
      <c r="EG89" s="3"/>
      <c r="EH89" s="3"/>
      <c r="EI89" s="3"/>
      <c r="EJ89" s="109">
        <f t="shared" si="116"/>
        <v>0</v>
      </c>
      <c r="EK89" s="3">
        <f t="shared" si="117"/>
        <v>1002</v>
      </c>
      <c r="EL89" t="str">
        <f>+VLOOKUP(A89,'[1]Listado jugadores VALORES'!$A:$D,4,FALSE)</f>
        <v>Volante</v>
      </c>
      <c r="EM89">
        <f>+VLOOKUP(EK89,Clubes!$A:$O,15,FALSE)</f>
        <v>2</v>
      </c>
      <c r="EN89">
        <f>+VLOOKUP(EK89,Clubes!$A:$M,13,FALSE)</f>
        <v>3</v>
      </c>
      <c r="EO89">
        <f t="shared" si="81"/>
        <v>2</v>
      </c>
      <c r="EP89">
        <f t="shared" si="82"/>
        <v>2</v>
      </c>
      <c r="EQ89">
        <f t="shared" si="83"/>
        <v>0</v>
      </c>
      <c r="ER89">
        <f t="shared" si="84"/>
        <v>0</v>
      </c>
      <c r="ES89">
        <f t="shared" si="85"/>
        <v>0</v>
      </c>
      <c r="ET89">
        <f t="shared" si="86"/>
        <v>0</v>
      </c>
      <c r="EU89">
        <f t="shared" si="87"/>
        <v>0</v>
      </c>
      <c r="EV89">
        <f t="shared" si="88"/>
        <v>0</v>
      </c>
      <c r="EW89">
        <f t="shared" si="89"/>
        <v>0</v>
      </c>
      <c r="EX89">
        <f t="shared" si="90"/>
        <v>0</v>
      </c>
      <c r="EY89">
        <f t="shared" si="91"/>
        <v>0</v>
      </c>
      <c r="EZ89">
        <f t="shared" si="92"/>
        <v>0</v>
      </c>
      <c r="FA89">
        <f t="shared" si="93"/>
        <v>0</v>
      </c>
      <c r="FB89">
        <f t="shared" si="94"/>
        <v>-2</v>
      </c>
      <c r="FC89">
        <f t="shared" si="95"/>
        <v>2</v>
      </c>
    </row>
    <row r="90" spans="1:159">
      <c r="A90" s="139">
        <v>571</v>
      </c>
      <c r="B90" s="142" t="s">
        <v>503</v>
      </c>
      <c r="C90" s="139">
        <v>10</v>
      </c>
      <c r="D90">
        <v>1</v>
      </c>
      <c r="E90" s="5">
        <v>2</v>
      </c>
      <c r="F90" s="5">
        <v>8</v>
      </c>
      <c r="G90" s="5">
        <v>3</v>
      </c>
      <c r="K90" s="109">
        <f t="shared" si="96"/>
        <v>0</v>
      </c>
      <c r="M90" s="109">
        <f t="shared" si="97"/>
        <v>0</v>
      </c>
      <c r="X90" s="109">
        <f t="shared" si="98"/>
        <v>0</v>
      </c>
      <c r="AI90" s="109">
        <f t="shared" si="99"/>
        <v>0</v>
      </c>
      <c r="AT90" s="109">
        <f t="shared" si="100"/>
        <v>0</v>
      </c>
      <c r="BA90" s="109">
        <f t="shared" si="101"/>
        <v>0</v>
      </c>
      <c r="BB90" s="113"/>
      <c r="BC90" s="113"/>
      <c r="BD90" s="113"/>
      <c r="BE90" s="113"/>
      <c r="BF90" s="113"/>
      <c r="BG90" s="113"/>
      <c r="BH90" s="113"/>
      <c r="BI90" s="113"/>
      <c r="BJ90" s="113"/>
      <c r="BK90" s="113"/>
      <c r="BL90" s="109">
        <f t="shared" si="102"/>
        <v>0</v>
      </c>
      <c r="BW90" s="109">
        <f t="shared" si="103"/>
        <v>0</v>
      </c>
      <c r="BZ90" s="109">
        <f t="shared" si="104"/>
        <v>0</v>
      </c>
      <c r="CA90" s="3"/>
      <c r="CB90" s="3"/>
      <c r="CC90" s="3"/>
      <c r="CD90" s="3"/>
      <c r="CE90" s="109">
        <f t="shared" si="105"/>
        <v>0</v>
      </c>
      <c r="CJ90" s="109">
        <f t="shared" si="106"/>
        <v>0</v>
      </c>
      <c r="CQ90" s="109">
        <f t="shared" si="107"/>
        <v>0</v>
      </c>
      <c r="CV90" s="109">
        <f t="shared" si="108"/>
        <v>0</v>
      </c>
      <c r="DA90" s="109">
        <f t="shared" si="109"/>
        <v>0</v>
      </c>
      <c r="DF90" s="109">
        <f t="shared" si="110"/>
        <v>0</v>
      </c>
      <c r="DK90" s="109">
        <f t="shared" si="111"/>
        <v>0</v>
      </c>
      <c r="DP90" s="109">
        <f t="shared" si="112"/>
        <v>0</v>
      </c>
      <c r="DU90" s="109">
        <f t="shared" si="113"/>
        <v>0</v>
      </c>
      <c r="DZ90" s="109">
        <f t="shared" si="114"/>
        <v>0</v>
      </c>
      <c r="EE90" s="109">
        <f t="shared" si="115"/>
        <v>0</v>
      </c>
      <c r="EF90" s="3"/>
      <c r="EG90" s="3"/>
      <c r="EH90" s="3"/>
      <c r="EI90" s="3"/>
      <c r="EJ90" s="109">
        <f t="shared" si="116"/>
        <v>0</v>
      </c>
      <c r="EK90" s="3">
        <f t="shared" si="117"/>
        <v>1002</v>
      </c>
      <c r="EL90" t="str">
        <f>+VLOOKUP(A90,'[1]Listado jugadores VALORES'!$A:$D,4,FALSE)</f>
        <v>Defensa</v>
      </c>
      <c r="EM90">
        <f>+VLOOKUP(EK90,Clubes!$A:$O,15,FALSE)</f>
        <v>2</v>
      </c>
      <c r="EN90">
        <f>+VLOOKUP(EK90,Clubes!$A:$M,13,FALSE)</f>
        <v>3</v>
      </c>
      <c r="EO90">
        <f t="shared" si="81"/>
        <v>0</v>
      </c>
      <c r="EP90">
        <f t="shared" si="82"/>
        <v>0</v>
      </c>
      <c r="EQ90">
        <f t="shared" si="83"/>
        <v>0</v>
      </c>
      <c r="ER90">
        <f t="shared" si="84"/>
        <v>0</v>
      </c>
      <c r="ES90">
        <f t="shared" si="85"/>
        <v>0</v>
      </c>
      <c r="ET90">
        <f t="shared" si="86"/>
        <v>0</v>
      </c>
      <c r="EU90">
        <f t="shared" si="87"/>
        <v>0</v>
      </c>
      <c r="EV90">
        <f t="shared" si="88"/>
        <v>0</v>
      </c>
      <c r="EW90">
        <f t="shared" si="89"/>
        <v>0</v>
      </c>
      <c r="EX90">
        <f t="shared" si="90"/>
        <v>0</v>
      </c>
      <c r="EY90">
        <f t="shared" si="91"/>
        <v>0</v>
      </c>
      <c r="EZ90">
        <f t="shared" si="92"/>
        <v>0</v>
      </c>
      <c r="FA90">
        <f t="shared" si="93"/>
        <v>0</v>
      </c>
      <c r="FB90">
        <f t="shared" si="94"/>
        <v>0</v>
      </c>
      <c r="FC90">
        <f t="shared" si="95"/>
        <v>0</v>
      </c>
    </row>
    <row r="91" spans="1:159">
      <c r="A91" s="146">
        <v>601</v>
      </c>
      <c r="B91" s="144" t="s">
        <v>504</v>
      </c>
      <c r="C91" s="139">
        <v>10</v>
      </c>
      <c r="D91">
        <v>1</v>
      </c>
      <c r="E91" s="5">
        <v>2</v>
      </c>
      <c r="F91" s="5">
        <v>8</v>
      </c>
      <c r="G91" s="5">
        <v>1</v>
      </c>
      <c r="H91" s="5">
        <v>90</v>
      </c>
      <c r="I91" s="4">
        <v>90</v>
      </c>
      <c r="K91" s="109">
        <f t="shared" si="96"/>
        <v>1</v>
      </c>
      <c r="M91" s="109">
        <f t="shared" si="97"/>
        <v>0</v>
      </c>
      <c r="X91" s="109">
        <f t="shared" si="98"/>
        <v>0</v>
      </c>
      <c r="AI91" s="109">
        <f t="shared" si="99"/>
        <v>0</v>
      </c>
      <c r="AT91" s="109">
        <f t="shared" si="100"/>
        <v>0</v>
      </c>
      <c r="BA91" s="109">
        <f t="shared" si="101"/>
        <v>0</v>
      </c>
      <c r="BB91" s="113"/>
      <c r="BC91" s="113"/>
      <c r="BD91" s="113"/>
      <c r="BE91" s="113"/>
      <c r="BF91" s="113"/>
      <c r="BG91" s="113"/>
      <c r="BH91" s="113"/>
      <c r="BI91" s="113"/>
      <c r="BJ91" s="113"/>
      <c r="BK91" s="113"/>
      <c r="BL91" s="109">
        <f t="shared" si="102"/>
        <v>0</v>
      </c>
      <c r="BW91" s="109">
        <f t="shared" si="103"/>
        <v>0</v>
      </c>
      <c r="BZ91" s="109">
        <f t="shared" si="104"/>
        <v>0</v>
      </c>
      <c r="CA91" s="3"/>
      <c r="CB91" s="3"/>
      <c r="CC91" s="3"/>
      <c r="CD91" s="3"/>
      <c r="CE91" s="109">
        <f t="shared" si="105"/>
        <v>0</v>
      </c>
      <c r="CJ91" s="109">
        <f t="shared" si="106"/>
        <v>0</v>
      </c>
      <c r="CQ91" s="109">
        <f t="shared" si="107"/>
        <v>0</v>
      </c>
      <c r="CV91" s="109">
        <f t="shared" si="108"/>
        <v>0</v>
      </c>
      <c r="DA91" s="109">
        <f t="shared" si="109"/>
        <v>0</v>
      </c>
      <c r="DF91" s="109">
        <f t="shared" si="110"/>
        <v>0</v>
      </c>
      <c r="DK91" s="109">
        <f t="shared" si="111"/>
        <v>0</v>
      </c>
      <c r="DP91" s="109">
        <f t="shared" si="112"/>
        <v>0</v>
      </c>
      <c r="DU91" s="109">
        <f t="shared" si="113"/>
        <v>0</v>
      </c>
      <c r="DZ91" s="109">
        <f t="shared" si="114"/>
        <v>0</v>
      </c>
      <c r="EE91" s="109">
        <f t="shared" si="115"/>
        <v>0</v>
      </c>
      <c r="EF91" s="3"/>
      <c r="EG91" s="3"/>
      <c r="EH91" s="3"/>
      <c r="EI91" s="3"/>
      <c r="EJ91" s="109">
        <f t="shared" si="116"/>
        <v>0</v>
      </c>
      <c r="EK91" s="3">
        <f t="shared" si="117"/>
        <v>1002</v>
      </c>
      <c r="EL91" t="str">
        <f>+VLOOKUP(A91,'[1]Listado jugadores VALORES'!$A:$D,4,FALSE)</f>
        <v>Volante</v>
      </c>
      <c r="EM91">
        <f>+VLOOKUP(EK91,Clubes!$A:$O,15,FALSE)</f>
        <v>2</v>
      </c>
      <c r="EN91">
        <f>+VLOOKUP(EK91,Clubes!$A:$M,13,FALSE)</f>
        <v>3</v>
      </c>
      <c r="EO91">
        <f t="shared" si="81"/>
        <v>2</v>
      </c>
      <c r="EP91">
        <f t="shared" si="82"/>
        <v>2</v>
      </c>
      <c r="EQ91">
        <f t="shared" si="83"/>
        <v>-1</v>
      </c>
      <c r="ER91">
        <f t="shared" si="84"/>
        <v>0</v>
      </c>
      <c r="ES91">
        <f t="shared" si="85"/>
        <v>0</v>
      </c>
      <c r="ET91">
        <f t="shared" si="86"/>
        <v>0</v>
      </c>
      <c r="EU91">
        <f t="shared" si="87"/>
        <v>0</v>
      </c>
      <c r="EV91">
        <f t="shared" si="88"/>
        <v>0</v>
      </c>
      <c r="EW91">
        <f t="shared" si="89"/>
        <v>0</v>
      </c>
      <c r="EX91">
        <f t="shared" si="90"/>
        <v>0</v>
      </c>
      <c r="EY91">
        <f t="shared" si="91"/>
        <v>0</v>
      </c>
      <c r="EZ91">
        <f t="shared" si="92"/>
        <v>0</v>
      </c>
      <c r="FA91">
        <f t="shared" si="93"/>
        <v>0</v>
      </c>
      <c r="FB91">
        <f t="shared" si="94"/>
        <v>-2</v>
      </c>
      <c r="FC91">
        <f t="shared" si="95"/>
        <v>1</v>
      </c>
    </row>
    <row r="92" spans="1:159">
      <c r="A92" s="139">
        <v>1958</v>
      </c>
      <c r="B92" s="139" t="s">
        <v>505</v>
      </c>
      <c r="C92" s="139">
        <v>10</v>
      </c>
      <c r="D92">
        <v>1</v>
      </c>
      <c r="E92" s="5">
        <v>2</v>
      </c>
      <c r="F92" s="5">
        <v>8</v>
      </c>
      <c r="G92" s="5">
        <v>3</v>
      </c>
      <c r="K92" s="109">
        <f t="shared" si="96"/>
        <v>0</v>
      </c>
      <c r="M92" s="109">
        <f t="shared" si="97"/>
        <v>0</v>
      </c>
      <c r="X92" s="109">
        <f t="shared" si="98"/>
        <v>0</v>
      </c>
      <c r="AI92" s="109">
        <f t="shared" si="99"/>
        <v>0</v>
      </c>
      <c r="AT92" s="109">
        <f t="shared" si="100"/>
        <v>0</v>
      </c>
      <c r="BA92" s="109">
        <f t="shared" si="101"/>
        <v>0</v>
      </c>
      <c r="BB92" s="113"/>
      <c r="BC92" s="113"/>
      <c r="BD92" s="113"/>
      <c r="BE92" s="113"/>
      <c r="BF92" s="113"/>
      <c r="BG92" s="113"/>
      <c r="BH92" s="113"/>
      <c r="BI92" s="113"/>
      <c r="BJ92" s="113"/>
      <c r="BK92" s="113"/>
      <c r="BL92" s="109">
        <f t="shared" si="102"/>
        <v>0</v>
      </c>
      <c r="BW92" s="109">
        <f t="shared" si="103"/>
        <v>0</v>
      </c>
      <c r="BZ92" s="109">
        <f t="shared" si="104"/>
        <v>0</v>
      </c>
      <c r="CA92" s="3"/>
      <c r="CB92" s="3"/>
      <c r="CC92" s="3"/>
      <c r="CD92" s="3"/>
      <c r="CE92" s="109">
        <f t="shared" si="105"/>
        <v>0</v>
      </c>
      <c r="CJ92" s="109">
        <f t="shared" si="106"/>
        <v>0</v>
      </c>
      <c r="CQ92" s="109">
        <f t="shared" si="107"/>
        <v>0</v>
      </c>
      <c r="CV92" s="109">
        <f t="shared" si="108"/>
        <v>0</v>
      </c>
      <c r="DA92" s="109">
        <f t="shared" si="109"/>
        <v>0</v>
      </c>
      <c r="DF92" s="109">
        <f t="shared" si="110"/>
        <v>0</v>
      </c>
      <c r="DK92" s="109">
        <f t="shared" si="111"/>
        <v>0</v>
      </c>
      <c r="DP92" s="109">
        <f t="shared" si="112"/>
        <v>0</v>
      </c>
      <c r="DU92" s="109">
        <f t="shared" si="113"/>
        <v>0</v>
      </c>
      <c r="DZ92" s="109">
        <f t="shared" si="114"/>
        <v>0</v>
      </c>
      <c r="EE92" s="109">
        <f t="shared" si="115"/>
        <v>0</v>
      </c>
      <c r="EF92" s="3"/>
      <c r="EG92" s="3"/>
      <c r="EH92" s="3"/>
      <c r="EI92" s="3"/>
      <c r="EJ92" s="109">
        <f t="shared" si="116"/>
        <v>0</v>
      </c>
      <c r="EK92" s="3">
        <f t="shared" si="117"/>
        <v>1002</v>
      </c>
      <c r="EL92" t="str">
        <f>+VLOOKUP(A92,'[1]Listado jugadores VALORES'!$A:$D,4,FALSE)</f>
        <v>Defensa</v>
      </c>
      <c r="EM92">
        <f>+VLOOKUP(EK92,Clubes!$A:$O,15,FALSE)</f>
        <v>2</v>
      </c>
      <c r="EN92">
        <f>+VLOOKUP(EK92,Clubes!$A:$M,13,FALSE)</f>
        <v>3</v>
      </c>
      <c r="EO92">
        <f t="shared" si="81"/>
        <v>0</v>
      </c>
      <c r="EP92">
        <f t="shared" si="82"/>
        <v>0</v>
      </c>
      <c r="EQ92">
        <f t="shared" si="83"/>
        <v>0</v>
      </c>
      <c r="ER92">
        <f t="shared" si="84"/>
        <v>0</v>
      </c>
      <c r="ES92">
        <f t="shared" si="85"/>
        <v>0</v>
      </c>
      <c r="ET92">
        <f t="shared" si="86"/>
        <v>0</v>
      </c>
      <c r="EU92">
        <f t="shared" si="87"/>
        <v>0</v>
      </c>
      <c r="EV92">
        <f t="shared" si="88"/>
        <v>0</v>
      </c>
      <c r="EW92">
        <f t="shared" si="89"/>
        <v>0</v>
      </c>
      <c r="EX92">
        <f t="shared" si="90"/>
        <v>0</v>
      </c>
      <c r="EY92">
        <f t="shared" si="91"/>
        <v>0</v>
      </c>
      <c r="EZ92">
        <f t="shared" si="92"/>
        <v>0</v>
      </c>
      <c r="FA92">
        <f t="shared" si="93"/>
        <v>0</v>
      </c>
      <c r="FB92">
        <f t="shared" si="94"/>
        <v>0</v>
      </c>
      <c r="FC92">
        <f t="shared" si="95"/>
        <v>0</v>
      </c>
    </row>
    <row r="93" spans="1:159">
      <c r="A93" s="139">
        <v>1842</v>
      </c>
      <c r="B93" s="143" t="s">
        <v>506</v>
      </c>
      <c r="C93" s="139">
        <v>10</v>
      </c>
      <c r="D93">
        <v>1</v>
      </c>
      <c r="E93" s="5">
        <v>2</v>
      </c>
      <c r="F93" s="5">
        <v>8</v>
      </c>
      <c r="G93" s="5">
        <v>3</v>
      </c>
      <c r="K93" s="109">
        <f t="shared" si="96"/>
        <v>0</v>
      </c>
      <c r="M93" s="109">
        <f t="shared" si="97"/>
        <v>0</v>
      </c>
      <c r="X93" s="109">
        <f t="shared" si="98"/>
        <v>0</v>
      </c>
      <c r="AI93" s="109">
        <f t="shared" si="99"/>
        <v>0</v>
      </c>
      <c r="AT93" s="109">
        <f t="shared" si="100"/>
        <v>0</v>
      </c>
      <c r="BA93" s="109">
        <f t="shared" si="101"/>
        <v>0</v>
      </c>
      <c r="BB93" s="113"/>
      <c r="BC93" s="113"/>
      <c r="BD93" s="113"/>
      <c r="BE93" s="113"/>
      <c r="BF93" s="113"/>
      <c r="BG93" s="113"/>
      <c r="BH93" s="113"/>
      <c r="BI93" s="113"/>
      <c r="BJ93" s="113"/>
      <c r="BK93" s="113"/>
      <c r="BL93" s="109">
        <f t="shared" si="102"/>
        <v>0</v>
      </c>
      <c r="BW93" s="109">
        <f t="shared" si="103"/>
        <v>0</v>
      </c>
      <c r="BZ93" s="109">
        <f t="shared" si="104"/>
        <v>0</v>
      </c>
      <c r="CA93" s="3"/>
      <c r="CB93" s="3"/>
      <c r="CC93" s="3"/>
      <c r="CD93" s="3"/>
      <c r="CE93" s="109">
        <f t="shared" si="105"/>
        <v>0</v>
      </c>
      <c r="CJ93" s="109">
        <f t="shared" si="106"/>
        <v>0</v>
      </c>
      <c r="CQ93" s="109">
        <f t="shared" si="107"/>
        <v>0</v>
      </c>
      <c r="CV93" s="109">
        <f t="shared" si="108"/>
        <v>0</v>
      </c>
      <c r="DA93" s="109">
        <f t="shared" si="109"/>
        <v>0</v>
      </c>
      <c r="DF93" s="109">
        <f t="shared" si="110"/>
        <v>0</v>
      </c>
      <c r="DK93" s="109">
        <f t="shared" si="111"/>
        <v>0</v>
      </c>
      <c r="DP93" s="109">
        <f t="shared" si="112"/>
        <v>0</v>
      </c>
      <c r="DU93" s="109">
        <f t="shared" si="113"/>
        <v>0</v>
      </c>
      <c r="DZ93" s="109">
        <f t="shared" si="114"/>
        <v>0</v>
      </c>
      <c r="EE93" s="109">
        <f t="shared" si="115"/>
        <v>0</v>
      </c>
      <c r="EF93" s="3"/>
      <c r="EG93" s="3"/>
      <c r="EH93" s="3"/>
      <c r="EI93" s="3"/>
      <c r="EJ93" s="109">
        <f t="shared" si="116"/>
        <v>0</v>
      </c>
      <c r="EK93" s="3">
        <f t="shared" si="117"/>
        <v>1002</v>
      </c>
      <c r="EL93" t="str">
        <f>+VLOOKUP(A93,'[1]Listado jugadores VALORES'!$A:$D,4,FALSE)</f>
        <v>Volante</v>
      </c>
      <c r="EM93">
        <f>+VLOOKUP(EK93,Clubes!$A:$O,15,FALSE)</f>
        <v>2</v>
      </c>
      <c r="EN93">
        <f>+VLOOKUP(EK93,Clubes!$A:$M,13,FALSE)</f>
        <v>3</v>
      </c>
      <c r="EO93">
        <f t="shared" si="81"/>
        <v>0</v>
      </c>
      <c r="EP93">
        <f t="shared" si="82"/>
        <v>0</v>
      </c>
      <c r="EQ93">
        <f t="shared" si="83"/>
        <v>0</v>
      </c>
      <c r="ER93">
        <f t="shared" si="84"/>
        <v>0</v>
      </c>
      <c r="ES93">
        <f t="shared" si="85"/>
        <v>0</v>
      </c>
      <c r="ET93">
        <f t="shared" si="86"/>
        <v>0</v>
      </c>
      <c r="EU93">
        <f t="shared" si="87"/>
        <v>0</v>
      </c>
      <c r="EV93">
        <f t="shared" si="88"/>
        <v>0</v>
      </c>
      <c r="EW93">
        <f t="shared" si="89"/>
        <v>0</v>
      </c>
      <c r="EX93">
        <f t="shared" si="90"/>
        <v>0</v>
      </c>
      <c r="EY93">
        <f t="shared" si="91"/>
        <v>0</v>
      </c>
      <c r="EZ93">
        <f t="shared" si="92"/>
        <v>0</v>
      </c>
      <c r="FA93">
        <f t="shared" si="93"/>
        <v>0</v>
      </c>
      <c r="FB93">
        <f t="shared" si="94"/>
        <v>0</v>
      </c>
      <c r="FC93">
        <f t="shared" si="95"/>
        <v>0</v>
      </c>
    </row>
    <row r="94" spans="1:159">
      <c r="A94" s="139">
        <v>1807</v>
      </c>
      <c r="B94" s="139" t="s">
        <v>507</v>
      </c>
      <c r="C94" s="139">
        <v>10</v>
      </c>
      <c r="D94">
        <v>1</v>
      </c>
      <c r="E94" s="5">
        <v>2</v>
      </c>
      <c r="F94" s="5">
        <v>8</v>
      </c>
      <c r="G94" s="5">
        <v>3</v>
      </c>
      <c r="K94" s="109">
        <f t="shared" si="96"/>
        <v>0</v>
      </c>
      <c r="M94" s="109">
        <f t="shared" si="97"/>
        <v>0</v>
      </c>
      <c r="X94" s="109">
        <f t="shared" si="98"/>
        <v>0</v>
      </c>
      <c r="AI94" s="109">
        <f t="shared" si="99"/>
        <v>0</v>
      </c>
      <c r="AT94" s="109">
        <f t="shared" si="100"/>
        <v>0</v>
      </c>
      <c r="BA94" s="109">
        <f t="shared" si="101"/>
        <v>0</v>
      </c>
      <c r="BB94" s="113"/>
      <c r="BC94" s="113"/>
      <c r="BD94" s="113"/>
      <c r="BE94" s="113"/>
      <c r="BF94" s="113"/>
      <c r="BG94" s="113"/>
      <c r="BH94" s="113"/>
      <c r="BI94" s="113"/>
      <c r="BJ94" s="113"/>
      <c r="BK94" s="113"/>
      <c r="BL94" s="109">
        <f t="shared" si="102"/>
        <v>0</v>
      </c>
      <c r="BW94" s="109">
        <f t="shared" si="103"/>
        <v>0</v>
      </c>
      <c r="BZ94" s="109">
        <f t="shared" si="104"/>
        <v>0</v>
      </c>
      <c r="CA94" s="3"/>
      <c r="CB94" s="3"/>
      <c r="CC94" s="3"/>
      <c r="CD94" s="3"/>
      <c r="CE94" s="109">
        <f t="shared" si="105"/>
        <v>0</v>
      </c>
      <c r="CJ94" s="109">
        <f t="shared" si="106"/>
        <v>0</v>
      </c>
      <c r="CQ94" s="109">
        <f t="shared" si="107"/>
        <v>0</v>
      </c>
      <c r="CV94" s="109">
        <f t="shared" si="108"/>
        <v>0</v>
      </c>
      <c r="DA94" s="109">
        <f t="shared" si="109"/>
        <v>0</v>
      </c>
      <c r="DF94" s="109">
        <f t="shared" si="110"/>
        <v>0</v>
      </c>
      <c r="DK94" s="109">
        <f t="shared" si="111"/>
        <v>0</v>
      </c>
      <c r="DP94" s="109">
        <f t="shared" si="112"/>
        <v>0</v>
      </c>
      <c r="DU94" s="109">
        <f t="shared" si="113"/>
        <v>0</v>
      </c>
      <c r="DZ94" s="109">
        <f t="shared" si="114"/>
        <v>0</v>
      </c>
      <c r="EE94" s="109">
        <f t="shared" si="115"/>
        <v>0</v>
      </c>
      <c r="EF94" s="3"/>
      <c r="EG94" s="3"/>
      <c r="EH94" s="3"/>
      <c r="EI94" s="3"/>
      <c r="EJ94" s="109">
        <f t="shared" si="116"/>
        <v>0</v>
      </c>
      <c r="EK94" s="3">
        <f t="shared" si="117"/>
        <v>1002</v>
      </c>
      <c r="EL94" t="str">
        <f>+VLOOKUP(A94,'[1]Listado jugadores VALORES'!$A:$D,4,FALSE)</f>
        <v>Volante</v>
      </c>
      <c r="EM94">
        <f>+VLOOKUP(EK94,Clubes!$A:$O,15,FALSE)</f>
        <v>2</v>
      </c>
      <c r="EN94">
        <f>+VLOOKUP(EK94,Clubes!$A:$M,13,FALSE)</f>
        <v>3</v>
      </c>
      <c r="EO94">
        <f t="shared" si="81"/>
        <v>0</v>
      </c>
      <c r="EP94">
        <f t="shared" si="82"/>
        <v>0</v>
      </c>
      <c r="EQ94">
        <f t="shared" si="83"/>
        <v>0</v>
      </c>
      <c r="ER94">
        <f t="shared" si="84"/>
        <v>0</v>
      </c>
      <c r="ES94">
        <f t="shared" si="85"/>
        <v>0</v>
      </c>
      <c r="ET94">
        <f t="shared" si="86"/>
        <v>0</v>
      </c>
      <c r="EU94">
        <f t="shared" si="87"/>
        <v>0</v>
      </c>
      <c r="EV94">
        <f t="shared" si="88"/>
        <v>0</v>
      </c>
      <c r="EW94">
        <f t="shared" si="89"/>
        <v>0</v>
      </c>
      <c r="EX94">
        <f t="shared" si="90"/>
        <v>0</v>
      </c>
      <c r="EY94">
        <f t="shared" si="91"/>
        <v>0</v>
      </c>
      <c r="EZ94">
        <f t="shared" si="92"/>
        <v>0</v>
      </c>
      <c r="FA94">
        <f t="shared" si="93"/>
        <v>0</v>
      </c>
      <c r="FB94">
        <f t="shared" si="94"/>
        <v>0</v>
      </c>
      <c r="FC94">
        <f t="shared" si="95"/>
        <v>0</v>
      </c>
    </row>
    <row r="95" spans="1:159">
      <c r="A95" s="139">
        <v>1918</v>
      </c>
      <c r="B95" s="143" t="s">
        <v>508</v>
      </c>
      <c r="C95" s="139">
        <v>10</v>
      </c>
      <c r="D95">
        <v>1</v>
      </c>
      <c r="E95" s="5">
        <v>2</v>
      </c>
      <c r="F95" s="5">
        <v>8</v>
      </c>
      <c r="G95" s="5">
        <v>3</v>
      </c>
      <c r="K95" s="109">
        <f t="shared" si="96"/>
        <v>0</v>
      </c>
      <c r="M95" s="109">
        <f t="shared" si="97"/>
        <v>0</v>
      </c>
      <c r="X95" s="109">
        <f t="shared" si="98"/>
        <v>0</v>
      </c>
      <c r="AI95" s="109">
        <f t="shared" si="99"/>
        <v>0</v>
      </c>
      <c r="AT95" s="109">
        <f t="shared" si="100"/>
        <v>0</v>
      </c>
      <c r="BA95" s="109">
        <f t="shared" si="101"/>
        <v>0</v>
      </c>
      <c r="BB95" s="113"/>
      <c r="BC95" s="113"/>
      <c r="BD95" s="113"/>
      <c r="BE95" s="113"/>
      <c r="BF95" s="113"/>
      <c r="BG95" s="113"/>
      <c r="BH95" s="113"/>
      <c r="BI95" s="113"/>
      <c r="BJ95" s="113"/>
      <c r="BK95" s="113"/>
      <c r="BL95" s="109">
        <f t="shared" si="102"/>
        <v>0</v>
      </c>
      <c r="BW95" s="109">
        <f t="shared" si="103"/>
        <v>0</v>
      </c>
      <c r="BZ95" s="109">
        <f t="shared" si="104"/>
        <v>0</v>
      </c>
      <c r="CA95" s="3"/>
      <c r="CB95" s="3"/>
      <c r="CC95" s="3"/>
      <c r="CD95" s="3"/>
      <c r="CE95" s="109">
        <f t="shared" si="105"/>
        <v>0</v>
      </c>
      <c r="CJ95" s="109">
        <f t="shared" si="106"/>
        <v>0</v>
      </c>
      <c r="CQ95" s="109">
        <f t="shared" si="107"/>
        <v>0</v>
      </c>
      <c r="CV95" s="109">
        <f t="shared" si="108"/>
        <v>0</v>
      </c>
      <c r="DA95" s="109">
        <f t="shared" si="109"/>
        <v>0</v>
      </c>
      <c r="DF95" s="109">
        <f t="shared" si="110"/>
        <v>0</v>
      </c>
      <c r="DK95" s="109">
        <f t="shared" si="111"/>
        <v>0</v>
      </c>
      <c r="DP95" s="109">
        <f t="shared" si="112"/>
        <v>0</v>
      </c>
      <c r="DU95" s="109">
        <f t="shared" si="113"/>
        <v>0</v>
      </c>
      <c r="DZ95" s="109">
        <f t="shared" si="114"/>
        <v>0</v>
      </c>
      <c r="EE95" s="109">
        <f t="shared" si="115"/>
        <v>0</v>
      </c>
      <c r="EF95" s="3"/>
      <c r="EG95" s="3"/>
      <c r="EH95" s="3"/>
      <c r="EI95" s="3"/>
      <c r="EJ95" s="109">
        <f t="shared" si="116"/>
        <v>0</v>
      </c>
      <c r="EK95" s="3">
        <f t="shared" si="117"/>
        <v>1002</v>
      </c>
      <c r="EL95" t="str">
        <f>+VLOOKUP(A95,'[1]Listado jugadores VALORES'!$A:$D,4,FALSE)</f>
        <v>Volante</v>
      </c>
      <c r="EM95">
        <f>+VLOOKUP(EK95,Clubes!$A:$O,15,FALSE)</f>
        <v>2</v>
      </c>
      <c r="EN95">
        <f>+VLOOKUP(EK95,Clubes!$A:$M,13,FALSE)</f>
        <v>3</v>
      </c>
      <c r="EO95">
        <f t="shared" si="81"/>
        <v>0</v>
      </c>
      <c r="EP95">
        <f t="shared" si="82"/>
        <v>0</v>
      </c>
      <c r="EQ95">
        <f t="shared" si="83"/>
        <v>0</v>
      </c>
      <c r="ER95">
        <f t="shared" si="84"/>
        <v>0</v>
      </c>
      <c r="ES95">
        <f t="shared" si="85"/>
        <v>0</v>
      </c>
      <c r="ET95">
        <f t="shared" si="86"/>
        <v>0</v>
      </c>
      <c r="EU95">
        <f t="shared" si="87"/>
        <v>0</v>
      </c>
      <c r="EV95">
        <f t="shared" si="88"/>
        <v>0</v>
      </c>
      <c r="EW95">
        <f t="shared" si="89"/>
        <v>0</v>
      </c>
      <c r="EX95">
        <f t="shared" si="90"/>
        <v>0</v>
      </c>
      <c r="EY95">
        <f t="shared" si="91"/>
        <v>0</v>
      </c>
      <c r="EZ95">
        <f t="shared" si="92"/>
        <v>0</v>
      </c>
      <c r="FA95">
        <f t="shared" si="93"/>
        <v>0</v>
      </c>
      <c r="FB95">
        <f t="shared" si="94"/>
        <v>0</v>
      </c>
      <c r="FC95">
        <f t="shared" si="95"/>
        <v>0</v>
      </c>
    </row>
    <row r="96" spans="1:159">
      <c r="A96" s="139">
        <v>738</v>
      </c>
      <c r="B96" s="139" t="s">
        <v>509</v>
      </c>
      <c r="C96" s="139">
        <v>10</v>
      </c>
      <c r="D96">
        <v>1</v>
      </c>
      <c r="E96" s="5">
        <v>2</v>
      </c>
      <c r="F96" s="5">
        <v>8</v>
      </c>
      <c r="G96" s="5">
        <v>1</v>
      </c>
      <c r="H96" s="5">
        <f>45+11</f>
        <v>56</v>
      </c>
      <c r="K96" s="109">
        <f t="shared" si="96"/>
        <v>0</v>
      </c>
      <c r="M96" s="109">
        <f t="shared" si="97"/>
        <v>0</v>
      </c>
      <c r="X96" s="109">
        <f t="shared" si="98"/>
        <v>0</v>
      </c>
      <c r="AI96" s="109">
        <f t="shared" si="99"/>
        <v>0</v>
      </c>
      <c r="AT96" s="109">
        <f t="shared" si="100"/>
        <v>0</v>
      </c>
      <c r="BA96" s="109">
        <f t="shared" si="101"/>
        <v>0</v>
      </c>
      <c r="BB96" s="113"/>
      <c r="BC96" s="113"/>
      <c r="BD96" s="113"/>
      <c r="BE96" s="113"/>
      <c r="BF96" s="113"/>
      <c r="BG96" s="113"/>
      <c r="BH96" s="113"/>
      <c r="BI96" s="113"/>
      <c r="BJ96" s="113"/>
      <c r="BK96" s="113"/>
      <c r="BL96" s="109">
        <f t="shared" si="102"/>
        <v>0</v>
      </c>
      <c r="BW96" s="109">
        <f t="shared" si="103"/>
        <v>0</v>
      </c>
      <c r="BZ96" s="109">
        <f t="shared" si="104"/>
        <v>0</v>
      </c>
      <c r="CA96" s="3"/>
      <c r="CB96" s="3"/>
      <c r="CC96" s="3"/>
      <c r="CD96" s="3"/>
      <c r="CE96" s="109">
        <f t="shared" si="105"/>
        <v>0</v>
      </c>
      <c r="CJ96" s="109">
        <f t="shared" si="106"/>
        <v>0</v>
      </c>
      <c r="CQ96" s="109">
        <f t="shared" si="107"/>
        <v>0</v>
      </c>
      <c r="CV96" s="109">
        <f t="shared" si="108"/>
        <v>0</v>
      </c>
      <c r="DA96" s="109">
        <f t="shared" si="109"/>
        <v>0</v>
      </c>
      <c r="DF96" s="109">
        <f t="shared" si="110"/>
        <v>0</v>
      </c>
      <c r="DK96" s="109">
        <f t="shared" si="111"/>
        <v>0</v>
      </c>
      <c r="DP96" s="109">
        <f t="shared" si="112"/>
        <v>0</v>
      </c>
      <c r="DU96" s="109">
        <f t="shared" si="113"/>
        <v>0</v>
      </c>
      <c r="DZ96" s="109">
        <f t="shared" si="114"/>
        <v>0</v>
      </c>
      <c r="EE96" s="109">
        <f t="shared" si="115"/>
        <v>0</v>
      </c>
      <c r="EF96" s="3"/>
      <c r="EG96" s="3"/>
      <c r="EH96" s="3"/>
      <c r="EI96" s="3"/>
      <c r="EJ96" s="109">
        <f t="shared" si="116"/>
        <v>0</v>
      </c>
      <c r="EK96" s="3">
        <f t="shared" si="117"/>
        <v>1002</v>
      </c>
      <c r="EL96" t="str">
        <f>+VLOOKUP(A96,'[1]Listado jugadores VALORES'!$A:$D,4,FALSE)</f>
        <v>Volante</v>
      </c>
      <c r="EM96">
        <f>+VLOOKUP(EK96,Clubes!$A:$O,15,FALSE)</f>
        <v>2</v>
      </c>
      <c r="EN96">
        <f>+VLOOKUP(EK96,Clubes!$A:$M,13,FALSE)</f>
        <v>3</v>
      </c>
      <c r="EO96">
        <f t="shared" si="81"/>
        <v>2</v>
      </c>
      <c r="EP96">
        <f t="shared" si="82"/>
        <v>1</v>
      </c>
      <c r="EQ96">
        <f t="shared" si="83"/>
        <v>0</v>
      </c>
      <c r="ER96">
        <f t="shared" si="84"/>
        <v>0</v>
      </c>
      <c r="ES96">
        <f t="shared" si="85"/>
        <v>0</v>
      </c>
      <c r="ET96">
        <f t="shared" si="86"/>
        <v>0</v>
      </c>
      <c r="EU96">
        <f t="shared" si="87"/>
        <v>0</v>
      </c>
      <c r="EV96">
        <f t="shared" si="88"/>
        <v>0</v>
      </c>
      <c r="EW96">
        <f t="shared" si="89"/>
        <v>0</v>
      </c>
      <c r="EX96">
        <f t="shared" si="90"/>
        <v>0</v>
      </c>
      <c r="EY96">
        <f t="shared" si="91"/>
        <v>0</v>
      </c>
      <c r="EZ96">
        <f t="shared" si="92"/>
        <v>0</v>
      </c>
      <c r="FA96">
        <f t="shared" si="93"/>
        <v>0</v>
      </c>
      <c r="FB96">
        <f t="shared" si="94"/>
        <v>0</v>
      </c>
      <c r="FC96">
        <f t="shared" si="95"/>
        <v>3</v>
      </c>
    </row>
    <row r="97" spans="1:159">
      <c r="A97" s="139">
        <v>718</v>
      </c>
      <c r="B97" s="139" t="s">
        <v>510</v>
      </c>
      <c r="C97" s="139">
        <v>10</v>
      </c>
      <c r="D97">
        <v>1</v>
      </c>
      <c r="E97" s="5">
        <v>2</v>
      </c>
      <c r="F97" s="5">
        <v>8</v>
      </c>
      <c r="G97" s="5">
        <v>1</v>
      </c>
      <c r="H97" s="5">
        <f>45+17</f>
        <v>62</v>
      </c>
      <c r="I97" s="4">
        <v>20</v>
      </c>
      <c r="K97" s="109">
        <f t="shared" si="96"/>
        <v>1</v>
      </c>
      <c r="M97" s="109">
        <f t="shared" si="97"/>
        <v>0</v>
      </c>
      <c r="X97" s="109">
        <f t="shared" si="98"/>
        <v>0</v>
      </c>
      <c r="AI97" s="109">
        <f t="shared" si="99"/>
        <v>0</v>
      </c>
      <c r="AT97" s="109">
        <f t="shared" si="100"/>
        <v>0</v>
      </c>
      <c r="BA97" s="109">
        <f t="shared" si="101"/>
        <v>0</v>
      </c>
      <c r="BB97" s="113"/>
      <c r="BC97" s="113"/>
      <c r="BD97" s="113"/>
      <c r="BE97" s="113"/>
      <c r="BF97" s="113"/>
      <c r="BG97" s="113"/>
      <c r="BH97" s="113"/>
      <c r="BI97" s="113"/>
      <c r="BJ97" s="113"/>
      <c r="BK97" s="113"/>
      <c r="BL97" s="109">
        <f t="shared" si="102"/>
        <v>0</v>
      </c>
      <c r="BW97" s="109">
        <f t="shared" si="103"/>
        <v>0</v>
      </c>
      <c r="BZ97" s="109">
        <f t="shared" si="104"/>
        <v>0</v>
      </c>
      <c r="CA97" s="3"/>
      <c r="CB97" s="3"/>
      <c r="CC97" s="3"/>
      <c r="CD97" s="3"/>
      <c r="CE97" s="109">
        <f t="shared" si="105"/>
        <v>0</v>
      </c>
      <c r="CJ97" s="109">
        <f t="shared" si="106"/>
        <v>0</v>
      </c>
      <c r="CQ97" s="109">
        <f t="shared" si="107"/>
        <v>0</v>
      </c>
      <c r="CV97" s="109">
        <f t="shared" si="108"/>
        <v>0</v>
      </c>
      <c r="DA97" s="109">
        <f t="shared" si="109"/>
        <v>0</v>
      </c>
      <c r="DF97" s="109">
        <f t="shared" si="110"/>
        <v>0</v>
      </c>
      <c r="DK97" s="109">
        <f t="shared" si="111"/>
        <v>0</v>
      </c>
      <c r="DP97" s="109">
        <f t="shared" si="112"/>
        <v>0</v>
      </c>
      <c r="DU97" s="109">
        <f t="shared" si="113"/>
        <v>0</v>
      </c>
      <c r="DZ97" s="109">
        <f t="shared" si="114"/>
        <v>0</v>
      </c>
      <c r="EE97" s="109">
        <f t="shared" si="115"/>
        <v>0</v>
      </c>
      <c r="EF97" s="3"/>
      <c r="EG97" s="3"/>
      <c r="EH97" s="3"/>
      <c r="EI97" s="3"/>
      <c r="EJ97" s="109">
        <f t="shared" si="116"/>
        <v>0</v>
      </c>
      <c r="EK97" s="3">
        <f t="shared" si="117"/>
        <v>1002</v>
      </c>
      <c r="EL97" t="str">
        <f>+VLOOKUP(A97,'[1]Listado jugadores VALORES'!$A:$D,4,FALSE)</f>
        <v>Delantero</v>
      </c>
      <c r="EM97">
        <f>+VLOOKUP(EK97,Clubes!$A:$O,15,FALSE)</f>
        <v>2</v>
      </c>
      <c r="EN97">
        <f>+VLOOKUP(EK97,Clubes!$A:$M,13,FALSE)</f>
        <v>3</v>
      </c>
      <c r="EO97">
        <f t="shared" si="81"/>
        <v>2</v>
      </c>
      <c r="EP97">
        <f t="shared" si="82"/>
        <v>2</v>
      </c>
      <c r="EQ97">
        <f t="shared" si="83"/>
        <v>-1</v>
      </c>
      <c r="ER97">
        <f t="shared" si="84"/>
        <v>0</v>
      </c>
      <c r="ES97">
        <f t="shared" si="85"/>
        <v>0</v>
      </c>
      <c r="ET97">
        <f t="shared" si="86"/>
        <v>0</v>
      </c>
      <c r="EU97">
        <f t="shared" si="87"/>
        <v>0</v>
      </c>
      <c r="EV97">
        <f t="shared" si="88"/>
        <v>0</v>
      </c>
      <c r="EW97">
        <f t="shared" si="89"/>
        <v>0</v>
      </c>
      <c r="EX97">
        <f t="shared" si="90"/>
        <v>0</v>
      </c>
      <c r="EY97">
        <f t="shared" si="91"/>
        <v>0</v>
      </c>
      <c r="EZ97">
        <f t="shared" si="92"/>
        <v>0</v>
      </c>
      <c r="FA97">
        <f t="shared" si="93"/>
        <v>0</v>
      </c>
      <c r="FB97">
        <f t="shared" si="94"/>
        <v>-2</v>
      </c>
      <c r="FC97">
        <f t="shared" si="95"/>
        <v>1</v>
      </c>
    </row>
    <row r="98" spans="1:159">
      <c r="A98" s="139">
        <v>1972</v>
      </c>
      <c r="B98" t="s">
        <v>511</v>
      </c>
      <c r="C98" s="139">
        <v>10</v>
      </c>
      <c r="D98">
        <v>1</v>
      </c>
      <c r="E98" s="5">
        <v>2</v>
      </c>
      <c r="F98" s="5">
        <v>8</v>
      </c>
      <c r="G98" s="5">
        <v>1</v>
      </c>
      <c r="H98" s="5">
        <v>90</v>
      </c>
      <c r="K98" s="109">
        <f t="shared" si="96"/>
        <v>0</v>
      </c>
      <c r="M98" s="109">
        <f t="shared" si="97"/>
        <v>0</v>
      </c>
      <c r="X98" s="109">
        <f t="shared" si="98"/>
        <v>0</v>
      </c>
      <c r="AI98" s="109">
        <f t="shared" si="99"/>
        <v>0</v>
      </c>
      <c r="AT98" s="109">
        <f t="shared" si="100"/>
        <v>0</v>
      </c>
      <c r="BA98" s="109">
        <f t="shared" si="101"/>
        <v>0</v>
      </c>
      <c r="BB98" s="113"/>
      <c r="BC98" s="113"/>
      <c r="BD98" s="113"/>
      <c r="BE98" s="113"/>
      <c r="BF98" s="113"/>
      <c r="BG98" s="113"/>
      <c r="BH98" s="113"/>
      <c r="BI98" s="113"/>
      <c r="BJ98" s="113"/>
      <c r="BK98" s="113"/>
      <c r="BL98" s="109">
        <f t="shared" si="102"/>
        <v>0</v>
      </c>
      <c r="BW98" s="109">
        <f t="shared" si="103"/>
        <v>0</v>
      </c>
      <c r="BZ98" s="109">
        <f t="shared" si="104"/>
        <v>0</v>
      </c>
      <c r="CA98" s="3"/>
      <c r="CB98" s="3"/>
      <c r="CC98" s="3"/>
      <c r="CD98" s="3"/>
      <c r="CE98" s="109">
        <f t="shared" si="105"/>
        <v>0</v>
      </c>
      <c r="CJ98" s="109">
        <f t="shared" si="106"/>
        <v>0</v>
      </c>
      <c r="CQ98" s="109">
        <f t="shared" si="107"/>
        <v>0</v>
      </c>
      <c r="CV98" s="109">
        <f t="shared" si="108"/>
        <v>0</v>
      </c>
      <c r="DA98" s="109">
        <f t="shared" si="109"/>
        <v>0</v>
      </c>
      <c r="DF98" s="109">
        <f t="shared" si="110"/>
        <v>0</v>
      </c>
      <c r="DK98" s="109">
        <f t="shared" si="111"/>
        <v>0</v>
      </c>
      <c r="DP98" s="109">
        <f t="shared" si="112"/>
        <v>0</v>
      </c>
      <c r="DU98" s="109">
        <f t="shared" si="113"/>
        <v>0</v>
      </c>
      <c r="DZ98" s="109">
        <f t="shared" si="114"/>
        <v>0</v>
      </c>
      <c r="EE98" s="109">
        <f t="shared" si="115"/>
        <v>0</v>
      </c>
      <c r="EF98" s="3"/>
      <c r="EG98" s="3"/>
      <c r="EH98" s="3"/>
      <c r="EI98" s="3"/>
      <c r="EJ98" s="109">
        <f t="shared" si="116"/>
        <v>0</v>
      </c>
      <c r="EK98" s="3">
        <f t="shared" si="117"/>
        <v>1002</v>
      </c>
      <c r="EL98" t="str">
        <f>+VLOOKUP(A98,'[1]Listado jugadores VALORES'!$A:$D,4,FALSE)</f>
        <v>Defensa</v>
      </c>
      <c r="EM98">
        <f>+VLOOKUP(EK98,Clubes!$A:$O,15,FALSE)</f>
        <v>2</v>
      </c>
      <c r="EN98">
        <f>+VLOOKUP(EK98,Clubes!$A:$M,13,FALSE)</f>
        <v>3</v>
      </c>
      <c r="EO98">
        <f t="shared" si="81"/>
        <v>2</v>
      </c>
      <c r="EP98">
        <f t="shared" si="82"/>
        <v>2</v>
      </c>
      <c r="EQ98">
        <f t="shared" si="83"/>
        <v>0</v>
      </c>
      <c r="ER98">
        <f t="shared" si="84"/>
        <v>0</v>
      </c>
      <c r="ES98">
        <f t="shared" si="85"/>
        <v>0</v>
      </c>
      <c r="ET98">
        <f t="shared" si="86"/>
        <v>0</v>
      </c>
      <c r="EU98">
        <f t="shared" si="87"/>
        <v>0</v>
      </c>
      <c r="EV98">
        <f t="shared" si="88"/>
        <v>0</v>
      </c>
      <c r="EW98">
        <f t="shared" si="89"/>
        <v>-1</v>
      </c>
      <c r="EX98">
        <f t="shared" si="90"/>
        <v>0</v>
      </c>
      <c r="EY98">
        <f t="shared" si="91"/>
        <v>0</v>
      </c>
      <c r="EZ98">
        <f t="shared" si="92"/>
        <v>0</v>
      </c>
      <c r="FA98">
        <f t="shared" si="93"/>
        <v>0</v>
      </c>
      <c r="FB98">
        <f t="shared" si="94"/>
        <v>-2</v>
      </c>
      <c r="FC98">
        <f t="shared" si="95"/>
        <v>1</v>
      </c>
    </row>
    <row r="99" spans="1:159">
      <c r="A99" s="139">
        <v>210</v>
      </c>
      <c r="B99" t="s">
        <v>512</v>
      </c>
      <c r="C99" s="139">
        <v>10</v>
      </c>
      <c r="D99">
        <v>1</v>
      </c>
      <c r="E99" s="5">
        <v>2</v>
      </c>
      <c r="F99" s="5">
        <v>8</v>
      </c>
      <c r="G99" s="5">
        <v>1</v>
      </c>
      <c r="H99" s="5">
        <v>90</v>
      </c>
      <c r="K99" s="109">
        <f t="shared" si="96"/>
        <v>0</v>
      </c>
      <c r="M99" s="109">
        <f t="shared" si="97"/>
        <v>0</v>
      </c>
      <c r="X99" s="109">
        <f t="shared" si="98"/>
        <v>0</v>
      </c>
      <c r="AI99" s="109">
        <f t="shared" si="99"/>
        <v>0</v>
      </c>
      <c r="AT99" s="109">
        <f t="shared" si="100"/>
        <v>0</v>
      </c>
      <c r="BA99" s="109">
        <f t="shared" si="101"/>
        <v>0</v>
      </c>
      <c r="BB99" s="113"/>
      <c r="BC99" s="113"/>
      <c r="BD99" s="113"/>
      <c r="BE99" s="113"/>
      <c r="BF99" s="113"/>
      <c r="BG99" s="113"/>
      <c r="BH99" s="113"/>
      <c r="BI99" s="113"/>
      <c r="BJ99" s="113"/>
      <c r="BK99" s="113"/>
      <c r="BL99" s="109">
        <f t="shared" si="102"/>
        <v>0</v>
      </c>
      <c r="BW99" s="109">
        <f t="shared" si="103"/>
        <v>0</v>
      </c>
      <c r="BZ99" s="109">
        <f t="shared" si="104"/>
        <v>0</v>
      </c>
      <c r="CA99" s="3"/>
      <c r="CB99" s="3"/>
      <c r="CC99" s="3"/>
      <c r="CD99" s="3"/>
      <c r="CE99" s="109">
        <f t="shared" si="105"/>
        <v>0</v>
      </c>
      <c r="CJ99" s="109">
        <f t="shared" si="106"/>
        <v>0</v>
      </c>
      <c r="CQ99" s="109">
        <f t="shared" si="107"/>
        <v>0</v>
      </c>
      <c r="CV99" s="109">
        <f t="shared" si="108"/>
        <v>0</v>
      </c>
      <c r="DA99" s="109">
        <f t="shared" si="109"/>
        <v>0</v>
      </c>
      <c r="DF99" s="109">
        <f t="shared" si="110"/>
        <v>0</v>
      </c>
      <c r="DK99" s="109">
        <f t="shared" si="111"/>
        <v>0</v>
      </c>
      <c r="DP99" s="109">
        <f t="shared" si="112"/>
        <v>0</v>
      </c>
      <c r="DU99" s="109">
        <f t="shared" si="113"/>
        <v>0</v>
      </c>
      <c r="DZ99" s="109">
        <f t="shared" si="114"/>
        <v>0</v>
      </c>
      <c r="EE99" s="109">
        <f t="shared" si="115"/>
        <v>0</v>
      </c>
      <c r="EF99" s="3"/>
      <c r="EG99" s="3"/>
      <c r="EH99" s="3"/>
      <c r="EI99" s="3"/>
      <c r="EJ99" s="109">
        <f t="shared" si="116"/>
        <v>0</v>
      </c>
      <c r="EK99" s="3">
        <f t="shared" si="117"/>
        <v>1002</v>
      </c>
      <c r="EL99" t="str">
        <f>+VLOOKUP(A99,'[1]Listado jugadores VALORES'!$A:$D,4,FALSE)</f>
        <v>Defensa</v>
      </c>
      <c r="EM99">
        <f>+VLOOKUP(EK99,Clubes!$A:$O,15,FALSE)</f>
        <v>2</v>
      </c>
      <c r="EN99">
        <f>+VLOOKUP(EK99,Clubes!$A:$M,13,FALSE)</f>
        <v>3</v>
      </c>
      <c r="EO99">
        <f t="shared" si="81"/>
        <v>2</v>
      </c>
      <c r="EP99">
        <f t="shared" si="82"/>
        <v>2</v>
      </c>
      <c r="EQ99">
        <f t="shared" si="83"/>
        <v>0</v>
      </c>
      <c r="ER99">
        <f t="shared" si="84"/>
        <v>0</v>
      </c>
      <c r="ES99">
        <f t="shared" si="85"/>
        <v>0</v>
      </c>
      <c r="ET99">
        <f t="shared" si="86"/>
        <v>0</v>
      </c>
      <c r="EU99">
        <f t="shared" si="87"/>
        <v>0</v>
      </c>
      <c r="EV99">
        <f t="shared" si="88"/>
        <v>0</v>
      </c>
      <c r="EW99">
        <f t="shared" si="89"/>
        <v>-1</v>
      </c>
      <c r="EX99">
        <f t="shared" si="90"/>
        <v>0</v>
      </c>
      <c r="EY99">
        <f t="shared" si="91"/>
        <v>0</v>
      </c>
      <c r="EZ99">
        <f t="shared" si="92"/>
        <v>0</v>
      </c>
      <c r="FA99">
        <f t="shared" si="93"/>
        <v>0</v>
      </c>
      <c r="FB99">
        <f t="shared" si="94"/>
        <v>-2</v>
      </c>
      <c r="FC99">
        <f t="shared" si="95"/>
        <v>1</v>
      </c>
    </row>
    <row r="100" spans="1:159">
      <c r="A100" s="139">
        <v>1891</v>
      </c>
      <c r="B100" s="139" t="s">
        <v>513</v>
      </c>
      <c r="C100" s="139">
        <v>10</v>
      </c>
      <c r="D100">
        <v>1</v>
      </c>
      <c r="E100" s="5">
        <v>2</v>
      </c>
      <c r="F100" s="5">
        <v>8</v>
      </c>
      <c r="G100" s="5">
        <v>2</v>
      </c>
      <c r="K100" s="109">
        <f t="shared" si="96"/>
        <v>0</v>
      </c>
      <c r="M100" s="109">
        <f t="shared" si="97"/>
        <v>0</v>
      </c>
      <c r="X100" s="109">
        <f t="shared" si="98"/>
        <v>0</v>
      </c>
      <c r="AI100" s="109">
        <f t="shared" si="99"/>
        <v>0</v>
      </c>
      <c r="AT100" s="109">
        <f t="shared" si="100"/>
        <v>0</v>
      </c>
      <c r="BA100" s="109">
        <f t="shared" si="101"/>
        <v>0</v>
      </c>
      <c r="BB100" s="113"/>
      <c r="BC100" s="113"/>
      <c r="BD100" s="113"/>
      <c r="BE100" s="113"/>
      <c r="BF100" s="113"/>
      <c r="BG100" s="113"/>
      <c r="BH100" s="113"/>
      <c r="BI100" s="113"/>
      <c r="BJ100" s="113"/>
      <c r="BK100" s="113"/>
      <c r="BL100" s="109">
        <f t="shared" si="102"/>
        <v>0</v>
      </c>
      <c r="BW100" s="109">
        <f t="shared" si="103"/>
        <v>0</v>
      </c>
      <c r="BZ100" s="109">
        <f t="shared" si="104"/>
        <v>0</v>
      </c>
      <c r="CA100" s="3"/>
      <c r="CB100" s="3"/>
      <c r="CC100" s="3"/>
      <c r="CD100" s="3"/>
      <c r="CE100" s="109">
        <f t="shared" si="105"/>
        <v>0</v>
      </c>
      <c r="CJ100" s="109">
        <f t="shared" si="106"/>
        <v>0</v>
      </c>
      <c r="CQ100" s="109">
        <f t="shared" si="107"/>
        <v>0</v>
      </c>
      <c r="CV100" s="109">
        <f t="shared" si="108"/>
        <v>0</v>
      </c>
      <c r="DA100" s="109">
        <f t="shared" si="109"/>
        <v>0</v>
      </c>
      <c r="DF100" s="109">
        <f t="shared" si="110"/>
        <v>0</v>
      </c>
      <c r="DK100" s="109">
        <f t="shared" si="111"/>
        <v>0</v>
      </c>
      <c r="DP100" s="109">
        <f t="shared" si="112"/>
        <v>0</v>
      </c>
      <c r="DU100" s="109">
        <f t="shared" si="113"/>
        <v>0</v>
      </c>
      <c r="DZ100" s="109">
        <f t="shared" si="114"/>
        <v>0</v>
      </c>
      <c r="EE100" s="109">
        <f t="shared" si="115"/>
        <v>0</v>
      </c>
      <c r="EF100" s="3"/>
      <c r="EG100" s="3"/>
      <c r="EH100" s="3"/>
      <c r="EI100" s="3"/>
      <c r="EJ100" s="109">
        <f t="shared" si="116"/>
        <v>0</v>
      </c>
      <c r="EK100" s="3">
        <f t="shared" si="117"/>
        <v>1002</v>
      </c>
      <c r="EL100" t="str">
        <f>+VLOOKUP(A100,'[1]Listado jugadores VALORES'!$A:$D,4,FALSE)</f>
        <v>Volante</v>
      </c>
      <c r="EM100">
        <f>+VLOOKUP(EK100,Clubes!$A:$O,15,FALSE)</f>
        <v>2</v>
      </c>
      <c r="EN100">
        <f>+VLOOKUP(EK100,Clubes!$A:$M,13,FALSE)</f>
        <v>3</v>
      </c>
      <c r="EO100">
        <f t="shared" si="81"/>
        <v>1</v>
      </c>
      <c r="EP100">
        <f t="shared" si="82"/>
        <v>0</v>
      </c>
      <c r="EQ100">
        <f t="shared" si="83"/>
        <v>0</v>
      </c>
      <c r="ER100">
        <f t="shared" si="84"/>
        <v>0</v>
      </c>
      <c r="ES100">
        <f t="shared" si="85"/>
        <v>0</v>
      </c>
      <c r="ET100">
        <f t="shared" si="86"/>
        <v>0</v>
      </c>
      <c r="EU100">
        <f t="shared" si="87"/>
        <v>0</v>
      </c>
      <c r="EV100">
        <f t="shared" si="88"/>
        <v>0</v>
      </c>
      <c r="EW100">
        <f t="shared" si="89"/>
        <v>0</v>
      </c>
      <c r="EX100">
        <f t="shared" si="90"/>
        <v>0</v>
      </c>
      <c r="EY100">
        <f t="shared" si="91"/>
        <v>0</v>
      </c>
      <c r="EZ100">
        <f t="shared" si="92"/>
        <v>0</v>
      </c>
      <c r="FA100">
        <f t="shared" si="93"/>
        <v>0</v>
      </c>
      <c r="FB100">
        <f t="shared" si="94"/>
        <v>0</v>
      </c>
      <c r="FC100">
        <f t="shared" si="95"/>
        <v>1</v>
      </c>
    </row>
    <row r="101" spans="1:159">
      <c r="A101" s="139">
        <v>48</v>
      </c>
      <c r="B101" s="139" t="s">
        <v>514</v>
      </c>
      <c r="C101" s="139">
        <v>10</v>
      </c>
      <c r="D101">
        <v>1</v>
      </c>
      <c r="E101" s="5">
        <v>2</v>
      </c>
      <c r="F101" s="5">
        <v>8</v>
      </c>
      <c r="G101" s="5">
        <v>2</v>
      </c>
      <c r="H101" s="5">
        <f>90-56</f>
        <v>34</v>
      </c>
      <c r="K101" s="109">
        <f t="shared" si="96"/>
        <v>0</v>
      </c>
      <c r="M101" s="109">
        <f t="shared" si="97"/>
        <v>0</v>
      </c>
      <c r="X101" s="109">
        <f t="shared" si="98"/>
        <v>0</v>
      </c>
      <c r="AI101" s="109">
        <f t="shared" si="99"/>
        <v>0</v>
      </c>
      <c r="AT101" s="109">
        <f t="shared" si="100"/>
        <v>0</v>
      </c>
      <c r="BA101" s="109">
        <f t="shared" si="101"/>
        <v>0</v>
      </c>
      <c r="BB101" s="113"/>
      <c r="BC101" s="113"/>
      <c r="BD101" s="113"/>
      <c r="BE101" s="113"/>
      <c r="BF101" s="113"/>
      <c r="BG101" s="113"/>
      <c r="BH101" s="113"/>
      <c r="BI101" s="113"/>
      <c r="BJ101" s="113"/>
      <c r="BK101" s="113"/>
      <c r="BL101" s="109">
        <f t="shared" si="102"/>
        <v>0</v>
      </c>
      <c r="BW101" s="109">
        <f t="shared" si="103"/>
        <v>0</v>
      </c>
      <c r="BZ101" s="109">
        <f t="shared" si="104"/>
        <v>0</v>
      </c>
      <c r="CA101" s="3"/>
      <c r="CB101" s="3"/>
      <c r="CC101" s="3"/>
      <c r="CD101" s="3"/>
      <c r="CE101" s="109">
        <f t="shared" si="105"/>
        <v>0</v>
      </c>
      <c r="CJ101" s="109">
        <f t="shared" si="106"/>
        <v>0</v>
      </c>
      <c r="CQ101" s="109">
        <f t="shared" si="107"/>
        <v>0</v>
      </c>
      <c r="CV101" s="109">
        <f t="shared" si="108"/>
        <v>0</v>
      </c>
      <c r="DA101" s="109">
        <f t="shared" si="109"/>
        <v>0</v>
      </c>
      <c r="DF101" s="109">
        <f t="shared" si="110"/>
        <v>0</v>
      </c>
      <c r="DK101" s="109">
        <f t="shared" si="111"/>
        <v>0</v>
      </c>
      <c r="DP101" s="109">
        <f t="shared" si="112"/>
        <v>0</v>
      </c>
      <c r="DU101" s="109">
        <f t="shared" si="113"/>
        <v>0</v>
      </c>
      <c r="DZ101" s="109">
        <f t="shared" si="114"/>
        <v>0</v>
      </c>
      <c r="EE101" s="109">
        <f t="shared" si="115"/>
        <v>0</v>
      </c>
      <c r="EF101" s="3"/>
      <c r="EG101" s="3"/>
      <c r="EH101" s="3"/>
      <c r="EI101" s="3"/>
      <c r="EJ101" s="109">
        <f t="shared" si="116"/>
        <v>0</v>
      </c>
      <c r="EK101" s="3">
        <f t="shared" si="117"/>
        <v>1002</v>
      </c>
      <c r="EL101" t="str">
        <f>+VLOOKUP(A101,'[1]Listado jugadores VALORES'!$A:$D,4,FALSE)</f>
        <v>Delantero</v>
      </c>
      <c r="EM101">
        <f>+VLOOKUP(EK101,Clubes!$A:$O,15,FALSE)</f>
        <v>2</v>
      </c>
      <c r="EN101">
        <f>+VLOOKUP(EK101,Clubes!$A:$M,13,FALSE)</f>
        <v>3</v>
      </c>
      <c r="EO101">
        <f t="shared" si="81"/>
        <v>1</v>
      </c>
      <c r="EP101">
        <f t="shared" si="82"/>
        <v>1</v>
      </c>
      <c r="EQ101">
        <f t="shared" si="83"/>
        <v>0</v>
      </c>
      <c r="ER101">
        <f t="shared" si="84"/>
        <v>0</v>
      </c>
      <c r="ES101">
        <f t="shared" si="85"/>
        <v>0</v>
      </c>
      <c r="ET101">
        <f t="shared" si="86"/>
        <v>0</v>
      </c>
      <c r="EU101">
        <f t="shared" si="87"/>
        <v>0</v>
      </c>
      <c r="EV101">
        <f t="shared" si="88"/>
        <v>0</v>
      </c>
      <c r="EW101">
        <f t="shared" si="89"/>
        <v>0</v>
      </c>
      <c r="EX101">
        <f t="shared" si="90"/>
        <v>0</v>
      </c>
      <c r="EY101">
        <f t="shared" si="91"/>
        <v>0</v>
      </c>
      <c r="EZ101">
        <f t="shared" si="92"/>
        <v>0</v>
      </c>
      <c r="FA101">
        <f t="shared" si="93"/>
        <v>0</v>
      </c>
      <c r="FB101">
        <f t="shared" si="94"/>
        <v>0</v>
      </c>
      <c r="FC101">
        <f t="shared" si="95"/>
        <v>2</v>
      </c>
    </row>
    <row r="102" spans="1:159">
      <c r="A102" s="139">
        <v>1971</v>
      </c>
      <c r="B102" s="139" t="s">
        <v>805</v>
      </c>
      <c r="C102" s="139">
        <v>10</v>
      </c>
      <c r="D102">
        <v>1</v>
      </c>
      <c r="E102" s="5">
        <v>2</v>
      </c>
      <c r="F102" s="5">
        <v>8</v>
      </c>
      <c r="G102" s="5">
        <v>2</v>
      </c>
      <c r="K102" s="109">
        <f t="shared" ref="K102" si="118">COUNTIF(I102:J102,"&gt;0")</f>
        <v>0</v>
      </c>
      <c r="M102" s="109">
        <f t="shared" ref="M102" si="119">COUNTIF(L102,"&gt;0")</f>
        <v>0</v>
      </c>
      <c r="X102" s="109">
        <f t="shared" ref="X102" si="120">COUNTIF(N102:W102,"&gt;0")</f>
        <v>0</v>
      </c>
      <c r="AI102" s="109">
        <f t="shared" ref="AI102" si="121">COUNTIF(Y102:AH102,"&gt;0")</f>
        <v>0</v>
      </c>
      <c r="AT102" s="109">
        <f t="shared" ref="AT102" si="122">COUNTIF(AJ102:AS102,"&gt;0")</f>
        <v>0</v>
      </c>
      <c r="BA102" s="109">
        <f t="shared" ref="BA102" si="123">COUNTIF(AV102:AZ102,"&gt;0")</f>
        <v>0</v>
      </c>
      <c r="BB102" s="113"/>
      <c r="BC102" s="113"/>
      <c r="BD102" s="113"/>
      <c r="BE102" s="113"/>
      <c r="BF102" s="113"/>
      <c r="BG102" s="113"/>
      <c r="BH102" s="113"/>
      <c r="BI102" s="113"/>
      <c r="BJ102" s="113"/>
      <c r="BK102" s="113"/>
      <c r="BL102" s="109">
        <f t="shared" ref="BL102" si="124">COUNTIF(BB102:BK102,"&gt;0")</f>
        <v>0</v>
      </c>
      <c r="BW102" s="109">
        <f t="shared" ref="BW102" si="125">COUNTIF(BM102:BV102,"&gt;0")</f>
        <v>0</v>
      </c>
      <c r="BZ102" s="109">
        <f t="shared" ref="BZ102" si="126">SUM(BX102:BY102)</f>
        <v>0</v>
      </c>
      <c r="CA102" s="3"/>
      <c r="CB102" s="3"/>
      <c r="CC102" s="3"/>
      <c r="CD102" s="3"/>
      <c r="CE102" s="109">
        <f t="shared" ref="CE102" si="127">COUNTIF(CA102:CD102,"&gt;0")</f>
        <v>0</v>
      </c>
      <c r="CJ102" s="109">
        <f t="shared" ref="CJ102" si="128">COUNTIF(CF102:CI102,"&gt;0")</f>
        <v>0</v>
      </c>
      <c r="CQ102" s="109">
        <f t="shared" ref="CQ102" si="129">COUNTIF(CM102:CP102,"&gt;0")</f>
        <v>0</v>
      </c>
      <c r="CV102" s="109">
        <f t="shared" ref="CV102" si="130">COUNTIF(CR102:CU102,"&gt;0")</f>
        <v>0</v>
      </c>
      <c r="DA102" s="109">
        <f t="shared" ref="DA102" si="131">COUNTIF(CW102:CZ102,"&gt;0")</f>
        <v>0</v>
      </c>
      <c r="DF102" s="109">
        <f t="shared" ref="DF102" si="132">COUNTIF(DB102:DE102,"&gt;0")</f>
        <v>0</v>
      </c>
      <c r="DK102" s="109">
        <f t="shared" ref="DK102" si="133">COUNTIF(DG102:DJ102,"&gt;0")</f>
        <v>0</v>
      </c>
      <c r="DP102" s="109">
        <f t="shared" ref="DP102" si="134">COUNTIF(DL102:DO102,"&gt;0")</f>
        <v>0</v>
      </c>
      <c r="DU102" s="109">
        <f t="shared" ref="DU102" si="135">COUNTIF(DQ102:DT102,"&gt;0")</f>
        <v>0</v>
      </c>
      <c r="DZ102" s="109">
        <f t="shared" ref="DZ102" si="136">COUNTIF(DV102:DY102,"&gt;0")</f>
        <v>0</v>
      </c>
      <c r="EE102" s="109">
        <f t="shared" ref="EE102" si="137">COUNTIF(EA102:ED102,"&gt;0")</f>
        <v>0</v>
      </c>
      <c r="EF102" s="3"/>
      <c r="EG102" s="3"/>
      <c r="EH102" s="3"/>
      <c r="EI102" s="3"/>
      <c r="EJ102" s="109">
        <f t="shared" ref="EJ102" si="138">COUNTIF(EF102:EI102,"&gt;0")</f>
        <v>0</v>
      </c>
      <c r="EK102" s="3">
        <f t="shared" ref="EK102" si="139">+C102*100+E102</f>
        <v>1002</v>
      </c>
      <c r="EL102" t="str">
        <f>+VLOOKUP(A102,'[1]Listado jugadores VALORES'!$A:$D,4,FALSE)</f>
        <v>Portero</v>
      </c>
      <c r="EM102">
        <f>+VLOOKUP(EK102,Clubes!$A:$O,15,FALSE)</f>
        <v>2</v>
      </c>
      <c r="EN102">
        <f>+VLOOKUP(EK102,Clubes!$A:$M,13,FALSE)</f>
        <v>3</v>
      </c>
      <c r="EO102">
        <f t="shared" ref="EO102" si="140">IF(G102=1,2,IF(G102=2,1,0))</f>
        <v>1</v>
      </c>
      <c r="EP102">
        <f t="shared" ref="EP102" si="141">+IF(H102=0,0,IF(H102&gt;=60,2,IF(H102&lt;60,1)))</f>
        <v>0</v>
      </c>
      <c r="EQ102">
        <f t="shared" ref="EQ102" si="142">+IF(K102=0,0,IF(K102=1,-1,-2))</f>
        <v>0</v>
      </c>
      <c r="ER102">
        <f t="shared" ref="ER102" si="143">IF(AND(M102=1,K102=0),-3,IF(AND(M102=1,K102=1),-3,0))</f>
        <v>0</v>
      </c>
      <c r="ES102">
        <f t="shared" ref="ES102" si="144">+IF(EL102="Portero",X102*7,IF(EL102="Defensa",X102*6,IF(EL102="Volante",X102*5,IF(EL102="Delantero",X102*4,0))))-CQ102</f>
        <v>0</v>
      </c>
      <c r="ET102">
        <f t="shared" ref="ET102" si="145">+IF(Y102=2,1,IF(Z102=2,1,IF(AA102=2,1,IF(AB102=2,1,IF(AC102=2,1,0)))))</f>
        <v>0</v>
      </c>
      <c r="EU102">
        <f t="shared" ref="EU102" si="146">+IF(EL102="Portero",BA102*5,IF(EL102="Defensa",BA102*4,IF(EL102="Volante",BA102*3,IF(EL102="Delantero",BA102*3,0))))</f>
        <v>0</v>
      </c>
      <c r="EV102">
        <f t="shared" ref="EV102" si="147">+IF(CE102&gt;0,CE102*-2,0)</f>
        <v>0</v>
      </c>
      <c r="EW102">
        <f t="shared" ref="EW102" si="148">+IF(AND(H102&gt;60,EM102=1,EL102="Portero"),-1,IF(AND(H102&gt;60,EM102=1,EL102="Defensa"),-1,IF(AND(H102&gt;60,EM102=2,EL102="Portero"),-1,IF(AND(H102&gt;60,EM102=2,EL102="Defensa"),-1,IF(AND(H102&gt;60,EM102&gt;2,EL102="Portero"),-2,IF(AND(H102&gt;60,EM102&gt;2,EL102="Defensa"),-2,0))))))</f>
        <v>0</v>
      </c>
      <c r="EX102">
        <f t="shared" ref="EX102" si="149">+IF(AND(EN102=1,DA102&gt;0,DB102&lt;4),-1,IF(AND(EN102=1,DA102&gt;0,DB102&gt;3),-2,IF(AND(EN102=2,DA102&gt;0,DB102&lt;4),-2,IF(AND(EN102=2,DA102&gt;0,DB102&gt;3),-3,IF(AND(EN102=3,DA102&gt;0,DB102&lt;4),-2,IF(AND(EN102=3,DA102&gt;0,DB102&gt;3),-3,0))))))</f>
        <v>0</v>
      </c>
      <c r="EY102">
        <f t="shared" ref="EY102" si="150">+IF(OR(EF102=1,EF102=2,EF102=3,EF102=4,EF102=5),4,0)+IF(OR(EG102=1,EG102=2,EG102=3,EG102=4,EG102=5),4,0)</f>
        <v>0</v>
      </c>
      <c r="EZ102">
        <f t="shared" ref="EZ102" si="151">+IF(DK102&gt;0,DK102*-1,0)</f>
        <v>0</v>
      </c>
      <c r="FA102">
        <f t="shared" ref="FA102" si="152">+IF(AND(H102&gt;60,EM102=0,EL102="Portero"),3,IF(AND(H102&gt;60,EM102=0,EL102="Defensa"),2,IF(AND(H102&gt;60,EM102=0,EL102="Volante"),1,0)))</f>
        <v>0</v>
      </c>
      <c r="FB102">
        <f t="shared" ref="FB102" si="153">IF(AND(H102&gt;=60,EN102=1,D102=1),1,IF(AND(H102&gt;=60,EN102=1,D102=2),2,IF(AND(H102&gt;=60,EN102=3,D102=2),-1,IF(AND(H102&gt;=60,EN102=3,D102=1),-2,IF(AND(H102&lt;60,EN102=1,D102=1,X102&gt;0),1,IF(AND(H102&lt;60,EN102=1,D102=2,X102&gt;0),2,0))))))</f>
        <v>0</v>
      </c>
      <c r="FC102">
        <f t="shared" ref="FC102" si="154">SUM(EO102:FB102)</f>
        <v>1</v>
      </c>
    </row>
    <row r="103" spans="1:159">
      <c r="A103" s="139">
        <v>31</v>
      </c>
      <c r="B103" s="139" t="s">
        <v>415</v>
      </c>
      <c r="C103" s="139">
        <v>7</v>
      </c>
      <c r="D103">
        <v>2</v>
      </c>
      <c r="E103" s="5">
        <v>2</v>
      </c>
      <c r="F103" s="5">
        <v>8</v>
      </c>
      <c r="G103" s="5">
        <v>2</v>
      </c>
      <c r="K103" s="109">
        <f t="shared" si="96"/>
        <v>0</v>
      </c>
      <c r="M103" s="109">
        <f t="shared" si="97"/>
        <v>0</v>
      </c>
      <c r="X103" s="109">
        <f t="shared" si="98"/>
        <v>0</v>
      </c>
      <c r="AI103" s="109">
        <f t="shared" si="99"/>
        <v>0</v>
      </c>
      <c r="AT103" s="109">
        <f t="shared" si="100"/>
        <v>0</v>
      </c>
      <c r="BA103" s="109">
        <f t="shared" si="101"/>
        <v>0</v>
      </c>
      <c r="BB103" s="113"/>
      <c r="BC103" s="113"/>
      <c r="BD103" s="113"/>
      <c r="BE103" s="113"/>
      <c r="BF103" s="113"/>
      <c r="BG103" s="113"/>
      <c r="BH103" s="113"/>
      <c r="BI103" s="113"/>
      <c r="BJ103" s="113"/>
      <c r="BK103" s="113"/>
      <c r="BL103" s="109">
        <f t="shared" si="102"/>
        <v>0</v>
      </c>
      <c r="BW103" s="109">
        <f t="shared" si="103"/>
        <v>0</v>
      </c>
      <c r="BZ103" s="109">
        <f t="shared" si="104"/>
        <v>0</v>
      </c>
      <c r="CA103" s="3"/>
      <c r="CB103" s="3"/>
      <c r="CC103" s="3"/>
      <c r="CD103" s="3"/>
      <c r="CE103" s="109">
        <f t="shared" si="105"/>
        <v>0</v>
      </c>
      <c r="CJ103" s="109">
        <f t="shared" si="106"/>
        <v>0</v>
      </c>
      <c r="CQ103" s="109">
        <f t="shared" si="107"/>
        <v>0</v>
      </c>
      <c r="CV103" s="109">
        <f t="shared" si="108"/>
        <v>0</v>
      </c>
      <c r="DA103" s="109">
        <f t="shared" si="109"/>
        <v>0</v>
      </c>
      <c r="DF103" s="109">
        <f t="shared" si="110"/>
        <v>0</v>
      </c>
      <c r="DK103" s="109">
        <f t="shared" si="111"/>
        <v>0</v>
      </c>
      <c r="DP103" s="109">
        <f t="shared" si="112"/>
        <v>0</v>
      </c>
      <c r="DU103" s="109">
        <f t="shared" si="113"/>
        <v>0</v>
      </c>
      <c r="DZ103" s="109">
        <f t="shared" si="114"/>
        <v>0</v>
      </c>
      <c r="EE103" s="109">
        <f t="shared" si="115"/>
        <v>0</v>
      </c>
      <c r="EF103" s="3"/>
      <c r="EG103" s="3"/>
      <c r="EH103" s="3"/>
      <c r="EI103" s="3"/>
      <c r="EJ103" s="109">
        <f t="shared" si="116"/>
        <v>0</v>
      </c>
      <c r="EK103" s="3">
        <f t="shared" si="117"/>
        <v>702</v>
      </c>
      <c r="EL103" t="str">
        <f>+VLOOKUP(A103,'[1]Listado jugadores VALORES'!$A:$D,4,FALSE)</f>
        <v>Defensa</v>
      </c>
      <c r="EM103">
        <f>+VLOOKUP(EK103,Clubes!$A:$O,15,FALSE)</f>
        <v>1</v>
      </c>
      <c r="EN103">
        <f>+VLOOKUP(EK103,Clubes!$A:$M,13,FALSE)</f>
        <v>1</v>
      </c>
      <c r="EO103">
        <f t="shared" si="81"/>
        <v>1</v>
      </c>
      <c r="EP103">
        <f t="shared" si="82"/>
        <v>0</v>
      </c>
      <c r="EQ103">
        <f t="shared" si="83"/>
        <v>0</v>
      </c>
      <c r="ER103">
        <f t="shared" si="84"/>
        <v>0</v>
      </c>
      <c r="ES103">
        <f t="shared" si="85"/>
        <v>0</v>
      </c>
      <c r="ET103">
        <f t="shared" si="86"/>
        <v>0</v>
      </c>
      <c r="EU103">
        <f t="shared" si="87"/>
        <v>0</v>
      </c>
      <c r="EV103">
        <f t="shared" si="88"/>
        <v>0</v>
      </c>
      <c r="EW103">
        <f t="shared" si="89"/>
        <v>0</v>
      </c>
      <c r="EX103">
        <f t="shared" si="90"/>
        <v>0</v>
      </c>
      <c r="EY103">
        <f t="shared" si="91"/>
        <v>0</v>
      </c>
      <c r="EZ103">
        <f t="shared" si="92"/>
        <v>0</v>
      </c>
      <c r="FA103">
        <f t="shared" si="93"/>
        <v>0</v>
      </c>
      <c r="FB103">
        <f t="shared" si="94"/>
        <v>0</v>
      </c>
      <c r="FC103">
        <f t="shared" si="95"/>
        <v>1</v>
      </c>
    </row>
    <row r="104" spans="1:159">
      <c r="A104" s="139">
        <v>820</v>
      </c>
      <c r="B104" s="139" t="s">
        <v>416</v>
      </c>
      <c r="C104" s="139">
        <v>7</v>
      </c>
      <c r="D104">
        <v>2</v>
      </c>
      <c r="E104" s="5">
        <v>2</v>
      </c>
      <c r="F104" s="5">
        <v>8</v>
      </c>
      <c r="G104" s="5">
        <v>3</v>
      </c>
      <c r="K104" s="109">
        <f t="shared" si="96"/>
        <v>0</v>
      </c>
      <c r="M104" s="109">
        <f t="shared" si="97"/>
        <v>0</v>
      </c>
      <c r="X104" s="109">
        <f t="shared" si="98"/>
        <v>0</v>
      </c>
      <c r="AI104" s="109">
        <f t="shared" si="99"/>
        <v>0</v>
      </c>
      <c r="AT104" s="109">
        <f t="shared" si="100"/>
        <v>0</v>
      </c>
      <c r="BA104" s="109">
        <f t="shared" si="101"/>
        <v>0</v>
      </c>
      <c r="BB104" s="113"/>
      <c r="BC104" s="113"/>
      <c r="BD104" s="113"/>
      <c r="BE104" s="113"/>
      <c r="BF104" s="113"/>
      <c r="BG104" s="113"/>
      <c r="BH104" s="113"/>
      <c r="BI104" s="113"/>
      <c r="BJ104" s="113"/>
      <c r="BK104" s="113"/>
      <c r="BL104" s="109">
        <f t="shared" si="102"/>
        <v>0</v>
      </c>
      <c r="BW104" s="109">
        <f t="shared" si="103"/>
        <v>0</v>
      </c>
      <c r="BZ104" s="109">
        <f t="shared" si="104"/>
        <v>0</v>
      </c>
      <c r="CA104" s="3"/>
      <c r="CB104" s="3"/>
      <c r="CC104" s="3"/>
      <c r="CD104" s="3"/>
      <c r="CE104" s="109">
        <f t="shared" si="105"/>
        <v>0</v>
      </c>
      <c r="CJ104" s="109">
        <f t="shared" si="106"/>
        <v>0</v>
      </c>
      <c r="CQ104" s="109">
        <f t="shared" si="107"/>
        <v>0</v>
      </c>
      <c r="CV104" s="109">
        <f t="shared" si="108"/>
        <v>0</v>
      </c>
      <c r="DA104" s="109">
        <f t="shared" si="109"/>
        <v>0</v>
      </c>
      <c r="DF104" s="109">
        <f t="shared" si="110"/>
        <v>0</v>
      </c>
      <c r="DK104" s="109">
        <f t="shared" si="111"/>
        <v>0</v>
      </c>
      <c r="DP104" s="109">
        <f t="shared" si="112"/>
        <v>0</v>
      </c>
      <c r="DU104" s="109">
        <f t="shared" si="113"/>
        <v>0</v>
      </c>
      <c r="DZ104" s="109">
        <f t="shared" si="114"/>
        <v>0</v>
      </c>
      <c r="EE104" s="109">
        <f t="shared" si="115"/>
        <v>0</v>
      </c>
      <c r="EF104" s="3"/>
      <c r="EG104" s="3"/>
      <c r="EH104" s="3"/>
      <c r="EI104" s="3"/>
      <c r="EJ104" s="109">
        <f t="shared" si="116"/>
        <v>0</v>
      </c>
      <c r="EK104" s="3">
        <f t="shared" si="117"/>
        <v>702</v>
      </c>
      <c r="EL104" t="str">
        <f>+VLOOKUP(A104,'[1]Listado jugadores VALORES'!$A:$D,4,FALSE)</f>
        <v>Delantero</v>
      </c>
      <c r="EM104">
        <f>+VLOOKUP(EK104,Clubes!$A:$O,15,FALSE)</f>
        <v>1</v>
      </c>
      <c r="EN104">
        <f>+VLOOKUP(EK104,Clubes!$A:$M,13,FALSE)</f>
        <v>1</v>
      </c>
      <c r="EO104">
        <f t="shared" si="81"/>
        <v>0</v>
      </c>
      <c r="EP104">
        <f t="shared" si="82"/>
        <v>0</v>
      </c>
      <c r="EQ104">
        <f t="shared" si="83"/>
        <v>0</v>
      </c>
      <c r="ER104">
        <f t="shared" si="84"/>
        <v>0</v>
      </c>
      <c r="ES104">
        <f t="shared" si="85"/>
        <v>0</v>
      </c>
      <c r="ET104">
        <f t="shared" si="86"/>
        <v>0</v>
      </c>
      <c r="EU104">
        <f t="shared" si="87"/>
        <v>0</v>
      </c>
      <c r="EV104">
        <f t="shared" si="88"/>
        <v>0</v>
      </c>
      <c r="EW104">
        <f t="shared" si="89"/>
        <v>0</v>
      </c>
      <c r="EX104">
        <f t="shared" si="90"/>
        <v>0</v>
      </c>
      <c r="EY104">
        <f t="shared" si="91"/>
        <v>0</v>
      </c>
      <c r="EZ104">
        <f t="shared" si="92"/>
        <v>0</v>
      </c>
      <c r="FA104">
        <f t="shared" si="93"/>
        <v>0</v>
      </c>
      <c r="FB104">
        <f t="shared" si="94"/>
        <v>0</v>
      </c>
      <c r="FC104">
        <f t="shared" si="95"/>
        <v>0</v>
      </c>
    </row>
    <row r="105" spans="1:159">
      <c r="A105" s="139">
        <v>102</v>
      </c>
      <c r="B105" s="139" t="s">
        <v>417</v>
      </c>
      <c r="C105" s="139">
        <v>7</v>
      </c>
      <c r="D105">
        <v>2</v>
      </c>
      <c r="E105" s="5">
        <v>2</v>
      </c>
      <c r="F105" s="5">
        <v>8</v>
      </c>
      <c r="G105" s="5">
        <v>1</v>
      </c>
      <c r="H105" s="5">
        <v>90</v>
      </c>
      <c r="K105" s="109">
        <f t="shared" si="96"/>
        <v>0</v>
      </c>
      <c r="M105" s="109">
        <f t="shared" si="97"/>
        <v>0</v>
      </c>
      <c r="X105" s="109">
        <f t="shared" si="98"/>
        <v>0</v>
      </c>
      <c r="AI105" s="109">
        <f t="shared" si="99"/>
        <v>0</v>
      </c>
      <c r="AT105" s="109">
        <f t="shared" si="100"/>
        <v>0</v>
      </c>
      <c r="BA105" s="109">
        <f t="shared" si="101"/>
        <v>0</v>
      </c>
      <c r="BB105" s="113"/>
      <c r="BC105" s="113"/>
      <c r="BD105" s="113"/>
      <c r="BE105" s="113"/>
      <c r="BF105" s="113"/>
      <c r="BG105" s="113"/>
      <c r="BH105" s="113"/>
      <c r="BI105" s="113"/>
      <c r="BJ105" s="113"/>
      <c r="BK105" s="113"/>
      <c r="BL105" s="109">
        <f t="shared" si="102"/>
        <v>0</v>
      </c>
      <c r="BW105" s="109">
        <f t="shared" si="103"/>
        <v>0</v>
      </c>
      <c r="BZ105" s="109">
        <f t="shared" si="104"/>
        <v>0</v>
      </c>
      <c r="CA105" s="3"/>
      <c r="CB105" s="3"/>
      <c r="CC105" s="3"/>
      <c r="CD105" s="3"/>
      <c r="CE105" s="109">
        <f t="shared" si="105"/>
        <v>0</v>
      </c>
      <c r="CJ105" s="109">
        <f t="shared" si="106"/>
        <v>0</v>
      </c>
      <c r="CQ105" s="109">
        <f t="shared" si="107"/>
        <v>0</v>
      </c>
      <c r="CV105" s="109">
        <f t="shared" si="108"/>
        <v>0</v>
      </c>
      <c r="DA105" s="109">
        <f t="shared" si="109"/>
        <v>0</v>
      </c>
      <c r="DF105" s="109">
        <f t="shared" si="110"/>
        <v>0</v>
      </c>
      <c r="DK105" s="109">
        <f t="shared" si="111"/>
        <v>0</v>
      </c>
      <c r="DP105" s="109">
        <f t="shared" si="112"/>
        <v>0</v>
      </c>
      <c r="DU105" s="109">
        <f t="shared" si="113"/>
        <v>0</v>
      </c>
      <c r="DZ105" s="109">
        <f t="shared" si="114"/>
        <v>0</v>
      </c>
      <c r="EE105" s="109">
        <f t="shared" si="115"/>
        <v>0</v>
      </c>
      <c r="EF105" s="3"/>
      <c r="EG105" s="3"/>
      <c r="EH105" s="3"/>
      <c r="EI105" s="3"/>
      <c r="EJ105" s="109">
        <f t="shared" si="116"/>
        <v>0</v>
      </c>
      <c r="EK105" s="3">
        <f t="shared" si="117"/>
        <v>702</v>
      </c>
      <c r="EL105" t="str">
        <f>+VLOOKUP(A105,'[1]Listado jugadores VALORES'!$A:$D,4,FALSE)</f>
        <v>Volante</v>
      </c>
      <c r="EM105">
        <f>+VLOOKUP(EK105,Clubes!$A:$O,15,FALSE)</f>
        <v>1</v>
      </c>
      <c r="EN105">
        <f>+VLOOKUP(EK105,Clubes!$A:$M,13,FALSE)</f>
        <v>1</v>
      </c>
      <c r="EO105">
        <f t="shared" si="81"/>
        <v>2</v>
      </c>
      <c r="EP105">
        <f t="shared" si="82"/>
        <v>2</v>
      </c>
      <c r="EQ105">
        <f t="shared" si="83"/>
        <v>0</v>
      </c>
      <c r="ER105">
        <f t="shared" si="84"/>
        <v>0</v>
      </c>
      <c r="ES105">
        <f t="shared" si="85"/>
        <v>0</v>
      </c>
      <c r="ET105">
        <f t="shared" si="86"/>
        <v>0</v>
      </c>
      <c r="EU105">
        <f t="shared" si="87"/>
        <v>0</v>
      </c>
      <c r="EV105">
        <f t="shared" si="88"/>
        <v>0</v>
      </c>
      <c r="EW105">
        <f t="shared" si="89"/>
        <v>0</v>
      </c>
      <c r="EX105">
        <f t="shared" si="90"/>
        <v>0</v>
      </c>
      <c r="EY105">
        <f t="shared" si="91"/>
        <v>0</v>
      </c>
      <c r="EZ105">
        <f t="shared" si="92"/>
        <v>0</v>
      </c>
      <c r="FA105">
        <f t="shared" si="93"/>
        <v>0</v>
      </c>
      <c r="FB105">
        <f t="shared" si="94"/>
        <v>2</v>
      </c>
      <c r="FC105">
        <f t="shared" si="95"/>
        <v>6</v>
      </c>
    </row>
    <row r="106" spans="1:159">
      <c r="A106" s="139">
        <v>1837</v>
      </c>
      <c r="B106" s="139" t="s">
        <v>418</v>
      </c>
      <c r="C106" s="139">
        <v>7</v>
      </c>
      <c r="D106">
        <v>2</v>
      </c>
      <c r="E106" s="5">
        <v>2</v>
      </c>
      <c r="F106" s="5">
        <v>8</v>
      </c>
      <c r="G106" s="5">
        <v>3</v>
      </c>
      <c r="K106" s="109">
        <f t="shared" si="96"/>
        <v>0</v>
      </c>
      <c r="M106" s="109">
        <f t="shared" si="97"/>
        <v>0</v>
      </c>
      <c r="X106" s="109">
        <f t="shared" si="98"/>
        <v>0</v>
      </c>
      <c r="AI106" s="109">
        <f t="shared" si="99"/>
        <v>0</v>
      </c>
      <c r="AT106" s="109">
        <f t="shared" si="100"/>
        <v>0</v>
      </c>
      <c r="BA106" s="109">
        <f t="shared" si="101"/>
        <v>0</v>
      </c>
      <c r="BB106" s="113"/>
      <c r="BC106" s="113"/>
      <c r="BD106" s="113"/>
      <c r="BE106" s="113"/>
      <c r="BF106" s="113"/>
      <c r="BG106" s="113"/>
      <c r="BH106" s="113"/>
      <c r="BI106" s="113"/>
      <c r="BJ106" s="113"/>
      <c r="BK106" s="113"/>
      <c r="BL106" s="109">
        <f t="shared" si="102"/>
        <v>0</v>
      </c>
      <c r="BW106" s="109">
        <f t="shared" si="103"/>
        <v>0</v>
      </c>
      <c r="BZ106" s="109">
        <f t="shared" si="104"/>
        <v>0</v>
      </c>
      <c r="CA106" s="3"/>
      <c r="CB106" s="3"/>
      <c r="CC106" s="3"/>
      <c r="CD106" s="3"/>
      <c r="CE106" s="109">
        <f t="shared" si="105"/>
        <v>0</v>
      </c>
      <c r="CJ106" s="109">
        <f t="shared" si="106"/>
        <v>0</v>
      </c>
      <c r="CQ106" s="109">
        <f t="shared" si="107"/>
        <v>0</v>
      </c>
      <c r="CV106" s="109">
        <f t="shared" si="108"/>
        <v>0</v>
      </c>
      <c r="DA106" s="109">
        <f t="shared" si="109"/>
        <v>0</v>
      </c>
      <c r="DF106" s="109">
        <f t="shared" si="110"/>
        <v>0</v>
      </c>
      <c r="DK106" s="109">
        <f t="shared" si="111"/>
        <v>0</v>
      </c>
      <c r="DP106" s="109">
        <f t="shared" si="112"/>
        <v>0</v>
      </c>
      <c r="DU106" s="109">
        <f t="shared" si="113"/>
        <v>0</v>
      </c>
      <c r="DZ106" s="109">
        <f t="shared" si="114"/>
        <v>0</v>
      </c>
      <c r="EE106" s="109">
        <f t="shared" si="115"/>
        <v>0</v>
      </c>
      <c r="EF106" s="3"/>
      <c r="EG106" s="3"/>
      <c r="EH106" s="3"/>
      <c r="EI106" s="3"/>
      <c r="EJ106" s="109">
        <f t="shared" si="116"/>
        <v>0</v>
      </c>
      <c r="EK106" s="3">
        <f t="shared" si="117"/>
        <v>702</v>
      </c>
      <c r="EL106" t="str">
        <f>+VLOOKUP(A106,'[1]Listado jugadores VALORES'!$A:$D,4,FALSE)</f>
        <v>Defensa</v>
      </c>
      <c r="EM106">
        <f>+VLOOKUP(EK106,Clubes!$A:$O,15,FALSE)</f>
        <v>1</v>
      </c>
      <c r="EN106">
        <f>+VLOOKUP(EK106,Clubes!$A:$M,13,FALSE)</f>
        <v>1</v>
      </c>
      <c r="EO106">
        <f t="shared" si="81"/>
        <v>0</v>
      </c>
      <c r="EP106">
        <f t="shared" si="82"/>
        <v>0</v>
      </c>
      <c r="EQ106">
        <f t="shared" si="83"/>
        <v>0</v>
      </c>
      <c r="ER106">
        <f t="shared" si="84"/>
        <v>0</v>
      </c>
      <c r="ES106">
        <f t="shared" si="85"/>
        <v>0</v>
      </c>
      <c r="ET106">
        <f t="shared" si="86"/>
        <v>0</v>
      </c>
      <c r="EU106">
        <f t="shared" si="87"/>
        <v>0</v>
      </c>
      <c r="EV106">
        <f t="shared" si="88"/>
        <v>0</v>
      </c>
      <c r="EW106">
        <f t="shared" si="89"/>
        <v>0</v>
      </c>
      <c r="EX106">
        <f t="shared" si="90"/>
        <v>0</v>
      </c>
      <c r="EY106">
        <f t="shared" si="91"/>
        <v>0</v>
      </c>
      <c r="EZ106">
        <f t="shared" si="92"/>
        <v>0</v>
      </c>
      <c r="FA106">
        <f t="shared" si="93"/>
        <v>0</v>
      </c>
      <c r="FB106">
        <f t="shared" si="94"/>
        <v>0</v>
      </c>
      <c r="FC106">
        <f t="shared" si="95"/>
        <v>0</v>
      </c>
    </row>
    <row r="107" spans="1:159">
      <c r="A107" s="139">
        <v>127</v>
      </c>
      <c r="B107" s="139" t="s">
        <v>419</v>
      </c>
      <c r="C107" s="139">
        <v>7</v>
      </c>
      <c r="D107">
        <v>2</v>
      </c>
      <c r="E107" s="5">
        <v>2</v>
      </c>
      <c r="F107" s="5">
        <v>8</v>
      </c>
      <c r="G107" s="5">
        <v>2</v>
      </c>
      <c r="K107" s="109">
        <f t="shared" si="96"/>
        <v>0</v>
      </c>
      <c r="M107" s="109">
        <f t="shared" si="97"/>
        <v>0</v>
      </c>
      <c r="X107" s="109">
        <f t="shared" si="98"/>
        <v>0</v>
      </c>
      <c r="AI107" s="109">
        <f t="shared" si="99"/>
        <v>0</v>
      </c>
      <c r="AT107" s="109">
        <f t="shared" si="100"/>
        <v>0</v>
      </c>
      <c r="BA107" s="109">
        <f t="shared" si="101"/>
        <v>0</v>
      </c>
      <c r="BB107" s="113"/>
      <c r="BC107" s="113"/>
      <c r="BD107" s="113"/>
      <c r="BE107" s="113"/>
      <c r="BF107" s="113"/>
      <c r="BG107" s="113"/>
      <c r="BH107" s="113"/>
      <c r="BI107" s="113"/>
      <c r="BJ107" s="113"/>
      <c r="BK107" s="113"/>
      <c r="BL107" s="109">
        <f t="shared" si="102"/>
        <v>0</v>
      </c>
      <c r="BW107" s="109">
        <f t="shared" si="103"/>
        <v>0</v>
      </c>
      <c r="BZ107" s="109">
        <f t="shared" si="104"/>
        <v>0</v>
      </c>
      <c r="CA107" s="3"/>
      <c r="CB107" s="3"/>
      <c r="CC107" s="3"/>
      <c r="CD107" s="3"/>
      <c r="CE107" s="109">
        <f t="shared" si="105"/>
        <v>0</v>
      </c>
      <c r="CJ107" s="109">
        <f t="shared" si="106"/>
        <v>0</v>
      </c>
      <c r="CQ107" s="109">
        <f t="shared" si="107"/>
        <v>0</v>
      </c>
      <c r="CV107" s="109">
        <f t="shared" si="108"/>
        <v>0</v>
      </c>
      <c r="DA107" s="109">
        <f t="shared" si="109"/>
        <v>0</v>
      </c>
      <c r="DF107" s="109">
        <f t="shared" si="110"/>
        <v>0</v>
      </c>
      <c r="DK107" s="109">
        <f t="shared" si="111"/>
        <v>0</v>
      </c>
      <c r="DP107" s="109">
        <f t="shared" si="112"/>
        <v>0</v>
      </c>
      <c r="DU107" s="109">
        <f t="shared" si="113"/>
        <v>0</v>
      </c>
      <c r="DZ107" s="109">
        <f t="shared" si="114"/>
        <v>0</v>
      </c>
      <c r="EE107" s="109">
        <f t="shared" si="115"/>
        <v>0</v>
      </c>
      <c r="EF107" s="3"/>
      <c r="EG107" s="3"/>
      <c r="EH107" s="3"/>
      <c r="EI107" s="3"/>
      <c r="EJ107" s="109">
        <f t="shared" si="116"/>
        <v>0</v>
      </c>
      <c r="EK107" s="3">
        <f t="shared" si="117"/>
        <v>702</v>
      </c>
      <c r="EL107" t="str">
        <f>+VLOOKUP(A107,'[1]Listado jugadores VALORES'!$A:$D,4,FALSE)</f>
        <v>Volante</v>
      </c>
      <c r="EM107">
        <f>+VLOOKUP(EK107,Clubes!$A:$O,15,FALSE)</f>
        <v>1</v>
      </c>
      <c r="EN107">
        <f>+VLOOKUP(EK107,Clubes!$A:$M,13,FALSE)</f>
        <v>1</v>
      </c>
      <c r="EO107">
        <f t="shared" si="81"/>
        <v>1</v>
      </c>
      <c r="EP107">
        <f t="shared" si="82"/>
        <v>0</v>
      </c>
      <c r="EQ107">
        <f t="shared" si="83"/>
        <v>0</v>
      </c>
      <c r="ER107">
        <f t="shared" si="84"/>
        <v>0</v>
      </c>
      <c r="ES107">
        <f t="shared" si="85"/>
        <v>0</v>
      </c>
      <c r="ET107">
        <f t="shared" si="86"/>
        <v>0</v>
      </c>
      <c r="EU107">
        <f t="shared" si="87"/>
        <v>0</v>
      </c>
      <c r="EV107">
        <f t="shared" si="88"/>
        <v>0</v>
      </c>
      <c r="EW107">
        <f t="shared" si="89"/>
        <v>0</v>
      </c>
      <c r="EX107">
        <f t="shared" si="90"/>
        <v>0</v>
      </c>
      <c r="EY107">
        <f t="shared" si="91"/>
        <v>0</v>
      </c>
      <c r="EZ107">
        <f t="shared" si="92"/>
        <v>0</v>
      </c>
      <c r="FA107">
        <f t="shared" si="93"/>
        <v>0</v>
      </c>
      <c r="FB107">
        <f t="shared" si="94"/>
        <v>0</v>
      </c>
      <c r="FC107">
        <f t="shared" si="95"/>
        <v>1</v>
      </c>
    </row>
    <row r="108" spans="1:159">
      <c r="A108" s="139">
        <v>184</v>
      </c>
      <c r="B108" s="139" t="s">
        <v>420</v>
      </c>
      <c r="C108" s="139">
        <v>7</v>
      </c>
      <c r="D108">
        <v>2</v>
      </c>
      <c r="E108" s="5">
        <v>2</v>
      </c>
      <c r="F108" s="5">
        <v>8</v>
      </c>
      <c r="G108" s="5">
        <v>3</v>
      </c>
      <c r="K108" s="109">
        <f t="shared" si="96"/>
        <v>0</v>
      </c>
      <c r="M108" s="109">
        <f t="shared" si="97"/>
        <v>0</v>
      </c>
      <c r="X108" s="109">
        <f t="shared" si="98"/>
        <v>0</v>
      </c>
      <c r="AI108" s="109">
        <f t="shared" si="99"/>
        <v>0</v>
      </c>
      <c r="AT108" s="109">
        <f t="shared" si="100"/>
        <v>0</v>
      </c>
      <c r="BA108" s="109">
        <f t="shared" si="101"/>
        <v>0</v>
      </c>
      <c r="BB108" s="113"/>
      <c r="BC108" s="113"/>
      <c r="BD108" s="113"/>
      <c r="BE108" s="113"/>
      <c r="BF108" s="113"/>
      <c r="BG108" s="113"/>
      <c r="BH108" s="113"/>
      <c r="BI108" s="113"/>
      <c r="BJ108" s="113"/>
      <c r="BK108" s="113"/>
      <c r="BL108" s="109">
        <f t="shared" si="102"/>
        <v>0</v>
      </c>
      <c r="BW108" s="109">
        <f t="shared" si="103"/>
        <v>0</v>
      </c>
      <c r="BZ108" s="109">
        <f t="shared" si="104"/>
        <v>0</v>
      </c>
      <c r="CA108" s="3"/>
      <c r="CB108" s="3"/>
      <c r="CC108" s="3"/>
      <c r="CD108" s="3"/>
      <c r="CE108" s="109">
        <f t="shared" si="105"/>
        <v>0</v>
      </c>
      <c r="CJ108" s="109">
        <f t="shared" si="106"/>
        <v>0</v>
      </c>
      <c r="CQ108" s="109">
        <f t="shared" si="107"/>
        <v>0</v>
      </c>
      <c r="CV108" s="109">
        <f t="shared" si="108"/>
        <v>0</v>
      </c>
      <c r="DA108" s="109">
        <f t="shared" si="109"/>
        <v>0</v>
      </c>
      <c r="DF108" s="109">
        <f t="shared" si="110"/>
        <v>0</v>
      </c>
      <c r="DK108" s="109">
        <f t="shared" si="111"/>
        <v>0</v>
      </c>
      <c r="DP108" s="109">
        <f t="shared" si="112"/>
        <v>0</v>
      </c>
      <c r="DU108" s="109">
        <f t="shared" si="113"/>
        <v>0</v>
      </c>
      <c r="DZ108" s="109">
        <f t="shared" si="114"/>
        <v>0</v>
      </c>
      <c r="EE108" s="109">
        <f t="shared" si="115"/>
        <v>0</v>
      </c>
      <c r="EF108" s="3"/>
      <c r="EG108" s="3"/>
      <c r="EH108" s="3"/>
      <c r="EI108" s="3"/>
      <c r="EJ108" s="109">
        <f t="shared" si="116"/>
        <v>0</v>
      </c>
      <c r="EK108" s="3">
        <f t="shared" si="117"/>
        <v>702</v>
      </c>
      <c r="EL108" t="str">
        <f>+VLOOKUP(A108,'[1]Listado jugadores VALORES'!$A:$D,4,FALSE)</f>
        <v>Volante</v>
      </c>
      <c r="EM108">
        <f>+VLOOKUP(EK108,Clubes!$A:$O,15,FALSE)</f>
        <v>1</v>
      </c>
      <c r="EN108">
        <f>+VLOOKUP(EK108,Clubes!$A:$M,13,FALSE)</f>
        <v>1</v>
      </c>
      <c r="EO108">
        <f t="shared" si="81"/>
        <v>0</v>
      </c>
      <c r="EP108">
        <f t="shared" si="82"/>
        <v>0</v>
      </c>
      <c r="EQ108">
        <f t="shared" si="83"/>
        <v>0</v>
      </c>
      <c r="ER108">
        <f t="shared" si="84"/>
        <v>0</v>
      </c>
      <c r="ES108">
        <f t="shared" si="85"/>
        <v>0</v>
      </c>
      <c r="ET108">
        <f t="shared" si="86"/>
        <v>0</v>
      </c>
      <c r="EU108">
        <f t="shared" si="87"/>
        <v>0</v>
      </c>
      <c r="EV108">
        <f t="shared" si="88"/>
        <v>0</v>
      </c>
      <c r="EW108">
        <f t="shared" si="89"/>
        <v>0</v>
      </c>
      <c r="EX108">
        <f t="shared" si="90"/>
        <v>0</v>
      </c>
      <c r="EY108">
        <f t="shared" si="91"/>
        <v>0</v>
      </c>
      <c r="EZ108">
        <f t="shared" si="92"/>
        <v>0</v>
      </c>
      <c r="FA108">
        <f t="shared" si="93"/>
        <v>0</v>
      </c>
      <c r="FB108">
        <f t="shared" si="94"/>
        <v>0</v>
      </c>
      <c r="FC108">
        <f t="shared" si="95"/>
        <v>0</v>
      </c>
    </row>
    <row r="109" spans="1:159">
      <c r="A109" s="139">
        <v>230</v>
      </c>
      <c r="B109" s="139" t="s">
        <v>421</v>
      </c>
      <c r="C109" s="139">
        <v>7</v>
      </c>
      <c r="D109">
        <v>2</v>
      </c>
      <c r="E109" s="5">
        <v>2</v>
      </c>
      <c r="F109" s="5">
        <v>8</v>
      </c>
      <c r="G109" s="5">
        <v>1</v>
      </c>
      <c r="H109" s="5">
        <v>90</v>
      </c>
      <c r="K109" s="109">
        <f t="shared" si="96"/>
        <v>0</v>
      </c>
      <c r="M109" s="109">
        <f t="shared" si="97"/>
        <v>0</v>
      </c>
      <c r="N109" s="4">
        <f>45+38</f>
        <v>83</v>
      </c>
      <c r="X109" s="109">
        <f t="shared" si="98"/>
        <v>1</v>
      </c>
      <c r="Y109" s="3">
        <v>1</v>
      </c>
      <c r="AI109" s="109">
        <f t="shared" si="99"/>
        <v>1</v>
      </c>
      <c r="AJ109" s="3">
        <v>1</v>
      </c>
      <c r="AT109" s="109">
        <f t="shared" si="100"/>
        <v>1</v>
      </c>
      <c r="AU109" s="3">
        <v>1</v>
      </c>
      <c r="AV109" s="3">
        <v>433</v>
      </c>
      <c r="BA109" s="109">
        <f t="shared" si="101"/>
        <v>1</v>
      </c>
      <c r="BB109" s="113">
        <v>0</v>
      </c>
      <c r="BC109" s="113"/>
      <c r="BD109" s="113"/>
      <c r="BE109" s="113"/>
      <c r="BF109" s="113"/>
      <c r="BG109" s="113"/>
      <c r="BH109" s="113"/>
      <c r="BI109" s="113"/>
      <c r="BJ109" s="113"/>
      <c r="BK109" s="113"/>
      <c r="BL109" s="109">
        <f t="shared" si="102"/>
        <v>0</v>
      </c>
      <c r="BW109" s="109">
        <f t="shared" si="103"/>
        <v>0</v>
      </c>
      <c r="BZ109" s="109">
        <f t="shared" si="104"/>
        <v>0</v>
      </c>
      <c r="CA109" s="3"/>
      <c r="CB109" s="3"/>
      <c r="CC109" s="3"/>
      <c r="CD109" s="3"/>
      <c r="CE109" s="109">
        <f t="shared" si="105"/>
        <v>0</v>
      </c>
      <c r="CJ109" s="109">
        <f t="shared" si="106"/>
        <v>0</v>
      </c>
      <c r="CQ109" s="109">
        <f t="shared" si="107"/>
        <v>0</v>
      </c>
      <c r="CV109" s="109">
        <f t="shared" si="108"/>
        <v>0</v>
      </c>
      <c r="DA109" s="109">
        <f t="shared" si="109"/>
        <v>0</v>
      </c>
      <c r="DF109" s="109">
        <f t="shared" si="110"/>
        <v>0</v>
      </c>
      <c r="DK109" s="109">
        <f t="shared" si="111"/>
        <v>0</v>
      </c>
      <c r="DP109" s="109">
        <f t="shared" si="112"/>
        <v>0</v>
      </c>
      <c r="DU109" s="109">
        <f t="shared" si="113"/>
        <v>0</v>
      </c>
      <c r="DZ109" s="109">
        <f t="shared" si="114"/>
        <v>0</v>
      </c>
      <c r="EE109" s="109">
        <f t="shared" si="115"/>
        <v>0</v>
      </c>
      <c r="EF109" s="3"/>
      <c r="EG109" s="3"/>
      <c r="EH109" s="3"/>
      <c r="EI109" s="3"/>
      <c r="EJ109" s="109">
        <f t="shared" si="116"/>
        <v>0</v>
      </c>
      <c r="EK109" s="3">
        <f t="shared" si="117"/>
        <v>702</v>
      </c>
      <c r="EL109" t="str">
        <f>+VLOOKUP(A109,'[1]Listado jugadores VALORES'!$A:$D,4,FALSE)</f>
        <v>Volante</v>
      </c>
      <c r="EM109">
        <f>+VLOOKUP(EK109,Clubes!$A:$O,15,FALSE)</f>
        <v>1</v>
      </c>
      <c r="EN109">
        <f>+VLOOKUP(EK109,Clubes!$A:$M,13,FALSE)</f>
        <v>1</v>
      </c>
      <c r="EO109">
        <f t="shared" si="81"/>
        <v>2</v>
      </c>
      <c r="EP109">
        <f t="shared" si="82"/>
        <v>2</v>
      </c>
      <c r="EQ109">
        <f t="shared" si="83"/>
        <v>0</v>
      </c>
      <c r="ER109">
        <f t="shared" si="84"/>
        <v>0</v>
      </c>
      <c r="ES109">
        <f t="shared" si="85"/>
        <v>5</v>
      </c>
      <c r="ET109">
        <f t="shared" si="86"/>
        <v>0</v>
      </c>
      <c r="EU109">
        <f t="shared" si="87"/>
        <v>3</v>
      </c>
      <c r="EV109">
        <f t="shared" si="88"/>
        <v>0</v>
      </c>
      <c r="EW109">
        <f t="shared" si="89"/>
        <v>0</v>
      </c>
      <c r="EX109">
        <f t="shared" si="90"/>
        <v>0</v>
      </c>
      <c r="EY109">
        <f t="shared" si="91"/>
        <v>0</v>
      </c>
      <c r="EZ109">
        <f t="shared" si="92"/>
        <v>0</v>
      </c>
      <c r="FA109">
        <f t="shared" si="93"/>
        <v>0</v>
      </c>
      <c r="FB109">
        <f t="shared" si="94"/>
        <v>2</v>
      </c>
      <c r="FC109">
        <f t="shared" si="95"/>
        <v>14</v>
      </c>
    </row>
    <row r="110" spans="1:159">
      <c r="A110" s="139">
        <v>243</v>
      </c>
      <c r="B110" s="139" t="s">
        <v>422</v>
      </c>
      <c r="C110" s="139">
        <v>7</v>
      </c>
      <c r="D110">
        <v>2</v>
      </c>
      <c r="E110" s="5">
        <v>2</v>
      </c>
      <c r="F110" s="5">
        <v>8</v>
      </c>
      <c r="G110" s="5">
        <v>3</v>
      </c>
      <c r="K110" s="109">
        <f t="shared" si="96"/>
        <v>0</v>
      </c>
      <c r="M110" s="109">
        <f t="shared" si="97"/>
        <v>0</v>
      </c>
      <c r="X110" s="109">
        <f t="shared" si="98"/>
        <v>0</v>
      </c>
      <c r="AI110" s="109">
        <f t="shared" si="99"/>
        <v>0</v>
      </c>
      <c r="AT110" s="109">
        <f t="shared" si="100"/>
        <v>0</v>
      </c>
      <c r="BA110" s="109">
        <f t="shared" si="101"/>
        <v>0</v>
      </c>
      <c r="BB110" s="113"/>
      <c r="BC110" s="113"/>
      <c r="BD110" s="113"/>
      <c r="BE110" s="113"/>
      <c r="BF110" s="113"/>
      <c r="BG110" s="113"/>
      <c r="BH110" s="113"/>
      <c r="BI110" s="113"/>
      <c r="BJ110" s="113"/>
      <c r="BK110" s="113"/>
      <c r="BL110" s="109">
        <f t="shared" si="102"/>
        <v>0</v>
      </c>
      <c r="BW110" s="109">
        <f t="shared" si="103"/>
        <v>0</v>
      </c>
      <c r="BZ110" s="109">
        <f t="shared" si="104"/>
        <v>0</v>
      </c>
      <c r="CA110" s="3"/>
      <c r="CB110" s="3"/>
      <c r="CC110" s="3"/>
      <c r="CD110" s="3"/>
      <c r="CE110" s="109">
        <f t="shared" si="105"/>
        <v>0</v>
      </c>
      <c r="CJ110" s="109">
        <f t="shared" si="106"/>
        <v>0</v>
      </c>
      <c r="CQ110" s="109">
        <f t="shared" si="107"/>
        <v>0</v>
      </c>
      <c r="CV110" s="109">
        <f t="shared" si="108"/>
        <v>0</v>
      </c>
      <c r="DA110" s="109">
        <f t="shared" si="109"/>
        <v>0</v>
      </c>
      <c r="DF110" s="109">
        <f t="shared" si="110"/>
        <v>0</v>
      </c>
      <c r="DK110" s="109">
        <f t="shared" si="111"/>
        <v>0</v>
      </c>
      <c r="DP110" s="109">
        <f t="shared" si="112"/>
        <v>0</v>
      </c>
      <c r="DU110" s="109">
        <f t="shared" si="113"/>
        <v>0</v>
      </c>
      <c r="DZ110" s="109">
        <f t="shared" si="114"/>
        <v>0</v>
      </c>
      <c r="EE110" s="109">
        <f t="shared" si="115"/>
        <v>0</v>
      </c>
      <c r="EF110" s="3"/>
      <c r="EG110" s="3"/>
      <c r="EH110" s="3"/>
      <c r="EI110" s="3"/>
      <c r="EJ110" s="109">
        <f t="shared" si="116"/>
        <v>0</v>
      </c>
      <c r="EK110" s="3">
        <f t="shared" si="117"/>
        <v>702</v>
      </c>
      <c r="EL110" t="str">
        <f>+VLOOKUP(A110,'[1]Listado jugadores VALORES'!$A:$D,4,FALSE)</f>
        <v>Defensa</v>
      </c>
      <c r="EM110">
        <f>+VLOOKUP(EK110,Clubes!$A:$O,15,FALSE)</f>
        <v>1</v>
      </c>
      <c r="EN110">
        <f>+VLOOKUP(EK110,Clubes!$A:$M,13,FALSE)</f>
        <v>1</v>
      </c>
      <c r="EO110">
        <f t="shared" si="81"/>
        <v>0</v>
      </c>
      <c r="EP110">
        <f t="shared" si="82"/>
        <v>0</v>
      </c>
      <c r="EQ110">
        <f t="shared" si="83"/>
        <v>0</v>
      </c>
      <c r="ER110">
        <f t="shared" si="84"/>
        <v>0</v>
      </c>
      <c r="ES110">
        <f t="shared" si="85"/>
        <v>0</v>
      </c>
      <c r="ET110">
        <f t="shared" si="86"/>
        <v>0</v>
      </c>
      <c r="EU110">
        <f t="shared" si="87"/>
        <v>0</v>
      </c>
      <c r="EV110">
        <f t="shared" si="88"/>
        <v>0</v>
      </c>
      <c r="EW110">
        <f t="shared" si="89"/>
        <v>0</v>
      </c>
      <c r="EX110">
        <f t="shared" si="90"/>
        <v>0</v>
      </c>
      <c r="EY110">
        <f t="shared" si="91"/>
        <v>0</v>
      </c>
      <c r="EZ110">
        <f t="shared" si="92"/>
        <v>0</v>
      </c>
      <c r="FA110">
        <f t="shared" si="93"/>
        <v>0</v>
      </c>
      <c r="FB110">
        <f t="shared" si="94"/>
        <v>0</v>
      </c>
      <c r="FC110">
        <f t="shared" si="95"/>
        <v>0</v>
      </c>
    </row>
    <row r="111" spans="1:159">
      <c r="A111" s="139">
        <v>268</v>
      </c>
      <c r="B111" s="139" t="s">
        <v>423</v>
      </c>
      <c r="C111" s="139">
        <v>7</v>
      </c>
      <c r="D111">
        <v>2</v>
      </c>
      <c r="E111" s="5">
        <v>2</v>
      </c>
      <c r="F111" s="5">
        <v>8</v>
      </c>
      <c r="G111" s="5">
        <v>1</v>
      </c>
      <c r="H111" s="5">
        <v>90</v>
      </c>
      <c r="I111" s="4">
        <v>17</v>
      </c>
      <c r="K111" s="109">
        <f t="shared" si="96"/>
        <v>1</v>
      </c>
      <c r="M111" s="109">
        <f t="shared" si="97"/>
        <v>0</v>
      </c>
      <c r="X111" s="109">
        <f t="shared" si="98"/>
        <v>0</v>
      </c>
      <c r="AI111" s="109">
        <f t="shared" si="99"/>
        <v>0</v>
      </c>
      <c r="AT111" s="109">
        <f t="shared" si="100"/>
        <v>0</v>
      </c>
      <c r="BA111" s="109">
        <f t="shared" si="101"/>
        <v>0</v>
      </c>
      <c r="BB111" s="113"/>
      <c r="BC111" s="113"/>
      <c r="BD111" s="113"/>
      <c r="BE111" s="113"/>
      <c r="BF111" s="113"/>
      <c r="BG111" s="113"/>
      <c r="BH111" s="113"/>
      <c r="BI111" s="113"/>
      <c r="BJ111" s="113"/>
      <c r="BK111" s="113"/>
      <c r="BL111" s="109">
        <f t="shared" si="102"/>
        <v>0</v>
      </c>
      <c r="BW111" s="109">
        <f t="shared" si="103"/>
        <v>0</v>
      </c>
      <c r="BZ111" s="109">
        <f t="shared" si="104"/>
        <v>0</v>
      </c>
      <c r="CA111" s="3"/>
      <c r="CB111" s="3"/>
      <c r="CC111" s="3"/>
      <c r="CD111" s="3"/>
      <c r="CE111" s="109">
        <f t="shared" si="105"/>
        <v>0</v>
      </c>
      <c r="CJ111" s="109">
        <f t="shared" si="106"/>
        <v>0</v>
      </c>
      <c r="CQ111" s="109">
        <f t="shared" si="107"/>
        <v>0</v>
      </c>
      <c r="CV111" s="109">
        <f t="shared" si="108"/>
        <v>0</v>
      </c>
      <c r="DA111" s="109">
        <f t="shared" si="109"/>
        <v>0</v>
      </c>
      <c r="DF111" s="109">
        <f t="shared" si="110"/>
        <v>0</v>
      </c>
      <c r="DK111" s="109">
        <f t="shared" si="111"/>
        <v>0</v>
      </c>
      <c r="DP111" s="109">
        <f t="shared" si="112"/>
        <v>0</v>
      </c>
      <c r="DU111" s="109">
        <f t="shared" si="113"/>
        <v>0</v>
      </c>
      <c r="DZ111" s="109">
        <f t="shared" si="114"/>
        <v>0</v>
      </c>
      <c r="EE111" s="109">
        <f t="shared" si="115"/>
        <v>0</v>
      </c>
      <c r="EF111" s="3"/>
      <c r="EG111" s="3"/>
      <c r="EH111" s="3"/>
      <c r="EI111" s="3"/>
      <c r="EJ111" s="109">
        <f t="shared" si="116"/>
        <v>0</v>
      </c>
      <c r="EK111" s="3">
        <f t="shared" si="117"/>
        <v>702</v>
      </c>
      <c r="EL111" t="str">
        <f>+VLOOKUP(A111,'[1]Listado jugadores VALORES'!$A:$D,4,FALSE)</f>
        <v>Defensa</v>
      </c>
      <c r="EM111">
        <f>+VLOOKUP(EK111,Clubes!$A:$O,15,FALSE)</f>
        <v>1</v>
      </c>
      <c r="EN111">
        <f>+VLOOKUP(EK111,Clubes!$A:$M,13,FALSE)</f>
        <v>1</v>
      </c>
      <c r="EO111">
        <f t="shared" si="81"/>
        <v>2</v>
      </c>
      <c r="EP111">
        <f t="shared" si="82"/>
        <v>2</v>
      </c>
      <c r="EQ111">
        <f t="shared" si="83"/>
        <v>-1</v>
      </c>
      <c r="ER111">
        <f t="shared" si="84"/>
        <v>0</v>
      </c>
      <c r="ES111">
        <f t="shared" si="85"/>
        <v>0</v>
      </c>
      <c r="ET111">
        <f t="shared" si="86"/>
        <v>0</v>
      </c>
      <c r="EU111">
        <f t="shared" si="87"/>
        <v>0</v>
      </c>
      <c r="EV111">
        <f t="shared" si="88"/>
        <v>0</v>
      </c>
      <c r="EW111">
        <f t="shared" si="89"/>
        <v>-1</v>
      </c>
      <c r="EX111">
        <f t="shared" si="90"/>
        <v>0</v>
      </c>
      <c r="EY111">
        <f t="shared" si="91"/>
        <v>0</v>
      </c>
      <c r="EZ111">
        <f t="shared" si="92"/>
        <v>0</v>
      </c>
      <c r="FA111">
        <f t="shared" si="93"/>
        <v>0</v>
      </c>
      <c r="FB111">
        <f t="shared" si="94"/>
        <v>2</v>
      </c>
      <c r="FC111">
        <f t="shared" si="95"/>
        <v>4</v>
      </c>
    </row>
    <row r="112" spans="1:159">
      <c r="A112" s="145">
        <v>769</v>
      </c>
      <c r="B112" t="s">
        <v>424</v>
      </c>
      <c r="C112" s="140">
        <v>7</v>
      </c>
      <c r="D112">
        <v>2</v>
      </c>
      <c r="E112" s="5">
        <v>2</v>
      </c>
      <c r="F112" s="5">
        <v>8</v>
      </c>
      <c r="G112" s="5">
        <v>3</v>
      </c>
      <c r="K112" s="109">
        <f t="shared" si="96"/>
        <v>0</v>
      </c>
      <c r="M112" s="109">
        <f t="shared" si="97"/>
        <v>0</v>
      </c>
      <c r="X112" s="109">
        <f t="shared" si="98"/>
        <v>0</v>
      </c>
      <c r="AI112" s="109">
        <f t="shared" si="99"/>
        <v>0</v>
      </c>
      <c r="AT112" s="109">
        <f t="shared" si="100"/>
        <v>0</v>
      </c>
      <c r="BA112" s="109">
        <f t="shared" si="101"/>
        <v>0</v>
      </c>
      <c r="BB112" s="113"/>
      <c r="BC112" s="113"/>
      <c r="BD112" s="113"/>
      <c r="BE112" s="113"/>
      <c r="BF112" s="113"/>
      <c r="BG112" s="113"/>
      <c r="BH112" s="113"/>
      <c r="BI112" s="113"/>
      <c r="BJ112" s="113"/>
      <c r="BK112" s="113"/>
      <c r="BL112" s="109">
        <f t="shared" si="102"/>
        <v>0</v>
      </c>
      <c r="BW112" s="109">
        <f t="shared" si="103"/>
        <v>0</v>
      </c>
      <c r="BZ112" s="109">
        <f t="shared" si="104"/>
        <v>0</v>
      </c>
      <c r="CA112" s="3"/>
      <c r="CB112" s="3"/>
      <c r="CC112" s="3"/>
      <c r="CD112" s="3"/>
      <c r="CE112" s="109">
        <f t="shared" si="105"/>
        <v>0</v>
      </c>
      <c r="CJ112" s="109">
        <f t="shared" si="106"/>
        <v>0</v>
      </c>
      <c r="CQ112" s="109">
        <f t="shared" si="107"/>
        <v>0</v>
      </c>
      <c r="CV112" s="109">
        <f t="shared" si="108"/>
        <v>0</v>
      </c>
      <c r="DA112" s="109">
        <f t="shared" si="109"/>
        <v>0</v>
      </c>
      <c r="DF112" s="109">
        <f t="shared" si="110"/>
        <v>0</v>
      </c>
      <c r="DK112" s="109">
        <f t="shared" si="111"/>
        <v>0</v>
      </c>
      <c r="DP112" s="109">
        <f t="shared" si="112"/>
        <v>0</v>
      </c>
      <c r="DU112" s="109">
        <f t="shared" si="113"/>
        <v>0</v>
      </c>
      <c r="DZ112" s="109">
        <f t="shared" si="114"/>
        <v>0</v>
      </c>
      <c r="EE112" s="109">
        <f t="shared" si="115"/>
        <v>0</v>
      </c>
      <c r="EF112" s="3"/>
      <c r="EG112" s="3"/>
      <c r="EH112" s="3"/>
      <c r="EI112" s="3"/>
      <c r="EJ112" s="109">
        <f t="shared" si="116"/>
        <v>0</v>
      </c>
      <c r="EK112" s="3">
        <f t="shared" si="117"/>
        <v>702</v>
      </c>
      <c r="EL112" t="str">
        <f>+VLOOKUP(A112,'[1]Listado jugadores VALORES'!$A:$D,4,FALSE)</f>
        <v>Portero</v>
      </c>
      <c r="EM112">
        <f>+VLOOKUP(EK112,Clubes!$A:$O,15,FALSE)</f>
        <v>1</v>
      </c>
      <c r="EN112">
        <f>+VLOOKUP(EK112,Clubes!$A:$M,13,FALSE)</f>
        <v>1</v>
      </c>
      <c r="EO112">
        <f t="shared" si="81"/>
        <v>0</v>
      </c>
      <c r="EP112">
        <f t="shared" si="82"/>
        <v>0</v>
      </c>
      <c r="EQ112">
        <f t="shared" si="83"/>
        <v>0</v>
      </c>
      <c r="ER112">
        <f t="shared" si="84"/>
        <v>0</v>
      </c>
      <c r="ES112">
        <f t="shared" si="85"/>
        <v>0</v>
      </c>
      <c r="ET112">
        <f t="shared" si="86"/>
        <v>0</v>
      </c>
      <c r="EU112">
        <f t="shared" si="87"/>
        <v>0</v>
      </c>
      <c r="EV112">
        <f t="shared" si="88"/>
        <v>0</v>
      </c>
      <c r="EW112">
        <f t="shared" si="89"/>
        <v>0</v>
      </c>
      <c r="EX112">
        <f t="shared" si="90"/>
        <v>0</v>
      </c>
      <c r="EY112">
        <f t="shared" si="91"/>
        <v>0</v>
      </c>
      <c r="EZ112">
        <f t="shared" si="92"/>
        <v>0</v>
      </c>
      <c r="FA112">
        <f t="shared" si="93"/>
        <v>0</v>
      </c>
      <c r="FB112">
        <f t="shared" si="94"/>
        <v>0</v>
      </c>
      <c r="FC112">
        <f t="shared" si="95"/>
        <v>0</v>
      </c>
    </row>
    <row r="113" spans="1:159">
      <c r="A113" s="139">
        <v>1955</v>
      </c>
      <c r="B113" s="139" t="s">
        <v>425</v>
      </c>
      <c r="C113" s="139">
        <v>7</v>
      </c>
      <c r="D113">
        <v>2</v>
      </c>
      <c r="E113" s="5">
        <v>2</v>
      </c>
      <c r="F113" s="5">
        <v>8</v>
      </c>
      <c r="G113" s="5">
        <v>3</v>
      </c>
      <c r="K113" s="109">
        <f t="shared" si="96"/>
        <v>0</v>
      </c>
      <c r="M113" s="109">
        <f t="shared" si="97"/>
        <v>0</v>
      </c>
      <c r="X113" s="109">
        <f t="shared" si="98"/>
        <v>0</v>
      </c>
      <c r="AI113" s="109">
        <f t="shared" si="99"/>
        <v>0</v>
      </c>
      <c r="AT113" s="109">
        <f t="shared" si="100"/>
        <v>0</v>
      </c>
      <c r="BA113" s="109">
        <f t="shared" si="101"/>
        <v>0</v>
      </c>
      <c r="BB113" s="113"/>
      <c r="BC113" s="113"/>
      <c r="BD113" s="113"/>
      <c r="BE113" s="113"/>
      <c r="BF113" s="113"/>
      <c r="BG113" s="113"/>
      <c r="BH113" s="113"/>
      <c r="BI113" s="113"/>
      <c r="BJ113" s="113"/>
      <c r="BK113" s="113"/>
      <c r="BL113" s="109">
        <f t="shared" si="102"/>
        <v>0</v>
      </c>
      <c r="BW113" s="109">
        <f t="shared" si="103"/>
        <v>0</v>
      </c>
      <c r="BZ113" s="109">
        <f t="shared" si="104"/>
        <v>0</v>
      </c>
      <c r="CA113" s="3"/>
      <c r="CB113" s="3"/>
      <c r="CC113" s="3"/>
      <c r="CD113" s="3"/>
      <c r="CE113" s="109">
        <f t="shared" si="105"/>
        <v>0</v>
      </c>
      <c r="CJ113" s="109">
        <f t="shared" si="106"/>
        <v>0</v>
      </c>
      <c r="CQ113" s="109">
        <f t="shared" si="107"/>
        <v>0</v>
      </c>
      <c r="CV113" s="109">
        <f t="shared" si="108"/>
        <v>0</v>
      </c>
      <c r="DA113" s="109">
        <f t="shared" si="109"/>
        <v>0</v>
      </c>
      <c r="DF113" s="109">
        <f t="shared" si="110"/>
        <v>0</v>
      </c>
      <c r="DK113" s="109">
        <f t="shared" si="111"/>
        <v>0</v>
      </c>
      <c r="DP113" s="109">
        <f t="shared" si="112"/>
        <v>0</v>
      </c>
      <c r="DU113" s="109">
        <f t="shared" si="113"/>
        <v>0</v>
      </c>
      <c r="DZ113" s="109">
        <f t="shared" si="114"/>
        <v>0</v>
      </c>
      <c r="EE113" s="109">
        <f t="shared" si="115"/>
        <v>0</v>
      </c>
      <c r="EF113" s="3"/>
      <c r="EG113" s="3"/>
      <c r="EH113" s="3"/>
      <c r="EI113" s="3"/>
      <c r="EJ113" s="109">
        <f t="shared" si="116"/>
        <v>0</v>
      </c>
      <c r="EK113" s="3">
        <f t="shared" si="117"/>
        <v>702</v>
      </c>
      <c r="EL113" t="str">
        <f>+VLOOKUP(A113,'[1]Listado jugadores VALORES'!$A:$D,4,FALSE)</f>
        <v>Volante</v>
      </c>
      <c r="EM113">
        <f>+VLOOKUP(EK113,Clubes!$A:$O,15,FALSE)</f>
        <v>1</v>
      </c>
      <c r="EN113">
        <f>+VLOOKUP(EK113,Clubes!$A:$M,13,FALSE)</f>
        <v>1</v>
      </c>
      <c r="EO113">
        <f t="shared" si="81"/>
        <v>0</v>
      </c>
      <c r="EP113">
        <f t="shared" si="82"/>
        <v>0</v>
      </c>
      <c r="EQ113">
        <f t="shared" si="83"/>
        <v>0</v>
      </c>
      <c r="ER113">
        <f t="shared" si="84"/>
        <v>0</v>
      </c>
      <c r="ES113">
        <f t="shared" si="85"/>
        <v>0</v>
      </c>
      <c r="ET113">
        <f t="shared" si="86"/>
        <v>0</v>
      </c>
      <c r="EU113">
        <f t="shared" si="87"/>
        <v>0</v>
      </c>
      <c r="EV113">
        <f t="shared" si="88"/>
        <v>0</v>
      </c>
      <c r="EW113">
        <f t="shared" si="89"/>
        <v>0</v>
      </c>
      <c r="EX113">
        <f t="shared" si="90"/>
        <v>0</v>
      </c>
      <c r="EY113">
        <f t="shared" si="91"/>
        <v>0</v>
      </c>
      <c r="EZ113">
        <f t="shared" si="92"/>
        <v>0</v>
      </c>
      <c r="FA113">
        <f t="shared" si="93"/>
        <v>0</v>
      </c>
      <c r="FB113">
        <f t="shared" si="94"/>
        <v>0</v>
      </c>
      <c r="FC113">
        <f t="shared" si="95"/>
        <v>0</v>
      </c>
    </row>
    <row r="114" spans="1:159">
      <c r="A114" s="139">
        <v>357</v>
      </c>
      <c r="B114" s="140" t="s">
        <v>426</v>
      </c>
      <c r="C114" s="140">
        <v>7</v>
      </c>
      <c r="D114">
        <v>2</v>
      </c>
      <c r="E114" s="5">
        <v>2</v>
      </c>
      <c r="F114" s="5">
        <v>8</v>
      </c>
      <c r="G114" s="5">
        <v>1</v>
      </c>
      <c r="H114" s="5">
        <v>90</v>
      </c>
      <c r="K114" s="109">
        <f t="shared" si="96"/>
        <v>0</v>
      </c>
      <c r="M114" s="109">
        <f t="shared" si="97"/>
        <v>0</v>
      </c>
      <c r="X114" s="109">
        <f t="shared" si="98"/>
        <v>0</v>
      </c>
      <c r="AI114" s="109">
        <f t="shared" si="99"/>
        <v>0</v>
      </c>
      <c r="AT114" s="109">
        <f t="shared" si="100"/>
        <v>0</v>
      </c>
      <c r="BA114" s="109">
        <f t="shared" si="101"/>
        <v>0</v>
      </c>
      <c r="BB114" s="113"/>
      <c r="BC114" s="113"/>
      <c r="BD114" s="113"/>
      <c r="BE114" s="113"/>
      <c r="BF114" s="113"/>
      <c r="BG114" s="113"/>
      <c r="BH114" s="113"/>
      <c r="BI114" s="113"/>
      <c r="BJ114" s="113"/>
      <c r="BK114" s="113"/>
      <c r="BL114" s="109">
        <f t="shared" si="102"/>
        <v>0</v>
      </c>
      <c r="BW114" s="109">
        <f t="shared" si="103"/>
        <v>0</v>
      </c>
      <c r="BZ114" s="109">
        <f t="shared" si="104"/>
        <v>0</v>
      </c>
      <c r="CA114" s="3"/>
      <c r="CB114" s="3"/>
      <c r="CC114" s="3"/>
      <c r="CD114" s="3"/>
      <c r="CE114" s="109">
        <f t="shared" si="105"/>
        <v>0</v>
      </c>
      <c r="CJ114" s="109">
        <f t="shared" si="106"/>
        <v>0</v>
      </c>
      <c r="CQ114" s="109">
        <f t="shared" si="107"/>
        <v>0</v>
      </c>
      <c r="CV114" s="109">
        <f t="shared" si="108"/>
        <v>0</v>
      </c>
      <c r="DA114" s="109">
        <f t="shared" si="109"/>
        <v>0</v>
      </c>
      <c r="DF114" s="109">
        <f t="shared" si="110"/>
        <v>0</v>
      </c>
      <c r="DK114" s="109">
        <f t="shared" si="111"/>
        <v>0</v>
      </c>
      <c r="DP114" s="109">
        <f t="shared" si="112"/>
        <v>0</v>
      </c>
      <c r="DU114" s="109">
        <f t="shared" si="113"/>
        <v>0</v>
      </c>
      <c r="DZ114" s="109">
        <f t="shared" si="114"/>
        <v>0</v>
      </c>
      <c r="EE114" s="109">
        <f t="shared" si="115"/>
        <v>0</v>
      </c>
      <c r="EF114" s="3"/>
      <c r="EG114" s="3"/>
      <c r="EH114" s="3"/>
      <c r="EI114" s="3"/>
      <c r="EJ114" s="109">
        <f t="shared" si="116"/>
        <v>0</v>
      </c>
      <c r="EK114" s="3">
        <f t="shared" si="117"/>
        <v>702</v>
      </c>
      <c r="EL114" t="str">
        <f>+VLOOKUP(A114,'[1]Listado jugadores VALORES'!$A:$D,4,FALSE)</f>
        <v>Defensa</v>
      </c>
      <c r="EM114">
        <f>+VLOOKUP(EK114,Clubes!$A:$O,15,FALSE)</f>
        <v>1</v>
      </c>
      <c r="EN114">
        <f>+VLOOKUP(EK114,Clubes!$A:$M,13,FALSE)</f>
        <v>1</v>
      </c>
      <c r="EO114">
        <f t="shared" si="81"/>
        <v>2</v>
      </c>
      <c r="EP114">
        <f t="shared" si="82"/>
        <v>2</v>
      </c>
      <c r="EQ114">
        <f t="shared" si="83"/>
        <v>0</v>
      </c>
      <c r="ER114">
        <f t="shared" si="84"/>
        <v>0</v>
      </c>
      <c r="ES114">
        <f t="shared" si="85"/>
        <v>0</v>
      </c>
      <c r="ET114">
        <f t="shared" si="86"/>
        <v>0</v>
      </c>
      <c r="EU114">
        <f t="shared" si="87"/>
        <v>0</v>
      </c>
      <c r="EV114">
        <f t="shared" si="88"/>
        <v>0</v>
      </c>
      <c r="EW114">
        <f t="shared" si="89"/>
        <v>-1</v>
      </c>
      <c r="EX114">
        <f t="shared" si="90"/>
        <v>0</v>
      </c>
      <c r="EY114">
        <f t="shared" si="91"/>
        <v>0</v>
      </c>
      <c r="EZ114">
        <f t="shared" si="92"/>
        <v>0</v>
      </c>
      <c r="FA114">
        <f t="shared" si="93"/>
        <v>0</v>
      </c>
      <c r="FB114">
        <f t="shared" si="94"/>
        <v>2</v>
      </c>
      <c r="FC114">
        <f t="shared" si="95"/>
        <v>5</v>
      </c>
    </row>
    <row r="115" spans="1:159">
      <c r="A115" s="145">
        <v>1975</v>
      </c>
      <c r="B115" t="s">
        <v>427</v>
      </c>
      <c r="C115" s="139">
        <v>7</v>
      </c>
      <c r="D115">
        <v>2</v>
      </c>
      <c r="E115" s="5">
        <v>2</v>
      </c>
      <c r="F115" s="5">
        <v>8</v>
      </c>
      <c r="G115" s="5">
        <v>1</v>
      </c>
      <c r="H115" s="5">
        <f>45+21</f>
        <v>66</v>
      </c>
      <c r="K115" s="109">
        <f t="shared" si="96"/>
        <v>0</v>
      </c>
      <c r="M115" s="109">
        <f t="shared" si="97"/>
        <v>0</v>
      </c>
      <c r="X115" s="109">
        <f t="shared" si="98"/>
        <v>0</v>
      </c>
      <c r="AI115" s="109">
        <f t="shared" si="99"/>
        <v>0</v>
      </c>
      <c r="AT115" s="109">
        <f t="shared" si="100"/>
        <v>0</v>
      </c>
      <c r="BA115" s="109">
        <f t="shared" si="101"/>
        <v>0</v>
      </c>
      <c r="BB115" s="113"/>
      <c r="BC115" s="113"/>
      <c r="BD115" s="113"/>
      <c r="BE115" s="113"/>
      <c r="BF115" s="113"/>
      <c r="BG115" s="113"/>
      <c r="BH115" s="113"/>
      <c r="BI115" s="113"/>
      <c r="BJ115" s="113"/>
      <c r="BK115" s="113"/>
      <c r="BL115" s="109">
        <f t="shared" si="102"/>
        <v>0</v>
      </c>
      <c r="BW115" s="109">
        <f t="shared" si="103"/>
        <v>0</v>
      </c>
      <c r="BZ115" s="109">
        <f t="shared" si="104"/>
        <v>0</v>
      </c>
      <c r="CA115" s="3"/>
      <c r="CB115" s="3"/>
      <c r="CC115" s="3"/>
      <c r="CD115" s="3"/>
      <c r="CE115" s="109">
        <f t="shared" si="105"/>
        <v>0</v>
      </c>
      <c r="CJ115" s="109">
        <f t="shared" si="106"/>
        <v>0</v>
      </c>
      <c r="CQ115" s="109">
        <f t="shared" si="107"/>
        <v>0</v>
      </c>
      <c r="CV115" s="109">
        <f t="shared" si="108"/>
        <v>0</v>
      </c>
      <c r="DA115" s="109">
        <f t="shared" si="109"/>
        <v>0</v>
      </c>
      <c r="DF115" s="109">
        <f t="shared" si="110"/>
        <v>0</v>
      </c>
      <c r="DK115" s="109">
        <f t="shared" si="111"/>
        <v>0</v>
      </c>
      <c r="DP115" s="109">
        <f t="shared" si="112"/>
        <v>0</v>
      </c>
      <c r="DU115" s="109">
        <f t="shared" si="113"/>
        <v>0</v>
      </c>
      <c r="DZ115" s="109">
        <f t="shared" si="114"/>
        <v>0</v>
      </c>
      <c r="EE115" s="109">
        <f t="shared" si="115"/>
        <v>0</v>
      </c>
      <c r="EF115" s="3"/>
      <c r="EG115" s="3"/>
      <c r="EH115" s="3"/>
      <c r="EI115" s="3"/>
      <c r="EJ115" s="109">
        <f t="shared" si="116"/>
        <v>0</v>
      </c>
      <c r="EK115" s="3">
        <f t="shared" si="117"/>
        <v>702</v>
      </c>
      <c r="EL115" t="str">
        <f>+VLOOKUP(A115,'[1]Listado jugadores VALORES'!$A:$D,4,FALSE)</f>
        <v>Delantero</v>
      </c>
      <c r="EM115">
        <f>+VLOOKUP(EK115,Clubes!$A:$O,15,FALSE)</f>
        <v>1</v>
      </c>
      <c r="EN115">
        <f>+VLOOKUP(EK115,Clubes!$A:$M,13,FALSE)</f>
        <v>1</v>
      </c>
      <c r="EO115">
        <f t="shared" si="81"/>
        <v>2</v>
      </c>
      <c r="EP115">
        <f t="shared" si="82"/>
        <v>2</v>
      </c>
      <c r="EQ115">
        <f t="shared" si="83"/>
        <v>0</v>
      </c>
      <c r="ER115">
        <f t="shared" si="84"/>
        <v>0</v>
      </c>
      <c r="ES115">
        <f t="shared" si="85"/>
        <v>0</v>
      </c>
      <c r="ET115">
        <f t="shared" si="86"/>
        <v>0</v>
      </c>
      <c r="EU115">
        <f t="shared" si="87"/>
        <v>0</v>
      </c>
      <c r="EV115">
        <f t="shared" si="88"/>
        <v>0</v>
      </c>
      <c r="EW115">
        <f t="shared" si="89"/>
        <v>0</v>
      </c>
      <c r="EX115">
        <f t="shared" si="90"/>
        <v>0</v>
      </c>
      <c r="EY115">
        <f t="shared" si="91"/>
        <v>0</v>
      </c>
      <c r="EZ115">
        <f t="shared" si="92"/>
        <v>0</v>
      </c>
      <c r="FA115">
        <f t="shared" si="93"/>
        <v>0</v>
      </c>
      <c r="FB115">
        <f t="shared" si="94"/>
        <v>2</v>
      </c>
      <c r="FC115">
        <f t="shared" si="95"/>
        <v>6</v>
      </c>
    </row>
    <row r="116" spans="1:159">
      <c r="A116" s="139">
        <v>772</v>
      </c>
      <c r="B116" s="139" t="s">
        <v>428</v>
      </c>
      <c r="C116" s="139">
        <v>7</v>
      </c>
      <c r="D116">
        <v>2</v>
      </c>
      <c r="E116" s="5">
        <v>2</v>
      </c>
      <c r="F116" s="5">
        <v>8</v>
      </c>
      <c r="G116" s="5">
        <v>3</v>
      </c>
      <c r="K116" s="109">
        <f t="shared" si="96"/>
        <v>0</v>
      </c>
      <c r="M116" s="109">
        <f t="shared" si="97"/>
        <v>0</v>
      </c>
      <c r="X116" s="109">
        <f t="shared" si="98"/>
        <v>0</v>
      </c>
      <c r="AI116" s="109">
        <f t="shared" si="99"/>
        <v>0</v>
      </c>
      <c r="AT116" s="109">
        <f t="shared" si="100"/>
        <v>0</v>
      </c>
      <c r="BA116" s="109">
        <f t="shared" si="101"/>
        <v>0</v>
      </c>
      <c r="BB116" s="113"/>
      <c r="BC116" s="113"/>
      <c r="BD116" s="113"/>
      <c r="BE116" s="113"/>
      <c r="BF116" s="113"/>
      <c r="BG116" s="113"/>
      <c r="BH116" s="113"/>
      <c r="BI116" s="113"/>
      <c r="BJ116" s="113"/>
      <c r="BK116" s="113"/>
      <c r="BL116" s="109">
        <f t="shared" si="102"/>
        <v>0</v>
      </c>
      <c r="BW116" s="109">
        <f t="shared" si="103"/>
        <v>0</v>
      </c>
      <c r="BZ116" s="109">
        <f t="shared" si="104"/>
        <v>0</v>
      </c>
      <c r="CA116" s="3"/>
      <c r="CB116" s="3"/>
      <c r="CC116" s="3"/>
      <c r="CD116" s="3"/>
      <c r="CE116" s="109">
        <f t="shared" si="105"/>
        <v>0</v>
      </c>
      <c r="CJ116" s="109">
        <f t="shared" si="106"/>
        <v>0</v>
      </c>
      <c r="CQ116" s="109">
        <f t="shared" si="107"/>
        <v>0</v>
      </c>
      <c r="CV116" s="109">
        <f t="shared" si="108"/>
        <v>0</v>
      </c>
      <c r="DA116" s="109">
        <f t="shared" si="109"/>
        <v>0</v>
      </c>
      <c r="DF116" s="109">
        <f t="shared" si="110"/>
        <v>0</v>
      </c>
      <c r="DK116" s="109">
        <f t="shared" si="111"/>
        <v>0</v>
      </c>
      <c r="DP116" s="109">
        <f t="shared" si="112"/>
        <v>0</v>
      </c>
      <c r="DU116" s="109">
        <f t="shared" si="113"/>
        <v>0</v>
      </c>
      <c r="DZ116" s="109">
        <f t="shared" si="114"/>
        <v>0</v>
      </c>
      <c r="EE116" s="109">
        <f t="shared" si="115"/>
        <v>0</v>
      </c>
      <c r="EF116" s="3"/>
      <c r="EG116" s="3"/>
      <c r="EH116" s="3"/>
      <c r="EI116" s="3"/>
      <c r="EJ116" s="109">
        <f t="shared" si="116"/>
        <v>0</v>
      </c>
      <c r="EK116" s="3">
        <f t="shared" si="117"/>
        <v>702</v>
      </c>
      <c r="EL116" t="str">
        <f>+VLOOKUP(A116,'[1]Listado jugadores VALORES'!$A:$D,4,FALSE)</f>
        <v>Defensa</v>
      </c>
      <c r="EM116">
        <f>+VLOOKUP(EK116,Clubes!$A:$O,15,FALSE)</f>
        <v>1</v>
      </c>
      <c r="EN116">
        <f>+VLOOKUP(EK116,Clubes!$A:$M,13,FALSE)</f>
        <v>1</v>
      </c>
      <c r="EO116">
        <f t="shared" si="81"/>
        <v>0</v>
      </c>
      <c r="EP116">
        <f t="shared" si="82"/>
        <v>0</v>
      </c>
      <c r="EQ116">
        <f t="shared" si="83"/>
        <v>0</v>
      </c>
      <c r="ER116">
        <f t="shared" si="84"/>
        <v>0</v>
      </c>
      <c r="ES116">
        <f t="shared" si="85"/>
        <v>0</v>
      </c>
      <c r="ET116">
        <f t="shared" si="86"/>
        <v>0</v>
      </c>
      <c r="EU116">
        <f t="shared" si="87"/>
        <v>0</v>
      </c>
      <c r="EV116">
        <f t="shared" si="88"/>
        <v>0</v>
      </c>
      <c r="EW116">
        <f t="shared" si="89"/>
        <v>0</v>
      </c>
      <c r="EX116">
        <f t="shared" si="90"/>
        <v>0</v>
      </c>
      <c r="EY116">
        <f t="shared" si="91"/>
        <v>0</v>
      </c>
      <c r="EZ116">
        <f t="shared" si="92"/>
        <v>0</v>
      </c>
      <c r="FA116">
        <f t="shared" si="93"/>
        <v>0</v>
      </c>
      <c r="FB116">
        <f t="shared" si="94"/>
        <v>0</v>
      </c>
      <c r="FC116">
        <f t="shared" si="95"/>
        <v>0</v>
      </c>
    </row>
    <row r="117" spans="1:159">
      <c r="A117" s="139">
        <v>415</v>
      </c>
      <c r="B117" s="139" t="s">
        <v>429</v>
      </c>
      <c r="C117" s="139">
        <v>7</v>
      </c>
      <c r="D117">
        <v>2</v>
      </c>
      <c r="E117" s="5">
        <v>2</v>
      </c>
      <c r="F117" s="5">
        <v>8</v>
      </c>
      <c r="G117" s="5">
        <v>1</v>
      </c>
      <c r="H117" s="5">
        <v>90</v>
      </c>
      <c r="K117" s="109">
        <f t="shared" si="96"/>
        <v>0</v>
      </c>
      <c r="M117" s="109">
        <f t="shared" si="97"/>
        <v>0</v>
      </c>
      <c r="X117" s="109">
        <f t="shared" si="98"/>
        <v>0</v>
      </c>
      <c r="AI117" s="109">
        <f t="shared" si="99"/>
        <v>0</v>
      </c>
      <c r="AT117" s="109">
        <f t="shared" si="100"/>
        <v>0</v>
      </c>
      <c r="BA117" s="109">
        <f t="shared" si="101"/>
        <v>0</v>
      </c>
      <c r="BB117" s="113"/>
      <c r="BC117" s="113"/>
      <c r="BD117" s="113"/>
      <c r="BE117" s="113"/>
      <c r="BF117" s="113"/>
      <c r="BG117" s="113"/>
      <c r="BH117" s="113"/>
      <c r="BI117" s="113"/>
      <c r="BJ117" s="113"/>
      <c r="BK117" s="113"/>
      <c r="BL117" s="109">
        <f t="shared" si="102"/>
        <v>0</v>
      </c>
      <c r="BW117" s="109">
        <f t="shared" si="103"/>
        <v>0</v>
      </c>
      <c r="BZ117" s="109">
        <f t="shared" si="104"/>
        <v>0</v>
      </c>
      <c r="CA117" s="3"/>
      <c r="CB117" s="3"/>
      <c r="CC117" s="3"/>
      <c r="CD117" s="3"/>
      <c r="CE117" s="109">
        <f t="shared" si="105"/>
        <v>0</v>
      </c>
      <c r="CJ117" s="109">
        <f t="shared" si="106"/>
        <v>0</v>
      </c>
      <c r="CQ117" s="109">
        <f t="shared" si="107"/>
        <v>0</v>
      </c>
      <c r="CV117" s="109">
        <f t="shared" si="108"/>
        <v>0</v>
      </c>
      <c r="DA117" s="109">
        <f t="shared" si="109"/>
        <v>0</v>
      </c>
      <c r="DF117" s="109">
        <f t="shared" si="110"/>
        <v>0</v>
      </c>
      <c r="DK117" s="109">
        <f t="shared" si="111"/>
        <v>0</v>
      </c>
      <c r="DP117" s="109">
        <f t="shared" si="112"/>
        <v>0</v>
      </c>
      <c r="DU117" s="109">
        <f t="shared" si="113"/>
        <v>0</v>
      </c>
      <c r="DZ117" s="109">
        <f t="shared" si="114"/>
        <v>0</v>
      </c>
      <c r="EE117" s="109">
        <f t="shared" si="115"/>
        <v>0</v>
      </c>
      <c r="EF117" s="3"/>
      <c r="EG117" s="3"/>
      <c r="EH117" s="3"/>
      <c r="EI117" s="3"/>
      <c r="EJ117" s="109">
        <f t="shared" si="116"/>
        <v>0</v>
      </c>
      <c r="EK117" s="3">
        <f t="shared" si="117"/>
        <v>702</v>
      </c>
      <c r="EL117" t="str">
        <f>+VLOOKUP(A117,'[1]Listado jugadores VALORES'!$A:$D,4,FALSE)</f>
        <v>Delantero</v>
      </c>
      <c r="EM117">
        <f>+VLOOKUP(EK117,Clubes!$A:$O,15,FALSE)</f>
        <v>1</v>
      </c>
      <c r="EN117">
        <f>+VLOOKUP(EK117,Clubes!$A:$M,13,FALSE)</f>
        <v>1</v>
      </c>
      <c r="EO117">
        <f t="shared" si="81"/>
        <v>2</v>
      </c>
      <c r="EP117">
        <f t="shared" si="82"/>
        <v>2</v>
      </c>
      <c r="EQ117">
        <f t="shared" si="83"/>
        <v>0</v>
      </c>
      <c r="ER117">
        <f t="shared" si="84"/>
        <v>0</v>
      </c>
      <c r="ES117">
        <f t="shared" si="85"/>
        <v>0</v>
      </c>
      <c r="ET117">
        <f t="shared" si="86"/>
        <v>0</v>
      </c>
      <c r="EU117">
        <f t="shared" si="87"/>
        <v>0</v>
      </c>
      <c r="EV117">
        <f t="shared" si="88"/>
        <v>0</v>
      </c>
      <c r="EW117">
        <f t="shared" si="89"/>
        <v>0</v>
      </c>
      <c r="EX117">
        <f t="shared" si="90"/>
        <v>0</v>
      </c>
      <c r="EY117">
        <f t="shared" si="91"/>
        <v>0</v>
      </c>
      <c r="EZ117">
        <f t="shared" si="92"/>
        <v>0</v>
      </c>
      <c r="FA117">
        <f t="shared" si="93"/>
        <v>0</v>
      </c>
      <c r="FB117">
        <f t="shared" si="94"/>
        <v>2</v>
      </c>
      <c r="FC117">
        <f t="shared" si="95"/>
        <v>6</v>
      </c>
    </row>
    <row r="118" spans="1:159">
      <c r="A118" s="139">
        <v>426</v>
      </c>
      <c r="B118" s="139" t="s">
        <v>430</v>
      </c>
      <c r="C118" s="139">
        <v>7</v>
      </c>
      <c r="D118">
        <v>2</v>
      </c>
      <c r="E118" s="5">
        <v>2</v>
      </c>
      <c r="F118" s="5">
        <v>8</v>
      </c>
      <c r="G118" s="5">
        <v>2</v>
      </c>
      <c r="H118" s="5">
        <f>90-71</f>
        <v>19</v>
      </c>
      <c r="K118" s="109">
        <f t="shared" si="96"/>
        <v>0</v>
      </c>
      <c r="M118" s="109">
        <f t="shared" si="97"/>
        <v>0</v>
      </c>
      <c r="X118" s="109">
        <f t="shared" si="98"/>
        <v>0</v>
      </c>
      <c r="AI118" s="109">
        <f t="shared" si="99"/>
        <v>0</v>
      </c>
      <c r="AT118" s="109">
        <f t="shared" si="100"/>
        <v>0</v>
      </c>
      <c r="BA118" s="109">
        <f t="shared" si="101"/>
        <v>0</v>
      </c>
      <c r="BB118" s="113"/>
      <c r="BC118" s="113"/>
      <c r="BD118" s="113"/>
      <c r="BE118" s="113"/>
      <c r="BF118" s="113"/>
      <c r="BG118" s="113"/>
      <c r="BH118" s="113"/>
      <c r="BI118" s="113"/>
      <c r="BJ118" s="113"/>
      <c r="BK118" s="113"/>
      <c r="BL118" s="109">
        <f t="shared" si="102"/>
        <v>0</v>
      </c>
      <c r="BW118" s="109">
        <f t="shared" si="103"/>
        <v>0</v>
      </c>
      <c r="BZ118" s="109">
        <f t="shared" si="104"/>
        <v>0</v>
      </c>
      <c r="CA118" s="3"/>
      <c r="CB118" s="3"/>
      <c r="CC118" s="3"/>
      <c r="CD118" s="3"/>
      <c r="CE118" s="109">
        <f t="shared" si="105"/>
        <v>0</v>
      </c>
      <c r="CJ118" s="109">
        <f t="shared" si="106"/>
        <v>0</v>
      </c>
      <c r="CQ118" s="109">
        <f t="shared" si="107"/>
        <v>0</v>
      </c>
      <c r="CV118" s="109">
        <f t="shared" si="108"/>
        <v>0</v>
      </c>
      <c r="DA118" s="109">
        <f t="shared" si="109"/>
        <v>0</v>
      </c>
      <c r="DF118" s="109">
        <f t="shared" si="110"/>
        <v>0</v>
      </c>
      <c r="DK118" s="109">
        <f t="shared" si="111"/>
        <v>0</v>
      </c>
      <c r="DP118" s="109">
        <f t="shared" si="112"/>
        <v>0</v>
      </c>
      <c r="DU118" s="109">
        <f t="shared" si="113"/>
        <v>0</v>
      </c>
      <c r="DZ118" s="109">
        <f t="shared" si="114"/>
        <v>0</v>
      </c>
      <c r="EE118" s="109">
        <f t="shared" si="115"/>
        <v>0</v>
      </c>
      <c r="EF118" s="3"/>
      <c r="EG118" s="3"/>
      <c r="EH118" s="3"/>
      <c r="EI118" s="3"/>
      <c r="EJ118" s="109">
        <f t="shared" si="116"/>
        <v>0</v>
      </c>
      <c r="EK118" s="3">
        <f t="shared" si="117"/>
        <v>702</v>
      </c>
      <c r="EL118" t="str">
        <f>+VLOOKUP(A118,'[1]Listado jugadores VALORES'!$A:$D,4,FALSE)</f>
        <v>Volante</v>
      </c>
      <c r="EM118">
        <f>+VLOOKUP(EK118,Clubes!$A:$O,15,FALSE)</f>
        <v>1</v>
      </c>
      <c r="EN118">
        <f>+VLOOKUP(EK118,Clubes!$A:$M,13,FALSE)</f>
        <v>1</v>
      </c>
      <c r="EO118">
        <f t="shared" si="81"/>
        <v>1</v>
      </c>
      <c r="EP118">
        <f t="shared" si="82"/>
        <v>1</v>
      </c>
      <c r="EQ118">
        <f t="shared" si="83"/>
        <v>0</v>
      </c>
      <c r="ER118">
        <f t="shared" si="84"/>
        <v>0</v>
      </c>
      <c r="ES118">
        <f t="shared" si="85"/>
        <v>0</v>
      </c>
      <c r="ET118">
        <f t="shared" si="86"/>
        <v>0</v>
      </c>
      <c r="EU118">
        <f t="shared" si="87"/>
        <v>0</v>
      </c>
      <c r="EV118">
        <f t="shared" si="88"/>
        <v>0</v>
      </c>
      <c r="EW118">
        <f t="shared" si="89"/>
        <v>0</v>
      </c>
      <c r="EX118">
        <f t="shared" si="90"/>
        <v>0</v>
      </c>
      <c r="EY118">
        <f t="shared" si="91"/>
        <v>0</v>
      </c>
      <c r="EZ118">
        <f t="shared" si="92"/>
        <v>0</v>
      </c>
      <c r="FA118">
        <f t="shared" si="93"/>
        <v>0</v>
      </c>
      <c r="FB118">
        <f t="shared" si="94"/>
        <v>0</v>
      </c>
      <c r="FC118">
        <f t="shared" si="95"/>
        <v>2</v>
      </c>
    </row>
    <row r="119" spans="1:159">
      <c r="A119" s="139">
        <v>433</v>
      </c>
      <c r="B119" s="139" t="s">
        <v>431</v>
      </c>
      <c r="C119" s="139">
        <v>7</v>
      </c>
      <c r="D119">
        <v>2</v>
      </c>
      <c r="E119" s="5">
        <v>2</v>
      </c>
      <c r="F119" s="5">
        <v>8</v>
      </c>
      <c r="G119" s="5">
        <v>2</v>
      </c>
      <c r="H119" s="5">
        <f>90-57</f>
        <v>33</v>
      </c>
      <c r="K119" s="109">
        <f t="shared" si="96"/>
        <v>0</v>
      </c>
      <c r="M119" s="109">
        <f t="shared" si="97"/>
        <v>0</v>
      </c>
      <c r="N119" s="4">
        <f>45+24</f>
        <v>69</v>
      </c>
      <c r="X119" s="109">
        <f t="shared" si="98"/>
        <v>1</v>
      </c>
      <c r="Y119" s="3">
        <v>1</v>
      </c>
      <c r="AI119" s="109">
        <f t="shared" si="99"/>
        <v>1</v>
      </c>
      <c r="AJ119" s="3">
        <v>3</v>
      </c>
      <c r="AT119" s="109">
        <f t="shared" si="100"/>
        <v>1</v>
      </c>
      <c r="AU119" s="3">
        <v>1</v>
      </c>
      <c r="AV119" s="3">
        <v>230</v>
      </c>
      <c r="BA119" s="109">
        <f t="shared" si="101"/>
        <v>1</v>
      </c>
      <c r="BB119" s="113">
        <v>0</v>
      </c>
      <c r="BC119" s="113"/>
      <c r="BD119" s="113"/>
      <c r="BE119" s="113"/>
      <c r="BF119" s="113"/>
      <c r="BG119" s="113"/>
      <c r="BH119" s="113"/>
      <c r="BI119" s="113"/>
      <c r="BJ119" s="113"/>
      <c r="BK119" s="113"/>
      <c r="BL119" s="109">
        <f t="shared" si="102"/>
        <v>0</v>
      </c>
      <c r="BW119" s="109">
        <f t="shared" si="103"/>
        <v>0</v>
      </c>
      <c r="BZ119" s="109">
        <f t="shared" si="104"/>
        <v>0</v>
      </c>
      <c r="CA119" s="3"/>
      <c r="CB119" s="3"/>
      <c r="CC119" s="3"/>
      <c r="CD119" s="3"/>
      <c r="CE119" s="109">
        <f t="shared" si="105"/>
        <v>0</v>
      </c>
      <c r="CJ119" s="109">
        <f t="shared" si="106"/>
        <v>0</v>
      </c>
      <c r="CQ119" s="109">
        <f t="shared" si="107"/>
        <v>0</v>
      </c>
      <c r="CV119" s="109">
        <f t="shared" si="108"/>
        <v>0</v>
      </c>
      <c r="DA119" s="109">
        <f t="shared" si="109"/>
        <v>0</v>
      </c>
      <c r="DF119" s="109">
        <f t="shared" si="110"/>
        <v>0</v>
      </c>
      <c r="DK119" s="109">
        <f t="shared" si="111"/>
        <v>0</v>
      </c>
      <c r="DP119" s="109">
        <f t="shared" si="112"/>
        <v>0</v>
      </c>
      <c r="DU119" s="109">
        <f t="shared" si="113"/>
        <v>0</v>
      </c>
      <c r="DZ119" s="109">
        <f t="shared" si="114"/>
        <v>0</v>
      </c>
      <c r="EE119" s="109">
        <f t="shared" si="115"/>
        <v>0</v>
      </c>
      <c r="EF119" s="3"/>
      <c r="EG119" s="3"/>
      <c r="EH119" s="3"/>
      <c r="EI119" s="3"/>
      <c r="EJ119" s="109">
        <f t="shared" si="116"/>
        <v>0</v>
      </c>
      <c r="EK119" s="3">
        <f t="shared" si="117"/>
        <v>702</v>
      </c>
      <c r="EL119" t="str">
        <f>+VLOOKUP(A119,'[1]Listado jugadores VALORES'!$A:$D,4,FALSE)</f>
        <v>Delantero</v>
      </c>
      <c r="EM119">
        <f>+VLOOKUP(EK119,Clubes!$A:$O,15,FALSE)</f>
        <v>1</v>
      </c>
      <c r="EN119">
        <f>+VLOOKUP(EK119,Clubes!$A:$M,13,FALSE)</f>
        <v>1</v>
      </c>
      <c r="EO119">
        <f t="shared" si="81"/>
        <v>1</v>
      </c>
      <c r="EP119">
        <f t="shared" si="82"/>
        <v>1</v>
      </c>
      <c r="EQ119">
        <f t="shared" si="83"/>
        <v>0</v>
      </c>
      <c r="ER119">
        <f t="shared" si="84"/>
        <v>0</v>
      </c>
      <c r="ES119">
        <f t="shared" si="85"/>
        <v>4</v>
      </c>
      <c r="ET119">
        <f t="shared" si="86"/>
        <v>0</v>
      </c>
      <c r="EU119">
        <f t="shared" si="87"/>
        <v>3</v>
      </c>
      <c r="EV119">
        <f t="shared" si="88"/>
        <v>0</v>
      </c>
      <c r="EW119">
        <f t="shared" si="89"/>
        <v>0</v>
      </c>
      <c r="EX119">
        <f t="shared" si="90"/>
        <v>0</v>
      </c>
      <c r="EY119">
        <f t="shared" si="91"/>
        <v>0</v>
      </c>
      <c r="EZ119">
        <f t="shared" si="92"/>
        <v>0</v>
      </c>
      <c r="FA119">
        <f t="shared" si="93"/>
        <v>0</v>
      </c>
      <c r="FB119">
        <f t="shared" si="94"/>
        <v>2</v>
      </c>
      <c r="FC119">
        <f t="shared" si="95"/>
        <v>11</v>
      </c>
    </row>
    <row r="120" spans="1:159">
      <c r="A120" s="139">
        <v>847</v>
      </c>
      <c r="B120" s="139" t="s">
        <v>432</v>
      </c>
      <c r="C120" s="139">
        <v>7</v>
      </c>
      <c r="D120">
        <v>2</v>
      </c>
      <c r="E120" s="5">
        <v>2</v>
      </c>
      <c r="F120" s="5">
        <v>8</v>
      </c>
      <c r="G120" s="5">
        <v>1</v>
      </c>
      <c r="H120" s="5">
        <f>45+12</f>
        <v>57</v>
      </c>
      <c r="K120" s="109">
        <f t="shared" si="96"/>
        <v>0</v>
      </c>
      <c r="M120" s="109">
        <f t="shared" si="97"/>
        <v>0</v>
      </c>
      <c r="X120" s="109">
        <f t="shared" si="98"/>
        <v>0</v>
      </c>
      <c r="AI120" s="109">
        <f t="shared" si="99"/>
        <v>0</v>
      </c>
      <c r="AT120" s="109">
        <f t="shared" si="100"/>
        <v>0</v>
      </c>
      <c r="BA120" s="109">
        <f t="shared" si="101"/>
        <v>0</v>
      </c>
      <c r="BB120" s="113"/>
      <c r="BC120" s="113"/>
      <c r="BD120" s="113"/>
      <c r="BE120" s="113"/>
      <c r="BF120" s="113"/>
      <c r="BG120" s="113"/>
      <c r="BH120" s="113"/>
      <c r="BI120" s="113"/>
      <c r="BJ120" s="113"/>
      <c r="BK120" s="113"/>
      <c r="BL120" s="109">
        <f t="shared" si="102"/>
        <v>0</v>
      </c>
      <c r="BW120" s="109">
        <f t="shared" si="103"/>
        <v>0</v>
      </c>
      <c r="BZ120" s="109">
        <f t="shared" si="104"/>
        <v>0</v>
      </c>
      <c r="CA120" s="3"/>
      <c r="CB120" s="3"/>
      <c r="CC120" s="3"/>
      <c r="CD120" s="3"/>
      <c r="CE120" s="109">
        <f t="shared" si="105"/>
        <v>0</v>
      </c>
      <c r="CJ120" s="109">
        <f t="shared" si="106"/>
        <v>0</v>
      </c>
      <c r="CQ120" s="109">
        <f t="shared" si="107"/>
        <v>0</v>
      </c>
      <c r="CV120" s="109">
        <f t="shared" si="108"/>
        <v>0</v>
      </c>
      <c r="DA120" s="109">
        <f t="shared" si="109"/>
        <v>0</v>
      </c>
      <c r="DF120" s="109">
        <f t="shared" si="110"/>
        <v>0</v>
      </c>
      <c r="DK120" s="109">
        <f t="shared" si="111"/>
        <v>0</v>
      </c>
      <c r="DP120" s="109">
        <f t="shared" si="112"/>
        <v>0</v>
      </c>
      <c r="DU120" s="109">
        <f t="shared" si="113"/>
        <v>0</v>
      </c>
      <c r="DZ120" s="109">
        <f t="shared" si="114"/>
        <v>0</v>
      </c>
      <c r="EE120" s="109">
        <f t="shared" si="115"/>
        <v>0</v>
      </c>
      <c r="EF120" s="3"/>
      <c r="EG120" s="3"/>
      <c r="EH120" s="3"/>
      <c r="EI120" s="3"/>
      <c r="EJ120" s="109">
        <f t="shared" si="116"/>
        <v>0</v>
      </c>
      <c r="EK120" s="3">
        <f t="shared" si="117"/>
        <v>702</v>
      </c>
      <c r="EL120" t="str">
        <f>+VLOOKUP(A120,'[1]Listado jugadores VALORES'!$A:$D,4,FALSE)</f>
        <v>Delantero</v>
      </c>
      <c r="EM120">
        <f>+VLOOKUP(EK120,Clubes!$A:$O,15,FALSE)</f>
        <v>1</v>
      </c>
      <c r="EN120">
        <f>+VLOOKUP(EK120,Clubes!$A:$M,13,FALSE)</f>
        <v>1</v>
      </c>
      <c r="EO120">
        <f t="shared" si="81"/>
        <v>2</v>
      </c>
      <c r="EP120">
        <f t="shared" si="82"/>
        <v>1</v>
      </c>
      <c r="EQ120">
        <f t="shared" si="83"/>
        <v>0</v>
      </c>
      <c r="ER120">
        <f t="shared" si="84"/>
        <v>0</v>
      </c>
      <c r="ES120">
        <f t="shared" si="85"/>
        <v>0</v>
      </c>
      <c r="ET120">
        <f t="shared" si="86"/>
        <v>0</v>
      </c>
      <c r="EU120">
        <f t="shared" si="87"/>
        <v>0</v>
      </c>
      <c r="EV120">
        <f t="shared" si="88"/>
        <v>0</v>
      </c>
      <c r="EW120">
        <f t="shared" si="89"/>
        <v>0</v>
      </c>
      <c r="EX120">
        <f t="shared" si="90"/>
        <v>0</v>
      </c>
      <c r="EY120">
        <f t="shared" si="91"/>
        <v>0</v>
      </c>
      <c r="EZ120">
        <f t="shared" si="92"/>
        <v>0</v>
      </c>
      <c r="FA120">
        <f t="shared" si="93"/>
        <v>0</v>
      </c>
      <c r="FB120">
        <f t="shared" si="94"/>
        <v>0</v>
      </c>
      <c r="FC120">
        <f t="shared" si="95"/>
        <v>3</v>
      </c>
    </row>
    <row r="121" spans="1:159">
      <c r="A121" s="139">
        <v>1023</v>
      </c>
      <c r="B121" s="141" t="s">
        <v>433</v>
      </c>
      <c r="C121" s="139">
        <v>7</v>
      </c>
      <c r="D121">
        <v>2</v>
      </c>
      <c r="E121" s="5">
        <v>2</v>
      </c>
      <c r="F121" s="5">
        <v>8</v>
      </c>
      <c r="G121" s="5">
        <v>2</v>
      </c>
      <c r="K121" s="109">
        <f t="shared" si="96"/>
        <v>0</v>
      </c>
      <c r="M121" s="109">
        <f t="shared" si="97"/>
        <v>0</v>
      </c>
      <c r="X121" s="109">
        <f t="shared" si="98"/>
        <v>0</v>
      </c>
      <c r="AI121" s="109">
        <f t="shared" si="99"/>
        <v>0</v>
      </c>
      <c r="AT121" s="109">
        <f t="shared" si="100"/>
        <v>0</v>
      </c>
      <c r="BA121" s="109">
        <f t="shared" si="101"/>
        <v>0</v>
      </c>
      <c r="BB121" s="113"/>
      <c r="BC121" s="113"/>
      <c r="BD121" s="113"/>
      <c r="BE121" s="113"/>
      <c r="BF121" s="113"/>
      <c r="BG121" s="113"/>
      <c r="BH121" s="113"/>
      <c r="BI121" s="113"/>
      <c r="BJ121" s="113"/>
      <c r="BK121" s="113"/>
      <c r="BL121" s="109">
        <f t="shared" si="102"/>
        <v>0</v>
      </c>
      <c r="BW121" s="109">
        <f t="shared" si="103"/>
        <v>0</v>
      </c>
      <c r="BZ121" s="109">
        <f t="shared" si="104"/>
        <v>0</v>
      </c>
      <c r="CA121" s="3"/>
      <c r="CB121" s="3"/>
      <c r="CC121" s="3"/>
      <c r="CD121" s="3"/>
      <c r="CE121" s="109">
        <f t="shared" si="105"/>
        <v>0</v>
      </c>
      <c r="CJ121" s="109">
        <f t="shared" si="106"/>
        <v>0</v>
      </c>
      <c r="CQ121" s="109">
        <f t="shared" si="107"/>
        <v>0</v>
      </c>
      <c r="CV121" s="109">
        <f t="shared" si="108"/>
        <v>0</v>
      </c>
      <c r="DA121" s="109">
        <f t="shared" si="109"/>
        <v>0</v>
      </c>
      <c r="DF121" s="109">
        <f t="shared" si="110"/>
        <v>0</v>
      </c>
      <c r="DK121" s="109">
        <f t="shared" si="111"/>
        <v>0</v>
      </c>
      <c r="DP121" s="109">
        <f t="shared" si="112"/>
        <v>0</v>
      </c>
      <c r="DU121" s="109">
        <f t="shared" si="113"/>
        <v>0</v>
      </c>
      <c r="DZ121" s="109">
        <f t="shared" si="114"/>
        <v>0</v>
      </c>
      <c r="EE121" s="109">
        <f t="shared" si="115"/>
        <v>0</v>
      </c>
      <c r="EF121" s="3"/>
      <c r="EG121" s="3"/>
      <c r="EH121" s="3"/>
      <c r="EI121" s="3"/>
      <c r="EJ121" s="109">
        <f t="shared" si="116"/>
        <v>0</v>
      </c>
      <c r="EK121" s="3">
        <f t="shared" si="117"/>
        <v>702</v>
      </c>
      <c r="EL121" t="str">
        <f>+VLOOKUP(A121,'[1]Listado jugadores VALORES'!$A:$D,4,FALSE)</f>
        <v>Portero</v>
      </c>
      <c r="EM121">
        <f>+VLOOKUP(EK121,Clubes!$A:$O,15,FALSE)</f>
        <v>1</v>
      </c>
      <c r="EN121">
        <f>+VLOOKUP(EK121,Clubes!$A:$M,13,FALSE)</f>
        <v>1</v>
      </c>
      <c r="EO121">
        <f t="shared" si="81"/>
        <v>1</v>
      </c>
      <c r="EP121">
        <f t="shared" si="82"/>
        <v>0</v>
      </c>
      <c r="EQ121">
        <f t="shared" si="83"/>
        <v>0</v>
      </c>
      <c r="ER121">
        <f t="shared" si="84"/>
        <v>0</v>
      </c>
      <c r="ES121">
        <f t="shared" si="85"/>
        <v>0</v>
      </c>
      <c r="ET121">
        <f t="shared" si="86"/>
        <v>0</v>
      </c>
      <c r="EU121">
        <f t="shared" si="87"/>
        <v>0</v>
      </c>
      <c r="EV121">
        <f t="shared" si="88"/>
        <v>0</v>
      </c>
      <c r="EW121">
        <f t="shared" si="89"/>
        <v>0</v>
      </c>
      <c r="EX121">
        <f t="shared" si="90"/>
        <v>0</v>
      </c>
      <c r="EY121">
        <f t="shared" si="91"/>
        <v>0</v>
      </c>
      <c r="EZ121">
        <f t="shared" si="92"/>
        <v>0</v>
      </c>
      <c r="FA121">
        <f t="shared" si="93"/>
        <v>0</v>
      </c>
      <c r="FB121">
        <f t="shared" si="94"/>
        <v>0</v>
      </c>
      <c r="FC121">
        <f t="shared" si="95"/>
        <v>1</v>
      </c>
    </row>
    <row r="122" spans="1:159">
      <c r="A122" s="145">
        <v>785</v>
      </c>
      <c r="B122" t="s">
        <v>434</v>
      </c>
      <c r="C122" s="139">
        <v>7</v>
      </c>
      <c r="D122">
        <v>2</v>
      </c>
      <c r="E122" s="5">
        <v>2</v>
      </c>
      <c r="F122" s="5">
        <v>8</v>
      </c>
      <c r="G122" s="5">
        <v>1</v>
      </c>
      <c r="H122" s="5">
        <v>90</v>
      </c>
      <c r="K122" s="109">
        <f t="shared" si="96"/>
        <v>0</v>
      </c>
      <c r="M122" s="109">
        <f t="shared" si="97"/>
        <v>0</v>
      </c>
      <c r="X122" s="109">
        <f t="shared" si="98"/>
        <v>0</v>
      </c>
      <c r="AI122" s="109">
        <f t="shared" si="99"/>
        <v>0</v>
      </c>
      <c r="AT122" s="109">
        <f t="shared" si="100"/>
        <v>0</v>
      </c>
      <c r="BA122" s="109">
        <f t="shared" si="101"/>
        <v>0</v>
      </c>
      <c r="BB122" s="113"/>
      <c r="BC122" s="113"/>
      <c r="BD122" s="113"/>
      <c r="BE122" s="113"/>
      <c r="BF122" s="113"/>
      <c r="BG122" s="113"/>
      <c r="BH122" s="113"/>
      <c r="BI122" s="113"/>
      <c r="BJ122" s="113"/>
      <c r="BK122" s="113"/>
      <c r="BL122" s="109">
        <f t="shared" si="102"/>
        <v>0</v>
      </c>
      <c r="BW122" s="109">
        <f t="shared" si="103"/>
        <v>0</v>
      </c>
      <c r="BZ122" s="109">
        <f t="shared" si="104"/>
        <v>0</v>
      </c>
      <c r="CA122" s="3"/>
      <c r="CB122" s="3"/>
      <c r="CC122" s="3"/>
      <c r="CD122" s="3"/>
      <c r="CE122" s="109">
        <f t="shared" si="105"/>
        <v>0</v>
      </c>
      <c r="CJ122" s="109">
        <f t="shared" si="106"/>
        <v>0</v>
      </c>
      <c r="CQ122" s="109">
        <f t="shared" si="107"/>
        <v>0</v>
      </c>
      <c r="CV122" s="109">
        <f t="shared" si="108"/>
        <v>0</v>
      </c>
      <c r="DA122" s="109">
        <f t="shared" si="109"/>
        <v>0</v>
      </c>
      <c r="DF122" s="109">
        <f t="shared" si="110"/>
        <v>0</v>
      </c>
      <c r="DK122" s="109">
        <f t="shared" si="111"/>
        <v>0</v>
      </c>
      <c r="DP122" s="109">
        <f t="shared" si="112"/>
        <v>0</v>
      </c>
      <c r="DU122" s="109">
        <f t="shared" si="113"/>
        <v>0</v>
      </c>
      <c r="DZ122" s="109">
        <f t="shared" si="114"/>
        <v>0</v>
      </c>
      <c r="EE122" s="109">
        <f t="shared" si="115"/>
        <v>0</v>
      </c>
      <c r="EF122" s="3"/>
      <c r="EG122" s="3"/>
      <c r="EH122" s="3"/>
      <c r="EI122" s="3"/>
      <c r="EJ122" s="109">
        <f t="shared" si="116"/>
        <v>0</v>
      </c>
      <c r="EK122" s="3">
        <f t="shared" si="117"/>
        <v>702</v>
      </c>
      <c r="EL122" t="str">
        <f>+VLOOKUP(A122,'[1]Listado jugadores VALORES'!$A:$D,4,FALSE)</f>
        <v>Defensa</v>
      </c>
      <c r="EM122">
        <f>+VLOOKUP(EK122,Clubes!$A:$O,15,FALSE)</f>
        <v>1</v>
      </c>
      <c r="EN122">
        <f>+VLOOKUP(EK122,Clubes!$A:$M,13,FALSE)</f>
        <v>1</v>
      </c>
      <c r="EO122">
        <f t="shared" si="81"/>
        <v>2</v>
      </c>
      <c r="EP122">
        <f t="shared" si="82"/>
        <v>2</v>
      </c>
      <c r="EQ122">
        <f t="shared" si="83"/>
        <v>0</v>
      </c>
      <c r="ER122">
        <f t="shared" si="84"/>
        <v>0</v>
      </c>
      <c r="ES122">
        <f t="shared" si="85"/>
        <v>0</v>
      </c>
      <c r="ET122">
        <f t="shared" si="86"/>
        <v>0</v>
      </c>
      <c r="EU122">
        <f t="shared" si="87"/>
        <v>0</v>
      </c>
      <c r="EV122">
        <f t="shared" si="88"/>
        <v>0</v>
      </c>
      <c r="EW122">
        <f t="shared" si="89"/>
        <v>-1</v>
      </c>
      <c r="EX122">
        <f t="shared" si="90"/>
        <v>0</v>
      </c>
      <c r="EY122">
        <f t="shared" si="91"/>
        <v>0</v>
      </c>
      <c r="EZ122">
        <f t="shared" si="92"/>
        <v>0</v>
      </c>
      <c r="FA122">
        <f t="shared" si="93"/>
        <v>0</v>
      </c>
      <c r="FB122">
        <f t="shared" si="94"/>
        <v>2</v>
      </c>
      <c r="FC122">
        <f t="shared" si="95"/>
        <v>5</v>
      </c>
    </row>
    <row r="123" spans="1:159">
      <c r="A123" s="139">
        <v>531</v>
      </c>
      <c r="B123" s="139" t="s">
        <v>435</v>
      </c>
      <c r="C123" s="139">
        <v>7</v>
      </c>
      <c r="D123">
        <v>2</v>
      </c>
      <c r="E123" s="5">
        <v>2</v>
      </c>
      <c r="F123" s="5">
        <v>8</v>
      </c>
      <c r="G123" s="5">
        <v>2</v>
      </c>
      <c r="H123" s="5">
        <f>90-66</f>
        <v>24</v>
      </c>
      <c r="K123" s="109">
        <f t="shared" si="96"/>
        <v>0</v>
      </c>
      <c r="M123" s="109">
        <f t="shared" si="97"/>
        <v>0</v>
      </c>
      <c r="X123" s="109">
        <f t="shared" si="98"/>
        <v>0</v>
      </c>
      <c r="AI123" s="109">
        <f t="shared" si="99"/>
        <v>0</v>
      </c>
      <c r="AT123" s="109">
        <f t="shared" si="100"/>
        <v>0</v>
      </c>
      <c r="BA123" s="109">
        <f t="shared" si="101"/>
        <v>0</v>
      </c>
      <c r="BB123" s="113"/>
      <c r="BC123" s="113"/>
      <c r="BD123" s="113"/>
      <c r="BE123" s="113"/>
      <c r="BF123" s="113"/>
      <c r="BG123" s="113"/>
      <c r="BH123" s="113"/>
      <c r="BI123" s="113"/>
      <c r="BJ123" s="113"/>
      <c r="BK123" s="113"/>
      <c r="BL123" s="109">
        <f t="shared" si="102"/>
        <v>0</v>
      </c>
      <c r="BW123" s="109">
        <f t="shared" si="103"/>
        <v>0</v>
      </c>
      <c r="BZ123" s="109">
        <f t="shared" si="104"/>
        <v>0</v>
      </c>
      <c r="CA123" s="3"/>
      <c r="CB123" s="3"/>
      <c r="CC123" s="3"/>
      <c r="CD123" s="3"/>
      <c r="CE123" s="109">
        <f t="shared" si="105"/>
        <v>0</v>
      </c>
      <c r="CJ123" s="109">
        <f t="shared" si="106"/>
        <v>0</v>
      </c>
      <c r="CQ123" s="109">
        <f t="shared" si="107"/>
        <v>0</v>
      </c>
      <c r="CV123" s="109">
        <f t="shared" si="108"/>
        <v>0</v>
      </c>
      <c r="DA123" s="109">
        <f t="shared" si="109"/>
        <v>0</v>
      </c>
      <c r="DF123" s="109">
        <f t="shared" si="110"/>
        <v>0</v>
      </c>
      <c r="DK123" s="109">
        <f t="shared" si="111"/>
        <v>0</v>
      </c>
      <c r="DP123" s="109">
        <f t="shared" si="112"/>
        <v>0</v>
      </c>
      <c r="DU123" s="109">
        <f t="shared" si="113"/>
        <v>0</v>
      </c>
      <c r="DZ123" s="109">
        <f t="shared" si="114"/>
        <v>0</v>
      </c>
      <c r="EE123" s="109">
        <f t="shared" si="115"/>
        <v>0</v>
      </c>
      <c r="EF123" s="3"/>
      <c r="EG123" s="3"/>
      <c r="EH123" s="3"/>
      <c r="EI123" s="3"/>
      <c r="EJ123" s="109">
        <f t="shared" si="116"/>
        <v>0</v>
      </c>
      <c r="EK123" s="3">
        <f t="shared" si="117"/>
        <v>702</v>
      </c>
      <c r="EL123" t="str">
        <f>+VLOOKUP(A123,'[1]Listado jugadores VALORES'!$A:$D,4,FALSE)</f>
        <v>Delantero</v>
      </c>
      <c r="EM123">
        <f>+VLOOKUP(EK123,Clubes!$A:$O,15,FALSE)</f>
        <v>1</v>
      </c>
      <c r="EN123">
        <f>+VLOOKUP(EK123,Clubes!$A:$M,13,FALSE)</f>
        <v>1</v>
      </c>
      <c r="EO123">
        <f t="shared" si="81"/>
        <v>1</v>
      </c>
      <c r="EP123">
        <f t="shared" si="82"/>
        <v>1</v>
      </c>
      <c r="EQ123">
        <f t="shared" si="83"/>
        <v>0</v>
      </c>
      <c r="ER123">
        <f t="shared" si="84"/>
        <v>0</v>
      </c>
      <c r="ES123">
        <f t="shared" si="85"/>
        <v>0</v>
      </c>
      <c r="ET123">
        <f t="shared" si="86"/>
        <v>0</v>
      </c>
      <c r="EU123">
        <f t="shared" si="87"/>
        <v>0</v>
      </c>
      <c r="EV123">
        <f t="shared" si="88"/>
        <v>0</v>
      </c>
      <c r="EW123">
        <f t="shared" si="89"/>
        <v>0</v>
      </c>
      <c r="EX123">
        <f t="shared" si="90"/>
        <v>0</v>
      </c>
      <c r="EY123">
        <f t="shared" si="91"/>
        <v>0</v>
      </c>
      <c r="EZ123">
        <f t="shared" si="92"/>
        <v>0</v>
      </c>
      <c r="FA123">
        <f t="shared" si="93"/>
        <v>0</v>
      </c>
      <c r="FB123">
        <f t="shared" si="94"/>
        <v>0</v>
      </c>
      <c r="FC123">
        <f t="shared" si="95"/>
        <v>2</v>
      </c>
    </row>
    <row r="124" spans="1:159">
      <c r="A124" s="139">
        <v>550</v>
      </c>
      <c r="B124" s="139" t="s">
        <v>436</v>
      </c>
      <c r="C124" s="139">
        <v>7</v>
      </c>
      <c r="D124">
        <v>2</v>
      </c>
      <c r="E124" s="5">
        <v>2</v>
      </c>
      <c r="F124" s="5">
        <v>8</v>
      </c>
      <c r="G124" s="5">
        <v>3</v>
      </c>
      <c r="K124" s="109">
        <f t="shared" si="96"/>
        <v>0</v>
      </c>
      <c r="M124" s="109">
        <f t="shared" si="97"/>
        <v>0</v>
      </c>
      <c r="X124" s="109">
        <f t="shared" si="98"/>
        <v>0</v>
      </c>
      <c r="AI124" s="109">
        <f t="shared" si="99"/>
        <v>0</v>
      </c>
      <c r="AT124" s="109">
        <f t="shared" si="100"/>
        <v>0</v>
      </c>
      <c r="BA124" s="109">
        <f t="shared" si="101"/>
        <v>0</v>
      </c>
      <c r="BB124" s="113"/>
      <c r="BC124" s="113"/>
      <c r="BD124" s="113"/>
      <c r="BE124" s="113"/>
      <c r="BF124" s="113"/>
      <c r="BG124" s="113"/>
      <c r="BH124" s="113"/>
      <c r="BI124" s="113"/>
      <c r="BJ124" s="113"/>
      <c r="BK124" s="113"/>
      <c r="BL124" s="109">
        <f t="shared" si="102"/>
        <v>0</v>
      </c>
      <c r="BW124" s="109">
        <f t="shared" si="103"/>
        <v>0</v>
      </c>
      <c r="BZ124" s="109">
        <f t="shared" si="104"/>
        <v>0</v>
      </c>
      <c r="CA124" s="3"/>
      <c r="CB124" s="3"/>
      <c r="CC124" s="3"/>
      <c r="CD124" s="3"/>
      <c r="CE124" s="109">
        <f t="shared" si="105"/>
        <v>0</v>
      </c>
      <c r="CJ124" s="109">
        <f t="shared" si="106"/>
        <v>0</v>
      </c>
      <c r="CQ124" s="109">
        <f t="shared" si="107"/>
        <v>0</v>
      </c>
      <c r="CV124" s="109">
        <f t="shared" si="108"/>
        <v>0</v>
      </c>
      <c r="DA124" s="109">
        <f t="shared" si="109"/>
        <v>0</v>
      </c>
      <c r="DF124" s="109">
        <f t="shared" si="110"/>
        <v>0</v>
      </c>
      <c r="DK124" s="109">
        <f t="shared" si="111"/>
        <v>0</v>
      </c>
      <c r="DP124" s="109">
        <f t="shared" si="112"/>
        <v>0</v>
      </c>
      <c r="DU124" s="109">
        <f t="shared" si="113"/>
        <v>0</v>
      </c>
      <c r="DZ124" s="109">
        <f t="shared" si="114"/>
        <v>0</v>
      </c>
      <c r="EE124" s="109">
        <f t="shared" si="115"/>
        <v>0</v>
      </c>
      <c r="EF124" s="3"/>
      <c r="EG124" s="3"/>
      <c r="EH124" s="3"/>
      <c r="EI124" s="3"/>
      <c r="EJ124" s="109">
        <f t="shared" si="116"/>
        <v>0</v>
      </c>
      <c r="EK124" s="3">
        <f t="shared" si="117"/>
        <v>702</v>
      </c>
      <c r="EL124" t="str">
        <f>+VLOOKUP(A124,'[1]Listado jugadores VALORES'!$A:$D,4,FALSE)</f>
        <v>Defensa</v>
      </c>
      <c r="EM124">
        <f>+VLOOKUP(EK124,Clubes!$A:$O,15,FALSE)</f>
        <v>1</v>
      </c>
      <c r="EN124">
        <f>+VLOOKUP(EK124,Clubes!$A:$M,13,FALSE)</f>
        <v>1</v>
      </c>
      <c r="EO124">
        <f t="shared" si="81"/>
        <v>0</v>
      </c>
      <c r="EP124">
        <f t="shared" si="82"/>
        <v>0</v>
      </c>
      <c r="EQ124">
        <f t="shared" si="83"/>
        <v>0</v>
      </c>
      <c r="ER124">
        <f t="shared" si="84"/>
        <v>0</v>
      </c>
      <c r="ES124">
        <f t="shared" si="85"/>
        <v>0</v>
      </c>
      <c r="ET124">
        <f t="shared" si="86"/>
        <v>0</v>
      </c>
      <c r="EU124">
        <f t="shared" si="87"/>
        <v>0</v>
      </c>
      <c r="EV124">
        <f t="shared" si="88"/>
        <v>0</v>
      </c>
      <c r="EW124">
        <f t="shared" si="89"/>
        <v>0</v>
      </c>
      <c r="EX124">
        <f t="shared" si="90"/>
        <v>0</v>
      </c>
      <c r="EY124">
        <f t="shared" si="91"/>
        <v>0</v>
      </c>
      <c r="EZ124">
        <f t="shared" si="92"/>
        <v>0</v>
      </c>
      <c r="FA124">
        <f t="shared" si="93"/>
        <v>0</v>
      </c>
      <c r="FB124">
        <f t="shared" si="94"/>
        <v>0</v>
      </c>
      <c r="FC124">
        <f t="shared" si="95"/>
        <v>0</v>
      </c>
    </row>
    <row r="125" spans="1:159">
      <c r="A125" s="145">
        <v>589</v>
      </c>
      <c r="B125" t="s">
        <v>437</v>
      </c>
      <c r="C125" s="139">
        <v>7</v>
      </c>
      <c r="D125">
        <v>2</v>
      </c>
      <c r="E125" s="5">
        <v>2</v>
      </c>
      <c r="F125" s="5">
        <v>8</v>
      </c>
      <c r="G125" s="5">
        <v>1</v>
      </c>
      <c r="H125" s="5">
        <v>90</v>
      </c>
      <c r="I125" s="4">
        <v>90</v>
      </c>
      <c r="K125" s="109">
        <f t="shared" si="96"/>
        <v>1</v>
      </c>
      <c r="M125" s="109">
        <f t="shared" si="97"/>
        <v>0</v>
      </c>
      <c r="X125" s="109">
        <f t="shared" si="98"/>
        <v>0</v>
      </c>
      <c r="AI125" s="109">
        <f t="shared" si="99"/>
        <v>0</v>
      </c>
      <c r="AT125" s="109">
        <f t="shared" si="100"/>
        <v>0</v>
      </c>
      <c r="BA125" s="109">
        <f t="shared" si="101"/>
        <v>0</v>
      </c>
      <c r="BB125" s="113"/>
      <c r="BC125" s="113"/>
      <c r="BD125" s="113"/>
      <c r="BE125" s="113"/>
      <c r="BF125" s="113"/>
      <c r="BG125" s="113"/>
      <c r="BH125" s="113"/>
      <c r="BI125" s="113"/>
      <c r="BJ125" s="113"/>
      <c r="BK125" s="113"/>
      <c r="BL125" s="109">
        <f t="shared" si="102"/>
        <v>0</v>
      </c>
      <c r="BW125" s="109">
        <f t="shared" si="103"/>
        <v>0</v>
      </c>
      <c r="BZ125" s="109">
        <f t="shared" si="104"/>
        <v>0</v>
      </c>
      <c r="CA125" s="3"/>
      <c r="CB125" s="3"/>
      <c r="CC125" s="3"/>
      <c r="CD125" s="3"/>
      <c r="CE125" s="109">
        <f t="shared" si="105"/>
        <v>0</v>
      </c>
      <c r="CJ125" s="109">
        <f t="shared" si="106"/>
        <v>0</v>
      </c>
      <c r="CQ125" s="109">
        <f t="shared" si="107"/>
        <v>0</v>
      </c>
      <c r="CV125" s="109">
        <f t="shared" si="108"/>
        <v>0</v>
      </c>
      <c r="DA125" s="109">
        <f t="shared" si="109"/>
        <v>0</v>
      </c>
      <c r="DF125" s="109">
        <f t="shared" si="110"/>
        <v>0</v>
      </c>
      <c r="DK125" s="109">
        <f t="shared" si="111"/>
        <v>0</v>
      </c>
      <c r="DP125" s="109">
        <f t="shared" si="112"/>
        <v>0</v>
      </c>
      <c r="DU125" s="109">
        <f t="shared" si="113"/>
        <v>0</v>
      </c>
      <c r="DZ125" s="109">
        <f t="shared" si="114"/>
        <v>0</v>
      </c>
      <c r="EE125" s="109">
        <f t="shared" si="115"/>
        <v>0</v>
      </c>
      <c r="EF125" s="3"/>
      <c r="EG125" s="3"/>
      <c r="EH125" s="3"/>
      <c r="EI125" s="3"/>
      <c r="EJ125" s="109">
        <f t="shared" si="116"/>
        <v>0</v>
      </c>
      <c r="EK125" s="3">
        <f t="shared" si="117"/>
        <v>702</v>
      </c>
      <c r="EL125" t="str">
        <f>+VLOOKUP(A125,'[1]Listado jugadores VALORES'!$A:$D,4,FALSE)</f>
        <v>Defensa</v>
      </c>
      <c r="EM125">
        <f>+VLOOKUP(EK125,Clubes!$A:$O,15,FALSE)</f>
        <v>1</v>
      </c>
      <c r="EN125">
        <f>+VLOOKUP(EK125,Clubes!$A:$M,13,FALSE)</f>
        <v>1</v>
      </c>
      <c r="EO125">
        <f t="shared" si="81"/>
        <v>2</v>
      </c>
      <c r="EP125">
        <f t="shared" si="82"/>
        <v>2</v>
      </c>
      <c r="EQ125">
        <f t="shared" si="83"/>
        <v>-1</v>
      </c>
      <c r="ER125">
        <f t="shared" si="84"/>
        <v>0</v>
      </c>
      <c r="ES125">
        <f t="shared" si="85"/>
        <v>0</v>
      </c>
      <c r="ET125">
        <f t="shared" si="86"/>
        <v>0</v>
      </c>
      <c r="EU125">
        <f t="shared" si="87"/>
        <v>0</v>
      </c>
      <c r="EV125">
        <f t="shared" si="88"/>
        <v>0</v>
      </c>
      <c r="EW125">
        <f t="shared" si="89"/>
        <v>-1</v>
      </c>
      <c r="EX125">
        <f t="shared" si="90"/>
        <v>0</v>
      </c>
      <c r="EY125">
        <f t="shared" si="91"/>
        <v>0</v>
      </c>
      <c r="EZ125">
        <f t="shared" si="92"/>
        <v>0</v>
      </c>
      <c r="FA125">
        <f t="shared" si="93"/>
        <v>0</v>
      </c>
      <c r="FB125">
        <f t="shared" si="94"/>
        <v>2</v>
      </c>
      <c r="FC125">
        <f t="shared" si="95"/>
        <v>4</v>
      </c>
    </row>
    <row r="126" spans="1:159">
      <c r="A126" s="139">
        <v>598</v>
      </c>
      <c r="B126" s="139" t="s">
        <v>438</v>
      </c>
      <c r="C126" s="139">
        <v>7</v>
      </c>
      <c r="D126">
        <v>2</v>
      </c>
      <c r="E126" s="5">
        <v>2</v>
      </c>
      <c r="F126" s="5">
        <v>8</v>
      </c>
      <c r="G126" s="5">
        <v>1</v>
      </c>
      <c r="H126" s="5">
        <v>90</v>
      </c>
      <c r="K126" s="109">
        <f t="shared" si="96"/>
        <v>0</v>
      </c>
      <c r="M126" s="109">
        <f t="shared" si="97"/>
        <v>0</v>
      </c>
      <c r="X126" s="109">
        <f t="shared" si="98"/>
        <v>0</v>
      </c>
      <c r="AI126" s="109">
        <f t="shared" si="99"/>
        <v>0</v>
      </c>
      <c r="AT126" s="109">
        <f t="shared" si="100"/>
        <v>0</v>
      </c>
      <c r="BA126" s="109">
        <f t="shared" si="101"/>
        <v>0</v>
      </c>
      <c r="BB126" s="113"/>
      <c r="BC126" s="113"/>
      <c r="BD126" s="113"/>
      <c r="BE126" s="113"/>
      <c r="BF126" s="113"/>
      <c r="BG126" s="113"/>
      <c r="BH126" s="113"/>
      <c r="BI126" s="113"/>
      <c r="BJ126" s="113"/>
      <c r="BK126" s="113"/>
      <c r="BL126" s="109">
        <f t="shared" si="102"/>
        <v>0</v>
      </c>
      <c r="BW126" s="109">
        <f t="shared" si="103"/>
        <v>0</v>
      </c>
      <c r="BZ126" s="109">
        <f t="shared" si="104"/>
        <v>0</v>
      </c>
      <c r="CA126" s="3"/>
      <c r="CB126" s="3"/>
      <c r="CC126" s="3"/>
      <c r="CD126" s="3"/>
      <c r="CE126" s="109">
        <f t="shared" si="105"/>
        <v>0</v>
      </c>
      <c r="CJ126" s="109">
        <f t="shared" si="106"/>
        <v>0</v>
      </c>
      <c r="CQ126" s="109">
        <f t="shared" si="107"/>
        <v>0</v>
      </c>
      <c r="CV126" s="109">
        <f t="shared" si="108"/>
        <v>0</v>
      </c>
      <c r="DA126" s="109">
        <f t="shared" si="109"/>
        <v>0</v>
      </c>
      <c r="DF126" s="109">
        <f t="shared" si="110"/>
        <v>0</v>
      </c>
      <c r="DK126" s="109">
        <f t="shared" si="111"/>
        <v>0</v>
      </c>
      <c r="DP126" s="109">
        <f t="shared" si="112"/>
        <v>0</v>
      </c>
      <c r="DU126" s="109">
        <f t="shared" si="113"/>
        <v>0</v>
      </c>
      <c r="DZ126" s="109">
        <f t="shared" si="114"/>
        <v>0</v>
      </c>
      <c r="EE126" s="109">
        <f t="shared" si="115"/>
        <v>0</v>
      </c>
      <c r="EF126" s="3"/>
      <c r="EG126" s="3"/>
      <c r="EH126" s="3"/>
      <c r="EI126" s="3"/>
      <c r="EJ126" s="109">
        <f t="shared" si="116"/>
        <v>0</v>
      </c>
      <c r="EK126" s="3">
        <f t="shared" si="117"/>
        <v>702</v>
      </c>
      <c r="EL126" t="str">
        <f>+VLOOKUP(A126,'[1]Listado jugadores VALORES'!$A:$D,4,FALSE)</f>
        <v>Portero</v>
      </c>
      <c r="EM126">
        <f>+VLOOKUP(EK126,Clubes!$A:$O,15,FALSE)</f>
        <v>1</v>
      </c>
      <c r="EN126">
        <f>+VLOOKUP(EK126,Clubes!$A:$M,13,FALSE)</f>
        <v>1</v>
      </c>
      <c r="EO126">
        <f t="shared" si="81"/>
        <v>2</v>
      </c>
      <c r="EP126">
        <f t="shared" si="82"/>
        <v>2</v>
      </c>
      <c r="EQ126">
        <f t="shared" si="83"/>
        <v>0</v>
      </c>
      <c r="ER126">
        <f t="shared" si="84"/>
        <v>0</v>
      </c>
      <c r="ES126">
        <f t="shared" si="85"/>
        <v>0</v>
      </c>
      <c r="ET126">
        <f t="shared" si="86"/>
        <v>0</v>
      </c>
      <c r="EU126">
        <f t="shared" si="87"/>
        <v>0</v>
      </c>
      <c r="EV126">
        <f t="shared" si="88"/>
        <v>0</v>
      </c>
      <c r="EW126">
        <f t="shared" si="89"/>
        <v>-1</v>
      </c>
      <c r="EX126">
        <f t="shared" si="90"/>
        <v>0</v>
      </c>
      <c r="EY126">
        <f t="shared" si="91"/>
        <v>0</v>
      </c>
      <c r="EZ126">
        <f t="shared" si="92"/>
        <v>0</v>
      </c>
      <c r="FA126">
        <f t="shared" si="93"/>
        <v>0</v>
      </c>
      <c r="FB126">
        <f t="shared" si="94"/>
        <v>2</v>
      </c>
      <c r="FC126">
        <f t="shared" si="95"/>
        <v>5</v>
      </c>
    </row>
    <row r="127" spans="1:159">
      <c r="A127">
        <v>2007</v>
      </c>
      <c r="B127" t="s">
        <v>439</v>
      </c>
      <c r="C127" s="139">
        <v>7</v>
      </c>
      <c r="D127">
        <v>2</v>
      </c>
      <c r="E127" s="5">
        <v>2</v>
      </c>
      <c r="F127" s="5">
        <v>8</v>
      </c>
      <c r="G127" s="5">
        <v>3</v>
      </c>
      <c r="K127" s="109">
        <f t="shared" si="96"/>
        <v>0</v>
      </c>
      <c r="M127" s="109">
        <f t="shared" si="97"/>
        <v>0</v>
      </c>
      <c r="X127" s="109">
        <f t="shared" si="98"/>
        <v>0</v>
      </c>
      <c r="AI127" s="109">
        <f t="shared" si="99"/>
        <v>0</v>
      </c>
      <c r="AT127" s="109">
        <f t="shared" si="100"/>
        <v>0</v>
      </c>
      <c r="BA127" s="109">
        <f t="shared" si="101"/>
        <v>0</v>
      </c>
      <c r="BB127" s="113"/>
      <c r="BC127" s="113"/>
      <c r="BD127" s="113"/>
      <c r="BE127" s="113"/>
      <c r="BF127" s="113"/>
      <c r="BG127" s="113"/>
      <c r="BH127" s="113"/>
      <c r="BI127" s="113"/>
      <c r="BJ127" s="113"/>
      <c r="BK127" s="113"/>
      <c r="BL127" s="109">
        <f t="shared" si="102"/>
        <v>0</v>
      </c>
      <c r="BW127" s="109">
        <f t="shared" si="103"/>
        <v>0</v>
      </c>
      <c r="BZ127" s="109">
        <f t="shared" si="104"/>
        <v>0</v>
      </c>
      <c r="CA127" s="3"/>
      <c r="CB127" s="3"/>
      <c r="CC127" s="3"/>
      <c r="CD127" s="3"/>
      <c r="CE127" s="109">
        <f t="shared" si="105"/>
        <v>0</v>
      </c>
      <c r="CJ127" s="109">
        <f t="shared" si="106"/>
        <v>0</v>
      </c>
      <c r="CQ127" s="109">
        <f t="shared" si="107"/>
        <v>0</v>
      </c>
      <c r="CV127" s="109">
        <f t="shared" si="108"/>
        <v>0</v>
      </c>
      <c r="DA127" s="109">
        <f t="shared" si="109"/>
        <v>0</v>
      </c>
      <c r="DF127" s="109">
        <f t="shared" si="110"/>
        <v>0</v>
      </c>
      <c r="DK127" s="109">
        <f t="shared" si="111"/>
        <v>0</v>
      </c>
      <c r="DP127" s="109">
        <f t="shared" si="112"/>
        <v>0</v>
      </c>
      <c r="DU127" s="109">
        <f t="shared" si="113"/>
        <v>0</v>
      </c>
      <c r="DZ127" s="109">
        <f t="shared" si="114"/>
        <v>0</v>
      </c>
      <c r="EE127" s="109">
        <f t="shared" si="115"/>
        <v>0</v>
      </c>
      <c r="EF127" s="3"/>
      <c r="EG127" s="3"/>
      <c r="EH127" s="3"/>
      <c r="EI127" s="3"/>
      <c r="EJ127" s="109">
        <f t="shared" si="116"/>
        <v>0</v>
      </c>
      <c r="EK127" s="3">
        <f t="shared" si="117"/>
        <v>702</v>
      </c>
      <c r="EL127" t="str">
        <f>+VLOOKUP(A127,'[1]Listado jugadores VALORES'!$A:$D,4,FALSE)</f>
        <v>Volante</v>
      </c>
      <c r="EM127">
        <f>+VLOOKUP(EK127,Clubes!$A:$O,15,FALSE)</f>
        <v>1</v>
      </c>
      <c r="EN127">
        <f>+VLOOKUP(EK127,Clubes!$A:$M,13,FALSE)</f>
        <v>1</v>
      </c>
      <c r="EO127">
        <f t="shared" si="81"/>
        <v>0</v>
      </c>
      <c r="EP127">
        <f t="shared" si="82"/>
        <v>0</v>
      </c>
      <c r="EQ127">
        <f t="shared" si="83"/>
        <v>0</v>
      </c>
      <c r="ER127">
        <f t="shared" si="84"/>
        <v>0</v>
      </c>
      <c r="ES127">
        <f t="shared" si="85"/>
        <v>0</v>
      </c>
      <c r="ET127">
        <f t="shared" si="86"/>
        <v>0</v>
      </c>
      <c r="EU127">
        <f t="shared" si="87"/>
        <v>0</v>
      </c>
      <c r="EV127">
        <f t="shared" si="88"/>
        <v>0</v>
      </c>
      <c r="EW127">
        <f t="shared" si="89"/>
        <v>0</v>
      </c>
      <c r="EX127">
        <f t="shared" si="90"/>
        <v>0</v>
      </c>
      <c r="EY127">
        <f t="shared" si="91"/>
        <v>0</v>
      </c>
      <c r="EZ127">
        <f t="shared" si="92"/>
        <v>0</v>
      </c>
      <c r="FA127">
        <f t="shared" si="93"/>
        <v>0</v>
      </c>
      <c r="FB127">
        <f t="shared" si="94"/>
        <v>0</v>
      </c>
      <c r="FC127">
        <f t="shared" si="95"/>
        <v>0</v>
      </c>
    </row>
    <row r="128" spans="1:159">
      <c r="A128" s="139">
        <v>742</v>
      </c>
      <c r="B128" s="139" t="s">
        <v>440</v>
      </c>
      <c r="C128" s="139">
        <v>7</v>
      </c>
      <c r="D128">
        <v>2</v>
      </c>
      <c r="E128" s="5">
        <v>2</v>
      </c>
      <c r="F128" s="5">
        <v>8</v>
      </c>
      <c r="G128" s="5">
        <v>1</v>
      </c>
      <c r="H128" s="5">
        <f>45+26</f>
        <v>71</v>
      </c>
      <c r="K128" s="109">
        <f t="shared" si="96"/>
        <v>0</v>
      </c>
      <c r="M128" s="109">
        <f t="shared" si="97"/>
        <v>0</v>
      </c>
      <c r="X128" s="109">
        <f t="shared" si="98"/>
        <v>0</v>
      </c>
      <c r="AI128" s="109">
        <f t="shared" si="99"/>
        <v>0</v>
      </c>
      <c r="AT128" s="109">
        <f t="shared" si="100"/>
        <v>0</v>
      </c>
      <c r="BA128" s="109">
        <f t="shared" si="101"/>
        <v>0</v>
      </c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09">
        <f t="shared" si="102"/>
        <v>0</v>
      </c>
      <c r="BW128" s="109">
        <f t="shared" si="103"/>
        <v>0</v>
      </c>
      <c r="BZ128" s="109">
        <f t="shared" si="104"/>
        <v>0</v>
      </c>
      <c r="CA128" s="3"/>
      <c r="CB128" s="3"/>
      <c r="CC128" s="3"/>
      <c r="CD128" s="3"/>
      <c r="CE128" s="109">
        <f t="shared" si="105"/>
        <v>0</v>
      </c>
      <c r="CJ128" s="109">
        <f t="shared" si="106"/>
        <v>0</v>
      </c>
      <c r="CQ128" s="109">
        <f t="shared" si="107"/>
        <v>0</v>
      </c>
      <c r="CV128" s="109">
        <f t="shared" si="108"/>
        <v>0</v>
      </c>
      <c r="DA128" s="109">
        <f t="shared" si="109"/>
        <v>0</v>
      </c>
      <c r="DF128" s="109">
        <f t="shared" si="110"/>
        <v>0</v>
      </c>
      <c r="DK128" s="109">
        <f t="shared" si="111"/>
        <v>0</v>
      </c>
      <c r="DP128" s="109">
        <f t="shared" si="112"/>
        <v>0</v>
      </c>
      <c r="DU128" s="109">
        <f t="shared" si="113"/>
        <v>0</v>
      </c>
      <c r="DZ128" s="109">
        <f t="shared" si="114"/>
        <v>0</v>
      </c>
      <c r="EE128" s="109">
        <f t="shared" si="115"/>
        <v>0</v>
      </c>
      <c r="EF128" s="3"/>
      <c r="EG128" s="3"/>
      <c r="EH128" s="3"/>
      <c r="EI128" s="3"/>
      <c r="EJ128" s="109">
        <f t="shared" si="116"/>
        <v>0</v>
      </c>
      <c r="EK128" s="3">
        <f t="shared" si="117"/>
        <v>702</v>
      </c>
      <c r="EL128" t="str">
        <f>+VLOOKUP(A128,'[1]Listado jugadores VALORES'!$A:$D,4,FALSE)</f>
        <v>Volante</v>
      </c>
      <c r="EM128">
        <f>+VLOOKUP(EK128,Clubes!$A:$O,15,FALSE)</f>
        <v>1</v>
      </c>
      <c r="EN128">
        <f>+VLOOKUP(EK128,Clubes!$A:$M,13,FALSE)</f>
        <v>1</v>
      </c>
      <c r="EO128">
        <f t="shared" si="81"/>
        <v>2</v>
      </c>
      <c r="EP128">
        <f t="shared" si="82"/>
        <v>2</v>
      </c>
      <c r="EQ128">
        <f t="shared" si="83"/>
        <v>0</v>
      </c>
      <c r="ER128">
        <f t="shared" si="84"/>
        <v>0</v>
      </c>
      <c r="ES128">
        <f t="shared" si="85"/>
        <v>0</v>
      </c>
      <c r="ET128">
        <f t="shared" si="86"/>
        <v>0</v>
      </c>
      <c r="EU128">
        <f t="shared" si="87"/>
        <v>0</v>
      </c>
      <c r="EV128">
        <f t="shared" si="88"/>
        <v>0</v>
      </c>
      <c r="EW128">
        <f t="shared" si="89"/>
        <v>0</v>
      </c>
      <c r="EX128">
        <f t="shared" si="90"/>
        <v>0</v>
      </c>
      <c r="EY128">
        <f t="shared" si="91"/>
        <v>0</v>
      </c>
      <c r="EZ128">
        <f t="shared" si="92"/>
        <v>0</v>
      </c>
      <c r="FA128">
        <f t="shared" si="93"/>
        <v>0</v>
      </c>
      <c r="FB128">
        <f t="shared" si="94"/>
        <v>2</v>
      </c>
      <c r="FC128">
        <f t="shared" si="95"/>
        <v>6</v>
      </c>
    </row>
    <row r="129" spans="1:159">
      <c r="A129" s="139">
        <v>1849</v>
      </c>
      <c r="B129" s="139" t="s">
        <v>441</v>
      </c>
      <c r="C129" s="139">
        <v>7</v>
      </c>
      <c r="D129">
        <v>2</v>
      </c>
      <c r="E129" s="5">
        <v>2</v>
      </c>
      <c r="F129" s="5">
        <v>8</v>
      </c>
      <c r="G129" s="5">
        <v>2</v>
      </c>
      <c r="K129" s="109">
        <f t="shared" si="96"/>
        <v>0</v>
      </c>
      <c r="M129" s="109">
        <f t="shared" si="97"/>
        <v>0</v>
      </c>
      <c r="X129" s="109">
        <f t="shared" si="98"/>
        <v>0</v>
      </c>
      <c r="AI129" s="109">
        <f t="shared" si="99"/>
        <v>0</v>
      </c>
      <c r="AT129" s="109">
        <f t="shared" si="100"/>
        <v>0</v>
      </c>
      <c r="BA129" s="109">
        <f t="shared" si="101"/>
        <v>0</v>
      </c>
      <c r="BB129" s="113"/>
      <c r="BC129" s="113"/>
      <c r="BD129" s="113"/>
      <c r="BE129" s="113"/>
      <c r="BF129" s="113"/>
      <c r="BG129" s="113"/>
      <c r="BH129" s="113"/>
      <c r="BI129" s="113"/>
      <c r="BJ129" s="113"/>
      <c r="BK129" s="113"/>
      <c r="BL129" s="109">
        <f t="shared" si="102"/>
        <v>0</v>
      </c>
      <c r="BW129" s="109">
        <f t="shared" si="103"/>
        <v>0</v>
      </c>
      <c r="BZ129" s="109">
        <f t="shared" si="104"/>
        <v>0</v>
      </c>
      <c r="CA129" s="3"/>
      <c r="CB129" s="3"/>
      <c r="CC129" s="3"/>
      <c r="CD129" s="3"/>
      <c r="CE129" s="109">
        <f t="shared" si="105"/>
        <v>0</v>
      </c>
      <c r="CJ129" s="109">
        <f t="shared" si="106"/>
        <v>0</v>
      </c>
      <c r="CQ129" s="109">
        <f t="shared" si="107"/>
        <v>0</v>
      </c>
      <c r="CV129" s="109">
        <f t="shared" si="108"/>
        <v>0</v>
      </c>
      <c r="DA129" s="109">
        <f t="shared" si="109"/>
        <v>0</v>
      </c>
      <c r="DF129" s="109">
        <f t="shared" si="110"/>
        <v>0</v>
      </c>
      <c r="DK129" s="109">
        <f t="shared" si="111"/>
        <v>0</v>
      </c>
      <c r="DP129" s="109">
        <f t="shared" si="112"/>
        <v>0</v>
      </c>
      <c r="DU129" s="109">
        <f t="shared" si="113"/>
        <v>0</v>
      </c>
      <c r="DZ129" s="109">
        <f t="shared" si="114"/>
        <v>0</v>
      </c>
      <c r="EE129" s="109">
        <f t="shared" si="115"/>
        <v>0</v>
      </c>
      <c r="EF129" s="3"/>
      <c r="EG129" s="3"/>
      <c r="EH129" s="3"/>
      <c r="EI129" s="3"/>
      <c r="EJ129" s="109">
        <f t="shared" si="116"/>
        <v>0</v>
      </c>
      <c r="EK129" s="3">
        <f t="shared" si="117"/>
        <v>702</v>
      </c>
      <c r="EL129" t="str">
        <f>+VLOOKUP(A129,'[1]Listado jugadores VALORES'!$A:$D,4,FALSE)</f>
        <v>Delantero</v>
      </c>
      <c r="EM129">
        <f>+VLOOKUP(EK129,Clubes!$A:$O,15,FALSE)</f>
        <v>1</v>
      </c>
      <c r="EN129">
        <f>+VLOOKUP(EK129,Clubes!$A:$M,13,FALSE)</f>
        <v>1</v>
      </c>
      <c r="EO129">
        <f t="shared" si="81"/>
        <v>1</v>
      </c>
      <c r="EP129">
        <f t="shared" si="82"/>
        <v>0</v>
      </c>
      <c r="EQ129">
        <f t="shared" si="83"/>
        <v>0</v>
      </c>
      <c r="ER129">
        <f t="shared" si="84"/>
        <v>0</v>
      </c>
      <c r="ES129">
        <f t="shared" si="85"/>
        <v>0</v>
      </c>
      <c r="ET129">
        <f t="shared" si="86"/>
        <v>0</v>
      </c>
      <c r="EU129">
        <f t="shared" si="87"/>
        <v>0</v>
      </c>
      <c r="EV129">
        <f t="shared" si="88"/>
        <v>0</v>
      </c>
      <c r="EW129">
        <f t="shared" si="89"/>
        <v>0</v>
      </c>
      <c r="EX129">
        <f t="shared" si="90"/>
        <v>0</v>
      </c>
      <c r="EY129">
        <f t="shared" si="91"/>
        <v>0</v>
      </c>
      <c r="EZ129">
        <f t="shared" si="92"/>
        <v>0</v>
      </c>
      <c r="FA129">
        <f t="shared" si="93"/>
        <v>0</v>
      </c>
      <c r="FB129">
        <f t="shared" si="94"/>
        <v>0</v>
      </c>
      <c r="FC129">
        <f t="shared" si="95"/>
        <v>1</v>
      </c>
    </row>
    <row r="130" spans="1:159">
      <c r="A130" s="139">
        <v>1797</v>
      </c>
      <c r="B130" s="139" t="s">
        <v>442</v>
      </c>
      <c r="C130" s="139">
        <v>7</v>
      </c>
      <c r="D130">
        <v>2</v>
      </c>
      <c r="E130" s="5">
        <v>2</v>
      </c>
      <c r="F130" s="5">
        <v>8</v>
      </c>
      <c r="G130" s="5">
        <v>3</v>
      </c>
      <c r="K130" s="109">
        <f t="shared" si="96"/>
        <v>0</v>
      </c>
      <c r="M130" s="109">
        <f t="shared" si="97"/>
        <v>0</v>
      </c>
      <c r="X130" s="109">
        <f t="shared" si="98"/>
        <v>0</v>
      </c>
      <c r="AI130" s="109">
        <f t="shared" si="99"/>
        <v>0</v>
      </c>
      <c r="AT130" s="109">
        <f t="shared" si="100"/>
        <v>0</v>
      </c>
      <c r="BA130" s="109">
        <f t="shared" si="101"/>
        <v>0</v>
      </c>
      <c r="BB130" s="113"/>
      <c r="BC130" s="113"/>
      <c r="BD130" s="113"/>
      <c r="BE130" s="113"/>
      <c r="BF130" s="113"/>
      <c r="BG130" s="113"/>
      <c r="BH130" s="113"/>
      <c r="BI130" s="113"/>
      <c r="BJ130" s="113"/>
      <c r="BK130" s="113"/>
      <c r="BL130" s="109">
        <f t="shared" si="102"/>
        <v>0</v>
      </c>
      <c r="BW130" s="109">
        <f t="shared" si="103"/>
        <v>0</v>
      </c>
      <c r="BZ130" s="109">
        <f t="shared" si="104"/>
        <v>0</v>
      </c>
      <c r="CA130" s="3"/>
      <c r="CB130" s="3"/>
      <c r="CC130" s="3"/>
      <c r="CD130" s="3"/>
      <c r="CE130" s="109">
        <f t="shared" si="105"/>
        <v>0</v>
      </c>
      <c r="CJ130" s="109">
        <f t="shared" si="106"/>
        <v>0</v>
      </c>
      <c r="CQ130" s="109">
        <f t="shared" si="107"/>
        <v>0</v>
      </c>
      <c r="CV130" s="109">
        <f t="shared" si="108"/>
        <v>0</v>
      </c>
      <c r="DA130" s="109">
        <f t="shared" si="109"/>
        <v>0</v>
      </c>
      <c r="DF130" s="109">
        <f t="shared" si="110"/>
        <v>0</v>
      </c>
      <c r="DK130" s="109">
        <f t="shared" si="111"/>
        <v>0</v>
      </c>
      <c r="DP130" s="109">
        <f t="shared" si="112"/>
        <v>0</v>
      </c>
      <c r="DU130" s="109">
        <f t="shared" si="113"/>
        <v>0</v>
      </c>
      <c r="DZ130" s="109">
        <f t="shared" si="114"/>
        <v>0</v>
      </c>
      <c r="EE130" s="109">
        <f t="shared" si="115"/>
        <v>0</v>
      </c>
      <c r="EF130" s="3"/>
      <c r="EG130" s="3"/>
      <c r="EH130" s="3"/>
      <c r="EI130" s="3"/>
      <c r="EJ130" s="109">
        <f t="shared" si="116"/>
        <v>0</v>
      </c>
      <c r="EK130" s="3">
        <f t="shared" si="117"/>
        <v>702</v>
      </c>
      <c r="EL130" t="str">
        <f>+VLOOKUP(A130,'[1]Listado jugadores VALORES'!$A:$D,4,FALSE)</f>
        <v>Defensa</v>
      </c>
      <c r="EM130">
        <f>+VLOOKUP(EK130,Clubes!$A:$O,15,FALSE)</f>
        <v>1</v>
      </c>
      <c r="EN130">
        <f>+VLOOKUP(EK130,Clubes!$A:$M,13,FALSE)</f>
        <v>1</v>
      </c>
      <c r="EO130">
        <f t="shared" si="81"/>
        <v>0</v>
      </c>
      <c r="EP130">
        <f t="shared" si="82"/>
        <v>0</v>
      </c>
      <c r="EQ130">
        <f t="shared" si="83"/>
        <v>0</v>
      </c>
      <c r="ER130">
        <f t="shared" si="84"/>
        <v>0</v>
      </c>
      <c r="ES130">
        <f t="shared" si="85"/>
        <v>0</v>
      </c>
      <c r="ET130">
        <f t="shared" si="86"/>
        <v>0</v>
      </c>
      <c r="EU130">
        <f t="shared" si="87"/>
        <v>0</v>
      </c>
      <c r="EV130">
        <f t="shared" si="88"/>
        <v>0</v>
      </c>
      <c r="EW130">
        <f t="shared" si="89"/>
        <v>0</v>
      </c>
      <c r="EX130">
        <f t="shared" si="90"/>
        <v>0</v>
      </c>
      <c r="EY130">
        <f t="shared" si="91"/>
        <v>0</v>
      </c>
      <c r="EZ130">
        <f t="shared" si="92"/>
        <v>0</v>
      </c>
      <c r="FA130">
        <f t="shared" si="93"/>
        <v>0</v>
      </c>
      <c r="FB130">
        <f t="shared" si="94"/>
        <v>0</v>
      </c>
      <c r="FC130">
        <f t="shared" si="95"/>
        <v>0</v>
      </c>
    </row>
    <row r="131" spans="1:159">
      <c r="A131" s="139">
        <v>777</v>
      </c>
      <c r="B131" s="139" t="s">
        <v>443</v>
      </c>
      <c r="C131" s="139">
        <v>7</v>
      </c>
      <c r="D131">
        <v>2</v>
      </c>
      <c r="E131" s="5">
        <v>2</v>
      </c>
      <c r="F131" s="5">
        <v>8</v>
      </c>
      <c r="G131" s="5">
        <v>3</v>
      </c>
      <c r="K131" s="109">
        <f t="shared" si="96"/>
        <v>0</v>
      </c>
      <c r="M131" s="109">
        <f t="shared" si="97"/>
        <v>0</v>
      </c>
      <c r="X131" s="109">
        <f t="shared" si="98"/>
        <v>0</v>
      </c>
      <c r="AI131" s="109">
        <f t="shared" si="99"/>
        <v>0</v>
      </c>
      <c r="AT131" s="109">
        <f t="shared" si="100"/>
        <v>0</v>
      </c>
      <c r="BA131" s="109">
        <f t="shared" si="101"/>
        <v>0</v>
      </c>
      <c r="BB131" s="113"/>
      <c r="BC131" s="113"/>
      <c r="BD131" s="113"/>
      <c r="BE131" s="113"/>
      <c r="BF131" s="113"/>
      <c r="BG131" s="113"/>
      <c r="BH131" s="113"/>
      <c r="BI131" s="113"/>
      <c r="BJ131" s="113"/>
      <c r="BK131" s="113"/>
      <c r="BL131" s="109">
        <f t="shared" si="102"/>
        <v>0</v>
      </c>
      <c r="BW131" s="109">
        <f t="shared" si="103"/>
        <v>0</v>
      </c>
      <c r="BZ131" s="109">
        <f t="shared" si="104"/>
        <v>0</v>
      </c>
      <c r="CA131" s="3"/>
      <c r="CB131" s="3"/>
      <c r="CC131" s="3"/>
      <c r="CD131" s="3"/>
      <c r="CE131" s="109">
        <f t="shared" si="105"/>
        <v>0</v>
      </c>
      <c r="CJ131" s="109">
        <f t="shared" si="106"/>
        <v>0</v>
      </c>
      <c r="CQ131" s="109">
        <f t="shared" si="107"/>
        <v>0</v>
      </c>
      <c r="CV131" s="109">
        <f t="shared" si="108"/>
        <v>0</v>
      </c>
      <c r="DA131" s="109">
        <f t="shared" si="109"/>
        <v>0</v>
      </c>
      <c r="DF131" s="109">
        <f t="shared" si="110"/>
        <v>0</v>
      </c>
      <c r="DK131" s="109">
        <f t="shared" si="111"/>
        <v>0</v>
      </c>
      <c r="DP131" s="109">
        <f t="shared" si="112"/>
        <v>0</v>
      </c>
      <c r="DU131" s="109">
        <f t="shared" si="113"/>
        <v>0</v>
      </c>
      <c r="DZ131" s="109">
        <f t="shared" si="114"/>
        <v>0</v>
      </c>
      <c r="EE131" s="109">
        <f t="shared" si="115"/>
        <v>0</v>
      </c>
      <c r="EF131" s="3"/>
      <c r="EG131" s="3"/>
      <c r="EH131" s="3"/>
      <c r="EI131" s="3"/>
      <c r="EJ131" s="109">
        <f t="shared" si="116"/>
        <v>0</v>
      </c>
      <c r="EK131" s="3">
        <f t="shared" si="117"/>
        <v>702</v>
      </c>
      <c r="EL131" t="str">
        <f>+VLOOKUP(A131,'[1]Listado jugadores VALORES'!$A:$D,4,FALSE)</f>
        <v>Volante</v>
      </c>
      <c r="EM131">
        <f>+VLOOKUP(EK131,Clubes!$A:$O,15,FALSE)</f>
        <v>1</v>
      </c>
      <c r="EN131">
        <f>+VLOOKUP(EK131,Clubes!$A:$M,13,FALSE)</f>
        <v>1</v>
      </c>
      <c r="EO131">
        <f t="shared" si="81"/>
        <v>0</v>
      </c>
      <c r="EP131">
        <f t="shared" si="82"/>
        <v>0</v>
      </c>
      <c r="EQ131">
        <f t="shared" si="83"/>
        <v>0</v>
      </c>
      <c r="ER131">
        <f t="shared" si="84"/>
        <v>0</v>
      </c>
      <c r="ES131">
        <f t="shared" si="85"/>
        <v>0</v>
      </c>
      <c r="ET131">
        <f t="shared" si="86"/>
        <v>0</v>
      </c>
      <c r="EU131">
        <f t="shared" si="87"/>
        <v>0</v>
      </c>
      <c r="EV131">
        <f t="shared" si="88"/>
        <v>0</v>
      </c>
      <c r="EW131">
        <f t="shared" si="89"/>
        <v>0</v>
      </c>
      <c r="EX131">
        <f t="shared" si="90"/>
        <v>0</v>
      </c>
      <c r="EY131">
        <f t="shared" si="91"/>
        <v>0</v>
      </c>
      <c r="EZ131">
        <f t="shared" si="92"/>
        <v>0</v>
      </c>
      <c r="FA131">
        <f t="shared" si="93"/>
        <v>0</v>
      </c>
      <c r="FB131">
        <f t="shared" si="94"/>
        <v>0</v>
      </c>
      <c r="FC131">
        <f t="shared" si="95"/>
        <v>0</v>
      </c>
    </row>
    <row r="132" spans="1:159">
      <c r="A132" s="139">
        <v>657</v>
      </c>
      <c r="B132" s="139" t="s">
        <v>444</v>
      </c>
      <c r="C132" s="139">
        <v>7</v>
      </c>
      <c r="D132">
        <v>2</v>
      </c>
      <c r="E132" s="5">
        <v>2</v>
      </c>
      <c r="F132" s="5">
        <v>8</v>
      </c>
      <c r="G132" s="5">
        <v>3</v>
      </c>
      <c r="K132" s="109">
        <f t="shared" si="96"/>
        <v>0</v>
      </c>
      <c r="M132" s="109">
        <f t="shared" si="97"/>
        <v>0</v>
      </c>
      <c r="X132" s="109">
        <f t="shared" si="98"/>
        <v>0</v>
      </c>
      <c r="AI132" s="109">
        <f t="shared" si="99"/>
        <v>0</v>
      </c>
      <c r="AT132" s="109">
        <f t="shared" si="100"/>
        <v>0</v>
      </c>
      <c r="BA132" s="109">
        <f t="shared" si="101"/>
        <v>0</v>
      </c>
      <c r="BB132" s="113"/>
      <c r="BC132" s="113"/>
      <c r="BD132" s="113"/>
      <c r="BE132" s="113"/>
      <c r="BF132" s="113"/>
      <c r="BG132" s="113"/>
      <c r="BH132" s="113"/>
      <c r="BI132" s="113"/>
      <c r="BJ132" s="113"/>
      <c r="BK132" s="113"/>
      <c r="BL132" s="109">
        <f t="shared" si="102"/>
        <v>0</v>
      </c>
      <c r="BW132" s="109">
        <f t="shared" si="103"/>
        <v>0</v>
      </c>
      <c r="BZ132" s="109">
        <f t="shared" si="104"/>
        <v>0</v>
      </c>
      <c r="CA132" s="3"/>
      <c r="CB132" s="3"/>
      <c r="CC132" s="3"/>
      <c r="CD132" s="3"/>
      <c r="CE132" s="109">
        <f t="shared" si="105"/>
        <v>0</v>
      </c>
      <c r="CJ132" s="109">
        <f t="shared" si="106"/>
        <v>0</v>
      </c>
      <c r="CQ132" s="109">
        <f t="shared" si="107"/>
        <v>0</v>
      </c>
      <c r="CV132" s="109">
        <f t="shared" si="108"/>
        <v>0</v>
      </c>
      <c r="DA132" s="109">
        <f t="shared" si="109"/>
        <v>0</v>
      </c>
      <c r="DF132" s="109">
        <f t="shared" si="110"/>
        <v>0</v>
      </c>
      <c r="DK132" s="109">
        <f t="shared" si="111"/>
        <v>0</v>
      </c>
      <c r="DP132" s="109">
        <f t="shared" si="112"/>
        <v>0</v>
      </c>
      <c r="DU132" s="109">
        <f t="shared" si="113"/>
        <v>0</v>
      </c>
      <c r="DZ132" s="109">
        <f t="shared" si="114"/>
        <v>0</v>
      </c>
      <c r="EE132" s="109">
        <f t="shared" si="115"/>
        <v>0</v>
      </c>
      <c r="EF132" s="3"/>
      <c r="EG132" s="3"/>
      <c r="EH132" s="3"/>
      <c r="EI132" s="3"/>
      <c r="EJ132" s="109">
        <f t="shared" si="116"/>
        <v>0</v>
      </c>
      <c r="EK132" s="3">
        <f t="shared" si="117"/>
        <v>702</v>
      </c>
      <c r="EL132" t="str">
        <f>+VLOOKUP(A132,'[1]Listado jugadores VALORES'!$A:$D,4,FALSE)</f>
        <v>Defensa</v>
      </c>
      <c r="EM132">
        <f>+VLOOKUP(EK132,Clubes!$A:$O,15,FALSE)</f>
        <v>1</v>
      </c>
      <c r="EN132">
        <f>+VLOOKUP(EK132,Clubes!$A:$M,13,FALSE)</f>
        <v>1</v>
      </c>
      <c r="EO132">
        <f t="shared" ref="EO132:EO195" si="155">IF(G132=1,2,IF(G132=2,1,0))</f>
        <v>0</v>
      </c>
      <c r="EP132">
        <f t="shared" ref="EP132:EP195" si="156">+IF(H132=0,0,IF(H132&gt;=60,2,IF(H132&lt;60,1)))</f>
        <v>0</v>
      </c>
      <c r="EQ132">
        <f t="shared" ref="EQ132:EQ195" si="157">+IF(K132=0,0,IF(K132=1,-1,-2))</f>
        <v>0</v>
      </c>
      <c r="ER132">
        <f t="shared" ref="ER132:ER195" si="158">IF(AND(M132=1,K132=0),-3,IF(AND(M132=1,K132=1),-3,0))</f>
        <v>0</v>
      </c>
      <c r="ES132">
        <f t="shared" ref="ES132:ES195" si="159">+IF(EL132="Portero",X132*7,IF(EL132="Defensa",X132*6,IF(EL132="Volante",X132*5,IF(EL132="Delantero",X132*4,0))))-CQ132</f>
        <v>0</v>
      </c>
      <c r="ET132">
        <f t="shared" ref="ET132:ET195" si="160">+IF(Y132=2,1,IF(Z132=2,1,IF(AA132=2,1,IF(AB132=2,1,IF(AC132=2,1,0)))))</f>
        <v>0</v>
      </c>
      <c r="EU132">
        <f t="shared" ref="EU132:EU195" si="161">+IF(EL132="Portero",BA132*5,IF(EL132="Defensa",BA132*4,IF(EL132="Volante",BA132*3,IF(EL132="Delantero",BA132*3,0))))</f>
        <v>0</v>
      </c>
      <c r="EV132">
        <f t="shared" ref="EV132:EV195" si="162">+IF(CE132&gt;0,CE132*-2,0)</f>
        <v>0</v>
      </c>
      <c r="EW132">
        <f t="shared" ref="EW132:EW195" si="163">+IF(AND(H132&gt;60,EM132=1,EL132="Portero"),-1,IF(AND(H132&gt;60,EM132=1,EL132="Defensa"),-1,IF(AND(H132&gt;60,EM132=2,EL132="Portero"),-1,IF(AND(H132&gt;60,EM132=2,EL132="Defensa"),-1,IF(AND(H132&gt;60,EM132&gt;2,EL132="Portero"),-2,IF(AND(H132&gt;60,EM132&gt;2,EL132="Defensa"),-2,0))))))</f>
        <v>0</v>
      </c>
      <c r="EX132">
        <f t="shared" ref="EX132:EX195" si="164">+IF(AND(EN132=1,DA132&gt;0,DB132&lt;4),-1,IF(AND(EN132=1,DA132&gt;0,DB132&gt;3),-2,IF(AND(EN132=2,DA132&gt;0,DB132&lt;4),-2,IF(AND(EN132=2,DA132&gt;0,DB132&gt;3),-3,IF(AND(EN132=3,DA132&gt;0,DB132&lt;4),-2,IF(AND(EN132=3,DA132&gt;0,DB132&gt;3),-3,0))))))</f>
        <v>0</v>
      </c>
      <c r="EY132">
        <f t="shared" ref="EY132:EY195" si="165">+IF(OR(EF132=1,EF132=2,EF132=3,EF132=4,EF132=5),4,0)+IF(OR(EG132=1,EG132=2,EG132=3,EG132=4,EG132=5),4,0)</f>
        <v>0</v>
      </c>
      <c r="EZ132">
        <f t="shared" ref="EZ132:EZ195" si="166">+IF(DK132&gt;0,DK132*-1,0)</f>
        <v>0</v>
      </c>
      <c r="FA132">
        <f t="shared" ref="FA132:FA195" si="167">+IF(AND(H132&gt;60,EM132=0,EL132="Portero"),3,IF(AND(H132&gt;60,EM132=0,EL132="Defensa"),2,IF(AND(H132&gt;60,EM132=0,EL132="Volante"),1,0)))</f>
        <v>0</v>
      </c>
      <c r="FB132">
        <f t="shared" ref="FB132:FB195" si="168">IF(AND(H132&gt;=60,EN132=1,D132=1),1,IF(AND(H132&gt;=60,EN132=1,D132=2),2,IF(AND(H132&gt;=60,EN132=3,D132=2),-1,IF(AND(H132&gt;=60,EN132=3,D132=1),-2,IF(AND(H132&lt;60,EN132=1,D132=1,X132&gt;0),1,IF(AND(H132&lt;60,EN132=1,D132=2,X132&gt;0),2,0))))))</f>
        <v>0</v>
      </c>
      <c r="FC132">
        <f t="shared" ref="FC132:FC195" si="169">SUM(EO132:FB132)</f>
        <v>0</v>
      </c>
    </row>
    <row r="133" spans="1:159">
      <c r="A133" s="139">
        <v>31</v>
      </c>
      <c r="B133" s="139" t="s">
        <v>415</v>
      </c>
      <c r="C133" s="139">
        <v>7</v>
      </c>
      <c r="D133">
        <v>1</v>
      </c>
      <c r="E133" s="5">
        <v>3</v>
      </c>
      <c r="F133" s="5">
        <v>18</v>
      </c>
      <c r="G133" s="5">
        <v>3</v>
      </c>
      <c r="K133" s="109">
        <f t="shared" ref="K133:K190" si="170">COUNTIF(I133:J133,"&gt;0")</f>
        <v>0</v>
      </c>
      <c r="M133" s="109">
        <f t="shared" ref="M133:M190" si="171">COUNTIF(L133,"&gt;0")</f>
        <v>0</v>
      </c>
      <c r="X133" s="109">
        <f t="shared" ref="X133:X190" si="172">COUNTIF(N133:W133,"&gt;0")</f>
        <v>0</v>
      </c>
      <c r="AI133" s="109">
        <f t="shared" ref="AI133:AI190" si="173">COUNTIF(Y133:AH133,"&gt;0")</f>
        <v>0</v>
      </c>
      <c r="AT133" s="109">
        <f t="shared" ref="AT133:AT190" si="174">COUNTIF(AJ133:AS133,"&gt;0")</f>
        <v>0</v>
      </c>
      <c r="BA133" s="109">
        <f t="shared" ref="BA133:BA190" si="175">COUNTIF(AV133:AZ133,"&gt;0")</f>
        <v>0</v>
      </c>
      <c r="BB133" s="113"/>
      <c r="BC133" s="113"/>
      <c r="BD133" s="113"/>
      <c r="BE133" s="113"/>
      <c r="BF133" s="113"/>
      <c r="BG133" s="113"/>
      <c r="BH133" s="113"/>
      <c r="BI133" s="113"/>
      <c r="BJ133" s="113"/>
      <c r="BK133" s="113"/>
      <c r="BL133" s="109">
        <f t="shared" ref="BL133:BL190" si="176">COUNTIF(BB133:BK133,"&gt;0")</f>
        <v>0</v>
      </c>
      <c r="BW133" s="109">
        <f t="shared" ref="BW133:BW190" si="177">COUNTIF(BM133:BV133,"&gt;0")</f>
        <v>0</v>
      </c>
      <c r="BZ133" s="109">
        <f t="shared" ref="BZ133:BZ190" si="178">SUM(BX133:BY133)</f>
        <v>0</v>
      </c>
      <c r="CA133" s="3"/>
      <c r="CB133" s="3"/>
      <c r="CC133" s="3"/>
      <c r="CD133" s="3"/>
      <c r="CE133" s="109">
        <f t="shared" ref="CE133:CE190" si="179">COUNTIF(CA133:CD133,"&gt;0")</f>
        <v>0</v>
      </c>
      <c r="CJ133" s="109">
        <f t="shared" ref="CJ133:CJ190" si="180">COUNTIF(CF133:CI133,"&gt;0")</f>
        <v>0</v>
      </c>
      <c r="CQ133" s="109">
        <f t="shared" ref="CQ133:CQ190" si="181">COUNTIF(CM133:CP133,"&gt;0")</f>
        <v>0</v>
      </c>
      <c r="CV133" s="109">
        <f t="shared" ref="CV133:CV190" si="182">COUNTIF(CR133:CU133,"&gt;0")</f>
        <v>0</v>
      </c>
      <c r="DA133" s="109">
        <f t="shared" ref="DA133:DA190" si="183">COUNTIF(CW133:CZ133,"&gt;0")</f>
        <v>0</v>
      </c>
      <c r="DF133" s="109">
        <f t="shared" ref="DF133:DF190" si="184">COUNTIF(DB133:DE133,"&gt;0")</f>
        <v>0</v>
      </c>
      <c r="DK133" s="109">
        <f t="shared" ref="DK133:DK190" si="185">COUNTIF(DG133:DJ133,"&gt;0")</f>
        <v>0</v>
      </c>
      <c r="DP133" s="109">
        <f t="shared" ref="DP133:DP190" si="186">COUNTIF(DL133:DO133,"&gt;0")</f>
        <v>0</v>
      </c>
      <c r="DU133" s="109">
        <f t="shared" ref="DU133:DU190" si="187">COUNTIF(DQ133:DT133,"&gt;0")</f>
        <v>0</v>
      </c>
      <c r="DZ133" s="109">
        <f t="shared" ref="DZ133:DZ190" si="188">COUNTIF(DV133:DY133,"&gt;0")</f>
        <v>0</v>
      </c>
      <c r="EE133" s="109">
        <f t="shared" ref="EE133:EE190" si="189">COUNTIF(EA133:ED133,"&gt;0")</f>
        <v>0</v>
      </c>
      <c r="EF133" s="3"/>
      <c r="EG133" s="3"/>
      <c r="EH133" s="3"/>
      <c r="EI133" s="3"/>
      <c r="EJ133" s="109">
        <f t="shared" ref="EJ133:EJ190" si="190">COUNTIF(EF133:EI133,"&gt;0")</f>
        <v>0</v>
      </c>
      <c r="EK133" s="3">
        <f t="shared" ref="EK133:EK190" si="191">+C133*100+E133</f>
        <v>703</v>
      </c>
      <c r="EL133" t="str">
        <f>+VLOOKUP(A133,'[1]Listado jugadores VALORES'!$A:$D,4,FALSE)</f>
        <v>Defensa</v>
      </c>
      <c r="EM133">
        <f>+VLOOKUP(EK133,Clubes!$A:$O,15,FALSE)</f>
        <v>2</v>
      </c>
      <c r="EN133">
        <f>+VLOOKUP(EK133,Clubes!$A:$M,13,FALSE)</f>
        <v>1</v>
      </c>
      <c r="EO133">
        <f t="shared" si="155"/>
        <v>0</v>
      </c>
      <c r="EP133">
        <f t="shared" si="156"/>
        <v>0</v>
      </c>
      <c r="EQ133">
        <f t="shared" si="157"/>
        <v>0</v>
      </c>
      <c r="ER133">
        <f t="shared" si="158"/>
        <v>0</v>
      </c>
      <c r="ES133">
        <f t="shared" si="159"/>
        <v>0</v>
      </c>
      <c r="ET133">
        <f t="shared" si="160"/>
        <v>0</v>
      </c>
      <c r="EU133">
        <f t="shared" si="161"/>
        <v>0</v>
      </c>
      <c r="EV133">
        <f t="shared" si="162"/>
        <v>0</v>
      </c>
      <c r="EW133">
        <f t="shared" si="163"/>
        <v>0</v>
      </c>
      <c r="EX133">
        <f t="shared" si="164"/>
        <v>0</v>
      </c>
      <c r="EY133">
        <f t="shared" si="165"/>
        <v>0</v>
      </c>
      <c r="EZ133">
        <f t="shared" si="166"/>
        <v>0</v>
      </c>
      <c r="FA133">
        <f t="shared" si="167"/>
        <v>0</v>
      </c>
      <c r="FB133">
        <f t="shared" si="168"/>
        <v>0</v>
      </c>
      <c r="FC133">
        <f t="shared" si="169"/>
        <v>0</v>
      </c>
    </row>
    <row r="134" spans="1:159">
      <c r="A134" s="139">
        <v>820</v>
      </c>
      <c r="B134" s="139" t="s">
        <v>416</v>
      </c>
      <c r="C134" s="139">
        <v>7</v>
      </c>
      <c r="D134">
        <v>1</v>
      </c>
      <c r="E134" s="5">
        <v>3</v>
      </c>
      <c r="F134" s="5">
        <v>18</v>
      </c>
      <c r="G134" s="5">
        <v>3</v>
      </c>
      <c r="K134" s="109">
        <f t="shared" si="170"/>
        <v>0</v>
      </c>
      <c r="M134" s="109">
        <f t="shared" si="171"/>
        <v>0</v>
      </c>
      <c r="X134" s="109">
        <f t="shared" si="172"/>
        <v>0</v>
      </c>
      <c r="AI134" s="109">
        <f t="shared" si="173"/>
        <v>0</v>
      </c>
      <c r="AT134" s="109">
        <f t="shared" si="174"/>
        <v>0</v>
      </c>
      <c r="BA134" s="109">
        <f t="shared" si="175"/>
        <v>0</v>
      </c>
      <c r="BB134" s="113"/>
      <c r="BC134" s="113"/>
      <c r="BD134" s="113"/>
      <c r="BE134" s="113"/>
      <c r="BF134" s="113"/>
      <c r="BG134" s="113"/>
      <c r="BH134" s="113"/>
      <c r="BI134" s="113"/>
      <c r="BJ134" s="113"/>
      <c r="BK134" s="113"/>
      <c r="BL134" s="109">
        <f t="shared" si="176"/>
        <v>0</v>
      </c>
      <c r="BW134" s="109">
        <f t="shared" si="177"/>
        <v>0</v>
      </c>
      <c r="BZ134" s="109">
        <f t="shared" si="178"/>
        <v>0</v>
      </c>
      <c r="CA134" s="3"/>
      <c r="CB134" s="3"/>
      <c r="CC134" s="3"/>
      <c r="CD134" s="3"/>
      <c r="CE134" s="109">
        <f t="shared" si="179"/>
        <v>0</v>
      </c>
      <c r="CJ134" s="109">
        <f t="shared" si="180"/>
        <v>0</v>
      </c>
      <c r="CQ134" s="109">
        <f t="shared" si="181"/>
        <v>0</v>
      </c>
      <c r="CV134" s="109">
        <f t="shared" si="182"/>
        <v>0</v>
      </c>
      <c r="DA134" s="109">
        <f t="shared" si="183"/>
        <v>0</v>
      </c>
      <c r="DF134" s="109">
        <f t="shared" si="184"/>
        <v>0</v>
      </c>
      <c r="DK134" s="109">
        <f t="shared" si="185"/>
        <v>0</v>
      </c>
      <c r="DP134" s="109">
        <f t="shared" si="186"/>
        <v>0</v>
      </c>
      <c r="DU134" s="109">
        <f t="shared" si="187"/>
        <v>0</v>
      </c>
      <c r="DZ134" s="109">
        <f t="shared" si="188"/>
        <v>0</v>
      </c>
      <c r="EE134" s="109">
        <f t="shared" si="189"/>
        <v>0</v>
      </c>
      <c r="EF134" s="3"/>
      <c r="EG134" s="3"/>
      <c r="EH134" s="3"/>
      <c r="EI134" s="3"/>
      <c r="EJ134" s="109">
        <f t="shared" si="190"/>
        <v>0</v>
      </c>
      <c r="EK134" s="3">
        <f t="shared" si="191"/>
        <v>703</v>
      </c>
      <c r="EL134" t="str">
        <f>+VLOOKUP(A134,'[1]Listado jugadores VALORES'!$A:$D,4,FALSE)</f>
        <v>Delantero</v>
      </c>
      <c r="EM134">
        <f>+VLOOKUP(EK134,Clubes!$A:$O,15,FALSE)</f>
        <v>2</v>
      </c>
      <c r="EN134">
        <f>+VLOOKUP(EK134,Clubes!$A:$M,13,FALSE)</f>
        <v>1</v>
      </c>
      <c r="EO134">
        <f t="shared" si="155"/>
        <v>0</v>
      </c>
      <c r="EP134">
        <f t="shared" si="156"/>
        <v>0</v>
      </c>
      <c r="EQ134">
        <f t="shared" si="157"/>
        <v>0</v>
      </c>
      <c r="ER134">
        <f t="shared" si="158"/>
        <v>0</v>
      </c>
      <c r="ES134">
        <f t="shared" si="159"/>
        <v>0</v>
      </c>
      <c r="ET134">
        <f t="shared" si="160"/>
        <v>0</v>
      </c>
      <c r="EU134">
        <f t="shared" si="161"/>
        <v>0</v>
      </c>
      <c r="EV134">
        <f t="shared" si="162"/>
        <v>0</v>
      </c>
      <c r="EW134">
        <f t="shared" si="163"/>
        <v>0</v>
      </c>
      <c r="EX134">
        <f t="shared" si="164"/>
        <v>0</v>
      </c>
      <c r="EY134">
        <f t="shared" si="165"/>
        <v>0</v>
      </c>
      <c r="EZ134">
        <f t="shared" si="166"/>
        <v>0</v>
      </c>
      <c r="FA134">
        <f t="shared" si="167"/>
        <v>0</v>
      </c>
      <c r="FB134">
        <f t="shared" si="168"/>
        <v>0</v>
      </c>
      <c r="FC134">
        <f t="shared" si="169"/>
        <v>0</v>
      </c>
    </row>
    <row r="135" spans="1:159">
      <c r="A135" s="139">
        <v>102</v>
      </c>
      <c r="B135" s="139" t="s">
        <v>417</v>
      </c>
      <c r="C135" s="139">
        <v>7</v>
      </c>
      <c r="D135">
        <v>1</v>
      </c>
      <c r="E135" s="5">
        <v>3</v>
      </c>
      <c r="F135" s="5">
        <v>18</v>
      </c>
      <c r="G135" s="5">
        <v>2</v>
      </c>
      <c r="K135" s="109">
        <f t="shared" si="170"/>
        <v>0</v>
      </c>
      <c r="M135" s="109">
        <f t="shared" si="171"/>
        <v>0</v>
      </c>
      <c r="X135" s="109">
        <f t="shared" si="172"/>
        <v>0</v>
      </c>
      <c r="AI135" s="109">
        <f t="shared" si="173"/>
        <v>0</v>
      </c>
      <c r="AT135" s="109">
        <f t="shared" si="174"/>
        <v>0</v>
      </c>
      <c r="BA135" s="109">
        <f t="shared" si="175"/>
        <v>0</v>
      </c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09">
        <f t="shared" si="176"/>
        <v>0</v>
      </c>
      <c r="BW135" s="109">
        <f t="shared" si="177"/>
        <v>0</v>
      </c>
      <c r="BZ135" s="109">
        <f t="shared" si="178"/>
        <v>0</v>
      </c>
      <c r="CA135" s="3"/>
      <c r="CB135" s="3"/>
      <c r="CC135" s="3"/>
      <c r="CD135" s="3"/>
      <c r="CE135" s="109">
        <f t="shared" si="179"/>
        <v>0</v>
      </c>
      <c r="CJ135" s="109">
        <f t="shared" si="180"/>
        <v>0</v>
      </c>
      <c r="CQ135" s="109">
        <f t="shared" si="181"/>
        <v>0</v>
      </c>
      <c r="CV135" s="109">
        <f t="shared" si="182"/>
        <v>0</v>
      </c>
      <c r="DA135" s="109">
        <f t="shared" si="183"/>
        <v>0</v>
      </c>
      <c r="DF135" s="109">
        <f t="shared" si="184"/>
        <v>0</v>
      </c>
      <c r="DK135" s="109">
        <f t="shared" si="185"/>
        <v>0</v>
      </c>
      <c r="DP135" s="109">
        <f t="shared" si="186"/>
        <v>0</v>
      </c>
      <c r="DU135" s="109">
        <f t="shared" si="187"/>
        <v>0</v>
      </c>
      <c r="DZ135" s="109">
        <f t="shared" si="188"/>
        <v>0</v>
      </c>
      <c r="EE135" s="109">
        <f t="shared" si="189"/>
        <v>0</v>
      </c>
      <c r="EF135" s="3"/>
      <c r="EG135" s="3"/>
      <c r="EH135" s="3"/>
      <c r="EI135" s="3"/>
      <c r="EJ135" s="109">
        <f t="shared" si="190"/>
        <v>0</v>
      </c>
      <c r="EK135" s="3">
        <f t="shared" si="191"/>
        <v>703</v>
      </c>
      <c r="EL135" t="str">
        <f>+VLOOKUP(A135,'[1]Listado jugadores VALORES'!$A:$D,4,FALSE)</f>
        <v>Volante</v>
      </c>
      <c r="EM135">
        <f>+VLOOKUP(EK135,Clubes!$A:$O,15,FALSE)</f>
        <v>2</v>
      </c>
      <c r="EN135">
        <f>+VLOOKUP(EK135,Clubes!$A:$M,13,FALSE)</f>
        <v>1</v>
      </c>
      <c r="EO135">
        <f t="shared" si="155"/>
        <v>1</v>
      </c>
      <c r="EP135">
        <f t="shared" si="156"/>
        <v>0</v>
      </c>
      <c r="EQ135">
        <f t="shared" si="157"/>
        <v>0</v>
      </c>
      <c r="ER135">
        <f t="shared" si="158"/>
        <v>0</v>
      </c>
      <c r="ES135">
        <f t="shared" si="159"/>
        <v>0</v>
      </c>
      <c r="ET135">
        <f t="shared" si="160"/>
        <v>0</v>
      </c>
      <c r="EU135">
        <f t="shared" si="161"/>
        <v>0</v>
      </c>
      <c r="EV135">
        <f t="shared" si="162"/>
        <v>0</v>
      </c>
      <c r="EW135">
        <f t="shared" si="163"/>
        <v>0</v>
      </c>
      <c r="EX135">
        <f t="shared" si="164"/>
        <v>0</v>
      </c>
      <c r="EY135">
        <f t="shared" si="165"/>
        <v>0</v>
      </c>
      <c r="EZ135">
        <f t="shared" si="166"/>
        <v>0</v>
      </c>
      <c r="FA135">
        <f t="shared" si="167"/>
        <v>0</v>
      </c>
      <c r="FB135">
        <f t="shared" si="168"/>
        <v>0</v>
      </c>
      <c r="FC135">
        <f t="shared" si="169"/>
        <v>1</v>
      </c>
    </row>
    <row r="136" spans="1:159">
      <c r="A136" s="139">
        <v>1837</v>
      </c>
      <c r="B136" s="139" t="s">
        <v>418</v>
      </c>
      <c r="C136" s="139">
        <v>7</v>
      </c>
      <c r="D136">
        <v>1</v>
      </c>
      <c r="E136" s="5">
        <v>3</v>
      </c>
      <c r="F136" s="5">
        <v>18</v>
      </c>
      <c r="G136" s="5">
        <v>3</v>
      </c>
      <c r="K136" s="109">
        <f t="shared" si="170"/>
        <v>0</v>
      </c>
      <c r="M136" s="109">
        <f t="shared" si="171"/>
        <v>0</v>
      </c>
      <c r="X136" s="109">
        <f t="shared" si="172"/>
        <v>0</v>
      </c>
      <c r="AI136" s="109">
        <f t="shared" si="173"/>
        <v>0</v>
      </c>
      <c r="AT136" s="109">
        <f t="shared" si="174"/>
        <v>0</v>
      </c>
      <c r="BA136" s="109">
        <f t="shared" si="175"/>
        <v>0</v>
      </c>
      <c r="BB136" s="113"/>
      <c r="BC136" s="113"/>
      <c r="BD136" s="113"/>
      <c r="BE136" s="113"/>
      <c r="BF136" s="113"/>
      <c r="BG136" s="113"/>
      <c r="BH136" s="113"/>
      <c r="BI136" s="113"/>
      <c r="BJ136" s="113"/>
      <c r="BK136" s="113"/>
      <c r="BL136" s="109">
        <f t="shared" si="176"/>
        <v>0</v>
      </c>
      <c r="BW136" s="109">
        <f t="shared" si="177"/>
        <v>0</v>
      </c>
      <c r="BZ136" s="109">
        <f t="shared" si="178"/>
        <v>0</v>
      </c>
      <c r="CA136" s="3"/>
      <c r="CB136" s="3"/>
      <c r="CC136" s="3"/>
      <c r="CD136" s="3"/>
      <c r="CE136" s="109">
        <f t="shared" si="179"/>
        <v>0</v>
      </c>
      <c r="CJ136" s="109">
        <f t="shared" si="180"/>
        <v>0</v>
      </c>
      <c r="CQ136" s="109">
        <f t="shared" si="181"/>
        <v>0</v>
      </c>
      <c r="CV136" s="109">
        <f t="shared" si="182"/>
        <v>0</v>
      </c>
      <c r="DA136" s="109">
        <f t="shared" si="183"/>
        <v>0</v>
      </c>
      <c r="DF136" s="109">
        <f t="shared" si="184"/>
        <v>0</v>
      </c>
      <c r="DK136" s="109">
        <f t="shared" si="185"/>
        <v>0</v>
      </c>
      <c r="DP136" s="109">
        <f t="shared" si="186"/>
        <v>0</v>
      </c>
      <c r="DU136" s="109">
        <f t="shared" si="187"/>
        <v>0</v>
      </c>
      <c r="DZ136" s="109">
        <f t="shared" si="188"/>
        <v>0</v>
      </c>
      <c r="EE136" s="109">
        <f t="shared" si="189"/>
        <v>0</v>
      </c>
      <c r="EF136" s="3"/>
      <c r="EG136" s="3"/>
      <c r="EH136" s="3"/>
      <c r="EI136" s="3"/>
      <c r="EJ136" s="109">
        <f t="shared" si="190"/>
        <v>0</v>
      </c>
      <c r="EK136" s="3">
        <f t="shared" si="191"/>
        <v>703</v>
      </c>
      <c r="EL136" t="str">
        <f>+VLOOKUP(A136,'[1]Listado jugadores VALORES'!$A:$D,4,FALSE)</f>
        <v>Defensa</v>
      </c>
      <c r="EM136">
        <f>+VLOOKUP(EK136,Clubes!$A:$O,15,FALSE)</f>
        <v>2</v>
      </c>
      <c r="EN136">
        <f>+VLOOKUP(EK136,Clubes!$A:$M,13,FALSE)</f>
        <v>1</v>
      </c>
      <c r="EO136">
        <f t="shared" si="155"/>
        <v>0</v>
      </c>
      <c r="EP136">
        <f t="shared" si="156"/>
        <v>0</v>
      </c>
      <c r="EQ136">
        <f t="shared" si="157"/>
        <v>0</v>
      </c>
      <c r="ER136">
        <f t="shared" si="158"/>
        <v>0</v>
      </c>
      <c r="ES136">
        <f t="shared" si="159"/>
        <v>0</v>
      </c>
      <c r="ET136">
        <f t="shared" si="160"/>
        <v>0</v>
      </c>
      <c r="EU136">
        <f t="shared" si="161"/>
        <v>0</v>
      </c>
      <c r="EV136">
        <f t="shared" si="162"/>
        <v>0</v>
      </c>
      <c r="EW136">
        <f t="shared" si="163"/>
        <v>0</v>
      </c>
      <c r="EX136">
        <f t="shared" si="164"/>
        <v>0</v>
      </c>
      <c r="EY136">
        <f t="shared" si="165"/>
        <v>0</v>
      </c>
      <c r="EZ136">
        <f t="shared" si="166"/>
        <v>0</v>
      </c>
      <c r="FA136">
        <f t="shared" si="167"/>
        <v>0</v>
      </c>
      <c r="FB136">
        <f t="shared" si="168"/>
        <v>0</v>
      </c>
      <c r="FC136">
        <f t="shared" si="169"/>
        <v>0</v>
      </c>
    </row>
    <row r="137" spans="1:159">
      <c r="A137" s="139">
        <v>127</v>
      </c>
      <c r="B137" s="139" t="s">
        <v>419</v>
      </c>
      <c r="C137" s="139">
        <v>7</v>
      </c>
      <c r="D137">
        <v>1</v>
      </c>
      <c r="E137" s="5">
        <v>3</v>
      </c>
      <c r="F137" s="5">
        <v>18</v>
      </c>
      <c r="G137" s="5">
        <v>1</v>
      </c>
      <c r="H137" s="5">
        <v>90</v>
      </c>
      <c r="K137" s="109">
        <f t="shared" si="170"/>
        <v>0</v>
      </c>
      <c r="M137" s="109">
        <f t="shared" si="171"/>
        <v>0</v>
      </c>
      <c r="X137" s="109">
        <f t="shared" si="172"/>
        <v>0</v>
      </c>
      <c r="AI137" s="109">
        <f t="shared" si="173"/>
        <v>0</v>
      </c>
      <c r="AT137" s="109">
        <f t="shared" si="174"/>
        <v>0</v>
      </c>
      <c r="BA137" s="109">
        <f t="shared" si="175"/>
        <v>0</v>
      </c>
      <c r="BB137" s="113"/>
      <c r="BC137" s="113"/>
      <c r="BD137" s="113"/>
      <c r="BE137" s="113"/>
      <c r="BF137" s="113"/>
      <c r="BG137" s="113"/>
      <c r="BH137" s="113"/>
      <c r="BI137" s="113"/>
      <c r="BJ137" s="113"/>
      <c r="BK137" s="113"/>
      <c r="BL137" s="109">
        <f t="shared" si="176"/>
        <v>0</v>
      </c>
      <c r="BW137" s="109">
        <f t="shared" si="177"/>
        <v>0</v>
      </c>
      <c r="BZ137" s="109">
        <f t="shared" si="178"/>
        <v>0</v>
      </c>
      <c r="CA137" s="3"/>
      <c r="CB137" s="3"/>
      <c r="CC137" s="3"/>
      <c r="CD137" s="3"/>
      <c r="CE137" s="109">
        <f t="shared" si="179"/>
        <v>0</v>
      </c>
      <c r="CJ137" s="109">
        <f t="shared" si="180"/>
        <v>0</v>
      </c>
      <c r="CQ137" s="109">
        <f t="shared" si="181"/>
        <v>0</v>
      </c>
      <c r="CV137" s="109">
        <f t="shared" si="182"/>
        <v>0</v>
      </c>
      <c r="DA137" s="109">
        <f t="shared" si="183"/>
        <v>0</v>
      </c>
      <c r="DF137" s="109">
        <f t="shared" si="184"/>
        <v>0</v>
      </c>
      <c r="DK137" s="109">
        <f t="shared" si="185"/>
        <v>0</v>
      </c>
      <c r="DP137" s="109">
        <f t="shared" si="186"/>
        <v>0</v>
      </c>
      <c r="DU137" s="109">
        <f t="shared" si="187"/>
        <v>0</v>
      </c>
      <c r="DZ137" s="109">
        <f t="shared" si="188"/>
        <v>0</v>
      </c>
      <c r="EE137" s="109">
        <f t="shared" si="189"/>
        <v>0</v>
      </c>
      <c r="EF137" s="3"/>
      <c r="EG137" s="3"/>
      <c r="EH137" s="3"/>
      <c r="EI137" s="3"/>
      <c r="EJ137" s="109">
        <f t="shared" si="190"/>
        <v>0</v>
      </c>
      <c r="EK137" s="3">
        <f t="shared" si="191"/>
        <v>703</v>
      </c>
      <c r="EL137" t="str">
        <f>+VLOOKUP(A137,'[1]Listado jugadores VALORES'!$A:$D,4,FALSE)</f>
        <v>Volante</v>
      </c>
      <c r="EM137">
        <f>+VLOOKUP(EK137,Clubes!$A:$O,15,FALSE)</f>
        <v>2</v>
      </c>
      <c r="EN137">
        <f>+VLOOKUP(EK137,Clubes!$A:$M,13,FALSE)</f>
        <v>1</v>
      </c>
      <c r="EO137">
        <f t="shared" si="155"/>
        <v>2</v>
      </c>
      <c r="EP137">
        <f t="shared" si="156"/>
        <v>2</v>
      </c>
      <c r="EQ137">
        <f t="shared" si="157"/>
        <v>0</v>
      </c>
      <c r="ER137">
        <f t="shared" si="158"/>
        <v>0</v>
      </c>
      <c r="ES137">
        <f t="shared" si="159"/>
        <v>0</v>
      </c>
      <c r="ET137">
        <f t="shared" si="160"/>
        <v>0</v>
      </c>
      <c r="EU137">
        <f t="shared" si="161"/>
        <v>0</v>
      </c>
      <c r="EV137">
        <f t="shared" si="162"/>
        <v>0</v>
      </c>
      <c r="EW137">
        <f t="shared" si="163"/>
        <v>0</v>
      </c>
      <c r="EX137">
        <f t="shared" si="164"/>
        <v>0</v>
      </c>
      <c r="EY137">
        <f t="shared" si="165"/>
        <v>0</v>
      </c>
      <c r="EZ137">
        <f t="shared" si="166"/>
        <v>0</v>
      </c>
      <c r="FA137">
        <f t="shared" si="167"/>
        <v>0</v>
      </c>
      <c r="FB137">
        <f t="shared" si="168"/>
        <v>1</v>
      </c>
      <c r="FC137">
        <f t="shared" si="169"/>
        <v>5</v>
      </c>
    </row>
    <row r="138" spans="1:159">
      <c r="A138" s="139">
        <v>184</v>
      </c>
      <c r="B138" s="139" t="s">
        <v>420</v>
      </c>
      <c r="C138" s="139">
        <v>7</v>
      </c>
      <c r="D138">
        <v>1</v>
      </c>
      <c r="E138" s="5">
        <v>3</v>
      </c>
      <c r="F138" s="5">
        <v>18</v>
      </c>
      <c r="G138" s="5">
        <v>3</v>
      </c>
      <c r="K138" s="109">
        <f t="shared" si="170"/>
        <v>0</v>
      </c>
      <c r="M138" s="109">
        <f t="shared" si="171"/>
        <v>0</v>
      </c>
      <c r="X138" s="109">
        <f t="shared" si="172"/>
        <v>0</v>
      </c>
      <c r="AI138" s="109">
        <f t="shared" si="173"/>
        <v>0</v>
      </c>
      <c r="AT138" s="109">
        <f t="shared" si="174"/>
        <v>0</v>
      </c>
      <c r="BA138" s="109">
        <f t="shared" si="175"/>
        <v>0</v>
      </c>
      <c r="BB138" s="113"/>
      <c r="BC138" s="113"/>
      <c r="BD138" s="113"/>
      <c r="BE138" s="113"/>
      <c r="BF138" s="113"/>
      <c r="BG138" s="113"/>
      <c r="BH138" s="113"/>
      <c r="BI138" s="113"/>
      <c r="BJ138" s="113"/>
      <c r="BK138" s="113"/>
      <c r="BL138" s="109">
        <f t="shared" si="176"/>
        <v>0</v>
      </c>
      <c r="BW138" s="109">
        <f t="shared" si="177"/>
        <v>0</v>
      </c>
      <c r="BZ138" s="109">
        <f t="shared" si="178"/>
        <v>0</v>
      </c>
      <c r="CA138" s="3"/>
      <c r="CB138" s="3"/>
      <c r="CC138" s="3"/>
      <c r="CD138" s="3"/>
      <c r="CE138" s="109">
        <f t="shared" si="179"/>
        <v>0</v>
      </c>
      <c r="CJ138" s="109">
        <f t="shared" si="180"/>
        <v>0</v>
      </c>
      <c r="CQ138" s="109">
        <f t="shared" si="181"/>
        <v>0</v>
      </c>
      <c r="CV138" s="109">
        <f t="shared" si="182"/>
        <v>0</v>
      </c>
      <c r="DA138" s="109">
        <f t="shared" si="183"/>
        <v>0</v>
      </c>
      <c r="DF138" s="109">
        <f t="shared" si="184"/>
        <v>0</v>
      </c>
      <c r="DK138" s="109">
        <f t="shared" si="185"/>
        <v>0</v>
      </c>
      <c r="DP138" s="109">
        <f t="shared" si="186"/>
        <v>0</v>
      </c>
      <c r="DU138" s="109">
        <f t="shared" si="187"/>
        <v>0</v>
      </c>
      <c r="DZ138" s="109">
        <f t="shared" si="188"/>
        <v>0</v>
      </c>
      <c r="EE138" s="109">
        <f t="shared" si="189"/>
        <v>0</v>
      </c>
      <c r="EF138" s="3"/>
      <c r="EG138" s="3"/>
      <c r="EH138" s="3"/>
      <c r="EI138" s="3"/>
      <c r="EJ138" s="109">
        <f t="shared" si="190"/>
        <v>0</v>
      </c>
      <c r="EK138" s="3">
        <f t="shared" si="191"/>
        <v>703</v>
      </c>
      <c r="EL138" t="str">
        <f>+VLOOKUP(A138,'[1]Listado jugadores VALORES'!$A:$D,4,FALSE)</f>
        <v>Volante</v>
      </c>
      <c r="EM138">
        <f>+VLOOKUP(EK138,Clubes!$A:$O,15,FALSE)</f>
        <v>2</v>
      </c>
      <c r="EN138">
        <f>+VLOOKUP(EK138,Clubes!$A:$M,13,FALSE)</f>
        <v>1</v>
      </c>
      <c r="EO138">
        <f t="shared" si="155"/>
        <v>0</v>
      </c>
      <c r="EP138">
        <f t="shared" si="156"/>
        <v>0</v>
      </c>
      <c r="EQ138">
        <f t="shared" si="157"/>
        <v>0</v>
      </c>
      <c r="ER138">
        <f t="shared" si="158"/>
        <v>0</v>
      </c>
      <c r="ES138">
        <f t="shared" si="159"/>
        <v>0</v>
      </c>
      <c r="ET138">
        <f t="shared" si="160"/>
        <v>0</v>
      </c>
      <c r="EU138">
        <f t="shared" si="161"/>
        <v>0</v>
      </c>
      <c r="EV138">
        <f t="shared" si="162"/>
        <v>0</v>
      </c>
      <c r="EW138">
        <f t="shared" si="163"/>
        <v>0</v>
      </c>
      <c r="EX138">
        <f t="shared" si="164"/>
        <v>0</v>
      </c>
      <c r="EY138">
        <f t="shared" si="165"/>
        <v>0</v>
      </c>
      <c r="EZ138">
        <f t="shared" si="166"/>
        <v>0</v>
      </c>
      <c r="FA138">
        <f t="shared" si="167"/>
        <v>0</v>
      </c>
      <c r="FB138">
        <f t="shared" si="168"/>
        <v>0</v>
      </c>
      <c r="FC138">
        <f t="shared" si="169"/>
        <v>0</v>
      </c>
    </row>
    <row r="139" spans="1:159">
      <c r="A139" s="139">
        <v>230</v>
      </c>
      <c r="B139" s="139" t="s">
        <v>421</v>
      </c>
      <c r="C139" s="139">
        <v>7</v>
      </c>
      <c r="D139">
        <v>1</v>
      </c>
      <c r="E139" s="5">
        <v>3</v>
      </c>
      <c r="F139" s="5">
        <v>18</v>
      </c>
      <c r="G139" s="5">
        <v>1</v>
      </c>
      <c r="H139" s="5">
        <f>45+28</f>
        <v>73</v>
      </c>
      <c r="K139" s="109">
        <f t="shared" si="170"/>
        <v>0</v>
      </c>
      <c r="M139" s="109">
        <f t="shared" si="171"/>
        <v>0</v>
      </c>
      <c r="X139" s="109">
        <f t="shared" si="172"/>
        <v>0</v>
      </c>
      <c r="AI139" s="109">
        <f t="shared" si="173"/>
        <v>0</v>
      </c>
      <c r="AT139" s="109">
        <f t="shared" si="174"/>
        <v>0</v>
      </c>
      <c r="AU139" s="3">
        <v>1</v>
      </c>
      <c r="AV139" s="3">
        <v>742</v>
      </c>
      <c r="BA139" s="109">
        <f t="shared" si="175"/>
        <v>1</v>
      </c>
      <c r="BB139" s="113"/>
      <c r="BC139" s="113"/>
      <c r="BD139" s="113"/>
      <c r="BE139" s="113"/>
      <c r="BF139" s="113"/>
      <c r="BG139" s="113"/>
      <c r="BH139" s="113"/>
      <c r="BI139" s="113"/>
      <c r="BJ139" s="113"/>
      <c r="BK139" s="113"/>
      <c r="BL139" s="109">
        <f t="shared" si="176"/>
        <v>0</v>
      </c>
      <c r="BW139" s="109">
        <f t="shared" si="177"/>
        <v>0</v>
      </c>
      <c r="BZ139" s="109">
        <f t="shared" si="178"/>
        <v>0</v>
      </c>
      <c r="CA139" s="3"/>
      <c r="CB139" s="3"/>
      <c r="CC139" s="3"/>
      <c r="CD139" s="3"/>
      <c r="CE139" s="109">
        <f t="shared" si="179"/>
        <v>0</v>
      </c>
      <c r="CJ139" s="109">
        <f t="shared" si="180"/>
        <v>0</v>
      </c>
      <c r="CQ139" s="109">
        <f t="shared" si="181"/>
        <v>0</v>
      </c>
      <c r="CV139" s="109">
        <f t="shared" si="182"/>
        <v>0</v>
      </c>
      <c r="DA139" s="109">
        <f t="shared" si="183"/>
        <v>0</v>
      </c>
      <c r="DF139" s="109">
        <f t="shared" si="184"/>
        <v>0</v>
      </c>
      <c r="DK139" s="109">
        <f t="shared" si="185"/>
        <v>0</v>
      </c>
      <c r="DP139" s="109">
        <f t="shared" si="186"/>
        <v>0</v>
      </c>
      <c r="DU139" s="109">
        <f t="shared" si="187"/>
        <v>0</v>
      </c>
      <c r="DZ139" s="109">
        <f t="shared" si="188"/>
        <v>0</v>
      </c>
      <c r="EE139" s="109">
        <f t="shared" si="189"/>
        <v>0</v>
      </c>
      <c r="EF139" s="3"/>
      <c r="EG139" s="3"/>
      <c r="EH139" s="3"/>
      <c r="EI139" s="3"/>
      <c r="EJ139" s="109">
        <f t="shared" si="190"/>
        <v>0</v>
      </c>
      <c r="EK139" s="3">
        <f t="shared" si="191"/>
        <v>703</v>
      </c>
      <c r="EL139" t="str">
        <f>+VLOOKUP(A139,'[1]Listado jugadores VALORES'!$A:$D,4,FALSE)</f>
        <v>Volante</v>
      </c>
      <c r="EM139">
        <f>+VLOOKUP(EK139,Clubes!$A:$O,15,FALSE)</f>
        <v>2</v>
      </c>
      <c r="EN139">
        <f>+VLOOKUP(EK139,Clubes!$A:$M,13,FALSE)</f>
        <v>1</v>
      </c>
      <c r="EO139">
        <f t="shared" si="155"/>
        <v>2</v>
      </c>
      <c r="EP139">
        <f t="shared" si="156"/>
        <v>2</v>
      </c>
      <c r="EQ139">
        <f t="shared" si="157"/>
        <v>0</v>
      </c>
      <c r="ER139">
        <f t="shared" si="158"/>
        <v>0</v>
      </c>
      <c r="ES139">
        <f t="shared" si="159"/>
        <v>0</v>
      </c>
      <c r="ET139">
        <f t="shared" si="160"/>
        <v>0</v>
      </c>
      <c r="EU139">
        <f t="shared" si="161"/>
        <v>3</v>
      </c>
      <c r="EV139">
        <f t="shared" si="162"/>
        <v>0</v>
      </c>
      <c r="EW139">
        <f t="shared" si="163"/>
        <v>0</v>
      </c>
      <c r="EX139">
        <f t="shared" si="164"/>
        <v>0</v>
      </c>
      <c r="EY139">
        <f t="shared" si="165"/>
        <v>0</v>
      </c>
      <c r="EZ139">
        <f t="shared" si="166"/>
        <v>0</v>
      </c>
      <c r="FA139">
        <f t="shared" si="167"/>
        <v>0</v>
      </c>
      <c r="FB139">
        <f t="shared" si="168"/>
        <v>1</v>
      </c>
      <c r="FC139">
        <f t="shared" si="169"/>
        <v>8</v>
      </c>
    </row>
    <row r="140" spans="1:159">
      <c r="A140" s="139">
        <v>243</v>
      </c>
      <c r="B140" s="139" t="s">
        <v>422</v>
      </c>
      <c r="C140" s="139">
        <v>7</v>
      </c>
      <c r="D140">
        <v>1</v>
      </c>
      <c r="E140" s="5">
        <v>3</v>
      </c>
      <c r="F140" s="5">
        <v>18</v>
      </c>
      <c r="G140" s="5">
        <v>3</v>
      </c>
      <c r="K140" s="109">
        <f t="shared" si="170"/>
        <v>0</v>
      </c>
      <c r="M140" s="109">
        <f t="shared" si="171"/>
        <v>0</v>
      </c>
      <c r="X140" s="109">
        <f t="shared" si="172"/>
        <v>0</v>
      </c>
      <c r="AI140" s="109">
        <f t="shared" si="173"/>
        <v>0</v>
      </c>
      <c r="AT140" s="109">
        <f t="shared" si="174"/>
        <v>0</v>
      </c>
      <c r="BA140" s="109">
        <f t="shared" si="175"/>
        <v>0</v>
      </c>
      <c r="BB140" s="113"/>
      <c r="BC140" s="113"/>
      <c r="BD140" s="113"/>
      <c r="BE140" s="113"/>
      <c r="BF140" s="113"/>
      <c r="BG140" s="113"/>
      <c r="BH140" s="113"/>
      <c r="BI140" s="113"/>
      <c r="BJ140" s="113"/>
      <c r="BK140" s="113"/>
      <c r="BL140" s="109">
        <f t="shared" si="176"/>
        <v>0</v>
      </c>
      <c r="BW140" s="109">
        <f t="shared" si="177"/>
        <v>0</v>
      </c>
      <c r="BZ140" s="109">
        <f t="shared" si="178"/>
        <v>0</v>
      </c>
      <c r="CA140" s="3"/>
      <c r="CB140" s="3"/>
      <c r="CC140" s="3"/>
      <c r="CD140" s="3"/>
      <c r="CE140" s="109">
        <f t="shared" si="179"/>
        <v>0</v>
      </c>
      <c r="CJ140" s="109">
        <f t="shared" si="180"/>
        <v>0</v>
      </c>
      <c r="CQ140" s="109">
        <f t="shared" si="181"/>
        <v>0</v>
      </c>
      <c r="CV140" s="109">
        <f t="shared" si="182"/>
        <v>0</v>
      </c>
      <c r="DA140" s="109">
        <f t="shared" si="183"/>
        <v>0</v>
      </c>
      <c r="DF140" s="109">
        <f t="shared" si="184"/>
        <v>0</v>
      </c>
      <c r="DK140" s="109">
        <f t="shared" si="185"/>
        <v>0</v>
      </c>
      <c r="DP140" s="109">
        <f t="shared" si="186"/>
        <v>0</v>
      </c>
      <c r="DU140" s="109">
        <f t="shared" si="187"/>
        <v>0</v>
      </c>
      <c r="DZ140" s="109">
        <f t="shared" si="188"/>
        <v>0</v>
      </c>
      <c r="EE140" s="109">
        <f t="shared" si="189"/>
        <v>0</v>
      </c>
      <c r="EF140" s="3"/>
      <c r="EG140" s="3"/>
      <c r="EH140" s="3"/>
      <c r="EI140" s="3"/>
      <c r="EJ140" s="109">
        <f t="shared" si="190"/>
        <v>0</v>
      </c>
      <c r="EK140" s="3">
        <f t="shared" si="191"/>
        <v>703</v>
      </c>
      <c r="EL140" t="str">
        <f>+VLOOKUP(A140,'[1]Listado jugadores VALORES'!$A:$D,4,FALSE)</f>
        <v>Defensa</v>
      </c>
      <c r="EM140">
        <f>+VLOOKUP(EK140,Clubes!$A:$O,15,FALSE)</f>
        <v>2</v>
      </c>
      <c r="EN140">
        <f>+VLOOKUP(EK140,Clubes!$A:$M,13,FALSE)</f>
        <v>1</v>
      </c>
      <c r="EO140">
        <f t="shared" si="155"/>
        <v>0</v>
      </c>
      <c r="EP140">
        <f t="shared" si="156"/>
        <v>0</v>
      </c>
      <c r="EQ140">
        <f t="shared" si="157"/>
        <v>0</v>
      </c>
      <c r="ER140">
        <f t="shared" si="158"/>
        <v>0</v>
      </c>
      <c r="ES140">
        <f t="shared" si="159"/>
        <v>0</v>
      </c>
      <c r="ET140">
        <f t="shared" si="160"/>
        <v>0</v>
      </c>
      <c r="EU140">
        <f t="shared" si="161"/>
        <v>0</v>
      </c>
      <c r="EV140">
        <f t="shared" si="162"/>
        <v>0</v>
      </c>
      <c r="EW140">
        <f t="shared" si="163"/>
        <v>0</v>
      </c>
      <c r="EX140">
        <f t="shared" si="164"/>
        <v>0</v>
      </c>
      <c r="EY140">
        <f t="shared" si="165"/>
        <v>0</v>
      </c>
      <c r="EZ140">
        <f t="shared" si="166"/>
        <v>0</v>
      </c>
      <c r="FA140">
        <f t="shared" si="167"/>
        <v>0</v>
      </c>
      <c r="FB140">
        <f t="shared" si="168"/>
        <v>0</v>
      </c>
      <c r="FC140">
        <f t="shared" si="169"/>
        <v>0</v>
      </c>
    </row>
    <row r="141" spans="1:159">
      <c r="A141" s="139">
        <v>268</v>
      </c>
      <c r="B141" s="139" t="s">
        <v>423</v>
      </c>
      <c r="C141" s="139">
        <v>7</v>
      </c>
      <c r="D141">
        <v>1</v>
      </c>
      <c r="E141" s="5">
        <v>3</v>
      </c>
      <c r="F141" s="5">
        <v>18</v>
      </c>
      <c r="G141" s="5">
        <v>1</v>
      </c>
      <c r="H141" s="5">
        <v>90</v>
      </c>
      <c r="K141" s="109">
        <f t="shared" si="170"/>
        <v>0</v>
      </c>
      <c r="M141" s="109">
        <f t="shared" si="171"/>
        <v>0</v>
      </c>
      <c r="X141" s="109">
        <f t="shared" si="172"/>
        <v>0</v>
      </c>
      <c r="AI141" s="109">
        <f t="shared" si="173"/>
        <v>0</v>
      </c>
      <c r="AT141" s="109">
        <f t="shared" si="174"/>
        <v>0</v>
      </c>
      <c r="BA141" s="109">
        <f t="shared" si="175"/>
        <v>0</v>
      </c>
      <c r="BB141" s="113"/>
      <c r="BC141" s="113"/>
      <c r="BD141" s="113"/>
      <c r="BE141" s="113"/>
      <c r="BF141" s="113"/>
      <c r="BG141" s="113"/>
      <c r="BH141" s="113"/>
      <c r="BI141" s="113"/>
      <c r="BJ141" s="113"/>
      <c r="BK141" s="113"/>
      <c r="BL141" s="109">
        <f t="shared" si="176"/>
        <v>0</v>
      </c>
      <c r="BW141" s="109">
        <f t="shared" si="177"/>
        <v>0</v>
      </c>
      <c r="BZ141" s="109">
        <f t="shared" si="178"/>
        <v>0</v>
      </c>
      <c r="CA141" s="3"/>
      <c r="CB141" s="3"/>
      <c r="CC141" s="3"/>
      <c r="CD141" s="3"/>
      <c r="CE141" s="109">
        <f t="shared" si="179"/>
        <v>0</v>
      </c>
      <c r="CJ141" s="109">
        <f t="shared" si="180"/>
        <v>0</v>
      </c>
      <c r="CQ141" s="109">
        <f t="shared" si="181"/>
        <v>0</v>
      </c>
      <c r="CV141" s="109">
        <f t="shared" si="182"/>
        <v>0</v>
      </c>
      <c r="DA141" s="109">
        <f t="shared" si="183"/>
        <v>0</v>
      </c>
      <c r="DF141" s="109">
        <f t="shared" si="184"/>
        <v>0</v>
      </c>
      <c r="DK141" s="109">
        <f t="shared" si="185"/>
        <v>0</v>
      </c>
      <c r="DP141" s="109">
        <f t="shared" si="186"/>
        <v>0</v>
      </c>
      <c r="DU141" s="109">
        <f t="shared" si="187"/>
        <v>0</v>
      </c>
      <c r="DZ141" s="109">
        <f t="shared" si="188"/>
        <v>0</v>
      </c>
      <c r="EE141" s="109">
        <f t="shared" si="189"/>
        <v>0</v>
      </c>
      <c r="EF141" s="3"/>
      <c r="EG141" s="3"/>
      <c r="EH141" s="3"/>
      <c r="EI141" s="3"/>
      <c r="EJ141" s="109">
        <f t="shared" si="190"/>
        <v>0</v>
      </c>
      <c r="EK141" s="3">
        <f t="shared" si="191"/>
        <v>703</v>
      </c>
      <c r="EL141" t="str">
        <f>+VLOOKUP(A141,'[1]Listado jugadores VALORES'!$A:$D,4,FALSE)</f>
        <v>Defensa</v>
      </c>
      <c r="EM141">
        <f>+VLOOKUP(EK141,Clubes!$A:$O,15,FALSE)</f>
        <v>2</v>
      </c>
      <c r="EN141">
        <f>+VLOOKUP(EK141,Clubes!$A:$M,13,FALSE)</f>
        <v>1</v>
      </c>
      <c r="EO141">
        <f t="shared" si="155"/>
        <v>2</v>
      </c>
      <c r="EP141">
        <f t="shared" si="156"/>
        <v>2</v>
      </c>
      <c r="EQ141">
        <f t="shared" si="157"/>
        <v>0</v>
      </c>
      <c r="ER141">
        <f t="shared" si="158"/>
        <v>0</v>
      </c>
      <c r="ES141">
        <f t="shared" si="159"/>
        <v>0</v>
      </c>
      <c r="ET141">
        <f t="shared" si="160"/>
        <v>0</v>
      </c>
      <c r="EU141">
        <f t="shared" si="161"/>
        <v>0</v>
      </c>
      <c r="EV141">
        <f t="shared" si="162"/>
        <v>0</v>
      </c>
      <c r="EW141">
        <f t="shared" si="163"/>
        <v>-1</v>
      </c>
      <c r="EX141">
        <f t="shared" si="164"/>
        <v>0</v>
      </c>
      <c r="EY141">
        <f t="shared" si="165"/>
        <v>0</v>
      </c>
      <c r="EZ141">
        <f t="shared" si="166"/>
        <v>0</v>
      </c>
      <c r="FA141">
        <f t="shared" si="167"/>
        <v>0</v>
      </c>
      <c r="FB141">
        <f t="shared" si="168"/>
        <v>1</v>
      </c>
      <c r="FC141">
        <f t="shared" si="169"/>
        <v>4</v>
      </c>
    </row>
    <row r="142" spans="1:159">
      <c r="A142" s="145">
        <v>769</v>
      </c>
      <c r="B142" t="s">
        <v>424</v>
      </c>
      <c r="C142" s="140">
        <v>7</v>
      </c>
      <c r="D142">
        <v>1</v>
      </c>
      <c r="E142" s="5">
        <v>3</v>
      </c>
      <c r="F142" s="5">
        <v>18</v>
      </c>
      <c r="G142" s="5">
        <v>3</v>
      </c>
      <c r="K142" s="109">
        <f t="shared" si="170"/>
        <v>0</v>
      </c>
      <c r="M142" s="109">
        <f t="shared" si="171"/>
        <v>0</v>
      </c>
      <c r="X142" s="109">
        <f t="shared" si="172"/>
        <v>0</v>
      </c>
      <c r="AI142" s="109">
        <f t="shared" si="173"/>
        <v>0</v>
      </c>
      <c r="AT142" s="109">
        <f t="shared" si="174"/>
        <v>0</v>
      </c>
      <c r="BA142" s="109">
        <f t="shared" si="175"/>
        <v>0</v>
      </c>
      <c r="BB142" s="113"/>
      <c r="BC142" s="113"/>
      <c r="BD142" s="113"/>
      <c r="BE142" s="113"/>
      <c r="BF142" s="113"/>
      <c r="BG142" s="113"/>
      <c r="BH142" s="113"/>
      <c r="BI142" s="113"/>
      <c r="BJ142" s="113"/>
      <c r="BK142" s="113"/>
      <c r="BL142" s="109">
        <f t="shared" si="176"/>
        <v>0</v>
      </c>
      <c r="BW142" s="109">
        <f t="shared" si="177"/>
        <v>0</v>
      </c>
      <c r="BZ142" s="109">
        <f t="shared" si="178"/>
        <v>0</v>
      </c>
      <c r="CA142" s="3"/>
      <c r="CB142" s="3"/>
      <c r="CC142" s="3"/>
      <c r="CD142" s="3"/>
      <c r="CE142" s="109">
        <f t="shared" si="179"/>
        <v>0</v>
      </c>
      <c r="CJ142" s="109">
        <f t="shared" si="180"/>
        <v>0</v>
      </c>
      <c r="CQ142" s="109">
        <f t="shared" si="181"/>
        <v>0</v>
      </c>
      <c r="CV142" s="109">
        <f t="shared" si="182"/>
        <v>0</v>
      </c>
      <c r="DA142" s="109">
        <f t="shared" si="183"/>
        <v>0</v>
      </c>
      <c r="DF142" s="109">
        <f t="shared" si="184"/>
        <v>0</v>
      </c>
      <c r="DK142" s="109">
        <f t="shared" si="185"/>
        <v>0</v>
      </c>
      <c r="DP142" s="109">
        <f t="shared" si="186"/>
        <v>0</v>
      </c>
      <c r="DU142" s="109">
        <f t="shared" si="187"/>
        <v>0</v>
      </c>
      <c r="DZ142" s="109">
        <f t="shared" si="188"/>
        <v>0</v>
      </c>
      <c r="EE142" s="109">
        <f t="shared" si="189"/>
        <v>0</v>
      </c>
      <c r="EF142" s="3"/>
      <c r="EG142" s="3"/>
      <c r="EH142" s="3"/>
      <c r="EI142" s="3"/>
      <c r="EJ142" s="109">
        <f t="shared" si="190"/>
        <v>0</v>
      </c>
      <c r="EK142" s="3">
        <f t="shared" si="191"/>
        <v>703</v>
      </c>
      <c r="EL142" t="str">
        <f>+VLOOKUP(A142,'[1]Listado jugadores VALORES'!$A:$D,4,FALSE)</f>
        <v>Portero</v>
      </c>
      <c r="EM142">
        <f>+VLOOKUP(EK142,Clubes!$A:$O,15,FALSE)</f>
        <v>2</v>
      </c>
      <c r="EN142">
        <f>+VLOOKUP(EK142,Clubes!$A:$M,13,FALSE)</f>
        <v>1</v>
      </c>
      <c r="EO142">
        <f t="shared" si="155"/>
        <v>0</v>
      </c>
      <c r="EP142">
        <f t="shared" si="156"/>
        <v>0</v>
      </c>
      <c r="EQ142">
        <f t="shared" si="157"/>
        <v>0</v>
      </c>
      <c r="ER142">
        <f t="shared" si="158"/>
        <v>0</v>
      </c>
      <c r="ES142">
        <f t="shared" si="159"/>
        <v>0</v>
      </c>
      <c r="ET142">
        <f t="shared" si="160"/>
        <v>0</v>
      </c>
      <c r="EU142">
        <f t="shared" si="161"/>
        <v>0</v>
      </c>
      <c r="EV142">
        <f t="shared" si="162"/>
        <v>0</v>
      </c>
      <c r="EW142">
        <f t="shared" si="163"/>
        <v>0</v>
      </c>
      <c r="EX142">
        <f t="shared" si="164"/>
        <v>0</v>
      </c>
      <c r="EY142">
        <f t="shared" si="165"/>
        <v>0</v>
      </c>
      <c r="EZ142">
        <f t="shared" si="166"/>
        <v>0</v>
      </c>
      <c r="FA142">
        <f t="shared" si="167"/>
        <v>0</v>
      </c>
      <c r="FB142">
        <f t="shared" si="168"/>
        <v>0</v>
      </c>
      <c r="FC142">
        <f t="shared" si="169"/>
        <v>0</v>
      </c>
    </row>
    <row r="143" spans="1:159">
      <c r="A143" s="139">
        <v>1955</v>
      </c>
      <c r="B143" s="139" t="s">
        <v>425</v>
      </c>
      <c r="C143" s="139">
        <v>7</v>
      </c>
      <c r="D143">
        <v>1</v>
      </c>
      <c r="E143" s="5">
        <v>3</v>
      </c>
      <c r="F143" s="5">
        <v>18</v>
      </c>
      <c r="G143" s="5">
        <v>3</v>
      </c>
      <c r="K143" s="109">
        <f t="shared" si="170"/>
        <v>0</v>
      </c>
      <c r="M143" s="109">
        <f t="shared" si="171"/>
        <v>0</v>
      </c>
      <c r="X143" s="109">
        <f t="shared" si="172"/>
        <v>0</v>
      </c>
      <c r="AI143" s="109">
        <f t="shared" si="173"/>
        <v>0</v>
      </c>
      <c r="AT143" s="109">
        <f t="shared" si="174"/>
        <v>0</v>
      </c>
      <c r="BA143" s="109">
        <f t="shared" si="175"/>
        <v>0</v>
      </c>
      <c r="BB143" s="113"/>
      <c r="BC143" s="113"/>
      <c r="BD143" s="113"/>
      <c r="BE143" s="113"/>
      <c r="BF143" s="113"/>
      <c r="BG143" s="113"/>
      <c r="BH143" s="113"/>
      <c r="BI143" s="113"/>
      <c r="BJ143" s="113"/>
      <c r="BK143" s="113"/>
      <c r="BL143" s="109">
        <f t="shared" si="176"/>
        <v>0</v>
      </c>
      <c r="BW143" s="109">
        <f t="shared" si="177"/>
        <v>0</v>
      </c>
      <c r="BZ143" s="109">
        <f t="shared" si="178"/>
        <v>0</v>
      </c>
      <c r="CA143" s="3"/>
      <c r="CB143" s="3"/>
      <c r="CC143" s="3"/>
      <c r="CD143" s="3"/>
      <c r="CE143" s="109">
        <f t="shared" si="179"/>
        <v>0</v>
      </c>
      <c r="CJ143" s="109">
        <f t="shared" si="180"/>
        <v>0</v>
      </c>
      <c r="CQ143" s="109">
        <f t="shared" si="181"/>
        <v>0</v>
      </c>
      <c r="CV143" s="109">
        <f t="shared" si="182"/>
        <v>0</v>
      </c>
      <c r="DA143" s="109">
        <f t="shared" si="183"/>
        <v>0</v>
      </c>
      <c r="DF143" s="109">
        <f t="shared" si="184"/>
        <v>0</v>
      </c>
      <c r="DK143" s="109">
        <f t="shared" si="185"/>
        <v>0</v>
      </c>
      <c r="DP143" s="109">
        <f t="shared" si="186"/>
        <v>0</v>
      </c>
      <c r="DU143" s="109">
        <f t="shared" si="187"/>
        <v>0</v>
      </c>
      <c r="DZ143" s="109">
        <f t="shared" si="188"/>
        <v>0</v>
      </c>
      <c r="EE143" s="109">
        <f t="shared" si="189"/>
        <v>0</v>
      </c>
      <c r="EF143" s="3"/>
      <c r="EG143" s="3"/>
      <c r="EH143" s="3"/>
      <c r="EI143" s="3"/>
      <c r="EJ143" s="109">
        <f t="shared" si="190"/>
        <v>0</v>
      </c>
      <c r="EK143" s="3">
        <f t="shared" si="191"/>
        <v>703</v>
      </c>
      <c r="EL143" t="str">
        <f>+VLOOKUP(A143,'[1]Listado jugadores VALORES'!$A:$D,4,FALSE)</f>
        <v>Volante</v>
      </c>
      <c r="EM143">
        <f>+VLOOKUP(EK143,Clubes!$A:$O,15,FALSE)</f>
        <v>2</v>
      </c>
      <c r="EN143">
        <f>+VLOOKUP(EK143,Clubes!$A:$M,13,FALSE)</f>
        <v>1</v>
      </c>
      <c r="EO143">
        <f t="shared" si="155"/>
        <v>0</v>
      </c>
      <c r="EP143">
        <f t="shared" si="156"/>
        <v>0</v>
      </c>
      <c r="EQ143">
        <f t="shared" si="157"/>
        <v>0</v>
      </c>
      <c r="ER143">
        <f t="shared" si="158"/>
        <v>0</v>
      </c>
      <c r="ES143">
        <f t="shared" si="159"/>
        <v>0</v>
      </c>
      <c r="ET143">
        <f t="shared" si="160"/>
        <v>0</v>
      </c>
      <c r="EU143">
        <f t="shared" si="161"/>
        <v>0</v>
      </c>
      <c r="EV143">
        <f t="shared" si="162"/>
        <v>0</v>
      </c>
      <c r="EW143">
        <f t="shared" si="163"/>
        <v>0</v>
      </c>
      <c r="EX143">
        <f t="shared" si="164"/>
        <v>0</v>
      </c>
      <c r="EY143">
        <f t="shared" si="165"/>
        <v>0</v>
      </c>
      <c r="EZ143">
        <f t="shared" si="166"/>
        <v>0</v>
      </c>
      <c r="FA143">
        <f t="shared" si="167"/>
        <v>0</v>
      </c>
      <c r="FB143">
        <f t="shared" si="168"/>
        <v>0</v>
      </c>
      <c r="FC143">
        <f t="shared" si="169"/>
        <v>0</v>
      </c>
    </row>
    <row r="144" spans="1:159">
      <c r="A144" s="139">
        <v>357</v>
      </c>
      <c r="B144" s="140" t="s">
        <v>426</v>
      </c>
      <c r="C144" s="140">
        <v>7</v>
      </c>
      <c r="D144">
        <v>1</v>
      </c>
      <c r="E144" s="5">
        <v>3</v>
      </c>
      <c r="F144" s="5">
        <v>18</v>
      </c>
      <c r="G144" s="5">
        <v>1</v>
      </c>
      <c r="H144" s="5">
        <v>90</v>
      </c>
      <c r="K144" s="109">
        <f t="shared" si="170"/>
        <v>0</v>
      </c>
      <c r="M144" s="109">
        <f t="shared" si="171"/>
        <v>0</v>
      </c>
      <c r="X144" s="109">
        <f t="shared" si="172"/>
        <v>0</v>
      </c>
      <c r="AI144" s="109">
        <f t="shared" si="173"/>
        <v>0</v>
      </c>
      <c r="AT144" s="109">
        <f t="shared" si="174"/>
        <v>0</v>
      </c>
      <c r="AU144" s="3">
        <v>1</v>
      </c>
      <c r="AV144" s="3">
        <v>426</v>
      </c>
      <c r="BA144" s="109">
        <f t="shared" si="175"/>
        <v>1</v>
      </c>
      <c r="BB144" s="113"/>
      <c r="BC144" s="113"/>
      <c r="BD144" s="113"/>
      <c r="BE144" s="113"/>
      <c r="BF144" s="113"/>
      <c r="BG144" s="113"/>
      <c r="BH144" s="113"/>
      <c r="BI144" s="113"/>
      <c r="BJ144" s="113"/>
      <c r="BK144" s="113"/>
      <c r="BL144" s="109">
        <f t="shared" si="176"/>
        <v>0</v>
      </c>
      <c r="BW144" s="109">
        <f t="shared" si="177"/>
        <v>0</v>
      </c>
      <c r="BZ144" s="109">
        <f t="shared" si="178"/>
        <v>0</v>
      </c>
      <c r="CA144" s="3"/>
      <c r="CB144" s="3"/>
      <c r="CC144" s="3"/>
      <c r="CD144" s="3"/>
      <c r="CE144" s="109">
        <f t="shared" si="179"/>
        <v>0</v>
      </c>
      <c r="CJ144" s="109">
        <f t="shared" si="180"/>
        <v>0</v>
      </c>
      <c r="CQ144" s="109">
        <f t="shared" si="181"/>
        <v>0</v>
      </c>
      <c r="CV144" s="109">
        <f t="shared" si="182"/>
        <v>0</v>
      </c>
      <c r="DA144" s="109">
        <f t="shared" si="183"/>
        <v>0</v>
      </c>
      <c r="DF144" s="109">
        <f t="shared" si="184"/>
        <v>0</v>
      </c>
      <c r="DK144" s="109">
        <f t="shared" si="185"/>
        <v>0</v>
      </c>
      <c r="DP144" s="109">
        <f t="shared" si="186"/>
        <v>0</v>
      </c>
      <c r="DU144" s="109">
        <f t="shared" si="187"/>
        <v>0</v>
      </c>
      <c r="DZ144" s="109">
        <f t="shared" si="188"/>
        <v>0</v>
      </c>
      <c r="EE144" s="109">
        <f t="shared" si="189"/>
        <v>0</v>
      </c>
      <c r="EF144" s="3"/>
      <c r="EG144" s="3"/>
      <c r="EH144" s="3"/>
      <c r="EI144" s="3"/>
      <c r="EJ144" s="109">
        <f t="shared" si="190"/>
        <v>0</v>
      </c>
      <c r="EK144" s="3">
        <f t="shared" si="191"/>
        <v>703</v>
      </c>
      <c r="EL144" t="str">
        <f>+VLOOKUP(A144,'[1]Listado jugadores VALORES'!$A:$D,4,FALSE)</f>
        <v>Defensa</v>
      </c>
      <c r="EM144">
        <f>+VLOOKUP(EK144,Clubes!$A:$O,15,FALSE)</f>
        <v>2</v>
      </c>
      <c r="EN144">
        <f>+VLOOKUP(EK144,Clubes!$A:$M,13,FALSE)</f>
        <v>1</v>
      </c>
      <c r="EO144">
        <f t="shared" si="155"/>
        <v>2</v>
      </c>
      <c r="EP144">
        <f t="shared" si="156"/>
        <v>2</v>
      </c>
      <c r="EQ144">
        <f t="shared" si="157"/>
        <v>0</v>
      </c>
      <c r="ER144">
        <f t="shared" si="158"/>
        <v>0</v>
      </c>
      <c r="ES144">
        <f t="shared" si="159"/>
        <v>0</v>
      </c>
      <c r="ET144">
        <f t="shared" si="160"/>
        <v>0</v>
      </c>
      <c r="EU144">
        <f t="shared" si="161"/>
        <v>4</v>
      </c>
      <c r="EV144">
        <f t="shared" si="162"/>
        <v>0</v>
      </c>
      <c r="EW144">
        <f t="shared" si="163"/>
        <v>-1</v>
      </c>
      <c r="EX144">
        <f t="shared" si="164"/>
        <v>0</v>
      </c>
      <c r="EY144">
        <f t="shared" si="165"/>
        <v>0</v>
      </c>
      <c r="EZ144">
        <f t="shared" si="166"/>
        <v>0</v>
      </c>
      <c r="FA144">
        <f t="shared" si="167"/>
        <v>0</v>
      </c>
      <c r="FB144">
        <f t="shared" si="168"/>
        <v>1</v>
      </c>
      <c r="FC144">
        <f t="shared" si="169"/>
        <v>8</v>
      </c>
    </row>
    <row r="145" spans="1:159">
      <c r="A145" s="145">
        <v>1975</v>
      </c>
      <c r="B145" t="s">
        <v>427</v>
      </c>
      <c r="C145" s="139">
        <v>7</v>
      </c>
      <c r="D145">
        <v>1</v>
      </c>
      <c r="E145" s="5">
        <v>3</v>
      </c>
      <c r="F145" s="5">
        <v>18</v>
      </c>
      <c r="G145" s="5">
        <v>1</v>
      </c>
      <c r="H145" s="5">
        <f>45+15</f>
        <v>60</v>
      </c>
      <c r="K145" s="109">
        <f t="shared" si="170"/>
        <v>0</v>
      </c>
      <c r="M145" s="109">
        <f t="shared" si="171"/>
        <v>0</v>
      </c>
      <c r="X145" s="109">
        <f t="shared" si="172"/>
        <v>0</v>
      </c>
      <c r="AI145" s="109">
        <f t="shared" si="173"/>
        <v>0</v>
      </c>
      <c r="AT145" s="109">
        <f t="shared" si="174"/>
        <v>0</v>
      </c>
      <c r="BA145" s="109">
        <f t="shared" si="175"/>
        <v>0</v>
      </c>
      <c r="BB145" s="113"/>
      <c r="BC145" s="113"/>
      <c r="BD145" s="113"/>
      <c r="BE145" s="113"/>
      <c r="BF145" s="113"/>
      <c r="BG145" s="113"/>
      <c r="BH145" s="113"/>
      <c r="BI145" s="113"/>
      <c r="BJ145" s="113"/>
      <c r="BK145" s="113"/>
      <c r="BL145" s="109">
        <f t="shared" si="176"/>
        <v>0</v>
      </c>
      <c r="BW145" s="109">
        <f t="shared" si="177"/>
        <v>0</v>
      </c>
      <c r="BZ145" s="109">
        <f t="shared" si="178"/>
        <v>0</v>
      </c>
      <c r="CA145" s="3"/>
      <c r="CB145" s="3"/>
      <c r="CC145" s="3"/>
      <c r="CD145" s="3"/>
      <c r="CE145" s="109">
        <f t="shared" si="179"/>
        <v>0</v>
      </c>
      <c r="CJ145" s="109">
        <f t="shared" si="180"/>
        <v>0</v>
      </c>
      <c r="CQ145" s="109">
        <f t="shared" si="181"/>
        <v>0</v>
      </c>
      <c r="CV145" s="109">
        <f t="shared" si="182"/>
        <v>0</v>
      </c>
      <c r="DA145" s="109">
        <f t="shared" si="183"/>
        <v>0</v>
      </c>
      <c r="DF145" s="109">
        <f t="shared" si="184"/>
        <v>0</v>
      </c>
      <c r="DK145" s="109">
        <f t="shared" si="185"/>
        <v>0</v>
      </c>
      <c r="DP145" s="109">
        <f t="shared" si="186"/>
        <v>0</v>
      </c>
      <c r="DU145" s="109">
        <f t="shared" si="187"/>
        <v>0</v>
      </c>
      <c r="DZ145" s="109">
        <f t="shared" si="188"/>
        <v>0</v>
      </c>
      <c r="EE145" s="109">
        <f t="shared" si="189"/>
        <v>0</v>
      </c>
      <c r="EF145" s="3"/>
      <c r="EG145" s="3"/>
      <c r="EH145" s="3"/>
      <c r="EI145" s="3"/>
      <c r="EJ145" s="109">
        <f t="shared" si="190"/>
        <v>0</v>
      </c>
      <c r="EK145" s="3">
        <f t="shared" si="191"/>
        <v>703</v>
      </c>
      <c r="EL145" t="str">
        <f>+VLOOKUP(A145,'[1]Listado jugadores VALORES'!$A:$D,4,FALSE)</f>
        <v>Delantero</v>
      </c>
      <c r="EM145">
        <f>+VLOOKUP(EK145,Clubes!$A:$O,15,FALSE)</f>
        <v>2</v>
      </c>
      <c r="EN145">
        <f>+VLOOKUP(EK145,Clubes!$A:$M,13,FALSE)</f>
        <v>1</v>
      </c>
      <c r="EO145">
        <f t="shared" si="155"/>
        <v>2</v>
      </c>
      <c r="EP145">
        <f t="shared" si="156"/>
        <v>2</v>
      </c>
      <c r="EQ145">
        <f t="shared" si="157"/>
        <v>0</v>
      </c>
      <c r="ER145">
        <f t="shared" si="158"/>
        <v>0</v>
      </c>
      <c r="ES145">
        <f t="shared" si="159"/>
        <v>0</v>
      </c>
      <c r="ET145">
        <f t="shared" si="160"/>
        <v>0</v>
      </c>
      <c r="EU145">
        <f t="shared" si="161"/>
        <v>0</v>
      </c>
      <c r="EV145">
        <f t="shared" si="162"/>
        <v>0</v>
      </c>
      <c r="EW145">
        <f t="shared" si="163"/>
        <v>0</v>
      </c>
      <c r="EX145">
        <f t="shared" si="164"/>
        <v>0</v>
      </c>
      <c r="EY145">
        <f t="shared" si="165"/>
        <v>0</v>
      </c>
      <c r="EZ145">
        <f t="shared" si="166"/>
        <v>0</v>
      </c>
      <c r="FA145">
        <f t="shared" si="167"/>
        <v>0</v>
      </c>
      <c r="FB145">
        <f t="shared" si="168"/>
        <v>1</v>
      </c>
      <c r="FC145">
        <f t="shared" si="169"/>
        <v>5</v>
      </c>
    </row>
    <row r="146" spans="1:159">
      <c r="A146" s="139">
        <v>772</v>
      </c>
      <c r="B146" s="139" t="s">
        <v>428</v>
      </c>
      <c r="C146" s="139">
        <v>7</v>
      </c>
      <c r="D146">
        <v>1</v>
      </c>
      <c r="E146" s="5">
        <v>3</v>
      </c>
      <c r="F146" s="5">
        <v>18</v>
      </c>
      <c r="G146" s="5">
        <v>3</v>
      </c>
      <c r="K146" s="109">
        <f t="shared" si="170"/>
        <v>0</v>
      </c>
      <c r="M146" s="109">
        <f t="shared" si="171"/>
        <v>0</v>
      </c>
      <c r="X146" s="109">
        <f t="shared" si="172"/>
        <v>0</v>
      </c>
      <c r="AI146" s="109">
        <f t="shared" si="173"/>
        <v>0</v>
      </c>
      <c r="AT146" s="109">
        <f t="shared" si="174"/>
        <v>0</v>
      </c>
      <c r="BA146" s="109">
        <f t="shared" si="175"/>
        <v>0</v>
      </c>
      <c r="BB146" s="113"/>
      <c r="BC146" s="113"/>
      <c r="BD146" s="113"/>
      <c r="BE146" s="113"/>
      <c r="BF146" s="113"/>
      <c r="BG146" s="113"/>
      <c r="BH146" s="113"/>
      <c r="BI146" s="113"/>
      <c r="BJ146" s="113"/>
      <c r="BK146" s="113"/>
      <c r="BL146" s="109">
        <f t="shared" si="176"/>
        <v>0</v>
      </c>
      <c r="BW146" s="109">
        <f t="shared" si="177"/>
        <v>0</v>
      </c>
      <c r="BZ146" s="109">
        <f t="shared" si="178"/>
        <v>0</v>
      </c>
      <c r="CA146" s="3"/>
      <c r="CB146" s="3"/>
      <c r="CC146" s="3"/>
      <c r="CD146" s="3"/>
      <c r="CE146" s="109">
        <f t="shared" si="179"/>
        <v>0</v>
      </c>
      <c r="CJ146" s="109">
        <f t="shared" si="180"/>
        <v>0</v>
      </c>
      <c r="CQ146" s="109">
        <f t="shared" si="181"/>
        <v>0</v>
      </c>
      <c r="CV146" s="109">
        <f t="shared" si="182"/>
        <v>0</v>
      </c>
      <c r="DA146" s="109">
        <f t="shared" si="183"/>
        <v>0</v>
      </c>
      <c r="DF146" s="109">
        <f t="shared" si="184"/>
        <v>0</v>
      </c>
      <c r="DK146" s="109">
        <f t="shared" si="185"/>
        <v>0</v>
      </c>
      <c r="DP146" s="109">
        <f t="shared" si="186"/>
        <v>0</v>
      </c>
      <c r="DU146" s="109">
        <f t="shared" si="187"/>
        <v>0</v>
      </c>
      <c r="DZ146" s="109">
        <f t="shared" si="188"/>
        <v>0</v>
      </c>
      <c r="EE146" s="109">
        <f t="shared" si="189"/>
        <v>0</v>
      </c>
      <c r="EF146" s="3"/>
      <c r="EG146" s="3"/>
      <c r="EH146" s="3"/>
      <c r="EI146" s="3"/>
      <c r="EJ146" s="109">
        <f t="shared" si="190"/>
        <v>0</v>
      </c>
      <c r="EK146" s="3">
        <f t="shared" si="191"/>
        <v>703</v>
      </c>
      <c r="EL146" t="str">
        <f>+VLOOKUP(A146,'[1]Listado jugadores VALORES'!$A:$D,4,FALSE)</f>
        <v>Defensa</v>
      </c>
      <c r="EM146">
        <f>+VLOOKUP(EK146,Clubes!$A:$O,15,FALSE)</f>
        <v>2</v>
      </c>
      <c r="EN146">
        <f>+VLOOKUP(EK146,Clubes!$A:$M,13,FALSE)</f>
        <v>1</v>
      </c>
      <c r="EO146">
        <f t="shared" si="155"/>
        <v>0</v>
      </c>
      <c r="EP146">
        <f t="shared" si="156"/>
        <v>0</v>
      </c>
      <c r="EQ146">
        <f t="shared" si="157"/>
        <v>0</v>
      </c>
      <c r="ER146">
        <f t="shared" si="158"/>
        <v>0</v>
      </c>
      <c r="ES146">
        <f t="shared" si="159"/>
        <v>0</v>
      </c>
      <c r="ET146">
        <f t="shared" si="160"/>
        <v>0</v>
      </c>
      <c r="EU146">
        <f t="shared" si="161"/>
        <v>0</v>
      </c>
      <c r="EV146">
        <f t="shared" si="162"/>
        <v>0</v>
      </c>
      <c r="EW146">
        <f t="shared" si="163"/>
        <v>0</v>
      </c>
      <c r="EX146">
        <f t="shared" si="164"/>
        <v>0</v>
      </c>
      <c r="EY146">
        <f t="shared" si="165"/>
        <v>0</v>
      </c>
      <c r="EZ146">
        <f t="shared" si="166"/>
        <v>0</v>
      </c>
      <c r="FA146">
        <f t="shared" si="167"/>
        <v>0</v>
      </c>
      <c r="FB146">
        <f t="shared" si="168"/>
        <v>0</v>
      </c>
      <c r="FC146">
        <f t="shared" si="169"/>
        <v>0</v>
      </c>
    </row>
    <row r="147" spans="1:159">
      <c r="A147" s="139">
        <v>415</v>
      </c>
      <c r="B147" s="139" t="s">
        <v>429</v>
      </c>
      <c r="C147" s="139">
        <v>7</v>
      </c>
      <c r="D147">
        <v>1</v>
      </c>
      <c r="E147" s="5">
        <v>3</v>
      </c>
      <c r="F147" s="5">
        <v>18</v>
      </c>
      <c r="G147" s="5">
        <v>2</v>
      </c>
      <c r="K147" s="109">
        <f t="shared" si="170"/>
        <v>0</v>
      </c>
      <c r="M147" s="109">
        <f t="shared" si="171"/>
        <v>0</v>
      </c>
      <c r="X147" s="109">
        <f t="shared" si="172"/>
        <v>0</v>
      </c>
      <c r="AI147" s="109">
        <f t="shared" si="173"/>
        <v>0</v>
      </c>
      <c r="AT147" s="109">
        <f t="shared" si="174"/>
        <v>0</v>
      </c>
      <c r="BA147" s="109">
        <f t="shared" si="175"/>
        <v>0</v>
      </c>
      <c r="BB147" s="113"/>
      <c r="BC147" s="113"/>
      <c r="BD147" s="113"/>
      <c r="BE147" s="113"/>
      <c r="BF147" s="113"/>
      <c r="BG147" s="113"/>
      <c r="BH147" s="113"/>
      <c r="BI147" s="113"/>
      <c r="BJ147" s="113"/>
      <c r="BK147" s="113"/>
      <c r="BL147" s="109">
        <f t="shared" si="176"/>
        <v>0</v>
      </c>
      <c r="BW147" s="109">
        <f t="shared" si="177"/>
        <v>0</v>
      </c>
      <c r="BZ147" s="109">
        <f t="shared" si="178"/>
        <v>0</v>
      </c>
      <c r="CA147" s="3"/>
      <c r="CB147" s="3"/>
      <c r="CC147" s="3"/>
      <c r="CD147" s="3"/>
      <c r="CE147" s="109">
        <f t="shared" si="179"/>
        <v>0</v>
      </c>
      <c r="CJ147" s="109">
        <f t="shared" si="180"/>
        <v>0</v>
      </c>
      <c r="CQ147" s="109">
        <f t="shared" si="181"/>
        <v>0</v>
      </c>
      <c r="CV147" s="109">
        <f t="shared" si="182"/>
        <v>0</v>
      </c>
      <c r="DA147" s="109">
        <f t="shared" si="183"/>
        <v>0</v>
      </c>
      <c r="DF147" s="109">
        <f t="shared" si="184"/>
        <v>0</v>
      </c>
      <c r="DK147" s="109">
        <f t="shared" si="185"/>
        <v>0</v>
      </c>
      <c r="DP147" s="109">
        <f t="shared" si="186"/>
        <v>0</v>
      </c>
      <c r="DU147" s="109">
        <f t="shared" si="187"/>
        <v>0</v>
      </c>
      <c r="DZ147" s="109">
        <f t="shared" si="188"/>
        <v>0</v>
      </c>
      <c r="EE147" s="109">
        <f t="shared" si="189"/>
        <v>0</v>
      </c>
      <c r="EF147" s="3"/>
      <c r="EG147" s="3"/>
      <c r="EH147" s="3"/>
      <c r="EI147" s="3"/>
      <c r="EJ147" s="109">
        <f t="shared" si="190"/>
        <v>0</v>
      </c>
      <c r="EK147" s="3">
        <f t="shared" si="191"/>
        <v>703</v>
      </c>
      <c r="EL147" t="str">
        <f>+VLOOKUP(A147,'[1]Listado jugadores VALORES'!$A:$D,4,FALSE)</f>
        <v>Delantero</v>
      </c>
      <c r="EM147">
        <f>+VLOOKUP(EK147,Clubes!$A:$O,15,FALSE)</f>
        <v>2</v>
      </c>
      <c r="EN147">
        <f>+VLOOKUP(EK147,Clubes!$A:$M,13,FALSE)</f>
        <v>1</v>
      </c>
      <c r="EO147">
        <f t="shared" si="155"/>
        <v>1</v>
      </c>
      <c r="EP147">
        <f t="shared" si="156"/>
        <v>0</v>
      </c>
      <c r="EQ147">
        <f t="shared" si="157"/>
        <v>0</v>
      </c>
      <c r="ER147">
        <f t="shared" si="158"/>
        <v>0</v>
      </c>
      <c r="ES147">
        <f t="shared" si="159"/>
        <v>0</v>
      </c>
      <c r="ET147">
        <f t="shared" si="160"/>
        <v>0</v>
      </c>
      <c r="EU147">
        <f t="shared" si="161"/>
        <v>0</v>
      </c>
      <c r="EV147">
        <f t="shared" si="162"/>
        <v>0</v>
      </c>
      <c r="EW147">
        <f t="shared" si="163"/>
        <v>0</v>
      </c>
      <c r="EX147">
        <f t="shared" si="164"/>
        <v>0</v>
      </c>
      <c r="EY147">
        <f t="shared" si="165"/>
        <v>0</v>
      </c>
      <c r="EZ147">
        <f t="shared" si="166"/>
        <v>0</v>
      </c>
      <c r="FA147">
        <f t="shared" si="167"/>
        <v>0</v>
      </c>
      <c r="FB147">
        <f t="shared" si="168"/>
        <v>0</v>
      </c>
      <c r="FC147">
        <f t="shared" si="169"/>
        <v>1</v>
      </c>
    </row>
    <row r="148" spans="1:159">
      <c r="A148" s="139">
        <v>426</v>
      </c>
      <c r="B148" s="139" t="s">
        <v>430</v>
      </c>
      <c r="C148" s="139">
        <v>7</v>
      </c>
      <c r="D148">
        <v>1</v>
      </c>
      <c r="E148" s="5">
        <v>3</v>
      </c>
      <c r="F148" s="5">
        <v>18</v>
      </c>
      <c r="G148" s="5">
        <v>1</v>
      </c>
      <c r="H148" s="5">
        <f>45+18</f>
        <v>63</v>
      </c>
      <c r="K148" s="109">
        <f t="shared" si="170"/>
        <v>0</v>
      </c>
      <c r="M148" s="109">
        <f t="shared" si="171"/>
        <v>0</v>
      </c>
      <c r="N148" s="4">
        <f>45+14</f>
        <v>59</v>
      </c>
      <c r="X148" s="109">
        <f t="shared" si="172"/>
        <v>1</v>
      </c>
      <c r="Y148" s="3">
        <v>1</v>
      </c>
      <c r="AI148" s="109">
        <f t="shared" si="173"/>
        <v>1</v>
      </c>
      <c r="AJ148" s="3">
        <v>3</v>
      </c>
      <c r="AT148" s="109">
        <f t="shared" si="174"/>
        <v>1</v>
      </c>
      <c r="BA148" s="109">
        <f t="shared" si="175"/>
        <v>0</v>
      </c>
      <c r="BB148" s="113">
        <v>0</v>
      </c>
      <c r="BC148" s="113"/>
      <c r="BD148" s="113"/>
      <c r="BE148" s="113"/>
      <c r="BF148" s="113"/>
      <c r="BG148" s="113"/>
      <c r="BH148" s="113"/>
      <c r="BI148" s="113"/>
      <c r="BJ148" s="113"/>
      <c r="BK148" s="113"/>
      <c r="BL148" s="109">
        <f t="shared" si="176"/>
        <v>0</v>
      </c>
      <c r="BW148" s="109">
        <f t="shared" si="177"/>
        <v>0</v>
      </c>
      <c r="BZ148" s="109">
        <f t="shared" si="178"/>
        <v>0</v>
      </c>
      <c r="CA148" s="3"/>
      <c r="CB148" s="3"/>
      <c r="CC148" s="3"/>
      <c r="CD148" s="3"/>
      <c r="CE148" s="109">
        <f t="shared" si="179"/>
        <v>0</v>
      </c>
      <c r="CJ148" s="109">
        <f t="shared" si="180"/>
        <v>0</v>
      </c>
      <c r="CQ148" s="109">
        <f t="shared" si="181"/>
        <v>0</v>
      </c>
      <c r="CV148" s="109">
        <f t="shared" si="182"/>
        <v>0</v>
      </c>
      <c r="DA148" s="109">
        <f t="shared" si="183"/>
        <v>0</v>
      </c>
      <c r="DF148" s="109">
        <f t="shared" si="184"/>
        <v>0</v>
      </c>
      <c r="DK148" s="109">
        <f t="shared" si="185"/>
        <v>0</v>
      </c>
      <c r="DP148" s="109">
        <f t="shared" si="186"/>
        <v>0</v>
      </c>
      <c r="DU148" s="109">
        <f t="shared" si="187"/>
        <v>0</v>
      </c>
      <c r="DZ148" s="109">
        <f t="shared" si="188"/>
        <v>0</v>
      </c>
      <c r="EE148" s="109">
        <f t="shared" si="189"/>
        <v>0</v>
      </c>
      <c r="EF148" s="3"/>
      <c r="EG148" s="3"/>
      <c r="EH148" s="3"/>
      <c r="EI148" s="3"/>
      <c r="EJ148" s="109">
        <f t="shared" si="190"/>
        <v>0</v>
      </c>
      <c r="EK148" s="3">
        <f t="shared" si="191"/>
        <v>703</v>
      </c>
      <c r="EL148" t="str">
        <f>+VLOOKUP(A148,'[1]Listado jugadores VALORES'!$A:$D,4,FALSE)</f>
        <v>Volante</v>
      </c>
      <c r="EM148">
        <f>+VLOOKUP(EK148,Clubes!$A:$O,15,FALSE)</f>
        <v>2</v>
      </c>
      <c r="EN148">
        <f>+VLOOKUP(EK148,Clubes!$A:$M,13,FALSE)</f>
        <v>1</v>
      </c>
      <c r="EO148">
        <f t="shared" si="155"/>
        <v>2</v>
      </c>
      <c r="EP148">
        <f t="shared" si="156"/>
        <v>2</v>
      </c>
      <c r="EQ148">
        <f t="shared" si="157"/>
        <v>0</v>
      </c>
      <c r="ER148">
        <f t="shared" si="158"/>
        <v>0</v>
      </c>
      <c r="ES148">
        <f t="shared" si="159"/>
        <v>5</v>
      </c>
      <c r="ET148">
        <f t="shared" si="160"/>
        <v>0</v>
      </c>
      <c r="EU148">
        <f t="shared" si="161"/>
        <v>0</v>
      </c>
      <c r="EV148">
        <f t="shared" si="162"/>
        <v>0</v>
      </c>
      <c r="EW148">
        <f t="shared" si="163"/>
        <v>0</v>
      </c>
      <c r="EX148">
        <f t="shared" si="164"/>
        <v>0</v>
      </c>
      <c r="EY148">
        <f t="shared" si="165"/>
        <v>0</v>
      </c>
      <c r="EZ148">
        <f t="shared" si="166"/>
        <v>0</v>
      </c>
      <c r="FA148">
        <f t="shared" si="167"/>
        <v>0</v>
      </c>
      <c r="FB148">
        <f t="shared" si="168"/>
        <v>1</v>
      </c>
      <c r="FC148">
        <f t="shared" si="169"/>
        <v>10</v>
      </c>
    </row>
    <row r="149" spans="1:159">
      <c r="A149" s="139">
        <v>433</v>
      </c>
      <c r="B149" s="139" t="s">
        <v>431</v>
      </c>
      <c r="C149" s="139">
        <v>7</v>
      </c>
      <c r="D149">
        <v>1</v>
      </c>
      <c r="E149" s="5">
        <v>3</v>
      </c>
      <c r="F149" s="5">
        <v>18</v>
      </c>
      <c r="G149" s="5">
        <v>2</v>
      </c>
      <c r="H149" s="5">
        <f>90-60</f>
        <v>30</v>
      </c>
      <c r="K149" s="109">
        <f t="shared" si="170"/>
        <v>0</v>
      </c>
      <c r="M149" s="109">
        <f t="shared" si="171"/>
        <v>0</v>
      </c>
      <c r="X149" s="109">
        <f t="shared" si="172"/>
        <v>0</v>
      </c>
      <c r="AI149" s="109">
        <f t="shared" si="173"/>
        <v>0</v>
      </c>
      <c r="AT149" s="109">
        <f t="shared" si="174"/>
        <v>0</v>
      </c>
      <c r="BA149" s="109">
        <f t="shared" si="175"/>
        <v>0</v>
      </c>
      <c r="BB149" s="113"/>
      <c r="BC149" s="113"/>
      <c r="BD149" s="113"/>
      <c r="BE149" s="113"/>
      <c r="BF149" s="113"/>
      <c r="BG149" s="113"/>
      <c r="BH149" s="113"/>
      <c r="BI149" s="113"/>
      <c r="BJ149" s="113"/>
      <c r="BK149" s="113"/>
      <c r="BL149" s="109">
        <f t="shared" si="176"/>
        <v>0</v>
      </c>
      <c r="BW149" s="109">
        <f t="shared" si="177"/>
        <v>0</v>
      </c>
      <c r="BZ149" s="109">
        <f t="shared" si="178"/>
        <v>0</v>
      </c>
      <c r="CA149" s="3"/>
      <c r="CB149" s="3"/>
      <c r="CC149" s="3"/>
      <c r="CD149" s="3"/>
      <c r="CE149" s="109">
        <f t="shared" si="179"/>
        <v>0</v>
      </c>
      <c r="CJ149" s="109">
        <f t="shared" si="180"/>
        <v>0</v>
      </c>
      <c r="CQ149" s="109">
        <f t="shared" si="181"/>
        <v>0</v>
      </c>
      <c r="CV149" s="109">
        <f t="shared" si="182"/>
        <v>0</v>
      </c>
      <c r="DA149" s="109">
        <f t="shared" si="183"/>
        <v>0</v>
      </c>
      <c r="DF149" s="109">
        <f t="shared" si="184"/>
        <v>0</v>
      </c>
      <c r="DK149" s="109">
        <f t="shared" si="185"/>
        <v>0</v>
      </c>
      <c r="DP149" s="109">
        <f t="shared" si="186"/>
        <v>0</v>
      </c>
      <c r="DU149" s="109">
        <f t="shared" si="187"/>
        <v>0</v>
      </c>
      <c r="DZ149" s="109">
        <f t="shared" si="188"/>
        <v>0</v>
      </c>
      <c r="EE149" s="109">
        <f t="shared" si="189"/>
        <v>0</v>
      </c>
      <c r="EF149" s="3"/>
      <c r="EG149" s="3"/>
      <c r="EH149" s="3"/>
      <c r="EI149" s="3"/>
      <c r="EJ149" s="109">
        <f t="shared" si="190"/>
        <v>0</v>
      </c>
      <c r="EK149" s="3">
        <f t="shared" si="191"/>
        <v>703</v>
      </c>
      <c r="EL149" t="str">
        <f>+VLOOKUP(A149,'[1]Listado jugadores VALORES'!$A:$D,4,FALSE)</f>
        <v>Delantero</v>
      </c>
      <c r="EM149">
        <f>+VLOOKUP(EK149,Clubes!$A:$O,15,FALSE)</f>
        <v>2</v>
      </c>
      <c r="EN149">
        <f>+VLOOKUP(EK149,Clubes!$A:$M,13,FALSE)</f>
        <v>1</v>
      </c>
      <c r="EO149">
        <f t="shared" si="155"/>
        <v>1</v>
      </c>
      <c r="EP149">
        <f t="shared" si="156"/>
        <v>1</v>
      </c>
      <c r="EQ149">
        <f t="shared" si="157"/>
        <v>0</v>
      </c>
      <c r="ER149">
        <f t="shared" si="158"/>
        <v>0</v>
      </c>
      <c r="ES149">
        <f t="shared" si="159"/>
        <v>0</v>
      </c>
      <c r="ET149">
        <f t="shared" si="160"/>
        <v>0</v>
      </c>
      <c r="EU149">
        <f t="shared" si="161"/>
        <v>0</v>
      </c>
      <c r="EV149">
        <f t="shared" si="162"/>
        <v>0</v>
      </c>
      <c r="EW149">
        <f t="shared" si="163"/>
        <v>0</v>
      </c>
      <c r="EX149">
        <f t="shared" si="164"/>
        <v>0</v>
      </c>
      <c r="EY149">
        <f t="shared" si="165"/>
        <v>0</v>
      </c>
      <c r="EZ149">
        <f t="shared" si="166"/>
        <v>0</v>
      </c>
      <c r="FA149">
        <f t="shared" si="167"/>
        <v>0</v>
      </c>
      <c r="FB149">
        <f t="shared" si="168"/>
        <v>0</v>
      </c>
      <c r="FC149">
        <f t="shared" si="169"/>
        <v>2</v>
      </c>
    </row>
    <row r="150" spans="1:159">
      <c r="A150" s="139">
        <v>847</v>
      </c>
      <c r="B150" s="139" t="s">
        <v>432</v>
      </c>
      <c r="C150" s="139">
        <v>7</v>
      </c>
      <c r="D150">
        <v>1</v>
      </c>
      <c r="E150" s="5">
        <v>3</v>
      </c>
      <c r="F150" s="5">
        <v>18</v>
      </c>
      <c r="G150" s="5">
        <v>2</v>
      </c>
      <c r="K150" s="109">
        <f t="shared" si="170"/>
        <v>0</v>
      </c>
      <c r="M150" s="109">
        <f t="shared" si="171"/>
        <v>0</v>
      </c>
      <c r="X150" s="109">
        <f t="shared" si="172"/>
        <v>0</v>
      </c>
      <c r="AI150" s="109">
        <f t="shared" si="173"/>
        <v>0</v>
      </c>
      <c r="AT150" s="109">
        <f t="shared" si="174"/>
        <v>0</v>
      </c>
      <c r="BA150" s="109">
        <f t="shared" si="175"/>
        <v>0</v>
      </c>
      <c r="BB150" s="113"/>
      <c r="BC150" s="113"/>
      <c r="BD150" s="113"/>
      <c r="BE150" s="113"/>
      <c r="BF150" s="113"/>
      <c r="BG150" s="113"/>
      <c r="BH150" s="113"/>
      <c r="BI150" s="113"/>
      <c r="BJ150" s="113"/>
      <c r="BK150" s="113"/>
      <c r="BL150" s="109">
        <f t="shared" si="176"/>
        <v>0</v>
      </c>
      <c r="BW150" s="109">
        <f t="shared" si="177"/>
        <v>0</v>
      </c>
      <c r="BZ150" s="109">
        <f t="shared" si="178"/>
        <v>0</v>
      </c>
      <c r="CA150" s="3"/>
      <c r="CB150" s="3"/>
      <c r="CC150" s="3"/>
      <c r="CD150" s="3"/>
      <c r="CE150" s="109">
        <f t="shared" si="179"/>
        <v>0</v>
      </c>
      <c r="CJ150" s="109">
        <f t="shared" si="180"/>
        <v>0</v>
      </c>
      <c r="CQ150" s="109">
        <f t="shared" si="181"/>
        <v>0</v>
      </c>
      <c r="CV150" s="109">
        <f t="shared" si="182"/>
        <v>0</v>
      </c>
      <c r="DA150" s="109">
        <f t="shared" si="183"/>
        <v>0</v>
      </c>
      <c r="DF150" s="109">
        <f t="shared" si="184"/>
        <v>0</v>
      </c>
      <c r="DK150" s="109">
        <f t="shared" si="185"/>
        <v>0</v>
      </c>
      <c r="DP150" s="109">
        <f t="shared" si="186"/>
        <v>0</v>
      </c>
      <c r="DU150" s="109">
        <f t="shared" si="187"/>
        <v>0</v>
      </c>
      <c r="DZ150" s="109">
        <f t="shared" si="188"/>
        <v>0</v>
      </c>
      <c r="EE150" s="109">
        <f t="shared" si="189"/>
        <v>0</v>
      </c>
      <c r="EF150" s="3"/>
      <c r="EG150" s="3"/>
      <c r="EH150" s="3"/>
      <c r="EI150" s="3"/>
      <c r="EJ150" s="109">
        <f t="shared" si="190"/>
        <v>0</v>
      </c>
      <c r="EK150" s="3">
        <f t="shared" si="191"/>
        <v>703</v>
      </c>
      <c r="EL150" t="str">
        <f>+VLOOKUP(A150,'[1]Listado jugadores VALORES'!$A:$D,4,FALSE)</f>
        <v>Delantero</v>
      </c>
      <c r="EM150">
        <f>+VLOOKUP(EK150,Clubes!$A:$O,15,FALSE)</f>
        <v>2</v>
      </c>
      <c r="EN150">
        <f>+VLOOKUP(EK150,Clubes!$A:$M,13,FALSE)</f>
        <v>1</v>
      </c>
      <c r="EO150">
        <f t="shared" si="155"/>
        <v>1</v>
      </c>
      <c r="EP150">
        <f t="shared" si="156"/>
        <v>0</v>
      </c>
      <c r="EQ150">
        <f t="shared" si="157"/>
        <v>0</v>
      </c>
      <c r="ER150">
        <f t="shared" si="158"/>
        <v>0</v>
      </c>
      <c r="ES150">
        <f t="shared" si="159"/>
        <v>0</v>
      </c>
      <c r="ET150">
        <f t="shared" si="160"/>
        <v>0</v>
      </c>
      <c r="EU150">
        <f t="shared" si="161"/>
        <v>0</v>
      </c>
      <c r="EV150">
        <f t="shared" si="162"/>
        <v>0</v>
      </c>
      <c r="EW150">
        <f t="shared" si="163"/>
        <v>0</v>
      </c>
      <c r="EX150">
        <f t="shared" si="164"/>
        <v>0</v>
      </c>
      <c r="EY150">
        <f t="shared" si="165"/>
        <v>0</v>
      </c>
      <c r="EZ150">
        <f t="shared" si="166"/>
        <v>0</v>
      </c>
      <c r="FA150">
        <f t="shared" si="167"/>
        <v>0</v>
      </c>
      <c r="FB150">
        <f t="shared" si="168"/>
        <v>0</v>
      </c>
      <c r="FC150">
        <f t="shared" si="169"/>
        <v>1</v>
      </c>
    </row>
    <row r="151" spans="1:159">
      <c r="A151" s="139">
        <v>1023</v>
      </c>
      <c r="B151" s="141" t="s">
        <v>433</v>
      </c>
      <c r="C151" s="139">
        <v>7</v>
      </c>
      <c r="D151">
        <v>1</v>
      </c>
      <c r="E151" s="5">
        <v>3</v>
      </c>
      <c r="F151" s="5">
        <v>18</v>
      </c>
      <c r="G151" s="5">
        <v>2</v>
      </c>
      <c r="K151" s="109">
        <f t="shared" si="170"/>
        <v>0</v>
      </c>
      <c r="M151" s="109">
        <f t="shared" si="171"/>
        <v>0</v>
      </c>
      <c r="X151" s="109">
        <f t="shared" si="172"/>
        <v>0</v>
      </c>
      <c r="AI151" s="109">
        <f t="shared" si="173"/>
        <v>0</v>
      </c>
      <c r="AT151" s="109">
        <f t="shared" si="174"/>
        <v>0</v>
      </c>
      <c r="BA151" s="109">
        <f t="shared" si="175"/>
        <v>0</v>
      </c>
      <c r="BB151" s="113"/>
      <c r="BC151" s="113"/>
      <c r="BD151" s="113"/>
      <c r="BE151" s="113"/>
      <c r="BF151" s="113"/>
      <c r="BG151" s="113"/>
      <c r="BH151" s="113"/>
      <c r="BI151" s="113"/>
      <c r="BJ151" s="113"/>
      <c r="BK151" s="113"/>
      <c r="BL151" s="109">
        <f t="shared" si="176"/>
        <v>0</v>
      </c>
      <c r="BW151" s="109">
        <f t="shared" si="177"/>
        <v>0</v>
      </c>
      <c r="BZ151" s="109">
        <f t="shared" si="178"/>
        <v>0</v>
      </c>
      <c r="CA151" s="3"/>
      <c r="CB151" s="3"/>
      <c r="CC151" s="3"/>
      <c r="CD151" s="3"/>
      <c r="CE151" s="109">
        <f t="shared" si="179"/>
        <v>0</v>
      </c>
      <c r="CJ151" s="109">
        <f t="shared" si="180"/>
        <v>0</v>
      </c>
      <c r="CQ151" s="109">
        <f t="shared" si="181"/>
        <v>0</v>
      </c>
      <c r="CV151" s="109">
        <f t="shared" si="182"/>
        <v>0</v>
      </c>
      <c r="DA151" s="109">
        <f t="shared" si="183"/>
        <v>0</v>
      </c>
      <c r="DF151" s="109">
        <f t="shared" si="184"/>
        <v>0</v>
      </c>
      <c r="DK151" s="109">
        <f t="shared" si="185"/>
        <v>0</v>
      </c>
      <c r="DP151" s="109">
        <f t="shared" si="186"/>
        <v>0</v>
      </c>
      <c r="DU151" s="109">
        <f t="shared" si="187"/>
        <v>0</v>
      </c>
      <c r="DZ151" s="109">
        <f t="shared" si="188"/>
        <v>0</v>
      </c>
      <c r="EE151" s="109">
        <f t="shared" si="189"/>
        <v>0</v>
      </c>
      <c r="EF151" s="3"/>
      <c r="EG151" s="3"/>
      <c r="EH151" s="3"/>
      <c r="EI151" s="3"/>
      <c r="EJ151" s="109">
        <f t="shared" si="190"/>
        <v>0</v>
      </c>
      <c r="EK151" s="3">
        <f t="shared" si="191"/>
        <v>703</v>
      </c>
      <c r="EL151" t="str">
        <f>+VLOOKUP(A151,'[1]Listado jugadores VALORES'!$A:$D,4,FALSE)</f>
        <v>Portero</v>
      </c>
      <c r="EM151">
        <f>+VLOOKUP(EK151,Clubes!$A:$O,15,FALSE)</f>
        <v>2</v>
      </c>
      <c r="EN151">
        <f>+VLOOKUP(EK151,Clubes!$A:$M,13,FALSE)</f>
        <v>1</v>
      </c>
      <c r="EO151">
        <f t="shared" si="155"/>
        <v>1</v>
      </c>
      <c r="EP151">
        <f t="shared" si="156"/>
        <v>0</v>
      </c>
      <c r="EQ151">
        <f t="shared" si="157"/>
        <v>0</v>
      </c>
      <c r="ER151">
        <f t="shared" si="158"/>
        <v>0</v>
      </c>
      <c r="ES151">
        <f t="shared" si="159"/>
        <v>0</v>
      </c>
      <c r="ET151">
        <f t="shared" si="160"/>
        <v>0</v>
      </c>
      <c r="EU151">
        <f t="shared" si="161"/>
        <v>0</v>
      </c>
      <c r="EV151">
        <f t="shared" si="162"/>
        <v>0</v>
      </c>
      <c r="EW151">
        <f t="shared" si="163"/>
        <v>0</v>
      </c>
      <c r="EX151">
        <f t="shared" si="164"/>
        <v>0</v>
      </c>
      <c r="EY151">
        <f t="shared" si="165"/>
        <v>0</v>
      </c>
      <c r="EZ151">
        <f t="shared" si="166"/>
        <v>0</v>
      </c>
      <c r="FA151">
        <f t="shared" si="167"/>
        <v>0</v>
      </c>
      <c r="FB151">
        <f t="shared" si="168"/>
        <v>0</v>
      </c>
      <c r="FC151">
        <f t="shared" si="169"/>
        <v>1</v>
      </c>
    </row>
    <row r="152" spans="1:159">
      <c r="A152" s="145">
        <v>785</v>
      </c>
      <c r="B152" t="s">
        <v>434</v>
      </c>
      <c r="C152" s="139">
        <v>7</v>
      </c>
      <c r="D152">
        <v>1</v>
      </c>
      <c r="E152" s="5">
        <v>3</v>
      </c>
      <c r="F152" s="5">
        <v>18</v>
      </c>
      <c r="G152" s="5">
        <v>1</v>
      </c>
      <c r="H152" s="5">
        <v>90</v>
      </c>
      <c r="K152" s="109">
        <f t="shared" si="170"/>
        <v>0</v>
      </c>
      <c r="M152" s="109">
        <f t="shared" si="171"/>
        <v>0</v>
      </c>
      <c r="X152" s="109">
        <f t="shared" si="172"/>
        <v>0</v>
      </c>
      <c r="AI152" s="109">
        <f t="shared" si="173"/>
        <v>0</v>
      </c>
      <c r="AT152" s="109">
        <f t="shared" si="174"/>
        <v>0</v>
      </c>
      <c r="BA152" s="109">
        <f t="shared" si="175"/>
        <v>0</v>
      </c>
      <c r="BB152" s="113"/>
      <c r="BC152" s="113"/>
      <c r="BD152" s="113"/>
      <c r="BE152" s="113"/>
      <c r="BF152" s="113"/>
      <c r="BG152" s="113"/>
      <c r="BH152" s="113"/>
      <c r="BI152" s="113"/>
      <c r="BJ152" s="113"/>
      <c r="BK152" s="113"/>
      <c r="BL152" s="109">
        <f t="shared" si="176"/>
        <v>0</v>
      </c>
      <c r="BW152" s="109">
        <f t="shared" si="177"/>
        <v>0</v>
      </c>
      <c r="BZ152" s="109">
        <f t="shared" si="178"/>
        <v>0</v>
      </c>
      <c r="CA152" s="3"/>
      <c r="CB152" s="3"/>
      <c r="CC152" s="3"/>
      <c r="CD152" s="3"/>
      <c r="CE152" s="109">
        <f t="shared" si="179"/>
        <v>0</v>
      </c>
      <c r="CJ152" s="109">
        <f t="shared" si="180"/>
        <v>0</v>
      </c>
      <c r="CQ152" s="109">
        <f t="shared" si="181"/>
        <v>0</v>
      </c>
      <c r="CV152" s="109">
        <f t="shared" si="182"/>
        <v>0</v>
      </c>
      <c r="DA152" s="109">
        <f t="shared" si="183"/>
        <v>0</v>
      </c>
      <c r="DF152" s="109">
        <f t="shared" si="184"/>
        <v>0</v>
      </c>
      <c r="DK152" s="109">
        <f t="shared" si="185"/>
        <v>0</v>
      </c>
      <c r="DP152" s="109">
        <f t="shared" si="186"/>
        <v>0</v>
      </c>
      <c r="DU152" s="109">
        <f t="shared" si="187"/>
        <v>0</v>
      </c>
      <c r="DZ152" s="109">
        <f t="shared" si="188"/>
        <v>0</v>
      </c>
      <c r="EE152" s="109">
        <f t="shared" si="189"/>
        <v>0</v>
      </c>
      <c r="EF152" s="3"/>
      <c r="EG152" s="3"/>
      <c r="EH152" s="3"/>
      <c r="EI152" s="3"/>
      <c r="EJ152" s="109">
        <f t="shared" si="190"/>
        <v>0</v>
      </c>
      <c r="EK152" s="3">
        <f t="shared" si="191"/>
        <v>703</v>
      </c>
      <c r="EL152" t="str">
        <f>+VLOOKUP(A152,'[1]Listado jugadores VALORES'!$A:$D,4,FALSE)</f>
        <v>Defensa</v>
      </c>
      <c r="EM152">
        <f>+VLOOKUP(EK152,Clubes!$A:$O,15,FALSE)</f>
        <v>2</v>
      </c>
      <c r="EN152">
        <f>+VLOOKUP(EK152,Clubes!$A:$M,13,FALSE)</f>
        <v>1</v>
      </c>
      <c r="EO152">
        <f t="shared" si="155"/>
        <v>2</v>
      </c>
      <c r="EP152">
        <f t="shared" si="156"/>
        <v>2</v>
      </c>
      <c r="EQ152">
        <f t="shared" si="157"/>
        <v>0</v>
      </c>
      <c r="ER152">
        <f t="shared" si="158"/>
        <v>0</v>
      </c>
      <c r="ES152">
        <f t="shared" si="159"/>
        <v>0</v>
      </c>
      <c r="ET152">
        <f t="shared" si="160"/>
        <v>0</v>
      </c>
      <c r="EU152">
        <f t="shared" si="161"/>
        <v>0</v>
      </c>
      <c r="EV152">
        <f t="shared" si="162"/>
        <v>0</v>
      </c>
      <c r="EW152">
        <f t="shared" si="163"/>
        <v>-1</v>
      </c>
      <c r="EX152">
        <f t="shared" si="164"/>
        <v>0</v>
      </c>
      <c r="EY152">
        <f t="shared" si="165"/>
        <v>0</v>
      </c>
      <c r="EZ152">
        <f t="shared" si="166"/>
        <v>0</v>
      </c>
      <c r="FA152">
        <f t="shared" si="167"/>
        <v>0</v>
      </c>
      <c r="FB152">
        <f t="shared" si="168"/>
        <v>1</v>
      </c>
      <c r="FC152">
        <f t="shared" si="169"/>
        <v>4</v>
      </c>
    </row>
    <row r="153" spans="1:159">
      <c r="A153" s="139">
        <v>531</v>
      </c>
      <c r="B153" s="139" t="s">
        <v>435</v>
      </c>
      <c r="C153" s="139">
        <v>7</v>
      </c>
      <c r="D153">
        <v>1</v>
      </c>
      <c r="E153" s="5">
        <v>3</v>
      </c>
      <c r="F153" s="5">
        <v>18</v>
      </c>
      <c r="G153" s="5">
        <v>1</v>
      </c>
      <c r="H153" s="5">
        <v>90</v>
      </c>
      <c r="K153" s="109">
        <f t="shared" si="170"/>
        <v>0</v>
      </c>
      <c r="M153" s="109">
        <f t="shared" si="171"/>
        <v>0</v>
      </c>
      <c r="N153" s="4">
        <v>41</v>
      </c>
      <c r="X153" s="109">
        <f t="shared" si="172"/>
        <v>1</v>
      </c>
      <c r="Y153" s="3">
        <v>1</v>
      </c>
      <c r="AI153" s="109">
        <f t="shared" si="173"/>
        <v>1</v>
      </c>
      <c r="AJ153" s="3">
        <v>1</v>
      </c>
      <c r="AT153" s="109">
        <f t="shared" si="174"/>
        <v>1</v>
      </c>
      <c r="BA153" s="109">
        <f t="shared" si="175"/>
        <v>0</v>
      </c>
      <c r="BB153" s="113">
        <v>1</v>
      </c>
      <c r="BC153" s="113"/>
      <c r="BD153" s="113"/>
      <c r="BE153" s="113"/>
      <c r="BF153" s="113"/>
      <c r="BG153" s="113"/>
      <c r="BH153" s="113"/>
      <c r="BI153" s="113"/>
      <c r="BJ153" s="113"/>
      <c r="BK153" s="113"/>
      <c r="BL153" s="109">
        <f t="shared" si="176"/>
        <v>1</v>
      </c>
      <c r="BM153" s="3">
        <v>1</v>
      </c>
      <c r="BW153" s="109">
        <f t="shared" si="177"/>
        <v>1</v>
      </c>
      <c r="BZ153" s="109">
        <f t="shared" si="178"/>
        <v>0</v>
      </c>
      <c r="CA153" s="3"/>
      <c r="CB153" s="3"/>
      <c r="CC153" s="3"/>
      <c r="CD153" s="3"/>
      <c r="CE153" s="109">
        <f t="shared" si="179"/>
        <v>0</v>
      </c>
      <c r="CJ153" s="109">
        <f t="shared" si="180"/>
        <v>0</v>
      </c>
      <c r="CM153" s="4">
        <v>41</v>
      </c>
      <c r="CQ153" s="109">
        <f t="shared" si="181"/>
        <v>1</v>
      </c>
      <c r="CR153" s="4">
        <v>3</v>
      </c>
      <c r="CV153" s="109">
        <f t="shared" si="182"/>
        <v>1</v>
      </c>
      <c r="DA153" s="109">
        <f t="shared" si="183"/>
        <v>0</v>
      </c>
      <c r="DF153" s="109">
        <f t="shared" si="184"/>
        <v>0</v>
      </c>
      <c r="DK153" s="109">
        <f t="shared" si="185"/>
        <v>0</v>
      </c>
      <c r="DP153" s="109">
        <f t="shared" si="186"/>
        <v>0</v>
      </c>
      <c r="DQ153" s="4">
        <v>40</v>
      </c>
      <c r="DU153" s="109">
        <f t="shared" si="187"/>
        <v>1</v>
      </c>
      <c r="DV153" s="3">
        <v>1</v>
      </c>
      <c r="DZ153" s="109">
        <f t="shared" si="188"/>
        <v>1</v>
      </c>
      <c r="EE153" s="109">
        <f t="shared" si="189"/>
        <v>0</v>
      </c>
      <c r="EF153" s="3"/>
      <c r="EG153" s="3"/>
      <c r="EH153" s="3"/>
      <c r="EI153" s="3"/>
      <c r="EJ153" s="109">
        <f t="shared" si="190"/>
        <v>0</v>
      </c>
      <c r="EK153" s="3">
        <f t="shared" si="191"/>
        <v>703</v>
      </c>
      <c r="EL153" t="str">
        <f>+VLOOKUP(A153,'[1]Listado jugadores VALORES'!$A:$D,4,FALSE)</f>
        <v>Delantero</v>
      </c>
      <c r="EM153">
        <f>+VLOOKUP(EK153,Clubes!$A:$O,15,FALSE)</f>
        <v>2</v>
      </c>
      <c r="EN153">
        <f>+VLOOKUP(EK153,Clubes!$A:$M,13,FALSE)</f>
        <v>1</v>
      </c>
      <c r="EO153">
        <f t="shared" si="155"/>
        <v>2</v>
      </c>
      <c r="EP153">
        <f t="shared" si="156"/>
        <v>2</v>
      </c>
      <c r="EQ153">
        <f t="shared" si="157"/>
        <v>0</v>
      </c>
      <c r="ER153">
        <f t="shared" si="158"/>
        <v>0</v>
      </c>
      <c r="ES153">
        <f t="shared" si="159"/>
        <v>3</v>
      </c>
      <c r="ET153">
        <f t="shared" si="160"/>
        <v>0</v>
      </c>
      <c r="EU153">
        <f t="shared" si="161"/>
        <v>0</v>
      </c>
      <c r="EV153">
        <f t="shared" si="162"/>
        <v>0</v>
      </c>
      <c r="EW153">
        <f t="shared" si="163"/>
        <v>0</v>
      </c>
      <c r="EX153">
        <f t="shared" si="164"/>
        <v>0</v>
      </c>
      <c r="EY153">
        <f t="shared" si="165"/>
        <v>0</v>
      </c>
      <c r="EZ153">
        <f t="shared" si="166"/>
        <v>0</v>
      </c>
      <c r="FA153">
        <f t="shared" si="167"/>
        <v>0</v>
      </c>
      <c r="FB153">
        <f t="shared" si="168"/>
        <v>1</v>
      </c>
      <c r="FC153">
        <f t="shared" si="169"/>
        <v>8</v>
      </c>
    </row>
    <row r="154" spans="1:159">
      <c r="A154" s="139">
        <v>550</v>
      </c>
      <c r="B154" s="139" t="s">
        <v>436</v>
      </c>
      <c r="C154" s="139">
        <v>7</v>
      </c>
      <c r="D154">
        <v>1</v>
      </c>
      <c r="E154" s="5">
        <v>3</v>
      </c>
      <c r="F154" s="5">
        <v>18</v>
      </c>
      <c r="G154" s="5">
        <v>3</v>
      </c>
      <c r="K154" s="109">
        <f t="shared" si="170"/>
        <v>0</v>
      </c>
      <c r="M154" s="109">
        <f t="shared" si="171"/>
        <v>0</v>
      </c>
      <c r="X154" s="109">
        <f t="shared" si="172"/>
        <v>0</v>
      </c>
      <c r="AI154" s="109">
        <f t="shared" si="173"/>
        <v>0</v>
      </c>
      <c r="AT154" s="109">
        <f t="shared" si="174"/>
        <v>0</v>
      </c>
      <c r="BA154" s="109">
        <f t="shared" si="175"/>
        <v>0</v>
      </c>
      <c r="BB154" s="113"/>
      <c r="BC154" s="113"/>
      <c r="BD154" s="113"/>
      <c r="BE154" s="113"/>
      <c r="BF154" s="113"/>
      <c r="BG154" s="113"/>
      <c r="BH154" s="113"/>
      <c r="BI154" s="113"/>
      <c r="BJ154" s="113"/>
      <c r="BK154" s="113"/>
      <c r="BL154" s="109">
        <f t="shared" si="176"/>
        <v>0</v>
      </c>
      <c r="BW154" s="109">
        <f t="shared" si="177"/>
        <v>0</v>
      </c>
      <c r="BZ154" s="109">
        <f t="shared" si="178"/>
        <v>0</v>
      </c>
      <c r="CA154" s="3"/>
      <c r="CB154" s="3"/>
      <c r="CC154" s="3"/>
      <c r="CD154" s="3"/>
      <c r="CE154" s="109">
        <f t="shared" si="179"/>
        <v>0</v>
      </c>
      <c r="CJ154" s="109">
        <f t="shared" si="180"/>
        <v>0</v>
      </c>
      <c r="CQ154" s="109">
        <f t="shared" si="181"/>
        <v>0</v>
      </c>
      <c r="CV154" s="109">
        <f t="shared" si="182"/>
        <v>0</v>
      </c>
      <c r="DA154" s="109">
        <f t="shared" si="183"/>
        <v>0</v>
      </c>
      <c r="DF154" s="109">
        <f t="shared" si="184"/>
        <v>0</v>
      </c>
      <c r="DK154" s="109">
        <f t="shared" si="185"/>
        <v>0</v>
      </c>
      <c r="DP154" s="109">
        <f t="shared" si="186"/>
        <v>0</v>
      </c>
      <c r="DU154" s="109">
        <f t="shared" si="187"/>
        <v>0</v>
      </c>
      <c r="DZ154" s="109">
        <f t="shared" si="188"/>
        <v>0</v>
      </c>
      <c r="EE154" s="109">
        <f t="shared" si="189"/>
        <v>0</v>
      </c>
      <c r="EF154" s="3"/>
      <c r="EG154" s="3"/>
      <c r="EH154" s="3"/>
      <c r="EI154" s="3"/>
      <c r="EJ154" s="109">
        <f t="shared" si="190"/>
        <v>0</v>
      </c>
      <c r="EK154" s="3">
        <f t="shared" si="191"/>
        <v>703</v>
      </c>
      <c r="EL154" t="str">
        <f>+VLOOKUP(A154,'[1]Listado jugadores VALORES'!$A:$D,4,FALSE)</f>
        <v>Defensa</v>
      </c>
      <c r="EM154">
        <f>+VLOOKUP(EK154,Clubes!$A:$O,15,FALSE)</f>
        <v>2</v>
      </c>
      <c r="EN154">
        <f>+VLOOKUP(EK154,Clubes!$A:$M,13,FALSE)</f>
        <v>1</v>
      </c>
      <c r="EO154">
        <f t="shared" si="155"/>
        <v>0</v>
      </c>
      <c r="EP154">
        <f t="shared" si="156"/>
        <v>0</v>
      </c>
      <c r="EQ154">
        <f t="shared" si="157"/>
        <v>0</v>
      </c>
      <c r="ER154">
        <f t="shared" si="158"/>
        <v>0</v>
      </c>
      <c r="ES154">
        <f t="shared" si="159"/>
        <v>0</v>
      </c>
      <c r="ET154">
        <f t="shared" si="160"/>
        <v>0</v>
      </c>
      <c r="EU154">
        <f t="shared" si="161"/>
        <v>0</v>
      </c>
      <c r="EV154">
        <f t="shared" si="162"/>
        <v>0</v>
      </c>
      <c r="EW154">
        <f t="shared" si="163"/>
        <v>0</v>
      </c>
      <c r="EX154">
        <f t="shared" si="164"/>
        <v>0</v>
      </c>
      <c r="EY154">
        <f t="shared" si="165"/>
        <v>0</v>
      </c>
      <c r="EZ154">
        <f t="shared" si="166"/>
        <v>0</v>
      </c>
      <c r="FA154">
        <f t="shared" si="167"/>
        <v>0</v>
      </c>
      <c r="FB154">
        <f t="shared" si="168"/>
        <v>0</v>
      </c>
      <c r="FC154">
        <f t="shared" si="169"/>
        <v>0</v>
      </c>
    </row>
    <row r="155" spans="1:159">
      <c r="A155" s="145">
        <v>589</v>
      </c>
      <c r="B155" t="s">
        <v>437</v>
      </c>
      <c r="C155" s="139">
        <v>7</v>
      </c>
      <c r="D155">
        <v>1</v>
      </c>
      <c r="E155" s="5">
        <v>3</v>
      </c>
      <c r="F155" s="5">
        <v>18</v>
      </c>
      <c r="G155" s="5">
        <v>1</v>
      </c>
      <c r="H155" s="5">
        <v>90</v>
      </c>
      <c r="K155" s="109">
        <f t="shared" si="170"/>
        <v>0</v>
      </c>
      <c r="M155" s="109">
        <f t="shared" si="171"/>
        <v>0</v>
      </c>
      <c r="X155" s="109">
        <f t="shared" si="172"/>
        <v>0</v>
      </c>
      <c r="AI155" s="109">
        <f t="shared" si="173"/>
        <v>0</v>
      </c>
      <c r="AT155" s="109">
        <f t="shared" si="174"/>
        <v>0</v>
      </c>
      <c r="BA155" s="109">
        <f t="shared" si="175"/>
        <v>0</v>
      </c>
      <c r="BB155" s="113"/>
      <c r="BC155" s="113"/>
      <c r="BD155" s="113"/>
      <c r="BE155" s="113"/>
      <c r="BF155" s="113"/>
      <c r="BG155" s="113"/>
      <c r="BH155" s="113"/>
      <c r="BI155" s="113"/>
      <c r="BJ155" s="113"/>
      <c r="BK155" s="113"/>
      <c r="BL155" s="109">
        <f t="shared" si="176"/>
        <v>0</v>
      </c>
      <c r="BW155" s="109">
        <f t="shared" si="177"/>
        <v>0</v>
      </c>
      <c r="BZ155" s="109">
        <f t="shared" si="178"/>
        <v>0</v>
      </c>
      <c r="CA155" s="3"/>
      <c r="CB155" s="3"/>
      <c r="CC155" s="3"/>
      <c r="CD155" s="3"/>
      <c r="CE155" s="109">
        <f t="shared" si="179"/>
        <v>0</v>
      </c>
      <c r="CJ155" s="109">
        <f t="shared" si="180"/>
        <v>0</v>
      </c>
      <c r="CQ155" s="109">
        <f t="shared" si="181"/>
        <v>0</v>
      </c>
      <c r="CV155" s="109">
        <f t="shared" si="182"/>
        <v>0</v>
      </c>
      <c r="DA155" s="109">
        <f t="shared" si="183"/>
        <v>0</v>
      </c>
      <c r="DF155" s="109">
        <f t="shared" si="184"/>
        <v>0</v>
      </c>
      <c r="DK155" s="109">
        <f t="shared" si="185"/>
        <v>0</v>
      </c>
      <c r="DP155" s="109">
        <f t="shared" si="186"/>
        <v>0</v>
      </c>
      <c r="DU155" s="109">
        <f t="shared" si="187"/>
        <v>0</v>
      </c>
      <c r="DZ155" s="109">
        <f t="shared" si="188"/>
        <v>0</v>
      </c>
      <c r="EE155" s="109">
        <f t="shared" si="189"/>
        <v>0</v>
      </c>
      <c r="EF155" s="3"/>
      <c r="EG155" s="3"/>
      <c r="EH155" s="3"/>
      <c r="EI155" s="3"/>
      <c r="EJ155" s="109">
        <f t="shared" si="190"/>
        <v>0</v>
      </c>
      <c r="EK155" s="3">
        <f t="shared" si="191"/>
        <v>703</v>
      </c>
      <c r="EL155" t="str">
        <f>+VLOOKUP(A155,'[1]Listado jugadores VALORES'!$A:$D,4,FALSE)</f>
        <v>Defensa</v>
      </c>
      <c r="EM155">
        <f>+VLOOKUP(EK155,Clubes!$A:$O,15,FALSE)</f>
        <v>2</v>
      </c>
      <c r="EN155">
        <f>+VLOOKUP(EK155,Clubes!$A:$M,13,FALSE)</f>
        <v>1</v>
      </c>
      <c r="EO155">
        <f t="shared" si="155"/>
        <v>2</v>
      </c>
      <c r="EP155">
        <f t="shared" si="156"/>
        <v>2</v>
      </c>
      <c r="EQ155">
        <f t="shared" si="157"/>
        <v>0</v>
      </c>
      <c r="ER155">
        <f t="shared" si="158"/>
        <v>0</v>
      </c>
      <c r="ES155">
        <f t="shared" si="159"/>
        <v>0</v>
      </c>
      <c r="ET155">
        <f t="shared" si="160"/>
        <v>0</v>
      </c>
      <c r="EU155">
        <f t="shared" si="161"/>
        <v>0</v>
      </c>
      <c r="EV155">
        <f t="shared" si="162"/>
        <v>0</v>
      </c>
      <c r="EW155">
        <f t="shared" si="163"/>
        <v>-1</v>
      </c>
      <c r="EX155">
        <f t="shared" si="164"/>
        <v>0</v>
      </c>
      <c r="EY155">
        <f t="shared" si="165"/>
        <v>0</v>
      </c>
      <c r="EZ155">
        <f t="shared" si="166"/>
        <v>0</v>
      </c>
      <c r="FA155">
        <f t="shared" si="167"/>
        <v>0</v>
      </c>
      <c r="FB155">
        <f t="shared" si="168"/>
        <v>1</v>
      </c>
      <c r="FC155">
        <f t="shared" si="169"/>
        <v>4</v>
      </c>
    </row>
    <row r="156" spans="1:159">
      <c r="A156" s="139">
        <v>598</v>
      </c>
      <c r="B156" s="139" t="s">
        <v>438</v>
      </c>
      <c r="C156" s="139">
        <v>7</v>
      </c>
      <c r="D156">
        <v>1</v>
      </c>
      <c r="E156" s="5">
        <v>3</v>
      </c>
      <c r="F156" s="5">
        <v>18</v>
      </c>
      <c r="G156" s="5">
        <v>1</v>
      </c>
      <c r="H156" s="5">
        <v>90</v>
      </c>
      <c r="K156" s="109">
        <f t="shared" si="170"/>
        <v>0</v>
      </c>
      <c r="M156" s="109">
        <f t="shared" si="171"/>
        <v>0</v>
      </c>
      <c r="X156" s="109">
        <f t="shared" si="172"/>
        <v>0</v>
      </c>
      <c r="AI156" s="109">
        <f t="shared" si="173"/>
        <v>0</v>
      </c>
      <c r="AT156" s="109">
        <f t="shared" si="174"/>
        <v>0</v>
      </c>
      <c r="BA156" s="109">
        <f t="shared" si="175"/>
        <v>0</v>
      </c>
      <c r="BB156" s="113"/>
      <c r="BC156" s="113"/>
      <c r="BD156" s="113"/>
      <c r="BE156" s="113"/>
      <c r="BF156" s="113"/>
      <c r="BG156" s="113"/>
      <c r="BH156" s="113"/>
      <c r="BI156" s="113"/>
      <c r="BJ156" s="113"/>
      <c r="BK156" s="113"/>
      <c r="BL156" s="109">
        <f t="shared" si="176"/>
        <v>0</v>
      </c>
      <c r="BW156" s="109">
        <f t="shared" si="177"/>
        <v>0</v>
      </c>
      <c r="BZ156" s="109">
        <f t="shared" si="178"/>
        <v>0</v>
      </c>
      <c r="CA156" s="3"/>
      <c r="CB156" s="3"/>
      <c r="CC156" s="3"/>
      <c r="CD156" s="3"/>
      <c r="CE156" s="109">
        <f t="shared" si="179"/>
        <v>0</v>
      </c>
      <c r="CJ156" s="109">
        <f t="shared" si="180"/>
        <v>0</v>
      </c>
      <c r="CQ156" s="109">
        <f t="shared" si="181"/>
        <v>0</v>
      </c>
      <c r="CV156" s="109">
        <f t="shared" si="182"/>
        <v>0</v>
      </c>
      <c r="DA156" s="109">
        <f t="shared" si="183"/>
        <v>0</v>
      </c>
      <c r="DF156" s="109">
        <f t="shared" si="184"/>
        <v>0</v>
      </c>
      <c r="DK156" s="109">
        <f t="shared" si="185"/>
        <v>0</v>
      </c>
      <c r="DP156" s="109">
        <f t="shared" si="186"/>
        <v>0</v>
      </c>
      <c r="DU156" s="109">
        <f t="shared" si="187"/>
        <v>0</v>
      </c>
      <c r="DZ156" s="109">
        <f t="shared" si="188"/>
        <v>0</v>
      </c>
      <c r="EE156" s="109">
        <f t="shared" si="189"/>
        <v>0</v>
      </c>
      <c r="EF156" s="3"/>
      <c r="EG156" s="3"/>
      <c r="EH156" s="3"/>
      <c r="EI156" s="3"/>
      <c r="EJ156" s="109">
        <f t="shared" si="190"/>
        <v>0</v>
      </c>
      <c r="EK156" s="3">
        <f t="shared" si="191"/>
        <v>703</v>
      </c>
      <c r="EL156" t="str">
        <f>+VLOOKUP(A156,'[1]Listado jugadores VALORES'!$A:$D,4,FALSE)</f>
        <v>Portero</v>
      </c>
      <c r="EM156">
        <f>+VLOOKUP(EK156,Clubes!$A:$O,15,FALSE)</f>
        <v>2</v>
      </c>
      <c r="EN156">
        <f>+VLOOKUP(EK156,Clubes!$A:$M,13,FALSE)</f>
        <v>1</v>
      </c>
      <c r="EO156">
        <f t="shared" si="155"/>
        <v>2</v>
      </c>
      <c r="EP156">
        <f t="shared" si="156"/>
        <v>2</v>
      </c>
      <c r="EQ156">
        <f t="shared" si="157"/>
        <v>0</v>
      </c>
      <c r="ER156">
        <f t="shared" si="158"/>
        <v>0</v>
      </c>
      <c r="ES156">
        <f t="shared" si="159"/>
        <v>0</v>
      </c>
      <c r="ET156">
        <f t="shared" si="160"/>
        <v>0</v>
      </c>
      <c r="EU156">
        <f t="shared" si="161"/>
        <v>0</v>
      </c>
      <c r="EV156">
        <f t="shared" si="162"/>
        <v>0</v>
      </c>
      <c r="EW156">
        <f t="shared" si="163"/>
        <v>-1</v>
      </c>
      <c r="EX156">
        <f t="shared" si="164"/>
        <v>0</v>
      </c>
      <c r="EY156">
        <f t="shared" si="165"/>
        <v>0</v>
      </c>
      <c r="EZ156">
        <f t="shared" si="166"/>
        <v>0</v>
      </c>
      <c r="FA156">
        <f t="shared" si="167"/>
        <v>0</v>
      </c>
      <c r="FB156">
        <f t="shared" si="168"/>
        <v>1</v>
      </c>
      <c r="FC156">
        <f t="shared" si="169"/>
        <v>4</v>
      </c>
    </row>
    <row r="157" spans="1:159">
      <c r="A157">
        <v>2007</v>
      </c>
      <c r="B157" t="s">
        <v>439</v>
      </c>
      <c r="C157" s="139">
        <v>7</v>
      </c>
      <c r="D157">
        <v>1</v>
      </c>
      <c r="E157" s="5">
        <v>3</v>
      </c>
      <c r="F157" s="5">
        <v>18</v>
      </c>
      <c r="G157" s="5">
        <v>3</v>
      </c>
      <c r="K157" s="109">
        <f t="shared" si="170"/>
        <v>0</v>
      </c>
      <c r="M157" s="109">
        <f t="shared" si="171"/>
        <v>0</v>
      </c>
      <c r="X157" s="109">
        <f t="shared" si="172"/>
        <v>0</v>
      </c>
      <c r="AI157" s="109">
        <f t="shared" si="173"/>
        <v>0</v>
      </c>
      <c r="AT157" s="109">
        <f t="shared" si="174"/>
        <v>0</v>
      </c>
      <c r="BA157" s="109">
        <f t="shared" si="175"/>
        <v>0</v>
      </c>
      <c r="BB157" s="113"/>
      <c r="BC157" s="113"/>
      <c r="BD157" s="113"/>
      <c r="BE157" s="113"/>
      <c r="BF157" s="113"/>
      <c r="BG157" s="113"/>
      <c r="BH157" s="113"/>
      <c r="BI157" s="113"/>
      <c r="BJ157" s="113"/>
      <c r="BK157" s="113"/>
      <c r="BL157" s="109">
        <f t="shared" si="176"/>
        <v>0</v>
      </c>
      <c r="BW157" s="109">
        <f t="shared" si="177"/>
        <v>0</v>
      </c>
      <c r="BZ157" s="109">
        <f t="shared" si="178"/>
        <v>0</v>
      </c>
      <c r="CA157" s="3"/>
      <c r="CB157" s="3"/>
      <c r="CC157" s="3"/>
      <c r="CD157" s="3"/>
      <c r="CE157" s="109">
        <f t="shared" si="179"/>
        <v>0</v>
      </c>
      <c r="CJ157" s="109">
        <f t="shared" si="180"/>
        <v>0</v>
      </c>
      <c r="CQ157" s="109">
        <f t="shared" si="181"/>
        <v>0</v>
      </c>
      <c r="CV157" s="109">
        <f t="shared" si="182"/>
        <v>0</v>
      </c>
      <c r="DA157" s="109">
        <f t="shared" si="183"/>
        <v>0</v>
      </c>
      <c r="DF157" s="109">
        <f t="shared" si="184"/>
        <v>0</v>
      </c>
      <c r="DK157" s="109">
        <f t="shared" si="185"/>
        <v>0</v>
      </c>
      <c r="DP157" s="109">
        <f t="shared" si="186"/>
        <v>0</v>
      </c>
      <c r="DU157" s="109">
        <f t="shared" si="187"/>
        <v>0</v>
      </c>
      <c r="DZ157" s="109">
        <f t="shared" si="188"/>
        <v>0</v>
      </c>
      <c r="EE157" s="109">
        <f t="shared" si="189"/>
        <v>0</v>
      </c>
      <c r="EF157" s="3"/>
      <c r="EG157" s="3"/>
      <c r="EH157" s="3"/>
      <c r="EI157" s="3"/>
      <c r="EJ157" s="109">
        <f t="shared" si="190"/>
        <v>0</v>
      </c>
      <c r="EK157" s="3">
        <f t="shared" si="191"/>
        <v>703</v>
      </c>
      <c r="EL157" t="str">
        <f>+VLOOKUP(A157,'[1]Listado jugadores VALORES'!$A:$D,4,FALSE)</f>
        <v>Volante</v>
      </c>
      <c r="EM157">
        <f>+VLOOKUP(EK157,Clubes!$A:$O,15,FALSE)</f>
        <v>2</v>
      </c>
      <c r="EN157">
        <f>+VLOOKUP(EK157,Clubes!$A:$M,13,FALSE)</f>
        <v>1</v>
      </c>
      <c r="EO157">
        <f t="shared" si="155"/>
        <v>0</v>
      </c>
      <c r="EP157">
        <f t="shared" si="156"/>
        <v>0</v>
      </c>
      <c r="EQ157">
        <f t="shared" si="157"/>
        <v>0</v>
      </c>
      <c r="ER157">
        <f t="shared" si="158"/>
        <v>0</v>
      </c>
      <c r="ES157">
        <f t="shared" si="159"/>
        <v>0</v>
      </c>
      <c r="ET157">
        <f t="shared" si="160"/>
        <v>0</v>
      </c>
      <c r="EU157">
        <f t="shared" si="161"/>
        <v>0</v>
      </c>
      <c r="EV157">
        <f t="shared" si="162"/>
        <v>0</v>
      </c>
      <c r="EW157">
        <f t="shared" si="163"/>
        <v>0</v>
      </c>
      <c r="EX157">
        <f t="shared" si="164"/>
        <v>0</v>
      </c>
      <c r="EY157">
        <f t="shared" si="165"/>
        <v>0</v>
      </c>
      <c r="EZ157">
        <f t="shared" si="166"/>
        <v>0</v>
      </c>
      <c r="FA157">
        <f t="shared" si="167"/>
        <v>0</v>
      </c>
      <c r="FB157">
        <f t="shared" si="168"/>
        <v>0</v>
      </c>
      <c r="FC157">
        <f t="shared" si="169"/>
        <v>0</v>
      </c>
    </row>
    <row r="158" spans="1:159">
      <c r="A158" s="139">
        <v>742</v>
      </c>
      <c r="B158" s="139" t="s">
        <v>440</v>
      </c>
      <c r="C158" s="139">
        <v>7</v>
      </c>
      <c r="D158">
        <v>1</v>
      </c>
      <c r="E158" s="5">
        <v>3</v>
      </c>
      <c r="F158" s="5">
        <v>18</v>
      </c>
      <c r="G158" s="5">
        <v>1</v>
      </c>
      <c r="H158" s="5">
        <v>90</v>
      </c>
      <c r="K158" s="109">
        <f t="shared" si="170"/>
        <v>0</v>
      </c>
      <c r="M158" s="109">
        <f t="shared" si="171"/>
        <v>0</v>
      </c>
      <c r="N158" s="4">
        <v>31</v>
      </c>
      <c r="X158" s="109">
        <f t="shared" si="172"/>
        <v>1</v>
      </c>
      <c r="Y158" s="3">
        <v>1</v>
      </c>
      <c r="AI158" s="109">
        <f t="shared" si="173"/>
        <v>1</v>
      </c>
      <c r="AJ158" s="3">
        <v>1</v>
      </c>
      <c r="AT158" s="109">
        <f t="shared" si="174"/>
        <v>1</v>
      </c>
      <c r="BA158" s="109">
        <f t="shared" si="175"/>
        <v>0</v>
      </c>
      <c r="BB158" s="113">
        <v>0</v>
      </c>
      <c r="BC158" s="113"/>
      <c r="BD158" s="113"/>
      <c r="BE158" s="113"/>
      <c r="BF158" s="113"/>
      <c r="BG158" s="113"/>
      <c r="BH158" s="113"/>
      <c r="BI158" s="113"/>
      <c r="BJ158" s="113"/>
      <c r="BK158" s="113"/>
      <c r="BL158" s="109">
        <f t="shared" si="176"/>
        <v>0</v>
      </c>
      <c r="BW158" s="109">
        <f t="shared" si="177"/>
        <v>0</v>
      </c>
      <c r="BZ158" s="109">
        <f t="shared" si="178"/>
        <v>0</v>
      </c>
      <c r="CA158" s="3"/>
      <c r="CB158" s="3"/>
      <c r="CC158" s="3"/>
      <c r="CD158" s="3"/>
      <c r="CE158" s="109">
        <f t="shared" si="179"/>
        <v>0</v>
      </c>
      <c r="CJ158" s="109">
        <f t="shared" si="180"/>
        <v>0</v>
      </c>
      <c r="CQ158" s="109">
        <f t="shared" si="181"/>
        <v>0</v>
      </c>
      <c r="CV158" s="109">
        <f t="shared" si="182"/>
        <v>0</v>
      </c>
      <c r="DA158" s="109">
        <f t="shared" si="183"/>
        <v>0</v>
      </c>
      <c r="DF158" s="109">
        <f t="shared" si="184"/>
        <v>0</v>
      </c>
      <c r="DK158" s="109">
        <f t="shared" si="185"/>
        <v>0</v>
      </c>
      <c r="DP158" s="109">
        <f t="shared" si="186"/>
        <v>0</v>
      </c>
      <c r="DU158" s="109">
        <f t="shared" si="187"/>
        <v>0</v>
      </c>
      <c r="DZ158" s="109">
        <f t="shared" si="188"/>
        <v>0</v>
      </c>
      <c r="EE158" s="109">
        <f t="shared" si="189"/>
        <v>0</v>
      </c>
      <c r="EF158" s="3"/>
      <c r="EG158" s="3"/>
      <c r="EH158" s="3"/>
      <c r="EI158" s="3"/>
      <c r="EJ158" s="109">
        <f t="shared" si="190"/>
        <v>0</v>
      </c>
      <c r="EK158" s="3">
        <f t="shared" si="191"/>
        <v>703</v>
      </c>
      <c r="EL158" t="str">
        <f>+VLOOKUP(A158,'[1]Listado jugadores VALORES'!$A:$D,4,FALSE)</f>
        <v>Volante</v>
      </c>
      <c r="EM158">
        <f>+VLOOKUP(EK158,Clubes!$A:$O,15,FALSE)</f>
        <v>2</v>
      </c>
      <c r="EN158">
        <f>+VLOOKUP(EK158,Clubes!$A:$M,13,FALSE)</f>
        <v>1</v>
      </c>
      <c r="EO158">
        <f t="shared" si="155"/>
        <v>2</v>
      </c>
      <c r="EP158">
        <f t="shared" si="156"/>
        <v>2</v>
      </c>
      <c r="EQ158">
        <f t="shared" si="157"/>
        <v>0</v>
      </c>
      <c r="ER158">
        <f t="shared" si="158"/>
        <v>0</v>
      </c>
      <c r="ES158">
        <f t="shared" si="159"/>
        <v>5</v>
      </c>
      <c r="ET158">
        <f t="shared" si="160"/>
        <v>0</v>
      </c>
      <c r="EU158">
        <f t="shared" si="161"/>
        <v>0</v>
      </c>
      <c r="EV158">
        <f t="shared" si="162"/>
        <v>0</v>
      </c>
      <c r="EW158">
        <f t="shared" si="163"/>
        <v>0</v>
      </c>
      <c r="EX158">
        <f t="shared" si="164"/>
        <v>0</v>
      </c>
      <c r="EY158">
        <f t="shared" si="165"/>
        <v>0</v>
      </c>
      <c r="EZ158">
        <f t="shared" si="166"/>
        <v>0</v>
      </c>
      <c r="FA158">
        <f t="shared" si="167"/>
        <v>0</v>
      </c>
      <c r="FB158">
        <f t="shared" si="168"/>
        <v>1</v>
      </c>
      <c r="FC158">
        <f t="shared" si="169"/>
        <v>10</v>
      </c>
    </row>
    <row r="159" spans="1:159">
      <c r="A159" s="139">
        <v>1849</v>
      </c>
      <c r="B159" s="139" t="s">
        <v>441</v>
      </c>
      <c r="C159" s="139">
        <v>7</v>
      </c>
      <c r="D159">
        <v>1</v>
      </c>
      <c r="E159" s="5">
        <v>3</v>
      </c>
      <c r="F159" s="5">
        <v>18</v>
      </c>
      <c r="G159" s="5">
        <v>2</v>
      </c>
      <c r="H159" s="5">
        <v>15</v>
      </c>
      <c r="K159" s="109">
        <f t="shared" si="170"/>
        <v>0</v>
      </c>
      <c r="L159" s="4">
        <f>45+43</f>
        <v>88</v>
      </c>
      <c r="M159" s="109">
        <f t="shared" si="171"/>
        <v>1</v>
      </c>
      <c r="X159" s="109">
        <f t="shared" si="172"/>
        <v>0</v>
      </c>
      <c r="AI159" s="109">
        <f t="shared" si="173"/>
        <v>0</v>
      </c>
      <c r="AT159" s="109">
        <f t="shared" si="174"/>
        <v>0</v>
      </c>
      <c r="BA159" s="109">
        <f t="shared" si="175"/>
        <v>0</v>
      </c>
      <c r="BB159" s="113"/>
      <c r="BC159" s="113"/>
      <c r="BD159" s="113"/>
      <c r="BE159" s="113"/>
      <c r="BF159" s="113"/>
      <c r="BG159" s="113"/>
      <c r="BH159" s="113"/>
      <c r="BI159" s="113"/>
      <c r="BJ159" s="113"/>
      <c r="BK159" s="113"/>
      <c r="BL159" s="109">
        <f t="shared" si="176"/>
        <v>0</v>
      </c>
      <c r="BW159" s="109">
        <f t="shared" si="177"/>
        <v>0</v>
      </c>
      <c r="BZ159" s="109">
        <f t="shared" si="178"/>
        <v>0</v>
      </c>
      <c r="CA159" s="3"/>
      <c r="CB159" s="3"/>
      <c r="CC159" s="3"/>
      <c r="CD159" s="3"/>
      <c r="CE159" s="109">
        <f t="shared" si="179"/>
        <v>0</v>
      </c>
      <c r="CJ159" s="109">
        <f t="shared" si="180"/>
        <v>0</v>
      </c>
      <c r="CQ159" s="109">
        <f t="shared" si="181"/>
        <v>0</v>
      </c>
      <c r="CV159" s="109">
        <f t="shared" si="182"/>
        <v>0</v>
      </c>
      <c r="DA159" s="109">
        <f t="shared" si="183"/>
        <v>0</v>
      </c>
      <c r="DF159" s="109">
        <f t="shared" si="184"/>
        <v>0</v>
      </c>
      <c r="DK159" s="109">
        <f t="shared" si="185"/>
        <v>0</v>
      </c>
      <c r="DP159" s="109">
        <f t="shared" si="186"/>
        <v>0</v>
      </c>
      <c r="DU159" s="109">
        <f t="shared" si="187"/>
        <v>0</v>
      </c>
      <c r="DZ159" s="109">
        <f t="shared" si="188"/>
        <v>0</v>
      </c>
      <c r="EE159" s="109">
        <f t="shared" si="189"/>
        <v>0</v>
      </c>
      <c r="EF159" s="3"/>
      <c r="EG159" s="3"/>
      <c r="EH159" s="3"/>
      <c r="EI159" s="3"/>
      <c r="EJ159" s="109">
        <f t="shared" si="190"/>
        <v>0</v>
      </c>
      <c r="EK159" s="3">
        <f t="shared" si="191"/>
        <v>703</v>
      </c>
      <c r="EL159" t="str">
        <f>+VLOOKUP(A159,'[1]Listado jugadores VALORES'!$A:$D,4,FALSE)</f>
        <v>Delantero</v>
      </c>
      <c r="EM159">
        <f>+VLOOKUP(EK159,Clubes!$A:$O,15,FALSE)</f>
        <v>2</v>
      </c>
      <c r="EN159">
        <f>+VLOOKUP(EK159,Clubes!$A:$M,13,FALSE)</f>
        <v>1</v>
      </c>
      <c r="EO159">
        <f t="shared" si="155"/>
        <v>1</v>
      </c>
      <c r="EP159">
        <f t="shared" si="156"/>
        <v>1</v>
      </c>
      <c r="EQ159">
        <f t="shared" si="157"/>
        <v>0</v>
      </c>
      <c r="ER159">
        <f t="shared" si="158"/>
        <v>-3</v>
      </c>
      <c r="ES159">
        <f t="shared" si="159"/>
        <v>0</v>
      </c>
      <c r="ET159">
        <f t="shared" si="160"/>
        <v>0</v>
      </c>
      <c r="EU159">
        <f t="shared" si="161"/>
        <v>0</v>
      </c>
      <c r="EV159">
        <f t="shared" si="162"/>
        <v>0</v>
      </c>
      <c r="EW159">
        <f t="shared" si="163"/>
        <v>0</v>
      </c>
      <c r="EX159">
        <f t="shared" si="164"/>
        <v>0</v>
      </c>
      <c r="EY159">
        <f t="shared" si="165"/>
        <v>0</v>
      </c>
      <c r="EZ159">
        <f t="shared" si="166"/>
        <v>0</v>
      </c>
      <c r="FA159">
        <f t="shared" si="167"/>
        <v>0</v>
      </c>
      <c r="FB159">
        <f t="shared" si="168"/>
        <v>0</v>
      </c>
      <c r="FC159">
        <f t="shared" si="169"/>
        <v>-1</v>
      </c>
    </row>
    <row r="160" spans="1:159">
      <c r="A160" s="139">
        <v>1797</v>
      </c>
      <c r="B160" s="139" t="s">
        <v>442</v>
      </c>
      <c r="C160" s="139">
        <v>7</v>
      </c>
      <c r="D160">
        <v>1</v>
      </c>
      <c r="E160" s="5">
        <v>3</v>
      </c>
      <c r="F160" s="5">
        <v>18</v>
      </c>
      <c r="G160" s="5">
        <v>3</v>
      </c>
      <c r="K160" s="109">
        <f t="shared" si="170"/>
        <v>0</v>
      </c>
      <c r="M160" s="109">
        <f t="shared" si="171"/>
        <v>0</v>
      </c>
      <c r="X160" s="109">
        <f t="shared" si="172"/>
        <v>0</v>
      </c>
      <c r="AI160" s="109">
        <f t="shared" si="173"/>
        <v>0</v>
      </c>
      <c r="AT160" s="109">
        <f t="shared" si="174"/>
        <v>0</v>
      </c>
      <c r="BA160" s="109">
        <f t="shared" si="175"/>
        <v>0</v>
      </c>
      <c r="BB160" s="113"/>
      <c r="BC160" s="113"/>
      <c r="BD160" s="113"/>
      <c r="BE160" s="113"/>
      <c r="BF160" s="113"/>
      <c r="BG160" s="113"/>
      <c r="BH160" s="113"/>
      <c r="BI160" s="113"/>
      <c r="BJ160" s="113"/>
      <c r="BK160" s="113"/>
      <c r="BL160" s="109">
        <f t="shared" si="176"/>
        <v>0</v>
      </c>
      <c r="BW160" s="109">
        <f t="shared" si="177"/>
        <v>0</v>
      </c>
      <c r="BZ160" s="109">
        <f t="shared" si="178"/>
        <v>0</v>
      </c>
      <c r="CA160" s="3"/>
      <c r="CB160" s="3"/>
      <c r="CC160" s="3"/>
      <c r="CD160" s="3"/>
      <c r="CE160" s="109">
        <f t="shared" si="179"/>
        <v>0</v>
      </c>
      <c r="CJ160" s="109">
        <f t="shared" si="180"/>
        <v>0</v>
      </c>
      <c r="CQ160" s="109">
        <f t="shared" si="181"/>
        <v>0</v>
      </c>
      <c r="CV160" s="109">
        <f t="shared" si="182"/>
        <v>0</v>
      </c>
      <c r="DA160" s="109">
        <f t="shared" si="183"/>
        <v>0</v>
      </c>
      <c r="DF160" s="109">
        <f t="shared" si="184"/>
        <v>0</v>
      </c>
      <c r="DK160" s="109">
        <f t="shared" si="185"/>
        <v>0</v>
      </c>
      <c r="DP160" s="109">
        <f t="shared" si="186"/>
        <v>0</v>
      </c>
      <c r="DU160" s="109">
        <f t="shared" si="187"/>
        <v>0</v>
      </c>
      <c r="DZ160" s="109">
        <f t="shared" si="188"/>
        <v>0</v>
      </c>
      <c r="EE160" s="109">
        <f t="shared" si="189"/>
        <v>0</v>
      </c>
      <c r="EF160" s="3"/>
      <c r="EG160" s="3"/>
      <c r="EH160" s="3"/>
      <c r="EI160" s="3"/>
      <c r="EJ160" s="109">
        <f t="shared" si="190"/>
        <v>0</v>
      </c>
      <c r="EK160" s="3">
        <f t="shared" si="191"/>
        <v>703</v>
      </c>
      <c r="EL160" t="str">
        <f>+VLOOKUP(A160,'[1]Listado jugadores VALORES'!$A:$D,4,FALSE)</f>
        <v>Defensa</v>
      </c>
      <c r="EM160">
        <f>+VLOOKUP(EK160,Clubes!$A:$O,15,FALSE)</f>
        <v>2</v>
      </c>
      <c r="EN160">
        <f>+VLOOKUP(EK160,Clubes!$A:$M,13,FALSE)</f>
        <v>1</v>
      </c>
      <c r="EO160">
        <f t="shared" si="155"/>
        <v>0</v>
      </c>
      <c r="EP160">
        <f t="shared" si="156"/>
        <v>0</v>
      </c>
      <c r="EQ160">
        <f t="shared" si="157"/>
        <v>0</v>
      </c>
      <c r="ER160">
        <f t="shared" si="158"/>
        <v>0</v>
      </c>
      <c r="ES160">
        <f t="shared" si="159"/>
        <v>0</v>
      </c>
      <c r="ET160">
        <f t="shared" si="160"/>
        <v>0</v>
      </c>
      <c r="EU160">
        <f t="shared" si="161"/>
        <v>0</v>
      </c>
      <c r="EV160">
        <f t="shared" si="162"/>
        <v>0</v>
      </c>
      <c r="EW160">
        <f t="shared" si="163"/>
        <v>0</v>
      </c>
      <c r="EX160">
        <f t="shared" si="164"/>
        <v>0</v>
      </c>
      <c r="EY160">
        <f t="shared" si="165"/>
        <v>0</v>
      </c>
      <c r="EZ160">
        <f t="shared" si="166"/>
        <v>0</v>
      </c>
      <c r="FA160">
        <f t="shared" si="167"/>
        <v>0</v>
      </c>
      <c r="FB160">
        <f t="shared" si="168"/>
        <v>0</v>
      </c>
      <c r="FC160">
        <f t="shared" si="169"/>
        <v>0</v>
      </c>
    </row>
    <row r="161" spans="1:159">
      <c r="A161" s="139">
        <v>777</v>
      </c>
      <c r="B161" s="139" t="s">
        <v>443</v>
      </c>
      <c r="C161" s="139">
        <v>7</v>
      </c>
      <c r="D161">
        <v>1</v>
      </c>
      <c r="E161" s="5">
        <v>3</v>
      </c>
      <c r="F161" s="5">
        <v>18</v>
      </c>
      <c r="G161" s="5">
        <v>2</v>
      </c>
      <c r="H161" s="5">
        <f>90-63</f>
        <v>27</v>
      </c>
      <c r="K161" s="109">
        <f t="shared" si="170"/>
        <v>0</v>
      </c>
      <c r="M161" s="109">
        <f t="shared" si="171"/>
        <v>0</v>
      </c>
      <c r="X161" s="109">
        <f t="shared" si="172"/>
        <v>0</v>
      </c>
      <c r="AI161" s="109">
        <f t="shared" si="173"/>
        <v>0</v>
      </c>
      <c r="AT161" s="109">
        <f t="shared" si="174"/>
        <v>0</v>
      </c>
      <c r="BA161" s="109">
        <f t="shared" si="175"/>
        <v>0</v>
      </c>
      <c r="BB161" s="113"/>
      <c r="BC161" s="113"/>
      <c r="BD161" s="113"/>
      <c r="BE161" s="113"/>
      <c r="BF161" s="113"/>
      <c r="BG161" s="113"/>
      <c r="BH161" s="113"/>
      <c r="BI161" s="113"/>
      <c r="BJ161" s="113"/>
      <c r="BK161" s="113"/>
      <c r="BL161" s="109">
        <f t="shared" si="176"/>
        <v>0</v>
      </c>
      <c r="BW161" s="109">
        <f t="shared" si="177"/>
        <v>0</v>
      </c>
      <c r="BZ161" s="109">
        <f t="shared" si="178"/>
        <v>0</v>
      </c>
      <c r="CA161" s="3"/>
      <c r="CB161" s="3"/>
      <c r="CC161" s="3"/>
      <c r="CD161" s="3"/>
      <c r="CE161" s="109">
        <f t="shared" si="179"/>
        <v>0</v>
      </c>
      <c r="CJ161" s="109">
        <f t="shared" si="180"/>
        <v>0</v>
      </c>
      <c r="CQ161" s="109">
        <f t="shared" si="181"/>
        <v>0</v>
      </c>
      <c r="CV161" s="109">
        <f t="shared" si="182"/>
        <v>0</v>
      </c>
      <c r="DA161" s="109">
        <f t="shared" si="183"/>
        <v>0</v>
      </c>
      <c r="DF161" s="109">
        <f t="shared" si="184"/>
        <v>0</v>
      </c>
      <c r="DK161" s="109">
        <f t="shared" si="185"/>
        <v>0</v>
      </c>
      <c r="DP161" s="109">
        <f t="shared" si="186"/>
        <v>0</v>
      </c>
      <c r="DU161" s="109">
        <f t="shared" si="187"/>
        <v>0</v>
      </c>
      <c r="DZ161" s="109">
        <f t="shared" si="188"/>
        <v>0</v>
      </c>
      <c r="EE161" s="109">
        <f t="shared" si="189"/>
        <v>0</v>
      </c>
      <c r="EF161" s="3"/>
      <c r="EG161" s="3"/>
      <c r="EH161" s="3"/>
      <c r="EI161" s="3"/>
      <c r="EJ161" s="109">
        <f t="shared" si="190"/>
        <v>0</v>
      </c>
      <c r="EK161" s="3">
        <f t="shared" si="191"/>
        <v>703</v>
      </c>
      <c r="EL161" t="str">
        <f>+VLOOKUP(A161,'[1]Listado jugadores VALORES'!$A:$D,4,FALSE)</f>
        <v>Volante</v>
      </c>
      <c r="EM161">
        <f>+VLOOKUP(EK161,Clubes!$A:$O,15,FALSE)</f>
        <v>2</v>
      </c>
      <c r="EN161">
        <f>+VLOOKUP(EK161,Clubes!$A:$M,13,FALSE)</f>
        <v>1</v>
      </c>
      <c r="EO161">
        <f t="shared" si="155"/>
        <v>1</v>
      </c>
      <c r="EP161">
        <f t="shared" si="156"/>
        <v>1</v>
      </c>
      <c r="EQ161">
        <f t="shared" si="157"/>
        <v>0</v>
      </c>
      <c r="ER161">
        <f t="shared" si="158"/>
        <v>0</v>
      </c>
      <c r="ES161">
        <f t="shared" si="159"/>
        <v>0</v>
      </c>
      <c r="ET161">
        <f t="shared" si="160"/>
        <v>0</v>
      </c>
      <c r="EU161">
        <f t="shared" si="161"/>
        <v>0</v>
      </c>
      <c r="EV161">
        <f t="shared" si="162"/>
        <v>0</v>
      </c>
      <c r="EW161">
        <f t="shared" si="163"/>
        <v>0</v>
      </c>
      <c r="EX161">
        <f t="shared" si="164"/>
        <v>0</v>
      </c>
      <c r="EY161">
        <f t="shared" si="165"/>
        <v>0</v>
      </c>
      <c r="EZ161">
        <f t="shared" si="166"/>
        <v>0</v>
      </c>
      <c r="FA161">
        <f t="shared" si="167"/>
        <v>0</v>
      </c>
      <c r="FB161">
        <f t="shared" si="168"/>
        <v>0</v>
      </c>
      <c r="FC161">
        <f t="shared" si="169"/>
        <v>2</v>
      </c>
    </row>
    <row r="162" spans="1:159">
      <c r="A162" s="139">
        <v>657</v>
      </c>
      <c r="B162" s="139" t="s">
        <v>444</v>
      </c>
      <c r="C162" s="139">
        <v>7</v>
      </c>
      <c r="D162">
        <v>1</v>
      </c>
      <c r="E162" s="5">
        <v>3</v>
      </c>
      <c r="F162" s="5">
        <v>18</v>
      </c>
      <c r="G162" s="5">
        <v>3</v>
      </c>
      <c r="K162" s="109">
        <f t="shared" si="170"/>
        <v>0</v>
      </c>
      <c r="M162" s="109">
        <f t="shared" si="171"/>
        <v>0</v>
      </c>
      <c r="X162" s="109">
        <f t="shared" si="172"/>
        <v>0</v>
      </c>
      <c r="AI162" s="109">
        <f t="shared" si="173"/>
        <v>0</v>
      </c>
      <c r="AT162" s="109">
        <f t="shared" si="174"/>
        <v>0</v>
      </c>
      <c r="BA162" s="109">
        <f t="shared" si="175"/>
        <v>0</v>
      </c>
      <c r="BB162" s="113"/>
      <c r="BC162" s="113"/>
      <c r="BD162" s="113"/>
      <c r="BE162" s="113"/>
      <c r="BF162" s="113"/>
      <c r="BG162" s="113"/>
      <c r="BH162" s="113"/>
      <c r="BI162" s="113"/>
      <c r="BJ162" s="113"/>
      <c r="BK162" s="113"/>
      <c r="BL162" s="109">
        <f t="shared" si="176"/>
        <v>0</v>
      </c>
      <c r="BW162" s="109">
        <f t="shared" si="177"/>
        <v>0</v>
      </c>
      <c r="BZ162" s="109">
        <f t="shared" si="178"/>
        <v>0</v>
      </c>
      <c r="CA162" s="3"/>
      <c r="CB162" s="3"/>
      <c r="CC162" s="3"/>
      <c r="CD162" s="3"/>
      <c r="CE162" s="109">
        <f t="shared" si="179"/>
        <v>0</v>
      </c>
      <c r="CJ162" s="109">
        <f t="shared" si="180"/>
        <v>0</v>
      </c>
      <c r="CQ162" s="109">
        <f t="shared" si="181"/>
        <v>0</v>
      </c>
      <c r="CV162" s="109">
        <f t="shared" si="182"/>
        <v>0</v>
      </c>
      <c r="DA162" s="109">
        <f t="shared" si="183"/>
        <v>0</v>
      </c>
      <c r="DF162" s="109">
        <f t="shared" si="184"/>
        <v>0</v>
      </c>
      <c r="DK162" s="109">
        <f t="shared" si="185"/>
        <v>0</v>
      </c>
      <c r="DP162" s="109">
        <f t="shared" si="186"/>
        <v>0</v>
      </c>
      <c r="DU162" s="109">
        <f t="shared" si="187"/>
        <v>0</v>
      </c>
      <c r="DZ162" s="109">
        <f t="shared" si="188"/>
        <v>0</v>
      </c>
      <c r="EE162" s="109">
        <f t="shared" si="189"/>
        <v>0</v>
      </c>
      <c r="EF162" s="3"/>
      <c r="EG162" s="3"/>
      <c r="EH162" s="3"/>
      <c r="EI162" s="3"/>
      <c r="EJ162" s="109">
        <f t="shared" si="190"/>
        <v>0</v>
      </c>
      <c r="EK162" s="3">
        <f t="shared" si="191"/>
        <v>703</v>
      </c>
      <c r="EL162" t="str">
        <f>+VLOOKUP(A162,'[1]Listado jugadores VALORES'!$A:$D,4,FALSE)</f>
        <v>Defensa</v>
      </c>
      <c r="EM162">
        <f>+VLOOKUP(EK162,Clubes!$A:$O,15,FALSE)</f>
        <v>2</v>
      </c>
      <c r="EN162">
        <f>+VLOOKUP(EK162,Clubes!$A:$M,13,FALSE)</f>
        <v>1</v>
      </c>
      <c r="EO162">
        <f t="shared" si="155"/>
        <v>0</v>
      </c>
      <c r="EP162">
        <f t="shared" si="156"/>
        <v>0</v>
      </c>
      <c r="EQ162">
        <f t="shared" si="157"/>
        <v>0</v>
      </c>
      <c r="ER162">
        <f t="shared" si="158"/>
        <v>0</v>
      </c>
      <c r="ES162">
        <f t="shared" si="159"/>
        <v>0</v>
      </c>
      <c r="ET162">
        <f t="shared" si="160"/>
        <v>0</v>
      </c>
      <c r="EU162">
        <f t="shared" si="161"/>
        <v>0</v>
      </c>
      <c r="EV162">
        <f t="shared" si="162"/>
        <v>0</v>
      </c>
      <c r="EW162">
        <f t="shared" si="163"/>
        <v>0</v>
      </c>
      <c r="EX162">
        <f t="shared" si="164"/>
        <v>0</v>
      </c>
      <c r="EY162">
        <f t="shared" si="165"/>
        <v>0</v>
      </c>
      <c r="EZ162">
        <f t="shared" si="166"/>
        <v>0</v>
      </c>
      <c r="FA162">
        <f t="shared" si="167"/>
        <v>0</v>
      </c>
      <c r="FB162">
        <f t="shared" si="168"/>
        <v>0</v>
      </c>
      <c r="FC162">
        <f t="shared" si="169"/>
        <v>0</v>
      </c>
    </row>
    <row r="163" spans="1:159">
      <c r="A163" s="139">
        <v>1961</v>
      </c>
      <c r="B163" s="141" t="s">
        <v>516</v>
      </c>
      <c r="C163" s="139">
        <v>5</v>
      </c>
      <c r="D163">
        <v>2</v>
      </c>
      <c r="E163" s="5">
        <v>3</v>
      </c>
      <c r="F163" s="5">
        <v>18</v>
      </c>
      <c r="G163" s="5">
        <v>3</v>
      </c>
      <c r="K163" s="109">
        <f t="shared" si="170"/>
        <v>0</v>
      </c>
      <c r="M163" s="109">
        <f t="shared" si="171"/>
        <v>0</v>
      </c>
      <c r="X163" s="109">
        <f t="shared" si="172"/>
        <v>0</v>
      </c>
      <c r="AI163" s="109">
        <f t="shared" si="173"/>
        <v>0</v>
      </c>
      <c r="AT163" s="109">
        <f t="shared" si="174"/>
        <v>0</v>
      </c>
      <c r="BA163" s="109">
        <f t="shared" si="175"/>
        <v>0</v>
      </c>
      <c r="BB163" s="113"/>
      <c r="BC163" s="113"/>
      <c r="BD163" s="113"/>
      <c r="BE163" s="113"/>
      <c r="BF163" s="113"/>
      <c r="BG163" s="113"/>
      <c r="BH163" s="113"/>
      <c r="BI163" s="113"/>
      <c r="BJ163" s="113"/>
      <c r="BK163" s="113"/>
      <c r="BL163" s="109">
        <f t="shared" si="176"/>
        <v>0</v>
      </c>
      <c r="BW163" s="109">
        <f t="shared" si="177"/>
        <v>0</v>
      </c>
      <c r="BZ163" s="109">
        <f t="shared" si="178"/>
        <v>0</v>
      </c>
      <c r="CA163" s="3"/>
      <c r="CB163" s="3"/>
      <c r="CC163" s="3"/>
      <c r="CD163" s="3"/>
      <c r="CE163" s="109">
        <f t="shared" si="179"/>
        <v>0</v>
      </c>
      <c r="CJ163" s="109">
        <f t="shared" si="180"/>
        <v>0</v>
      </c>
      <c r="CQ163" s="109">
        <f t="shared" si="181"/>
        <v>0</v>
      </c>
      <c r="CV163" s="109">
        <f t="shared" si="182"/>
        <v>0</v>
      </c>
      <c r="DA163" s="109">
        <f t="shared" si="183"/>
        <v>0</v>
      </c>
      <c r="DF163" s="109">
        <f t="shared" si="184"/>
        <v>0</v>
      </c>
      <c r="DK163" s="109">
        <f t="shared" si="185"/>
        <v>0</v>
      </c>
      <c r="DP163" s="109">
        <f t="shared" si="186"/>
        <v>0</v>
      </c>
      <c r="DU163" s="109">
        <f t="shared" si="187"/>
        <v>0</v>
      </c>
      <c r="DZ163" s="109">
        <f t="shared" si="188"/>
        <v>0</v>
      </c>
      <c r="EE163" s="109">
        <f t="shared" si="189"/>
        <v>0</v>
      </c>
      <c r="EF163" s="3"/>
      <c r="EG163" s="3"/>
      <c r="EH163" s="3"/>
      <c r="EI163" s="3"/>
      <c r="EJ163" s="109">
        <f t="shared" si="190"/>
        <v>0</v>
      </c>
      <c r="EK163" s="3">
        <f t="shared" si="191"/>
        <v>503</v>
      </c>
      <c r="EL163" t="str">
        <f>+VLOOKUP(A163,'[1]Listado jugadores VALORES'!$A:$D,4,FALSE)</f>
        <v>Volante</v>
      </c>
      <c r="EM163">
        <f>+VLOOKUP(EK163,Clubes!$A:$O,15,FALSE)</f>
        <v>3</v>
      </c>
      <c r="EN163">
        <f>+VLOOKUP(EK163,Clubes!$A:$M,13,FALSE)</f>
        <v>3</v>
      </c>
      <c r="EO163">
        <f t="shared" si="155"/>
        <v>0</v>
      </c>
      <c r="EP163">
        <f t="shared" si="156"/>
        <v>0</v>
      </c>
      <c r="EQ163">
        <f t="shared" si="157"/>
        <v>0</v>
      </c>
      <c r="ER163">
        <f t="shared" si="158"/>
        <v>0</v>
      </c>
      <c r="ES163">
        <f t="shared" si="159"/>
        <v>0</v>
      </c>
      <c r="ET163">
        <f t="shared" si="160"/>
        <v>0</v>
      </c>
      <c r="EU163">
        <f t="shared" si="161"/>
        <v>0</v>
      </c>
      <c r="EV163">
        <f t="shared" si="162"/>
        <v>0</v>
      </c>
      <c r="EW163">
        <f t="shared" si="163"/>
        <v>0</v>
      </c>
      <c r="EX163">
        <f t="shared" si="164"/>
        <v>0</v>
      </c>
      <c r="EY163">
        <f t="shared" si="165"/>
        <v>0</v>
      </c>
      <c r="EZ163">
        <f t="shared" si="166"/>
        <v>0</v>
      </c>
      <c r="FA163">
        <f t="shared" si="167"/>
        <v>0</v>
      </c>
      <c r="FB163">
        <f t="shared" si="168"/>
        <v>0</v>
      </c>
      <c r="FC163">
        <f t="shared" si="169"/>
        <v>0</v>
      </c>
    </row>
    <row r="164" spans="1:159">
      <c r="A164" s="139">
        <v>62</v>
      </c>
      <c r="B164" s="139" t="s">
        <v>517</v>
      </c>
      <c r="C164" s="139">
        <v>5</v>
      </c>
      <c r="D164">
        <v>2</v>
      </c>
      <c r="E164" s="5">
        <v>3</v>
      </c>
      <c r="F164" s="5">
        <v>18</v>
      </c>
      <c r="G164" s="5">
        <v>1</v>
      </c>
      <c r="H164" s="5">
        <v>90</v>
      </c>
      <c r="K164" s="109">
        <f t="shared" si="170"/>
        <v>0</v>
      </c>
      <c r="M164" s="109">
        <f t="shared" si="171"/>
        <v>0</v>
      </c>
      <c r="X164" s="109">
        <f t="shared" si="172"/>
        <v>0</v>
      </c>
      <c r="AI164" s="109">
        <f t="shared" si="173"/>
        <v>0</v>
      </c>
      <c r="AT164" s="109">
        <f t="shared" si="174"/>
        <v>0</v>
      </c>
      <c r="BA164" s="109">
        <f t="shared" si="175"/>
        <v>0</v>
      </c>
      <c r="BB164" s="113"/>
      <c r="BC164" s="113"/>
      <c r="BD164" s="113"/>
      <c r="BE164" s="113"/>
      <c r="BF164" s="113"/>
      <c r="BG164" s="113"/>
      <c r="BH164" s="113"/>
      <c r="BI164" s="113"/>
      <c r="BJ164" s="113"/>
      <c r="BK164" s="113"/>
      <c r="BL164" s="109">
        <f t="shared" si="176"/>
        <v>0</v>
      </c>
      <c r="BW164" s="109">
        <f t="shared" si="177"/>
        <v>0</v>
      </c>
      <c r="BZ164" s="109">
        <f t="shared" si="178"/>
        <v>0</v>
      </c>
      <c r="CA164" s="3"/>
      <c r="CB164" s="3"/>
      <c r="CC164" s="3"/>
      <c r="CD164" s="3"/>
      <c r="CE164" s="109">
        <f t="shared" si="179"/>
        <v>0</v>
      </c>
      <c r="CJ164" s="109">
        <f t="shared" si="180"/>
        <v>0</v>
      </c>
      <c r="CQ164" s="109">
        <f t="shared" si="181"/>
        <v>0</v>
      </c>
      <c r="CV164" s="109">
        <f t="shared" si="182"/>
        <v>0</v>
      </c>
      <c r="DA164" s="109">
        <f t="shared" si="183"/>
        <v>0</v>
      </c>
      <c r="DF164" s="109">
        <f t="shared" si="184"/>
        <v>0</v>
      </c>
      <c r="DK164" s="109">
        <f t="shared" si="185"/>
        <v>0</v>
      </c>
      <c r="DP164" s="109">
        <f t="shared" si="186"/>
        <v>0</v>
      </c>
      <c r="DU164" s="109">
        <f t="shared" si="187"/>
        <v>0</v>
      </c>
      <c r="DZ164" s="109">
        <f t="shared" si="188"/>
        <v>0</v>
      </c>
      <c r="EE164" s="109">
        <f t="shared" si="189"/>
        <v>0</v>
      </c>
      <c r="EF164" s="3"/>
      <c r="EG164" s="3"/>
      <c r="EH164" s="3"/>
      <c r="EI164" s="3"/>
      <c r="EJ164" s="109">
        <f t="shared" si="190"/>
        <v>0</v>
      </c>
      <c r="EK164" s="3">
        <f t="shared" si="191"/>
        <v>503</v>
      </c>
      <c r="EL164" t="str">
        <f>+VLOOKUP(A164,'[1]Listado jugadores VALORES'!$A:$D,4,FALSE)</f>
        <v>Delantero</v>
      </c>
      <c r="EM164">
        <f>+VLOOKUP(EK164,Clubes!$A:$O,15,FALSE)</f>
        <v>3</v>
      </c>
      <c r="EN164">
        <f>+VLOOKUP(EK164,Clubes!$A:$M,13,FALSE)</f>
        <v>3</v>
      </c>
      <c r="EO164">
        <f t="shared" si="155"/>
        <v>2</v>
      </c>
      <c r="EP164">
        <f t="shared" si="156"/>
        <v>2</v>
      </c>
      <c r="EQ164">
        <f t="shared" si="157"/>
        <v>0</v>
      </c>
      <c r="ER164">
        <f t="shared" si="158"/>
        <v>0</v>
      </c>
      <c r="ES164">
        <f t="shared" si="159"/>
        <v>0</v>
      </c>
      <c r="ET164">
        <f t="shared" si="160"/>
        <v>0</v>
      </c>
      <c r="EU164">
        <f t="shared" si="161"/>
        <v>0</v>
      </c>
      <c r="EV164">
        <f t="shared" si="162"/>
        <v>0</v>
      </c>
      <c r="EW164">
        <f t="shared" si="163"/>
        <v>0</v>
      </c>
      <c r="EX164">
        <f t="shared" si="164"/>
        <v>0</v>
      </c>
      <c r="EY164">
        <f t="shared" si="165"/>
        <v>0</v>
      </c>
      <c r="EZ164">
        <f t="shared" si="166"/>
        <v>0</v>
      </c>
      <c r="FA164">
        <f t="shared" si="167"/>
        <v>0</v>
      </c>
      <c r="FB164">
        <f t="shared" si="168"/>
        <v>-1</v>
      </c>
      <c r="FC164">
        <f t="shared" si="169"/>
        <v>3</v>
      </c>
    </row>
    <row r="165" spans="1:159">
      <c r="A165" s="139">
        <v>72</v>
      </c>
      <c r="B165" s="139" t="s">
        <v>518</v>
      </c>
      <c r="C165" s="139">
        <v>5</v>
      </c>
      <c r="D165">
        <v>2</v>
      </c>
      <c r="E165" s="5">
        <v>3</v>
      </c>
      <c r="F165" s="5">
        <v>18</v>
      </c>
      <c r="G165" s="5">
        <v>3</v>
      </c>
      <c r="K165" s="109">
        <f t="shared" si="170"/>
        <v>0</v>
      </c>
      <c r="M165" s="109">
        <f t="shared" si="171"/>
        <v>0</v>
      </c>
      <c r="X165" s="109">
        <f t="shared" si="172"/>
        <v>0</v>
      </c>
      <c r="AI165" s="109">
        <f t="shared" si="173"/>
        <v>0</v>
      </c>
      <c r="AT165" s="109">
        <f t="shared" si="174"/>
        <v>0</v>
      </c>
      <c r="BA165" s="109">
        <f t="shared" si="175"/>
        <v>0</v>
      </c>
      <c r="BB165" s="113"/>
      <c r="BC165" s="113"/>
      <c r="BD165" s="113"/>
      <c r="BE165" s="113"/>
      <c r="BF165" s="113"/>
      <c r="BG165" s="113"/>
      <c r="BH165" s="113"/>
      <c r="BI165" s="113"/>
      <c r="BJ165" s="113"/>
      <c r="BK165" s="113"/>
      <c r="BL165" s="109">
        <f t="shared" si="176"/>
        <v>0</v>
      </c>
      <c r="BW165" s="109">
        <f t="shared" si="177"/>
        <v>0</v>
      </c>
      <c r="BZ165" s="109">
        <f t="shared" si="178"/>
        <v>0</v>
      </c>
      <c r="CA165" s="3"/>
      <c r="CB165" s="3"/>
      <c r="CC165" s="3"/>
      <c r="CD165" s="3"/>
      <c r="CE165" s="109">
        <f t="shared" si="179"/>
        <v>0</v>
      </c>
      <c r="CJ165" s="109">
        <f t="shared" si="180"/>
        <v>0</v>
      </c>
      <c r="CQ165" s="109">
        <f t="shared" si="181"/>
        <v>0</v>
      </c>
      <c r="CV165" s="109">
        <f t="shared" si="182"/>
        <v>0</v>
      </c>
      <c r="DA165" s="109">
        <f t="shared" si="183"/>
        <v>0</v>
      </c>
      <c r="DF165" s="109">
        <f t="shared" si="184"/>
        <v>0</v>
      </c>
      <c r="DK165" s="109">
        <f t="shared" si="185"/>
        <v>0</v>
      </c>
      <c r="DP165" s="109">
        <f t="shared" si="186"/>
        <v>0</v>
      </c>
      <c r="DU165" s="109">
        <f t="shared" si="187"/>
        <v>0</v>
      </c>
      <c r="DZ165" s="109">
        <f t="shared" si="188"/>
        <v>0</v>
      </c>
      <c r="EE165" s="109">
        <f t="shared" si="189"/>
        <v>0</v>
      </c>
      <c r="EF165" s="3"/>
      <c r="EG165" s="3"/>
      <c r="EH165" s="3"/>
      <c r="EI165" s="3"/>
      <c r="EJ165" s="109">
        <f t="shared" si="190"/>
        <v>0</v>
      </c>
      <c r="EK165" s="3">
        <f t="shared" si="191"/>
        <v>503</v>
      </c>
      <c r="EL165" t="str">
        <f>+VLOOKUP(A165,'[1]Listado jugadores VALORES'!$A:$D,4,FALSE)</f>
        <v>Defensa</v>
      </c>
      <c r="EM165">
        <f>+VLOOKUP(EK165,Clubes!$A:$O,15,FALSE)</f>
        <v>3</v>
      </c>
      <c r="EN165">
        <f>+VLOOKUP(EK165,Clubes!$A:$M,13,FALSE)</f>
        <v>3</v>
      </c>
      <c r="EO165">
        <f t="shared" si="155"/>
        <v>0</v>
      </c>
      <c r="EP165">
        <f t="shared" si="156"/>
        <v>0</v>
      </c>
      <c r="EQ165">
        <f t="shared" si="157"/>
        <v>0</v>
      </c>
      <c r="ER165">
        <f t="shared" si="158"/>
        <v>0</v>
      </c>
      <c r="ES165">
        <f t="shared" si="159"/>
        <v>0</v>
      </c>
      <c r="ET165">
        <f t="shared" si="160"/>
        <v>0</v>
      </c>
      <c r="EU165">
        <f t="shared" si="161"/>
        <v>0</v>
      </c>
      <c r="EV165">
        <f t="shared" si="162"/>
        <v>0</v>
      </c>
      <c r="EW165">
        <f t="shared" si="163"/>
        <v>0</v>
      </c>
      <c r="EX165">
        <f t="shared" si="164"/>
        <v>0</v>
      </c>
      <c r="EY165">
        <f t="shared" si="165"/>
        <v>0</v>
      </c>
      <c r="EZ165">
        <f t="shared" si="166"/>
        <v>0</v>
      </c>
      <c r="FA165">
        <f t="shared" si="167"/>
        <v>0</v>
      </c>
      <c r="FB165">
        <f t="shared" si="168"/>
        <v>0</v>
      </c>
      <c r="FC165">
        <f t="shared" si="169"/>
        <v>0</v>
      </c>
    </row>
    <row r="166" spans="1:159">
      <c r="A166" s="139">
        <v>1784</v>
      </c>
      <c r="B166" s="139" t="s">
        <v>519</v>
      </c>
      <c r="C166" s="139">
        <v>5</v>
      </c>
      <c r="D166">
        <v>2</v>
      </c>
      <c r="E166" s="5">
        <v>3</v>
      </c>
      <c r="F166" s="5">
        <v>18</v>
      </c>
      <c r="G166" s="5">
        <v>2</v>
      </c>
      <c r="K166" s="109">
        <f t="shared" si="170"/>
        <v>0</v>
      </c>
      <c r="M166" s="109">
        <f t="shared" si="171"/>
        <v>0</v>
      </c>
      <c r="X166" s="109">
        <f t="shared" si="172"/>
        <v>0</v>
      </c>
      <c r="AI166" s="109">
        <f t="shared" si="173"/>
        <v>0</v>
      </c>
      <c r="AT166" s="109">
        <f t="shared" si="174"/>
        <v>0</v>
      </c>
      <c r="BA166" s="109">
        <f t="shared" si="175"/>
        <v>0</v>
      </c>
      <c r="BB166" s="113"/>
      <c r="BC166" s="113"/>
      <c r="BD166" s="113"/>
      <c r="BE166" s="113"/>
      <c r="BF166" s="113"/>
      <c r="BG166" s="113"/>
      <c r="BH166" s="113"/>
      <c r="BI166" s="113"/>
      <c r="BJ166" s="113"/>
      <c r="BK166" s="113"/>
      <c r="BL166" s="109">
        <f t="shared" si="176"/>
        <v>0</v>
      </c>
      <c r="BW166" s="109">
        <f t="shared" si="177"/>
        <v>0</v>
      </c>
      <c r="BZ166" s="109">
        <f t="shared" si="178"/>
        <v>0</v>
      </c>
      <c r="CA166" s="3"/>
      <c r="CB166" s="3"/>
      <c r="CC166" s="3"/>
      <c r="CD166" s="3"/>
      <c r="CE166" s="109">
        <f t="shared" si="179"/>
        <v>0</v>
      </c>
      <c r="CJ166" s="109">
        <f t="shared" si="180"/>
        <v>0</v>
      </c>
      <c r="CQ166" s="109">
        <f t="shared" si="181"/>
        <v>0</v>
      </c>
      <c r="CV166" s="109">
        <f t="shared" si="182"/>
        <v>0</v>
      </c>
      <c r="DA166" s="109">
        <f t="shared" si="183"/>
        <v>0</v>
      </c>
      <c r="DF166" s="109">
        <f t="shared" si="184"/>
        <v>0</v>
      </c>
      <c r="DK166" s="109">
        <f t="shared" si="185"/>
        <v>0</v>
      </c>
      <c r="DP166" s="109">
        <f t="shared" si="186"/>
        <v>0</v>
      </c>
      <c r="DU166" s="109">
        <f t="shared" si="187"/>
        <v>0</v>
      </c>
      <c r="DZ166" s="109">
        <f t="shared" si="188"/>
        <v>0</v>
      </c>
      <c r="EE166" s="109">
        <f t="shared" si="189"/>
        <v>0</v>
      </c>
      <c r="EF166" s="3"/>
      <c r="EG166" s="3"/>
      <c r="EH166" s="3"/>
      <c r="EI166" s="3"/>
      <c r="EJ166" s="109">
        <f t="shared" si="190"/>
        <v>0</v>
      </c>
      <c r="EK166" s="3">
        <f t="shared" si="191"/>
        <v>503</v>
      </c>
      <c r="EL166" t="str">
        <f>+VLOOKUP(A166,'[1]Listado jugadores VALORES'!$A:$D,4,FALSE)</f>
        <v>Volante</v>
      </c>
      <c r="EM166">
        <f>+VLOOKUP(EK166,Clubes!$A:$O,15,FALSE)</f>
        <v>3</v>
      </c>
      <c r="EN166">
        <f>+VLOOKUP(EK166,Clubes!$A:$M,13,FALSE)</f>
        <v>3</v>
      </c>
      <c r="EO166">
        <f t="shared" si="155"/>
        <v>1</v>
      </c>
      <c r="EP166">
        <f t="shared" si="156"/>
        <v>0</v>
      </c>
      <c r="EQ166">
        <f t="shared" si="157"/>
        <v>0</v>
      </c>
      <c r="ER166">
        <f t="shared" si="158"/>
        <v>0</v>
      </c>
      <c r="ES166">
        <f t="shared" si="159"/>
        <v>0</v>
      </c>
      <c r="ET166">
        <f t="shared" si="160"/>
        <v>0</v>
      </c>
      <c r="EU166">
        <f t="shared" si="161"/>
        <v>0</v>
      </c>
      <c r="EV166">
        <f t="shared" si="162"/>
        <v>0</v>
      </c>
      <c r="EW166">
        <f t="shared" si="163"/>
        <v>0</v>
      </c>
      <c r="EX166">
        <f t="shared" si="164"/>
        <v>0</v>
      </c>
      <c r="EY166">
        <f t="shared" si="165"/>
        <v>0</v>
      </c>
      <c r="EZ166">
        <f t="shared" si="166"/>
        <v>0</v>
      </c>
      <c r="FA166">
        <f t="shared" si="167"/>
        <v>0</v>
      </c>
      <c r="FB166">
        <f t="shared" si="168"/>
        <v>0</v>
      </c>
      <c r="FC166">
        <f t="shared" si="169"/>
        <v>1</v>
      </c>
    </row>
    <row r="167" spans="1:159">
      <c r="A167" s="139">
        <v>94</v>
      </c>
      <c r="B167" s="140" t="s">
        <v>520</v>
      </c>
      <c r="C167" s="139">
        <v>5</v>
      </c>
      <c r="D167">
        <v>2</v>
      </c>
      <c r="E167" s="5">
        <v>3</v>
      </c>
      <c r="F167" s="5">
        <v>18</v>
      </c>
      <c r="G167" s="5">
        <v>2</v>
      </c>
      <c r="K167" s="109">
        <f t="shared" si="170"/>
        <v>0</v>
      </c>
      <c r="M167" s="109">
        <f t="shared" si="171"/>
        <v>0</v>
      </c>
      <c r="X167" s="109">
        <f t="shared" si="172"/>
        <v>0</v>
      </c>
      <c r="AI167" s="109">
        <f t="shared" si="173"/>
        <v>0</v>
      </c>
      <c r="AT167" s="109">
        <f t="shared" si="174"/>
        <v>0</v>
      </c>
      <c r="BA167" s="109">
        <f t="shared" si="175"/>
        <v>0</v>
      </c>
      <c r="BB167" s="113"/>
      <c r="BC167" s="113"/>
      <c r="BD167" s="113"/>
      <c r="BE167" s="113"/>
      <c r="BF167" s="113"/>
      <c r="BG167" s="113"/>
      <c r="BH167" s="113"/>
      <c r="BI167" s="113"/>
      <c r="BJ167" s="113"/>
      <c r="BK167" s="113"/>
      <c r="BL167" s="109">
        <f t="shared" si="176"/>
        <v>0</v>
      </c>
      <c r="BW167" s="109">
        <f t="shared" si="177"/>
        <v>0</v>
      </c>
      <c r="BZ167" s="109">
        <f t="shared" si="178"/>
        <v>0</v>
      </c>
      <c r="CA167" s="3"/>
      <c r="CB167" s="3"/>
      <c r="CC167" s="3"/>
      <c r="CD167" s="3"/>
      <c r="CE167" s="109">
        <f t="shared" si="179"/>
        <v>0</v>
      </c>
      <c r="CJ167" s="109">
        <f t="shared" si="180"/>
        <v>0</v>
      </c>
      <c r="CQ167" s="109">
        <f t="shared" si="181"/>
        <v>0</v>
      </c>
      <c r="CV167" s="109">
        <f t="shared" si="182"/>
        <v>0</v>
      </c>
      <c r="DA167" s="109">
        <f t="shared" si="183"/>
        <v>0</v>
      </c>
      <c r="DF167" s="109">
        <f t="shared" si="184"/>
        <v>0</v>
      </c>
      <c r="DK167" s="109">
        <f t="shared" si="185"/>
        <v>0</v>
      </c>
      <c r="DP167" s="109">
        <f t="shared" si="186"/>
        <v>0</v>
      </c>
      <c r="DU167" s="109">
        <f t="shared" si="187"/>
        <v>0</v>
      </c>
      <c r="DZ167" s="109">
        <f t="shared" si="188"/>
        <v>0</v>
      </c>
      <c r="EE167" s="109">
        <f t="shared" si="189"/>
        <v>0</v>
      </c>
      <c r="EF167" s="3"/>
      <c r="EG167" s="3"/>
      <c r="EH167" s="3"/>
      <c r="EI167" s="3"/>
      <c r="EJ167" s="109">
        <f t="shared" si="190"/>
        <v>0</v>
      </c>
      <c r="EK167" s="3">
        <f t="shared" si="191"/>
        <v>503</v>
      </c>
      <c r="EL167" t="str">
        <f>+VLOOKUP(A167,'[1]Listado jugadores VALORES'!$A:$D,4,FALSE)</f>
        <v>Portero</v>
      </c>
      <c r="EM167">
        <f>+VLOOKUP(EK167,Clubes!$A:$O,15,FALSE)</f>
        <v>3</v>
      </c>
      <c r="EN167">
        <f>+VLOOKUP(EK167,Clubes!$A:$M,13,FALSE)</f>
        <v>3</v>
      </c>
      <c r="EO167">
        <f t="shared" si="155"/>
        <v>1</v>
      </c>
      <c r="EP167">
        <f t="shared" si="156"/>
        <v>0</v>
      </c>
      <c r="EQ167">
        <f t="shared" si="157"/>
        <v>0</v>
      </c>
      <c r="ER167">
        <f t="shared" si="158"/>
        <v>0</v>
      </c>
      <c r="ES167">
        <f t="shared" si="159"/>
        <v>0</v>
      </c>
      <c r="ET167">
        <f t="shared" si="160"/>
        <v>0</v>
      </c>
      <c r="EU167">
        <f t="shared" si="161"/>
        <v>0</v>
      </c>
      <c r="EV167">
        <f t="shared" si="162"/>
        <v>0</v>
      </c>
      <c r="EW167">
        <f t="shared" si="163"/>
        <v>0</v>
      </c>
      <c r="EX167">
        <f t="shared" si="164"/>
        <v>0</v>
      </c>
      <c r="EY167">
        <f t="shared" si="165"/>
        <v>0</v>
      </c>
      <c r="EZ167">
        <f t="shared" si="166"/>
        <v>0</v>
      </c>
      <c r="FA167">
        <f t="shared" si="167"/>
        <v>0</v>
      </c>
      <c r="FB167">
        <f t="shared" si="168"/>
        <v>0</v>
      </c>
      <c r="FC167">
        <f t="shared" si="169"/>
        <v>1</v>
      </c>
    </row>
    <row r="168" spans="1:159">
      <c r="A168" s="139">
        <v>122</v>
      </c>
      <c r="B168" s="139" t="s">
        <v>521</v>
      </c>
      <c r="C168" s="139">
        <v>5</v>
      </c>
      <c r="D168">
        <v>2</v>
      </c>
      <c r="E168" s="5">
        <v>3</v>
      </c>
      <c r="F168" s="5">
        <v>18</v>
      </c>
      <c r="G168" s="5">
        <v>1</v>
      </c>
      <c r="H168" s="5">
        <v>90</v>
      </c>
      <c r="I168" s="4">
        <f>45+35</f>
        <v>80</v>
      </c>
      <c r="K168" s="109">
        <f t="shared" si="170"/>
        <v>1</v>
      </c>
      <c r="M168" s="109">
        <f t="shared" si="171"/>
        <v>0</v>
      </c>
      <c r="N168" s="4">
        <f>45+27</f>
        <v>72</v>
      </c>
      <c r="X168" s="109">
        <f t="shared" si="172"/>
        <v>1</v>
      </c>
      <c r="Y168" s="3">
        <v>1</v>
      </c>
      <c r="AI168" s="109">
        <f t="shared" si="173"/>
        <v>1</v>
      </c>
      <c r="AJ168" s="3">
        <v>3</v>
      </c>
      <c r="AT168" s="109">
        <f t="shared" si="174"/>
        <v>1</v>
      </c>
      <c r="BA168" s="109">
        <f t="shared" si="175"/>
        <v>0</v>
      </c>
      <c r="BB168" s="113">
        <v>0</v>
      </c>
      <c r="BC168" s="113"/>
      <c r="BD168" s="113"/>
      <c r="BE168" s="113"/>
      <c r="BF168" s="113"/>
      <c r="BG168" s="113"/>
      <c r="BH168" s="113"/>
      <c r="BI168" s="113"/>
      <c r="BJ168" s="113"/>
      <c r="BK168" s="113"/>
      <c r="BL168" s="109">
        <f t="shared" si="176"/>
        <v>0</v>
      </c>
      <c r="BW168" s="109">
        <f t="shared" si="177"/>
        <v>0</v>
      </c>
      <c r="BZ168" s="109">
        <f t="shared" si="178"/>
        <v>0</v>
      </c>
      <c r="CA168" s="3"/>
      <c r="CB168" s="3"/>
      <c r="CC168" s="3"/>
      <c r="CD168" s="3"/>
      <c r="CE168" s="109">
        <f t="shared" si="179"/>
        <v>0</v>
      </c>
      <c r="CJ168" s="109">
        <f t="shared" si="180"/>
        <v>0</v>
      </c>
      <c r="CQ168" s="109">
        <f t="shared" si="181"/>
        <v>0</v>
      </c>
      <c r="CV168" s="109">
        <f t="shared" si="182"/>
        <v>0</v>
      </c>
      <c r="DA168" s="109">
        <f t="shared" si="183"/>
        <v>0</v>
      </c>
      <c r="DF168" s="109">
        <f t="shared" si="184"/>
        <v>0</v>
      </c>
      <c r="DK168" s="109">
        <f t="shared" si="185"/>
        <v>0</v>
      </c>
      <c r="DP168" s="109">
        <f t="shared" si="186"/>
        <v>0</v>
      </c>
      <c r="DU168" s="109">
        <f t="shared" si="187"/>
        <v>0</v>
      </c>
      <c r="DZ168" s="109">
        <f t="shared" si="188"/>
        <v>0</v>
      </c>
      <c r="EE168" s="109">
        <f t="shared" si="189"/>
        <v>0</v>
      </c>
      <c r="EF168" s="3"/>
      <c r="EG168" s="3"/>
      <c r="EH168" s="3"/>
      <c r="EI168" s="3"/>
      <c r="EJ168" s="109">
        <f t="shared" si="190"/>
        <v>0</v>
      </c>
      <c r="EK168" s="3">
        <f t="shared" si="191"/>
        <v>503</v>
      </c>
      <c r="EL168" t="str">
        <f>+VLOOKUP(A168,'[1]Listado jugadores VALORES'!$A:$D,4,FALSE)</f>
        <v>Delantero</v>
      </c>
      <c r="EM168">
        <f>+VLOOKUP(EK168,Clubes!$A:$O,15,FALSE)</f>
        <v>3</v>
      </c>
      <c r="EN168">
        <f>+VLOOKUP(EK168,Clubes!$A:$M,13,FALSE)</f>
        <v>3</v>
      </c>
      <c r="EO168">
        <f t="shared" si="155"/>
        <v>2</v>
      </c>
      <c r="EP168">
        <f t="shared" si="156"/>
        <v>2</v>
      </c>
      <c r="EQ168">
        <f t="shared" si="157"/>
        <v>-1</v>
      </c>
      <c r="ER168">
        <f t="shared" si="158"/>
        <v>0</v>
      </c>
      <c r="ES168">
        <f t="shared" si="159"/>
        <v>4</v>
      </c>
      <c r="ET168">
        <f t="shared" si="160"/>
        <v>0</v>
      </c>
      <c r="EU168">
        <f t="shared" si="161"/>
        <v>0</v>
      </c>
      <c r="EV168">
        <f t="shared" si="162"/>
        <v>0</v>
      </c>
      <c r="EW168">
        <f t="shared" si="163"/>
        <v>0</v>
      </c>
      <c r="EX168">
        <f t="shared" si="164"/>
        <v>0</v>
      </c>
      <c r="EY168">
        <f t="shared" si="165"/>
        <v>0</v>
      </c>
      <c r="EZ168">
        <f t="shared" si="166"/>
        <v>0</v>
      </c>
      <c r="FA168">
        <f t="shared" si="167"/>
        <v>0</v>
      </c>
      <c r="FB168">
        <f t="shared" si="168"/>
        <v>-1</v>
      </c>
      <c r="FC168">
        <f t="shared" si="169"/>
        <v>6</v>
      </c>
    </row>
    <row r="169" spans="1:159">
      <c r="A169" s="139">
        <v>1014</v>
      </c>
      <c r="B169" s="139" t="s">
        <v>522</v>
      </c>
      <c r="C169" s="139">
        <v>5</v>
      </c>
      <c r="D169">
        <v>2</v>
      </c>
      <c r="E169" s="5">
        <v>3</v>
      </c>
      <c r="F169" s="5">
        <v>18</v>
      </c>
      <c r="G169" s="5">
        <v>1</v>
      </c>
      <c r="H169" s="5">
        <v>90</v>
      </c>
      <c r="K169" s="109">
        <f t="shared" si="170"/>
        <v>0</v>
      </c>
      <c r="M169" s="109">
        <f t="shared" si="171"/>
        <v>0</v>
      </c>
      <c r="X169" s="109">
        <f t="shared" si="172"/>
        <v>0</v>
      </c>
      <c r="AI169" s="109">
        <f t="shared" si="173"/>
        <v>0</v>
      </c>
      <c r="AT169" s="109">
        <f t="shared" si="174"/>
        <v>0</v>
      </c>
      <c r="BA169" s="109">
        <f t="shared" si="175"/>
        <v>0</v>
      </c>
      <c r="BB169" s="113"/>
      <c r="BC169" s="113"/>
      <c r="BD169" s="113"/>
      <c r="BE169" s="113"/>
      <c r="BF169" s="113"/>
      <c r="BG169" s="113"/>
      <c r="BH169" s="113"/>
      <c r="BI169" s="113"/>
      <c r="BJ169" s="113"/>
      <c r="BK169" s="113"/>
      <c r="BL169" s="109">
        <f t="shared" si="176"/>
        <v>0</v>
      </c>
      <c r="BW169" s="109">
        <f t="shared" si="177"/>
        <v>0</v>
      </c>
      <c r="BZ169" s="109">
        <f t="shared" si="178"/>
        <v>0</v>
      </c>
      <c r="CA169" s="3"/>
      <c r="CB169" s="3"/>
      <c r="CC169" s="3"/>
      <c r="CD169" s="3"/>
      <c r="CE169" s="109">
        <f t="shared" si="179"/>
        <v>0</v>
      </c>
      <c r="CJ169" s="109">
        <f t="shared" si="180"/>
        <v>0</v>
      </c>
      <c r="CQ169" s="109">
        <f t="shared" si="181"/>
        <v>0</v>
      </c>
      <c r="CV169" s="109">
        <f t="shared" si="182"/>
        <v>0</v>
      </c>
      <c r="DA169" s="109">
        <f t="shared" si="183"/>
        <v>0</v>
      </c>
      <c r="DF169" s="109">
        <f t="shared" si="184"/>
        <v>0</v>
      </c>
      <c r="DK169" s="109">
        <f t="shared" si="185"/>
        <v>0</v>
      </c>
      <c r="DP169" s="109">
        <f t="shared" si="186"/>
        <v>0</v>
      </c>
      <c r="DU169" s="109">
        <f t="shared" si="187"/>
        <v>0</v>
      </c>
      <c r="DZ169" s="109">
        <f t="shared" si="188"/>
        <v>0</v>
      </c>
      <c r="EE169" s="109">
        <f t="shared" si="189"/>
        <v>0</v>
      </c>
      <c r="EF169" s="3"/>
      <c r="EG169" s="3"/>
      <c r="EH169" s="3"/>
      <c r="EI169" s="3"/>
      <c r="EJ169" s="109">
        <f t="shared" si="190"/>
        <v>0</v>
      </c>
      <c r="EK169" s="3">
        <f t="shared" si="191"/>
        <v>503</v>
      </c>
      <c r="EL169" t="str">
        <f>+VLOOKUP(A169,'[1]Listado jugadores VALORES'!$A:$D,4,FALSE)</f>
        <v>Defensa</v>
      </c>
      <c r="EM169">
        <f>+VLOOKUP(EK169,Clubes!$A:$O,15,FALSE)</f>
        <v>3</v>
      </c>
      <c r="EN169">
        <f>+VLOOKUP(EK169,Clubes!$A:$M,13,FALSE)</f>
        <v>3</v>
      </c>
      <c r="EO169">
        <f t="shared" si="155"/>
        <v>2</v>
      </c>
      <c r="EP169">
        <f t="shared" si="156"/>
        <v>2</v>
      </c>
      <c r="EQ169">
        <f t="shared" si="157"/>
        <v>0</v>
      </c>
      <c r="ER169">
        <f t="shared" si="158"/>
        <v>0</v>
      </c>
      <c r="ES169">
        <f t="shared" si="159"/>
        <v>0</v>
      </c>
      <c r="ET169">
        <f t="shared" si="160"/>
        <v>0</v>
      </c>
      <c r="EU169">
        <f t="shared" si="161"/>
        <v>0</v>
      </c>
      <c r="EV169">
        <f t="shared" si="162"/>
        <v>0</v>
      </c>
      <c r="EW169">
        <f t="shared" si="163"/>
        <v>-2</v>
      </c>
      <c r="EX169">
        <f t="shared" si="164"/>
        <v>0</v>
      </c>
      <c r="EY169">
        <f t="shared" si="165"/>
        <v>0</v>
      </c>
      <c r="EZ169">
        <f t="shared" si="166"/>
        <v>0</v>
      </c>
      <c r="FA169">
        <f t="shared" si="167"/>
        <v>0</v>
      </c>
      <c r="FB169">
        <f t="shared" si="168"/>
        <v>-1</v>
      </c>
      <c r="FC169">
        <f t="shared" si="169"/>
        <v>1</v>
      </c>
    </row>
    <row r="170" spans="1:159">
      <c r="A170" s="139">
        <v>1913</v>
      </c>
      <c r="B170" s="139" t="s">
        <v>523</v>
      </c>
      <c r="C170" s="139">
        <v>5</v>
      </c>
      <c r="D170">
        <v>2</v>
      </c>
      <c r="E170" s="5">
        <v>3</v>
      </c>
      <c r="F170" s="5">
        <v>18</v>
      </c>
      <c r="G170" s="5">
        <v>3</v>
      </c>
      <c r="K170" s="109">
        <f t="shared" si="170"/>
        <v>0</v>
      </c>
      <c r="M170" s="109">
        <f t="shared" si="171"/>
        <v>0</v>
      </c>
      <c r="X170" s="109">
        <f t="shared" si="172"/>
        <v>0</v>
      </c>
      <c r="AI170" s="109">
        <f t="shared" si="173"/>
        <v>0</v>
      </c>
      <c r="AT170" s="109">
        <f t="shared" si="174"/>
        <v>0</v>
      </c>
      <c r="BA170" s="109">
        <f t="shared" si="175"/>
        <v>0</v>
      </c>
      <c r="BB170" s="113"/>
      <c r="BC170" s="113"/>
      <c r="BD170" s="113"/>
      <c r="BE170" s="113"/>
      <c r="BF170" s="113"/>
      <c r="BG170" s="113"/>
      <c r="BH170" s="113"/>
      <c r="BI170" s="113"/>
      <c r="BJ170" s="113"/>
      <c r="BK170" s="113"/>
      <c r="BL170" s="109">
        <f t="shared" si="176"/>
        <v>0</v>
      </c>
      <c r="BW170" s="109">
        <f t="shared" si="177"/>
        <v>0</v>
      </c>
      <c r="BZ170" s="109">
        <f t="shared" si="178"/>
        <v>0</v>
      </c>
      <c r="CA170" s="3"/>
      <c r="CB170" s="3"/>
      <c r="CC170" s="3"/>
      <c r="CD170" s="3"/>
      <c r="CE170" s="109">
        <f t="shared" si="179"/>
        <v>0</v>
      </c>
      <c r="CJ170" s="109">
        <f t="shared" si="180"/>
        <v>0</v>
      </c>
      <c r="CQ170" s="109">
        <f t="shared" si="181"/>
        <v>0</v>
      </c>
      <c r="CV170" s="109">
        <f t="shared" si="182"/>
        <v>0</v>
      </c>
      <c r="DA170" s="109">
        <f t="shared" si="183"/>
        <v>0</v>
      </c>
      <c r="DF170" s="109">
        <f t="shared" si="184"/>
        <v>0</v>
      </c>
      <c r="DK170" s="109">
        <f t="shared" si="185"/>
        <v>0</v>
      </c>
      <c r="DP170" s="109">
        <f t="shared" si="186"/>
        <v>0</v>
      </c>
      <c r="DU170" s="109">
        <f t="shared" si="187"/>
        <v>0</v>
      </c>
      <c r="DZ170" s="109">
        <f t="shared" si="188"/>
        <v>0</v>
      </c>
      <c r="EE170" s="109">
        <f t="shared" si="189"/>
        <v>0</v>
      </c>
      <c r="EF170" s="3"/>
      <c r="EG170" s="3"/>
      <c r="EH170" s="3"/>
      <c r="EI170" s="3"/>
      <c r="EJ170" s="109">
        <f t="shared" si="190"/>
        <v>0</v>
      </c>
      <c r="EK170" s="3">
        <f t="shared" si="191"/>
        <v>503</v>
      </c>
      <c r="EL170" t="str">
        <f>+VLOOKUP(A170,'[1]Listado jugadores VALORES'!$A:$D,4,FALSE)</f>
        <v>Delantero</v>
      </c>
      <c r="EM170">
        <f>+VLOOKUP(EK170,Clubes!$A:$O,15,FALSE)</f>
        <v>3</v>
      </c>
      <c r="EN170">
        <f>+VLOOKUP(EK170,Clubes!$A:$M,13,FALSE)</f>
        <v>3</v>
      </c>
      <c r="EO170">
        <f t="shared" si="155"/>
        <v>0</v>
      </c>
      <c r="EP170">
        <f t="shared" si="156"/>
        <v>0</v>
      </c>
      <c r="EQ170">
        <f t="shared" si="157"/>
        <v>0</v>
      </c>
      <c r="ER170">
        <f t="shared" si="158"/>
        <v>0</v>
      </c>
      <c r="ES170">
        <f t="shared" si="159"/>
        <v>0</v>
      </c>
      <c r="ET170">
        <f t="shared" si="160"/>
        <v>0</v>
      </c>
      <c r="EU170">
        <f t="shared" si="161"/>
        <v>0</v>
      </c>
      <c r="EV170">
        <f t="shared" si="162"/>
        <v>0</v>
      </c>
      <c r="EW170">
        <f t="shared" si="163"/>
        <v>0</v>
      </c>
      <c r="EX170">
        <f t="shared" si="164"/>
        <v>0</v>
      </c>
      <c r="EY170">
        <f t="shared" si="165"/>
        <v>0</v>
      </c>
      <c r="EZ170">
        <f t="shared" si="166"/>
        <v>0</v>
      </c>
      <c r="FA170">
        <f t="shared" si="167"/>
        <v>0</v>
      </c>
      <c r="FB170">
        <f t="shared" si="168"/>
        <v>0</v>
      </c>
      <c r="FC170">
        <f t="shared" si="169"/>
        <v>0</v>
      </c>
    </row>
    <row r="171" spans="1:159">
      <c r="A171" s="139">
        <v>194</v>
      </c>
      <c r="B171" s="139" t="s">
        <v>524</v>
      </c>
      <c r="C171" s="139">
        <v>5</v>
      </c>
      <c r="D171">
        <v>2</v>
      </c>
      <c r="E171" s="5">
        <v>3</v>
      </c>
      <c r="F171" s="5">
        <v>18</v>
      </c>
      <c r="G171" s="5">
        <v>3</v>
      </c>
      <c r="K171" s="109">
        <f t="shared" si="170"/>
        <v>0</v>
      </c>
      <c r="M171" s="109">
        <f t="shared" si="171"/>
        <v>0</v>
      </c>
      <c r="X171" s="109">
        <f t="shared" si="172"/>
        <v>0</v>
      </c>
      <c r="AI171" s="109">
        <f t="shared" si="173"/>
        <v>0</v>
      </c>
      <c r="AT171" s="109">
        <f t="shared" si="174"/>
        <v>0</v>
      </c>
      <c r="BA171" s="109">
        <f t="shared" si="175"/>
        <v>0</v>
      </c>
      <c r="BB171" s="113"/>
      <c r="BC171" s="113"/>
      <c r="BD171" s="113"/>
      <c r="BE171" s="113"/>
      <c r="BF171" s="113"/>
      <c r="BG171" s="113"/>
      <c r="BH171" s="113"/>
      <c r="BI171" s="113"/>
      <c r="BJ171" s="113"/>
      <c r="BK171" s="113"/>
      <c r="BL171" s="109">
        <f t="shared" si="176"/>
        <v>0</v>
      </c>
      <c r="BW171" s="109">
        <f t="shared" si="177"/>
        <v>0</v>
      </c>
      <c r="BZ171" s="109">
        <f t="shared" si="178"/>
        <v>0</v>
      </c>
      <c r="CA171" s="3"/>
      <c r="CB171" s="3"/>
      <c r="CC171" s="3"/>
      <c r="CD171" s="3"/>
      <c r="CE171" s="109">
        <f t="shared" si="179"/>
        <v>0</v>
      </c>
      <c r="CJ171" s="109">
        <f t="shared" si="180"/>
        <v>0</v>
      </c>
      <c r="CQ171" s="109">
        <f t="shared" si="181"/>
        <v>0</v>
      </c>
      <c r="CV171" s="109">
        <f t="shared" si="182"/>
        <v>0</v>
      </c>
      <c r="DA171" s="109">
        <f t="shared" si="183"/>
        <v>0</v>
      </c>
      <c r="DF171" s="109">
        <f t="shared" si="184"/>
        <v>0</v>
      </c>
      <c r="DK171" s="109">
        <f t="shared" si="185"/>
        <v>0</v>
      </c>
      <c r="DP171" s="109">
        <f t="shared" si="186"/>
        <v>0</v>
      </c>
      <c r="DU171" s="109">
        <f t="shared" si="187"/>
        <v>0</v>
      </c>
      <c r="DZ171" s="109">
        <f t="shared" si="188"/>
        <v>0</v>
      </c>
      <c r="EE171" s="109">
        <f t="shared" si="189"/>
        <v>0</v>
      </c>
      <c r="EF171" s="3"/>
      <c r="EG171" s="3"/>
      <c r="EH171" s="3"/>
      <c r="EI171" s="3"/>
      <c r="EJ171" s="109">
        <f t="shared" si="190"/>
        <v>0</v>
      </c>
      <c r="EK171" s="3">
        <f t="shared" si="191"/>
        <v>503</v>
      </c>
      <c r="EL171" t="str">
        <f>+VLOOKUP(A171,'[1]Listado jugadores VALORES'!$A:$D,4,FALSE)</f>
        <v>Defensa</v>
      </c>
      <c r="EM171">
        <f>+VLOOKUP(EK171,Clubes!$A:$O,15,FALSE)</f>
        <v>3</v>
      </c>
      <c r="EN171">
        <f>+VLOOKUP(EK171,Clubes!$A:$M,13,FALSE)</f>
        <v>3</v>
      </c>
      <c r="EO171">
        <f t="shared" si="155"/>
        <v>0</v>
      </c>
      <c r="EP171">
        <f t="shared" si="156"/>
        <v>0</v>
      </c>
      <c r="EQ171">
        <f t="shared" si="157"/>
        <v>0</v>
      </c>
      <c r="ER171">
        <f t="shared" si="158"/>
        <v>0</v>
      </c>
      <c r="ES171">
        <f t="shared" si="159"/>
        <v>0</v>
      </c>
      <c r="ET171">
        <f t="shared" si="160"/>
        <v>0</v>
      </c>
      <c r="EU171">
        <f t="shared" si="161"/>
        <v>0</v>
      </c>
      <c r="EV171">
        <f t="shared" si="162"/>
        <v>0</v>
      </c>
      <c r="EW171">
        <f t="shared" si="163"/>
        <v>0</v>
      </c>
      <c r="EX171">
        <f t="shared" si="164"/>
        <v>0</v>
      </c>
      <c r="EY171">
        <f t="shared" si="165"/>
        <v>0</v>
      </c>
      <c r="EZ171">
        <f t="shared" si="166"/>
        <v>0</v>
      </c>
      <c r="FA171">
        <f t="shared" si="167"/>
        <v>0</v>
      </c>
      <c r="FB171">
        <f t="shared" si="168"/>
        <v>0</v>
      </c>
      <c r="FC171">
        <f t="shared" si="169"/>
        <v>0</v>
      </c>
    </row>
    <row r="172" spans="1:159">
      <c r="A172" s="139">
        <v>1973</v>
      </c>
      <c r="B172" s="139" t="s">
        <v>813</v>
      </c>
      <c r="C172" s="139">
        <v>5</v>
      </c>
      <c r="D172">
        <v>2</v>
      </c>
      <c r="E172" s="5">
        <v>3</v>
      </c>
      <c r="F172" s="5">
        <v>18</v>
      </c>
      <c r="G172" s="5">
        <v>3</v>
      </c>
      <c r="K172" s="109">
        <f t="shared" si="170"/>
        <v>0</v>
      </c>
      <c r="M172" s="109">
        <f t="shared" si="171"/>
        <v>0</v>
      </c>
      <c r="X172" s="109">
        <f t="shared" si="172"/>
        <v>0</v>
      </c>
      <c r="AI172" s="109">
        <f t="shared" si="173"/>
        <v>0</v>
      </c>
      <c r="AT172" s="109">
        <f t="shared" si="174"/>
        <v>0</v>
      </c>
      <c r="BA172" s="109">
        <f t="shared" si="175"/>
        <v>0</v>
      </c>
      <c r="BB172" s="113"/>
      <c r="BC172" s="113"/>
      <c r="BD172" s="113"/>
      <c r="BE172" s="113"/>
      <c r="BF172" s="113"/>
      <c r="BG172" s="113"/>
      <c r="BH172" s="113"/>
      <c r="BI172" s="113"/>
      <c r="BJ172" s="113"/>
      <c r="BK172" s="113"/>
      <c r="BL172" s="109">
        <f t="shared" si="176"/>
        <v>0</v>
      </c>
      <c r="BW172" s="109">
        <f t="shared" si="177"/>
        <v>0</v>
      </c>
      <c r="BZ172" s="109">
        <f t="shared" si="178"/>
        <v>0</v>
      </c>
      <c r="CA172" s="3"/>
      <c r="CB172" s="3"/>
      <c r="CC172" s="3"/>
      <c r="CD172" s="3"/>
      <c r="CE172" s="109">
        <f t="shared" si="179"/>
        <v>0</v>
      </c>
      <c r="CJ172" s="109">
        <f t="shared" si="180"/>
        <v>0</v>
      </c>
      <c r="CQ172" s="109">
        <f t="shared" si="181"/>
        <v>0</v>
      </c>
      <c r="CV172" s="109">
        <f t="shared" si="182"/>
        <v>0</v>
      </c>
      <c r="DA172" s="109">
        <f t="shared" si="183"/>
        <v>0</v>
      </c>
      <c r="DF172" s="109">
        <f t="shared" si="184"/>
        <v>0</v>
      </c>
      <c r="DK172" s="109">
        <f t="shared" si="185"/>
        <v>0</v>
      </c>
      <c r="DP172" s="109">
        <f t="shared" si="186"/>
        <v>0</v>
      </c>
      <c r="DU172" s="109">
        <f t="shared" si="187"/>
        <v>0</v>
      </c>
      <c r="DZ172" s="109">
        <f t="shared" si="188"/>
        <v>0</v>
      </c>
      <c r="EE172" s="109">
        <f t="shared" si="189"/>
        <v>0</v>
      </c>
      <c r="EF172" s="3"/>
      <c r="EG172" s="3"/>
      <c r="EH172" s="3"/>
      <c r="EI172" s="3"/>
      <c r="EJ172" s="109">
        <f t="shared" si="190"/>
        <v>0</v>
      </c>
      <c r="EK172" s="3">
        <f t="shared" si="191"/>
        <v>503</v>
      </c>
      <c r="EL172" t="str">
        <f>+VLOOKUP(A172,'[1]Listado jugadores VALORES'!$A:$D,4,FALSE)</f>
        <v>Volante</v>
      </c>
      <c r="EM172">
        <f>+VLOOKUP(EK172,Clubes!$A:$O,15,FALSE)</f>
        <v>3</v>
      </c>
      <c r="EN172">
        <f>+VLOOKUP(EK172,Clubes!$A:$M,13,FALSE)</f>
        <v>3</v>
      </c>
      <c r="EO172">
        <f t="shared" si="155"/>
        <v>0</v>
      </c>
      <c r="EP172">
        <f t="shared" si="156"/>
        <v>0</v>
      </c>
      <c r="EQ172">
        <f t="shared" si="157"/>
        <v>0</v>
      </c>
      <c r="ER172">
        <f t="shared" si="158"/>
        <v>0</v>
      </c>
      <c r="ES172">
        <f t="shared" si="159"/>
        <v>0</v>
      </c>
      <c r="ET172">
        <f t="shared" si="160"/>
        <v>0</v>
      </c>
      <c r="EU172">
        <f t="shared" si="161"/>
        <v>0</v>
      </c>
      <c r="EV172">
        <f t="shared" si="162"/>
        <v>0</v>
      </c>
      <c r="EW172">
        <f t="shared" si="163"/>
        <v>0</v>
      </c>
      <c r="EX172">
        <f t="shared" si="164"/>
        <v>0</v>
      </c>
      <c r="EY172">
        <f t="shared" si="165"/>
        <v>0</v>
      </c>
      <c r="EZ172">
        <f t="shared" si="166"/>
        <v>0</v>
      </c>
      <c r="FA172">
        <f t="shared" si="167"/>
        <v>0</v>
      </c>
      <c r="FB172">
        <f t="shared" si="168"/>
        <v>0</v>
      </c>
      <c r="FC172">
        <f t="shared" si="169"/>
        <v>0</v>
      </c>
    </row>
    <row r="173" spans="1:159">
      <c r="A173" s="139">
        <v>256</v>
      </c>
      <c r="B173" s="139" t="s">
        <v>526</v>
      </c>
      <c r="C173" s="139">
        <v>5</v>
      </c>
      <c r="D173">
        <v>2</v>
      </c>
      <c r="E173" s="5">
        <v>3</v>
      </c>
      <c r="F173" s="5">
        <v>18</v>
      </c>
      <c r="G173" s="5">
        <v>2</v>
      </c>
      <c r="K173" s="109">
        <f t="shared" si="170"/>
        <v>0</v>
      </c>
      <c r="M173" s="109">
        <f t="shared" si="171"/>
        <v>0</v>
      </c>
      <c r="X173" s="109">
        <f t="shared" si="172"/>
        <v>0</v>
      </c>
      <c r="AI173" s="109">
        <f t="shared" si="173"/>
        <v>0</v>
      </c>
      <c r="AT173" s="109">
        <f t="shared" si="174"/>
        <v>0</v>
      </c>
      <c r="BA173" s="109">
        <f t="shared" si="175"/>
        <v>0</v>
      </c>
      <c r="BB173" s="113"/>
      <c r="BC173" s="113"/>
      <c r="BD173" s="113"/>
      <c r="BE173" s="113"/>
      <c r="BF173" s="113"/>
      <c r="BG173" s="113"/>
      <c r="BH173" s="113"/>
      <c r="BI173" s="113"/>
      <c r="BJ173" s="113"/>
      <c r="BK173" s="113"/>
      <c r="BL173" s="109">
        <f t="shared" si="176"/>
        <v>0</v>
      </c>
      <c r="BW173" s="109">
        <f t="shared" si="177"/>
        <v>0</v>
      </c>
      <c r="BZ173" s="109">
        <f t="shared" si="178"/>
        <v>0</v>
      </c>
      <c r="CA173" s="3"/>
      <c r="CB173" s="3"/>
      <c r="CC173" s="3"/>
      <c r="CD173" s="3"/>
      <c r="CE173" s="109">
        <f t="shared" si="179"/>
        <v>0</v>
      </c>
      <c r="CJ173" s="109">
        <f t="shared" si="180"/>
        <v>0</v>
      </c>
      <c r="CQ173" s="109">
        <f t="shared" si="181"/>
        <v>0</v>
      </c>
      <c r="CV173" s="109">
        <f t="shared" si="182"/>
        <v>0</v>
      </c>
      <c r="DA173" s="109">
        <f t="shared" si="183"/>
        <v>0</v>
      </c>
      <c r="DF173" s="109">
        <f t="shared" si="184"/>
        <v>0</v>
      </c>
      <c r="DK173" s="109">
        <f t="shared" si="185"/>
        <v>0</v>
      </c>
      <c r="DP173" s="109">
        <f t="shared" si="186"/>
        <v>0</v>
      </c>
      <c r="DU173" s="109">
        <f t="shared" si="187"/>
        <v>0</v>
      </c>
      <c r="DZ173" s="109">
        <f t="shared" si="188"/>
        <v>0</v>
      </c>
      <c r="EE173" s="109">
        <f t="shared" si="189"/>
        <v>0</v>
      </c>
      <c r="EF173" s="3"/>
      <c r="EG173" s="3"/>
      <c r="EH173" s="3"/>
      <c r="EI173" s="3"/>
      <c r="EJ173" s="109">
        <f t="shared" si="190"/>
        <v>0</v>
      </c>
      <c r="EK173" s="3">
        <f t="shared" si="191"/>
        <v>503</v>
      </c>
      <c r="EL173" t="str">
        <f>+VLOOKUP(A173,'[1]Listado jugadores VALORES'!$A:$D,4,FALSE)</f>
        <v>Delantero</v>
      </c>
      <c r="EM173">
        <f>+VLOOKUP(EK173,Clubes!$A:$O,15,FALSE)</f>
        <v>3</v>
      </c>
      <c r="EN173">
        <f>+VLOOKUP(EK173,Clubes!$A:$M,13,FALSE)</f>
        <v>3</v>
      </c>
      <c r="EO173">
        <f t="shared" si="155"/>
        <v>1</v>
      </c>
      <c r="EP173">
        <f t="shared" si="156"/>
        <v>0</v>
      </c>
      <c r="EQ173">
        <f t="shared" si="157"/>
        <v>0</v>
      </c>
      <c r="ER173">
        <f t="shared" si="158"/>
        <v>0</v>
      </c>
      <c r="ES173">
        <f t="shared" si="159"/>
        <v>0</v>
      </c>
      <c r="ET173">
        <f t="shared" si="160"/>
        <v>0</v>
      </c>
      <c r="EU173">
        <f t="shared" si="161"/>
        <v>0</v>
      </c>
      <c r="EV173">
        <f t="shared" si="162"/>
        <v>0</v>
      </c>
      <c r="EW173">
        <f t="shared" si="163"/>
        <v>0</v>
      </c>
      <c r="EX173">
        <f t="shared" si="164"/>
        <v>0</v>
      </c>
      <c r="EY173">
        <f t="shared" si="165"/>
        <v>0</v>
      </c>
      <c r="EZ173">
        <f t="shared" si="166"/>
        <v>0</v>
      </c>
      <c r="FA173">
        <f t="shared" si="167"/>
        <v>0</v>
      </c>
      <c r="FB173">
        <f t="shared" si="168"/>
        <v>0</v>
      </c>
      <c r="FC173">
        <f t="shared" si="169"/>
        <v>1</v>
      </c>
    </row>
    <row r="174" spans="1:159">
      <c r="A174" s="139">
        <v>783</v>
      </c>
      <c r="B174" s="139" t="s">
        <v>527</v>
      </c>
      <c r="C174" s="139">
        <v>5</v>
      </c>
      <c r="D174">
        <v>2</v>
      </c>
      <c r="E174" s="5">
        <v>3</v>
      </c>
      <c r="F174" s="5">
        <v>18</v>
      </c>
      <c r="G174" s="5">
        <v>1</v>
      </c>
      <c r="H174" s="5">
        <v>90</v>
      </c>
      <c r="K174" s="109">
        <f t="shared" si="170"/>
        <v>0</v>
      </c>
      <c r="M174" s="109">
        <f t="shared" si="171"/>
        <v>0</v>
      </c>
      <c r="X174" s="109">
        <f t="shared" si="172"/>
        <v>0</v>
      </c>
      <c r="AI174" s="109">
        <f t="shared" si="173"/>
        <v>0</v>
      </c>
      <c r="AT174" s="109">
        <f t="shared" si="174"/>
        <v>0</v>
      </c>
      <c r="BA174" s="109">
        <f t="shared" si="175"/>
        <v>0</v>
      </c>
      <c r="BB174" s="113"/>
      <c r="BC174" s="113"/>
      <c r="BD174" s="113"/>
      <c r="BE174" s="113"/>
      <c r="BF174" s="113"/>
      <c r="BG174" s="113"/>
      <c r="BH174" s="113"/>
      <c r="BI174" s="113"/>
      <c r="BJ174" s="113"/>
      <c r="BK174" s="113"/>
      <c r="BL174" s="109">
        <f t="shared" si="176"/>
        <v>0</v>
      </c>
      <c r="BW174" s="109">
        <f t="shared" si="177"/>
        <v>0</v>
      </c>
      <c r="BZ174" s="109">
        <f t="shared" si="178"/>
        <v>0</v>
      </c>
      <c r="CA174" s="3"/>
      <c r="CB174" s="3"/>
      <c r="CC174" s="3"/>
      <c r="CD174" s="3"/>
      <c r="CE174" s="109">
        <f t="shared" si="179"/>
        <v>0</v>
      </c>
      <c r="CJ174" s="109">
        <f t="shared" si="180"/>
        <v>0</v>
      </c>
      <c r="CQ174" s="109">
        <f t="shared" si="181"/>
        <v>0</v>
      </c>
      <c r="CV174" s="109">
        <f t="shared" si="182"/>
        <v>0</v>
      </c>
      <c r="DA174" s="109">
        <f t="shared" si="183"/>
        <v>0</v>
      </c>
      <c r="DF174" s="109">
        <f t="shared" si="184"/>
        <v>0</v>
      </c>
      <c r="DK174" s="109">
        <f t="shared" si="185"/>
        <v>0</v>
      </c>
      <c r="DP174" s="109">
        <f t="shared" si="186"/>
        <v>0</v>
      </c>
      <c r="DU174" s="109">
        <f t="shared" si="187"/>
        <v>0</v>
      </c>
      <c r="DZ174" s="109">
        <f t="shared" si="188"/>
        <v>0</v>
      </c>
      <c r="EE174" s="109">
        <f t="shared" si="189"/>
        <v>0</v>
      </c>
      <c r="EF174" s="3"/>
      <c r="EG174" s="3"/>
      <c r="EH174" s="3"/>
      <c r="EI174" s="3"/>
      <c r="EJ174" s="109">
        <f t="shared" si="190"/>
        <v>0</v>
      </c>
      <c r="EK174" s="3">
        <f t="shared" si="191"/>
        <v>503</v>
      </c>
      <c r="EL174" t="str">
        <f>+VLOOKUP(A174,'[1]Listado jugadores VALORES'!$A:$D,4,FALSE)</f>
        <v>Portero</v>
      </c>
      <c r="EM174">
        <f>+VLOOKUP(EK174,Clubes!$A:$O,15,FALSE)</f>
        <v>3</v>
      </c>
      <c r="EN174">
        <f>+VLOOKUP(EK174,Clubes!$A:$M,13,FALSE)</f>
        <v>3</v>
      </c>
      <c r="EO174">
        <f t="shared" si="155"/>
        <v>2</v>
      </c>
      <c r="EP174">
        <f t="shared" si="156"/>
        <v>2</v>
      </c>
      <c r="EQ174">
        <f t="shared" si="157"/>
        <v>0</v>
      </c>
      <c r="ER174">
        <f t="shared" si="158"/>
        <v>0</v>
      </c>
      <c r="ES174">
        <f t="shared" si="159"/>
        <v>0</v>
      </c>
      <c r="ET174">
        <f t="shared" si="160"/>
        <v>0</v>
      </c>
      <c r="EU174">
        <f t="shared" si="161"/>
        <v>0</v>
      </c>
      <c r="EV174">
        <f t="shared" si="162"/>
        <v>0</v>
      </c>
      <c r="EW174">
        <f t="shared" si="163"/>
        <v>-2</v>
      </c>
      <c r="EX174">
        <f t="shared" si="164"/>
        <v>0</v>
      </c>
      <c r="EY174">
        <f t="shared" si="165"/>
        <v>0</v>
      </c>
      <c r="EZ174">
        <f t="shared" si="166"/>
        <v>0</v>
      </c>
      <c r="FA174">
        <f t="shared" si="167"/>
        <v>0</v>
      </c>
      <c r="FB174">
        <f t="shared" si="168"/>
        <v>-1</v>
      </c>
      <c r="FC174">
        <f t="shared" si="169"/>
        <v>1</v>
      </c>
    </row>
    <row r="175" spans="1:159">
      <c r="A175" s="146">
        <v>274</v>
      </c>
      <c r="B175" s="144" t="s">
        <v>528</v>
      </c>
      <c r="C175" s="139">
        <v>5</v>
      </c>
      <c r="D175">
        <v>2</v>
      </c>
      <c r="E175" s="5">
        <v>3</v>
      </c>
      <c r="F175" s="5">
        <v>18</v>
      </c>
      <c r="G175" s="5">
        <v>3</v>
      </c>
      <c r="K175" s="109">
        <f t="shared" si="170"/>
        <v>0</v>
      </c>
      <c r="M175" s="109">
        <f t="shared" si="171"/>
        <v>0</v>
      </c>
      <c r="X175" s="109">
        <f t="shared" si="172"/>
        <v>0</v>
      </c>
      <c r="AI175" s="109">
        <f t="shared" si="173"/>
        <v>0</v>
      </c>
      <c r="AT175" s="109">
        <f t="shared" si="174"/>
        <v>0</v>
      </c>
      <c r="BA175" s="109">
        <f t="shared" si="175"/>
        <v>0</v>
      </c>
      <c r="BB175" s="113"/>
      <c r="BC175" s="113"/>
      <c r="BD175" s="113"/>
      <c r="BE175" s="113"/>
      <c r="BF175" s="113"/>
      <c r="BG175" s="113"/>
      <c r="BH175" s="113"/>
      <c r="BI175" s="113"/>
      <c r="BJ175" s="113"/>
      <c r="BK175" s="113"/>
      <c r="BL175" s="109">
        <f t="shared" si="176"/>
        <v>0</v>
      </c>
      <c r="BW175" s="109">
        <f t="shared" si="177"/>
        <v>0</v>
      </c>
      <c r="BZ175" s="109">
        <f t="shared" si="178"/>
        <v>0</v>
      </c>
      <c r="CA175" s="3"/>
      <c r="CB175" s="3"/>
      <c r="CC175" s="3"/>
      <c r="CD175" s="3"/>
      <c r="CE175" s="109">
        <f t="shared" si="179"/>
        <v>0</v>
      </c>
      <c r="CJ175" s="109">
        <f t="shared" si="180"/>
        <v>0</v>
      </c>
      <c r="CQ175" s="109">
        <f t="shared" si="181"/>
        <v>0</v>
      </c>
      <c r="CV175" s="109">
        <f t="shared" si="182"/>
        <v>0</v>
      </c>
      <c r="DA175" s="109">
        <f t="shared" si="183"/>
        <v>0</v>
      </c>
      <c r="DF175" s="109">
        <f t="shared" si="184"/>
        <v>0</v>
      </c>
      <c r="DK175" s="109">
        <f t="shared" si="185"/>
        <v>0</v>
      </c>
      <c r="DP175" s="109">
        <f t="shared" si="186"/>
        <v>0</v>
      </c>
      <c r="DU175" s="109">
        <f t="shared" si="187"/>
        <v>0</v>
      </c>
      <c r="DZ175" s="109">
        <f t="shared" si="188"/>
        <v>0</v>
      </c>
      <c r="EE175" s="109">
        <f t="shared" si="189"/>
        <v>0</v>
      </c>
      <c r="EF175" s="3"/>
      <c r="EG175" s="3"/>
      <c r="EH175" s="3"/>
      <c r="EI175" s="3"/>
      <c r="EJ175" s="109">
        <f t="shared" si="190"/>
        <v>0</v>
      </c>
      <c r="EK175" s="3">
        <f t="shared" si="191"/>
        <v>503</v>
      </c>
      <c r="EL175" t="str">
        <f>+VLOOKUP(A175,'[1]Listado jugadores VALORES'!$A:$D,4,FALSE)</f>
        <v>Volante</v>
      </c>
      <c r="EM175">
        <f>+VLOOKUP(EK175,Clubes!$A:$O,15,FALSE)</f>
        <v>3</v>
      </c>
      <c r="EN175">
        <f>+VLOOKUP(EK175,Clubes!$A:$M,13,FALSE)</f>
        <v>3</v>
      </c>
      <c r="EO175">
        <f t="shared" si="155"/>
        <v>0</v>
      </c>
      <c r="EP175">
        <f t="shared" si="156"/>
        <v>0</v>
      </c>
      <c r="EQ175">
        <f t="shared" si="157"/>
        <v>0</v>
      </c>
      <c r="ER175">
        <f t="shared" si="158"/>
        <v>0</v>
      </c>
      <c r="ES175">
        <f t="shared" si="159"/>
        <v>0</v>
      </c>
      <c r="ET175">
        <f t="shared" si="160"/>
        <v>0</v>
      </c>
      <c r="EU175">
        <f t="shared" si="161"/>
        <v>0</v>
      </c>
      <c r="EV175">
        <f t="shared" si="162"/>
        <v>0</v>
      </c>
      <c r="EW175">
        <f t="shared" si="163"/>
        <v>0</v>
      </c>
      <c r="EX175">
        <f t="shared" si="164"/>
        <v>0</v>
      </c>
      <c r="EY175">
        <f t="shared" si="165"/>
        <v>0</v>
      </c>
      <c r="EZ175">
        <f t="shared" si="166"/>
        <v>0</v>
      </c>
      <c r="FA175">
        <f t="shared" si="167"/>
        <v>0</v>
      </c>
      <c r="FB175">
        <f t="shared" si="168"/>
        <v>0</v>
      </c>
      <c r="FC175">
        <f t="shared" si="169"/>
        <v>0</v>
      </c>
    </row>
    <row r="176" spans="1:159">
      <c r="A176" s="139">
        <v>281</v>
      </c>
      <c r="B176" s="139" t="s">
        <v>529</v>
      </c>
      <c r="C176" s="139">
        <v>5</v>
      </c>
      <c r="D176">
        <v>2</v>
      </c>
      <c r="E176" s="5">
        <v>3</v>
      </c>
      <c r="F176" s="5">
        <v>18</v>
      </c>
      <c r="G176" s="5">
        <v>1</v>
      </c>
      <c r="H176" s="5">
        <v>90</v>
      </c>
      <c r="I176" s="4">
        <v>25</v>
      </c>
      <c r="K176" s="109">
        <f t="shared" si="170"/>
        <v>1</v>
      </c>
      <c r="M176" s="109">
        <f t="shared" si="171"/>
        <v>0</v>
      </c>
      <c r="X176" s="109">
        <f t="shared" si="172"/>
        <v>0</v>
      </c>
      <c r="AI176" s="109">
        <f t="shared" si="173"/>
        <v>0</v>
      </c>
      <c r="AT176" s="109">
        <f t="shared" si="174"/>
        <v>0</v>
      </c>
      <c r="BA176" s="109">
        <f t="shared" si="175"/>
        <v>0</v>
      </c>
      <c r="BB176" s="113"/>
      <c r="BC176" s="113"/>
      <c r="BD176" s="113"/>
      <c r="BE176" s="113"/>
      <c r="BF176" s="113"/>
      <c r="BG176" s="113"/>
      <c r="BH176" s="113"/>
      <c r="BI176" s="113"/>
      <c r="BJ176" s="113"/>
      <c r="BK176" s="113"/>
      <c r="BL176" s="109">
        <f t="shared" si="176"/>
        <v>0</v>
      </c>
      <c r="BW176" s="109">
        <f t="shared" si="177"/>
        <v>0</v>
      </c>
      <c r="BZ176" s="109">
        <f t="shared" si="178"/>
        <v>0</v>
      </c>
      <c r="CA176" s="3"/>
      <c r="CB176" s="3"/>
      <c r="CC176" s="3"/>
      <c r="CD176" s="3"/>
      <c r="CE176" s="109">
        <f t="shared" si="179"/>
        <v>0</v>
      </c>
      <c r="CJ176" s="109">
        <f t="shared" si="180"/>
        <v>0</v>
      </c>
      <c r="CQ176" s="109">
        <f t="shared" si="181"/>
        <v>0</v>
      </c>
      <c r="CV176" s="109">
        <f t="shared" si="182"/>
        <v>0</v>
      </c>
      <c r="DA176" s="109">
        <f t="shared" si="183"/>
        <v>0</v>
      </c>
      <c r="DF176" s="109">
        <f t="shared" si="184"/>
        <v>0</v>
      </c>
      <c r="DG176" s="4">
        <v>40</v>
      </c>
      <c r="DK176" s="109">
        <f t="shared" si="185"/>
        <v>1</v>
      </c>
      <c r="DL176" s="4">
        <v>3</v>
      </c>
      <c r="DP176" s="109">
        <f t="shared" si="186"/>
        <v>1</v>
      </c>
      <c r="DU176" s="109">
        <f t="shared" si="187"/>
        <v>0</v>
      </c>
      <c r="DZ176" s="109">
        <f t="shared" si="188"/>
        <v>0</v>
      </c>
      <c r="EE176" s="109">
        <f t="shared" si="189"/>
        <v>0</v>
      </c>
      <c r="EF176" s="3"/>
      <c r="EG176" s="3"/>
      <c r="EH176" s="3"/>
      <c r="EI176" s="3"/>
      <c r="EJ176" s="109">
        <f t="shared" si="190"/>
        <v>0</v>
      </c>
      <c r="EK176" s="3">
        <f t="shared" si="191"/>
        <v>503</v>
      </c>
      <c r="EL176" t="str">
        <f>+VLOOKUP(A176,'[1]Listado jugadores VALORES'!$A:$D,4,FALSE)</f>
        <v>Defensa</v>
      </c>
      <c r="EM176">
        <f>+VLOOKUP(EK176,Clubes!$A:$O,15,FALSE)</f>
        <v>3</v>
      </c>
      <c r="EN176">
        <f>+VLOOKUP(EK176,Clubes!$A:$M,13,FALSE)</f>
        <v>3</v>
      </c>
      <c r="EO176">
        <f t="shared" si="155"/>
        <v>2</v>
      </c>
      <c r="EP176">
        <f t="shared" si="156"/>
        <v>2</v>
      </c>
      <c r="EQ176">
        <f t="shared" si="157"/>
        <v>-1</v>
      </c>
      <c r="ER176">
        <f t="shared" si="158"/>
        <v>0</v>
      </c>
      <c r="ES176">
        <f t="shared" si="159"/>
        <v>0</v>
      </c>
      <c r="ET176">
        <f t="shared" si="160"/>
        <v>0</v>
      </c>
      <c r="EU176">
        <f t="shared" si="161"/>
        <v>0</v>
      </c>
      <c r="EV176">
        <f t="shared" si="162"/>
        <v>0</v>
      </c>
      <c r="EW176">
        <f t="shared" si="163"/>
        <v>-2</v>
      </c>
      <c r="EX176">
        <f t="shared" si="164"/>
        <v>0</v>
      </c>
      <c r="EY176">
        <f t="shared" si="165"/>
        <v>0</v>
      </c>
      <c r="EZ176">
        <f t="shared" si="166"/>
        <v>-1</v>
      </c>
      <c r="FA176">
        <f t="shared" si="167"/>
        <v>0</v>
      </c>
      <c r="FB176">
        <f t="shared" si="168"/>
        <v>-1</v>
      </c>
      <c r="FC176">
        <f t="shared" si="169"/>
        <v>-1</v>
      </c>
    </row>
    <row r="177" spans="1:159">
      <c r="A177" s="139">
        <v>299</v>
      </c>
      <c r="B177" s="139" t="s">
        <v>530</v>
      </c>
      <c r="C177" s="139">
        <v>5</v>
      </c>
      <c r="D177">
        <v>2</v>
      </c>
      <c r="E177" s="5">
        <v>3</v>
      </c>
      <c r="F177" s="5">
        <v>18</v>
      </c>
      <c r="G177" s="5">
        <v>1</v>
      </c>
      <c r="H177" s="5">
        <v>90</v>
      </c>
      <c r="I177" s="4">
        <f>45+30</f>
        <v>75</v>
      </c>
      <c r="K177" s="109">
        <f t="shared" si="170"/>
        <v>1</v>
      </c>
      <c r="M177" s="109">
        <f t="shared" si="171"/>
        <v>0</v>
      </c>
      <c r="X177" s="109">
        <f t="shared" si="172"/>
        <v>0</v>
      </c>
      <c r="AI177" s="109">
        <f t="shared" si="173"/>
        <v>0</v>
      </c>
      <c r="AT177" s="109">
        <f t="shared" si="174"/>
        <v>0</v>
      </c>
      <c r="BA177" s="109">
        <f t="shared" si="175"/>
        <v>0</v>
      </c>
      <c r="BB177" s="113"/>
      <c r="BC177" s="113"/>
      <c r="BD177" s="113"/>
      <c r="BE177" s="113"/>
      <c r="BF177" s="113"/>
      <c r="BG177" s="113"/>
      <c r="BH177" s="113"/>
      <c r="BI177" s="113"/>
      <c r="BJ177" s="113"/>
      <c r="BK177" s="113"/>
      <c r="BL177" s="109">
        <f t="shared" si="176"/>
        <v>0</v>
      </c>
      <c r="BW177" s="109">
        <f t="shared" si="177"/>
        <v>0</v>
      </c>
      <c r="BZ177" s="109">
        <f t="shared" si="178"/>
        <v>0</v>
      </c>
      <c r="CA177" s="3"/>
      <c r="CB177" s="3"/>
      <c r="CC177" s="3"/>
      <c r="CD177" s="3"/>
      <c r="CE177" s="109">
        <f t="shared" si="179"/>
        <v>0</v>
      </c>
      <c r="CJ177" s="109">
        <f t="shared" si="180"/>
        <v>0</v>
      </c>
      <c r="CQ177" s="109">
        <f t="shared" si="181"/>
        <v>0</v>
      </c>
      <c r="CV177" s="109">
        <f t="shared" si="182"/>
        <v>0</v>
      </c>
      <c r="DA177" s="109">
        <f t="shared" si="183"/>
        <v>0</v>
      </c>
      <c r="DF177" s="109">
        <f t="shared" si="184"/>
        <v>0</v>
      </c>
      <c r="DK177" s="109">
        <f t="shared" si="185"/>
        <v>0</v>
      </c>
      <c r="DP177" s="109">
        <f t="shared" si="186"/>
        <v>0</v>
      </c>
      <c r="DU177" s="109">
        <f t="shared" si="187"/>
        <v>0</v>
      </c>
      <c r="DZ177" s="109">
        <f t="shared" si="188"/>
        <v>0</v>
      </c>
      <c r="EE177" s="109">
        <f t="shared" si="189"/>
        <v>0</v>
      </c>
      <c r="EF177" s="3"/>
      <c r="EG177" s="3"/>
      <c r="EH177" s="3"/>
      <c r="EI177" s="3"/>
      <c r="EJ177" s="109">
        <f t="shared" si="190"/>
        <v>0</v>
      </c>
      <c r="EK177" s="3">
        <f t="shared" si="191"/>
        <v>503</v>
      </c>
      <c r="EL177" t="str">
        <f>+VLOOKUP(A177,'[1]Listado jugadores VALORES'!$A:$D,4,FALSE)</f>
        <v>Volante</v>
      </c>
      <c r="EM177">
        <f>+VLOOKUP(EK177,Clubes!$A:$O,15,FALSE)</f>
        <v>3</v>
      </c>
      <c r="EN177">
        <f>+VLOOKUP(EK177,Clubes!$A:$M,13,FALSE)</f>
        <v>3</v>
      </c>
      <c r="EO177">
        <f t="shared" si="155"/>
        <v>2</v>
      </c>
      <c r="EP177">
        <f t="shared" si="156"/>
        <v>2</v>
      </c>
      <c r="EQ177">
        <f t="shared" si="157"/>
        <v>-1</v>
      </c>
      <c r="ER177">
        <f t="shared" si="158"/>
        <v>0</v>
      </c>
      <c r="ES177">
        <f t="shared" si="159"/>
        <v>0</v>
      </c>
      <c r="ET177">
        <f t="shared" si="160"/>
        <v>0</v>
      </c>
      <c r="EU177">
        <f t="shared" si="161"/>
        <v>0</v>
      </c>
      <c r="EV177">
        <f t="shared" si="162"/>
        <v>0</v>
      </c>
      <c r="EW177">
        <f t="shared" si="163"/>
        <v>0</v>
      </c>
      <c r="EX177">
        <f t="shared" si="164"/>
        <v>0</v>
      </c>
      <c r="EY177">
        <f t="shared" si="165"/>
        <v>0</v>
      </c>
      <c r="EZ177">
        <f t="shared" si="166"/>
        <v>0</v>
      </c>
      <c r="FA177">
        <f t="shared" si="167"/>
        <v>0</v>
      </c>
      <c r="FB177">
        <f t="shared" si="168"/>
        <v>-1</v>
      </c>
      <c r="FC177">
        <f t="shared" si="169"/>
        <v>2</v>
      </c>
    </row>
    <row r="178" spans="1:159">
      <c r="A178" s="139">
        <v>329</v>
      </c>
      <c r="B178" s="139" t="s">
        <v>531</v>
      </c>
      <c r="C178" s="139">
        <v>5</v>
      </c>
      <c r="D178">
        <v>2</v>
      </c>
      <c r="E178" s="5">
        <v>3</v>
      </c>
      <c r="F178" s="5">
        <v>18</v>
      </c>
      <c r="G178" s="5">
        <v>1</v>
      </c>
      <c r="H178" s="5">
        <v>88</v>
      </c>
      <c r="I178" s="4">
        <v>25</v>
      </c>
      <c r="K178" s="109">
        <f t="shared" si="170"/>
        <v>1</v>
      </c>
      <c r="L178" s="4">
        <f>45+43</f>
        <v>88</v>
      </c>
      <c r="M178" s="109">
        <f t="shared" si="171"/>
        <v>1</v>
      </c>
      <c r="X178" s="109">
        <f t="shared" si="172"/>
        <v>0</v>
      </c>
      <c r="AI178" s="109">
        <f t="shared" si="173"/>
        <v>0</v>
      </c>
      <c r="AT178" s="109">
        <f t="shared" si="174"/>
        <v>0</v>
      </c>
      <c r="BA178" s="109">
        <f t="shared" si="175"/>
        <v>0</v>
      </c>
      <c r="BB178" s="113"/>
      <c r="BC178" s="113"/>
      <c r="BD178" s="113"/>
      <c r="BE178" s="113"/>
      <c r="BF178" s="113"/>
      <c r="BG178" s="113"/>
      <c r="BH178" s="113"/>
      <c r="BI178" s="113"/>
      <c r="BJ178" s="113"/>
      <c r="BK178" s="113"/>
      <c r="BL178" s="109">
        <f t="shared" si="176"/>
        <v>0</v>
      </c>
      <c r="BW178" s="109">
        <f t="shared" si="177"/>
        <v>0</v>
      </c>
      <c r="BZ178" s="109">
        <f t="shared" si="178"/>
        <v>0</v>
      </c>
      <c r="CA178" s="3"/>
      <c r="CB178" s="3"/>
      <c r="CC178" s="3"/>
      <c r="CD178" s="3"/>
      <c r="CE178" s="109">
        <f t="shared" si="179"/>
        <v>0</v>
      </c>
      <c r="CJ178" s="109">
        <f t="shared" si="180"/>
        <v>0</v>
      </c>
      <c r="CQ178" s="109">
        <f t="shared" si="181"/>
        <v>0</v>
      </c>
      <c r="CV178" s="109">
        <f t="shared" si="182"/>
        <v>0</v>
      </c>
      <c r="DA178" s="109">
        <f t="shared" si="183"/>
        <v>0</v>
      </c>
      <c r="DF178" s="109">
        <f t="shared" si="184"/>
        <v>0</v>
      </c>
      <c r="DK178" s="109">
        <f t="shared" si="185"/>
        <v>0</v>
      </c>
      <c r="DP178" s="109">
        <f t="shared" si="186"/>
        <v>0</v>
      </c>
      <c r="DU178" s="109">
        <f t="shared" si="187"/>
        <v>0</v>
      </c>
      <c r="DZ178" s="109">
        <f t="shared" si="188"/>
        <v>0</v>
      </c>
      <c r="EE178" s="109">
        <f t="shared" si="189"/>
        <v>0</v>
      </c>
      <c r="EF178" s="3"/>
      <c r="EG178" s="3"/>
      <c r="EH178" s="3"/>
      <c r="EI178" s="3"/>
      <c r="EJ178" s="109">
        <f t="shared" si="190"/>
        <v>0</v>
      </c>
      <c r="EK178" s="3">
        <f t="shared" si="191"/>
        <v>503</v>
      </c>
      <c r="EL178" t="str">
        <f>+VLOOKUP(A178,'[1]Listado jugadores VALORES'!$A:$D,4,FALSE)</f>
        <v>Defensa</v>
      </c>
      <c r="EM178">
        <f>+VLOOKUP(EK178,Clubes!$A:$O,15,FALSE)</f>
        <v>3</v>
      </c>
      <c r="EN178">
        <f>+VLOOKUP(EK178,Clubes!$A:$M,13,FALSE)</f>
        <v>3</v>
      </c>
      <c r="EO178">
        <f t="shared" si="155"/>
        <v>2</v>
      </c>
      <c r="EP178">
        <f t="shared" si="156"/>
        <v>2</v>
      </c>
      <c r="EQ178">
        <f t="shared" si="157"/>
        <v>-1</v>
      </c>
      <c r="ER178">
        <f t="shared" si="158"/>
        <v>-3</v>
      </c>
      <c r="ES178">
        <f t="shared" si="159"/>
        <v>0</v>
      </c>
      <c r="ET178">
        <f t="shared" si="160"/>
        <v>0</v>
      </c>
      <c r="EU178">
        <f t="shared" si="161"/>
        <v>0</v>
      </c>
      <c r="EV178">
        <f t="shared" si="162"/>
        <v>0</v>
      </c>
      <c r="EW178">
        <f t="shared" si="163"/>
        <v>-2</v>
      </c>
      <c r="EX178">
        <f t="shared" si="164"/>
        <v>0</v>
      </c>
      <c r="EY178">
        <f t="shared" si="165"/>
        <v>0</v>
      </c>
      <c r="EZ178">
        <f t="shared" si="166"/>
        <v>0</v>
      </c>
      <c r="FA178">
        <f t="shared" si="167"/>
        <v>0</v>
      </c>
      <c r="FB178">
        <f t="shared" si="168"/>
        <v>-1</v>
      </c>
      <c r="FC178">
        <f t="shared" si="169"/>
        <v>-3</v>
      </c>
    </row>
    <row r="179" spans="1:159">
      <c r="A179" s="139">
        <v>888</v>
      </c>
      <c r="B179" s="139" t="s">
        <v>812</v>
      </c>
      <c r="C179" s="139">
        <v>5</v>
      </c>
      <c r="D179">
        <v>2</v>
      </c>
      <c r="E179" s="5">
        <v>3</v>
      </c>
      <c r="F179" s="5">
        <v>18</v>
      </c>
      <c r="G179" s="5">
        <v>1</v>
      </c>
      <c r="H179" s="5">
        <v>90</v>
      </c>
      <c r="K179" s="109">
        <f t="shared" si="170"/>
        <v>0</v>
      </c>
      <c r="M179" s="109">
        <f t="shared" si="171"/>
        <v>0</v>
      </c>
      <c r="X179" s="109">
        <f t="shared" si="172"/>
        <v>0</v>
      </c>
      <c r="AI179" s="109">
        <f t="shared" si="173"/>
        <v>0</v>
      </c>
      <c r="AT179" s="109">
        <f t="shared" si="174"/>
        <v>0</v>
      </c>
      <c r="AU179" s="3">
        <v>1</v>
      </c>
      <c r="AV179" s="3">
        <v>122</v>
      </c>
      <c r="BA179" s="109">
        <f t="shared" si="175"/>
        <v>1</v>
      </c>
      <c r="BB179" s="113"/>
      <c r="BC179" s="113"/>
      <c r="BD179" s="113"/>
      <c r="BE179" s="113"/>
      <c r="BF179" s="113"/>
      <c r="BG179" s="113"/>
      <c r="BH179" s="113"/>
      <c r="BI179" s="113"/>
      <c r="BJ179" s="113"/>
      <c r="BK179" s="113"/>
      <c r="BL179" s="109">
        <f t="shared" si="176"/>
        <v>0</v>
      </c>
      <c r="BW179" s="109">
        <f t="shared" si="177"/>
        <v>0</v>
      </c>
      <c r="BZ179" s="109">
        <f t="shared" si="178"/>
        <v>0</v>
      </c>
      <c r="CA179" s="3"/>
      <c r="CB179" s="3"/>
      <c r="CC179" s="3"/>
      <c r="CD179" s="3"/>
      <c r="CE179" s="109">
        <f t="shared" si="179"/>
        <v>0</v>
      </c>
      <c r="CJ179" s="109">
        <f t="shared" si="180"/>
        <v>0</v>
      </c>
      <c r="CQ179" s="109">
        <f t="shared" si="181"/>
        <v>0</v>
      </c>
      <c r="CV179" s="109">
        <f t="shared" si="182"/>
        <v>0</v>
      </c>
      <c r="DA179" s="109">
        <f t="shared" si="183"/>
        <v>0</v>
      </c>
      <c r="DF179" s="109">
        <f t="shared" si="184"/>
        <v>0</v>
      </c>
      <c r="DK179" s="109">
        <f t="shared" si="185"/>
        <v>0</v>
      </c>
      <c r="DP179" s="109">
        <f t="shared" si="186"/>
        <v>0</v>
      </c>
      <c r="DU179" s="109">
        <f t="shared" si="187"/>
        <v>0</v>
      </c>
      <c r="DZ179" s="109">
        <f t="shared" si="188"/>
        <v>0</v>
      </c>
      <c r="EE179" s="109">
        <f t="shared" si="189"/>
        <v>0</v>
      </c>
      <c r="EF179" s="3"/>
      <c r="EG179" s="3"/>
      <c r="EH179" s="3"/>
      <c r="EI179" s="3"/>
      <c r="EJ179" s="109">
        <f t="shared" si="190"/>
        <v>0</v>
      </c>
      <c r="EK179" s="3">
        <f t="shared" si="191"/>
        <v>503</v>
      </c>
      <c r="EL179" t="str">
        <f>+VLOOKUP(A179,'[1]Listado jugadores VALORES'!$A:$D,4,FALSE)</f>
        <v>Volante</v>
      </c>
      <c r="EM179">
        <f>+VLOOKUP(EK179,Clubes!$A:$O,15,FALSE)</f>
        <v>3</v>
      </c>
      <c r="EN179">
        <f>+VLOOKUP(EK179,Clubes!$A:$M,13,FALSE)</f>
        <v>3</v>
      </c>
      <c r="EO179">
        <f t="shared" si="155"/>
        <v>2</v>
      </c>
      <c r="EP179">
        <f t="shared" si="156"/>
        <v>2</v>
      </c>
      <c r="EQ179">
        <f t="shared" si="157"/>
        <v>0</v>
      </c>
      <c r="ER179">
        <f t="shared" si="158"/>
        <v>0</v>
      </c>
      <c r="ES179">
        <f t="shared" si="159"/>
        <v>0</v>
      </c>
      <c r="ET179">
        <f t="shared" si="160"/>
        <v>0</v>
      </c>
      <c r="EU179">
        <f t="shared" si="161"/>
        <v>3</v>
      </c>
      <c r="EV179">
        <f t="shared" si="162"/>
        <v>0</v>
      </c>
      <c r="EW179">
        <f t="shared" si="163"/>
        <v>0</v>
      </c>
      <c r="EX179">
        <f t="shared" si="164"/>
        <v>0</v>
      </c>
      <c r="EY179">
        <f t="shared" si="165"/>
        <v>0</v>
      </c>
      <c r="EZ179">
        <f t="shared" si="166"/>
        <v>0</v>
      </c>
      <c r="FA179">
        <f t="shared" si="167"/>
        <v>0</v>
      </c>
      <c r="FB179">
        <f t="shared" si="168"/>
        <v>-1</v>
      </c>
      <c r="FC179">
        <f t="shared" si="169"/>
        <v>6</v>
      </c>
    </row>
    <row r="180" spans="1:159">
      <c r="A180" s="139">
        <v>374</v>
      </c>
      <c r="B180" s="139" t="s">
        <v>532</v>
      </c>
      <c r="C180" s="139">
        <v>5</v>
      </c>
      <c r="D180">
        <v>2</v>
      </c>
      <c r="E180" s="5">
        <v>3</v>
      </c>
      <c r="F180" s="5">
        <v>18</v>
      </c>
      <c r="G180" s="5">
        <v>2</v>
      </c>
      <c r="K180" s="109">
        <f t="shared" si="170"/>
        <v>0</v>
      </c>
      <c r="M180" s="109">
        <f t="shared" si="171"/>
        <v>0</v>
      </c>
      <c r="X180" s="109">
        <f t="shared" si="172"/>
        <v>0</v>
      </c>
      <c r="AI180" s="109">
        <f t="shared" si="173"/>
        <v>0</v>
      </c>
      <c r="AT180" s="109">
        <f t="shared" si="174"/>
        <v>0</v>
      </c>
      <c r="BA180" s="109">
        <f t="shared" si="175"/>
        <v>0</v>
      </c>
      <c r="BB180" s="113"/>
      <c r="BC180" s="113"/>
      <c r="BD180" s="113"/>
      <c r="BE180" s="113"/>
      <c r="BF180" s="113"/>
      <c r="BG180" s="113"/>
      <c r="BH180" s="113"/>
      <c r="BI180" s="113"/>
      <c r="BJ180" s="113"/>
      <c r="BK180" s="113"/>
      <c r="BL180" s="109">
        <f t="shared" si="176"/>
        <v>0</v>
      </c>
      <c r="BW180" s="109">
        <f t="shared" si="177"/>
        <v>0</v>
      </c>
      <c r="BZ180" s="109">
        <f t="shared" si="178"/>
        <v>0</v>
      </c>
      <c r="CA180" s="3"/>
      <c r="CB180" s="3"/>
      <c r="CC180" s="3"/>
      <c r="CD180" s="3"/>
      <c r="CE180" s="109">
        <f t="shared" si="179"/>
        <v>0</v>
      </c>
      <c r="CJ180" s="109">
        <f t="shared" si="180"/>
        <v>0</v>
      </c>
      <c r="CQ180" s="109">
        <f t="shared" si="181"/>
        <v>0</v>
      </c>
      <c r="CV180" s="109">
        <f t="shared" si="182"/>
        <v>0</v>
      </c>
      <c r="DA180" s="109">
        <f t="shared" si="183"/>
        <v>0</v>
      </c>
      <c r="DF180" s="109">
        <f t="shared" si="184"/>
        <v>0</v>
      </c>
      <c r="DK180" s="109">
        <f t="shared" si="185"/>
        <v>0</v>
      </c>
      <c r="DP180" s="109">
        <f t="shared" si="186"/>
        <v>0</v>
      </c>
      <c r="DU180" s="109">
        <f t="shared" si="187"/>
        <v>0</v>
      </c>
      <c r="DZ180" s="109">
        <f t="shared" si="188"/>
        <v>0</v>
      </c>
      <c r="EE180" s="109">
        <f t="shared" si="189"/>
        <v>0</v>
      </c>
      <c r="EF180" s="3"/>
      <c r="EG180" s="3"/>
      <c r="EH180" s="3"/>
      <c r="EI180" s="3"/>
      <c r="EJ180" s="109">
        <f t="shared" si="190"/>
        <v>0</v>
      </c>
      <c r="EK180" s="3">
        <f t="shared" si="191"/>
        <v>503</v>
      </c>
      <c r="EL180" t="str">
        <f>+VLOOKUP(A180,'[1]Listado jugadores VALORES'!$A:$D,4,FALSE)</f>
        <v>Defensa</v>
      </c>
      <c r="EM180">
        <f>+VLOOKUP(EK180,Clubes!$A:$O,15,FALSE)</f>
        <v>3</v>
      </c>
      <c r="EN180">
        <f>+VLOOKUP(EK180,Clubes!$A:$M,13,FALSE)</f>
        <v>3</v>
      </c>
      <c r="EO180">
        <f t="shared" si="155"/>
        <v>1</v>
      </c>
      <c r="EP180">
        <f t="shared" si="156"/>
        <v>0</v>
      </c>
      <c r="EQ180">
        <f t="shared" si="157"/>
        <v>0</v>
      </c>
      <c r="ER180">
        <f t="shared" si="158"/>
        <v>0</v>
      </c>
      <c r="ES180">
        <f t="shared" si="159"/>
        <v>0</v>
      </c>
      <c r="ET180">
        <f t="shared" si="160"/>
        <v>0</v>
      </c>
      <c r="EU180">
        <f t="shared" si="161"/>
        <v>0</v>
      </c>
      <c r="EV180">
        <f t="shared" si="162"/>
        <v>0</v>
      </c>
      <c r="EW180">
        <f t="shared" si="163"/>
        <v>0</v>
      </c>
      <c r="EX180">
        <f t="shared" si="164"/>
        <v>0</v>
      </c>
      <c r="EY180">
        <f t="shared" si="165"/>
        <v>0</v>
      </c>
      <c r="EZ180">
        <f t="shared" si="166"/>
        <v>0</v>
      </c>
      <c r="FA180">
        <f t="shared" si="167"/>
        <v>0</v>
      </c>
      <c r="FB180">
        <f t="shared" si="168"/>
        <v>0</v>
      </c>
      <c r="FC180">
        <f t="shared" si="169"/>
        <v>1</v>
      </c>
    </row>
    <row r="181" spans="1:159">
      <c r="A181" s="139">
        <v>379</v>
      </c>
      <c r="B181" s="139" t="s">
        <v>533</v>
      </c>
      <c r="C181" s="139">
        <v>5</v>
      </c>
      <c r="D181">
        <v>2</v>
      </c>
      <c r="E181" s="5">
        <v>3</v>
      </c>
      <c r="F181" s="5">
        <v>18</v>
      </c>
      <c r="G181" s="5">
        <v>1</v>
      </c>
      <c r="H181" s="5">
        <v>90</v>
      </c>
      <c r="K181" s="109">
        <f t="shared" si="170"/>
        <v>0</v>
      </c>
      <c r="M181" s="109">
        <f t="shared" si="171"/>
        <v>0</v>
      </c>
      <c r="X181" s="109">
        <f t="shared" si="172"/>
        <v>0</v>
      </c>
      <c r="AI181" s="109">
        <f t="shared" si="173"/>
        <v>0</v>
      </c>
      <c r="AT181" s="109">
        <f t="shared" si="174"/>
        <v>0</v>
      </c>
      <c r="BA181" s="109">
        <f t="shared" si="175"/>
        <v>0</v>
      </c>
      <c r="BB181" s="113"/>
      <c r="BC181" s="113"/>
      <c r="BD181" s="113"/>
      <c r="BE181" s="113"/>
      <c r="BF181" s="113"/>
      <c r="BG181" s="113"/>
      <c r="BH181" s="113"/>
      <c r="BI181" s="113"/>
      <c r="BJ181" s="113"/>
      <c r="BK181" s="113"/>
      <c r="BL181" s="109">
        <f t="shared" si="176"/>
        <v>0</v>
      </c>
      <c r="BW181" s="109">
        <f t="shared" si="177"/>
        <v>0</v>
      </c>
      <c r="BZ181" s="109">
        <f t="shared" si="178"/>
        <v>0</v>
      </c>
      <c r="CA181" s="3"/>
      <c r="CB181" s="3"/>
      <c r="CC181" s="3"/>
      <c r="CD181" s="3"/>
      <c r="CE181" s="109">
        <f t="shared" si="179"/>
        <v>0</v>
      </c>
      <c r="CJ181" s="109">
        <f t="shared" si="180"/>
        <v>0</v>
      </c>
      <c r="CQ181" s="109">
        <f t="shared" si="181"/>
        <v>0</v>
      </c>
      <c r="CV181" s="109">
        <f t="shared" si="182"/>
        <v>0</v>
      </c>
      <c r="DA181" s="109">
        <f t="shared" si="183"/>
        <v>0</v>
      </c>
      <c r="DF181" s="109">
        <f t="shared" si="184"/>
        <v>0</v>
      </c>
      <c r="DK181" s="109">
        <f t="shared" si="185"/>
        <v>0</v>
      </c>
      <c r="DP181" s="109">
        <f t="shared" si="186"/>
        <v>0</v>
      </c>
      <c r="DU181" s="109">
        <f t="shared" si="187"/>
        <v>0</v>
      </c>
      <c r="DZ181" s="109">
        <f t="shared" si="188"/>
        <v>0</v>
      </c>
      <c r="EE181" s="109">
        <f t="shared" si="189"/>
        <v>0</v>
      </c>
      <c r="EF181" s="3"/>
      <c r="EG181" s="3"/>
      <c r="EH181" s="3"/>
      <c r="EI181" s="3"/>
      <c r="EJ181" s="109">
        <f t="shared" si="190"/>
        <v>0</v>
      </c>
      <c r="EK181" s="3">
        <f t="shared" si="191"/>
        <v>503</v>
      </c>
      <c r="EL181" t="str">
        <f>+VLOOKUP(A181,'[1]Listado jugadores VALORES'!$A:$D,4,FALSE)</f>
        <v>Volante</v>
      </c>
      <c r="EM181">
        <f>+VLOOKUP(EK181,Clubes!$A:$O,15,FALSE)</f>
        <v>3</v>
      </c>
      <c r="EN181">
        <f>+VLOOKUP(EK181,Clubes!$A:$M,13,FALSE)</f>
        <v>3</v>
      </c>
      <c r="EO181">
        <f t="shared" si="155"/>
        <v>2</v>
      </c>
      <c r="EP181">
        <f t="shared" si="156"/>
        <v>2</v>
      </c>
      <c r="EQ181">
        <f t="shared" si="157"/>
        <v>0</v>
      </c>
      <c r="ER181">
        <f t="shared" si="158"/>
        <v>0</v>
      </c>
      <c r="ES181">
        <f t="shared" si="159"/>
        <v>0</v>
      </c>
      <c r="ET181">
        <f t="shared" si="160"/>
        <v>0</v>
      </c>
      <c r="EU181">
        <f t="shared" si="161"/>
        <v>0</v>
      </c>
      <c r="EV181">
        <f t="shared" si="162"/>
        <v>0</v>
      </c>
      <c r="EW181">
        <f t="shared" si="163"/>
        <v>0</v>
      </c>
      <c r="EX181">
        <f t="shared" si="164"/>
        <v>0</v>
      </c>
      <c r="EY181">
        <f t="shared" si="165"/>
        <v>0</v>
      </c>
      <c r="EZ181">
        <f t="shared" si="166"/>
        <v>0</v>
      </c>
      <c r="FA181">
        <f t="shared" si="167"/>
        <v>0</v>
      </c>
      <c r="FB181">
        <f t="shared" si="168"/>
        <v>-1</v>
      </c>
      <c r="FC181">
        <f t="shared" si="169"/>
        <v>3</v>
      </c>
    </row>
    <row r="182" spans="1:159">
      <c r="A182" s="139">
        <v>1034</v>
      </c>
      <c r="B182" s="143" t="s">
        <v>534</v>
      </c>
      <c r="C182" s="139">
        <v>5</v>
      </c>
      <c r="D182">
        <v>2</v>
      </c>
      <c r="E182" s="5">
        <v>3</v>
      </c>
      <c r="F182" s="5">
        <v>18</v>
      </c>
      <c r="G182" s="5">
        <v>2</v>
      </c>
      <c r="K182" s="109">
        <f t="shared" si="170"/>
        <v>0</v>
      </c>
      <c r="M182" s="109">
        <f t="shared" si="171"/>
        <v>0</v>
      </c>
      <c r="X182" s="109">
        <f t="shared" si="172"/>
        <v>0</v>
      </c>
      <c r="AI182" s="109">
        <f t="shared" si="173"/>
        <v>0</v>
      </c>
      <c r="AT182" s="109">
        <f t="shared" si="174"/>
        <v>0</v>
      </c>
      <c r="BA182" s="109">
        <f t="shared" si="175"/>
        <v>0</v>
      </c>
      <c r="BB182" s="113"/>
      <c r="BC182" s="113"/>
      <c r="BD182" s="113"/>
      <c r="BE182" s="113"/>
      <c r="BF182" s="113"/>
      <c r="BG182" s="113"/>
      <c r="BH182" s="113"/>
      <c r="BI182" s="113"/>
      <c r="BJ182" s="113"/>
      <c r="BK182" s="113"/>
      <c r="BL182" s="109">
        <f t="shared" si="176"/>
        <v>0</v>
      </c>
      <c r="BW182" s="109">
        <f t="shared" si="177"/>
        <v>0</v>
      </c>
      <c r="BZ182" s="109">
        <f t="shared" si="178"/>
        <v>0</v>
      </c>
      <c r="CA182" s="3"/>
      <c r="CB182" s="3"/>
      <c r="CC182" s="3"/>
      <c r="CD182" s="3"/>
      <c r="CE182" s="109">
        <f t="shared" si="179"/>
        <v>0</v>
      </c>
      <c r="CJ182" s="109">
        <f t="shared" si="180"/>
        <v>0</v>
      </c>
      <c r="CQ182" s="109">
        <f t="shared" si="181"/>
        <v>0</v>
      </c>
      <c r="CV182" s="109">
        <f t="shared" si="182"/>
        <v>0</v>
      </c>
      <c r="DA182" s="109">
        <f t="shared" si="183"/>
        <v>0</v>
      </c>
      <c r="DF182" s="109">
        <f t="shared" si="184"/>
        <v>0</v>
      </c>
      <c r="DK182" s="109">
        <f t="shared" si="185"/>
        <v>0</v>
      </c>
      <c r="DP182" s="109">
        <f t="shared" si="186"/>
        <v>0</v>
      </c>
      <c r="DU182" s="109">
        <f t="shared" si="187"/>
        <v>0</v>
      </c>
      <c r="DZ182" s="109">
        <f t="shared" si="188"/>
        <v>0</v>
      </c>
      <c r="EE182" s="109">
        <f t="shared" si="189"/>
        <v>0</v>
      </c>
      <c r="EF182" s="3"/>
      <c r="EG182" s="3"/>
      <c r="EH182" s="3"/>
      <c r="EI182" s="3"/>
      <c r="EJ182" s="109">
        <f t="shared" si="190"/>
        <v>0</v>
      </c>
      <c r="EK182" s="3">
        <f t="shared" si="191"/>
        <v>503</v>
      </c>
      <c r="EL182" t="str">
        <f>+VLOOKUP(A182,'[1]Listado jugadores VALORES'!$A:$D,4,FALSE)</f>
        <v>Delantero</v>
      </c>
      <c r="EM182">
        <f>+VLOOKUP(EK182,Clubes!$A:$O,15,FALSE)</f>
        <v>3</v>
      </c>
      <c r="EN182">
        <f>+VLOOKUP(EK182,Clubes!$A:$M,13,FALSE)</f>
        <v>3</v>
      </c>
      <c r="EO182">
        <f t="shared" si="155"/>
        <v>1</v>
      </c>
      <c r="EP182">
        <f t="shared" si="156"/>
        <v>0</v>
      </c>
      <c r="EQ182">
        <f t="shared" si="157"/>
        <v>0</v>
      </c>
      <c r="ER182">
        <f t="shared" si="158"/>
        <v>0</v>
      </c>
      <c r="ES182">
        <f t="shared" si="159"/>
        <v>0</v>
      </c>
      <c r="ET182">
        <f t="shared" si="160"/>
        <v>0</v>
      </c>
      <c r="EU182">
        <f t="shared" si="161"/>
        <v>0</v>
      </c>
      <c r="EV182">
        <f t="shared" si="162"/>
        <v>0</v>
      </c>
      <c r="EW182">
        <f t="shared" si="163"/>
        <v>0</v>
      </c>
      <c r="EX182">
        <f t="shared" si="164"/>
        <v>0</v>
      </c>
      <c r="EY182">
        <f t="shared" si="165"/>
        <v>0</v>
      </c>
      <c r="EZ182">
        <f t="shared" si="166"/>
        <v>0</v>
      </c>
      <c r="FA182">
        <f t="shared" si="167"/>
        <v>0</v>
      </c>
      <c r="FB182">
        <f t="shared" si="168"/>
        <v>0</v>
      </c>
      <c r="FC182">
        <f t="shared" si="169"/>
        <v>1</v>
      </c>
    </row>
    <row r="183" spans="1:159">
      <c r="A183" s="139">
        <v>1942</v>
      </c>
      <c r="B183" s="139" t="s">
        <v>535</v>
      </c>
      <c r="C183" s="139">
        <v>5</v>
      </c>
      <c r="D183">
        <v>2</v>
      </c>
      <c r="E183" s="5">
        <v>3</v>
      </c>
      <c r="F183" s="5">
        <v>18</v>
      </c>
      <c r="G183" s="5">
        <v>3</v>
      </c>
      <c r="K183" s="109">
        <f t="shared" si="170"/>
        <v>0</v>
      </c>
      <c r="M183" s="109">
        <f t="shared" si="171"/>
        <v>0</v>
      </c>
      <c r="X183" s="109">
        <f t="shared" si="172"/>
        <v>0</v>
      </c>
      <c r="AI183" s="109">
        <f t="shared" si="173"/>
        <v>0</v>
      </c>
      <c r="AT183" s="109">
        <f t="shared" si="174"/>
        <v>0</v>
      </c>
      <c r="BA183" s="109">
        <f t="shared" si="175"/>
        <v>0</v>
      </c>
      <c r="BB183" s="113"/>
      <c r="BC183" s="113"/>
      <c r="BD183" s="113"/>
      <c r="BE183" s="113"/>
      <c r="BF183" s="113"/>
      <c r="BG183" s="113"/>
      <c r="BH183" s="113"/>
      <c r="BI183" s="113"/>
      <c r="BJ183" s="113"/>
      <c r="BK183" s="113"/>
      <c r="BL183" s="109">
        <f t="shared" si="176"/>
        <v>0</v>
      </c>
      <c r="BW183" s="109">
        <f t="shared" si="177"/>
        <v>0</v>
      </c>
      <c r="BZ183" s="109">
        <f t="shared" si="178"/>
        <v>0</v>
      </c>
      <c r="CA183" s="3"/>
      <c r="CB183" s="3"/>
      <c r="CC183" s="3"/>
      <c r="CD183" s="3"/>
      <c r="CE183" s="109">
        <f t="shared" si="179"/>
        <v>0</v>
      </c>
      <c r="CJ183" s="109">
        <f t="shared" si="180"/>
        <v>0</v>
      </c>
      <c r="CQ183" s="109">
        <f t="shared" si="181"/>
        <v>0</v>
      </c>
      <c r="CV183" s="109">
        <f t="shared" si="182"/>
        <v>0</v>
      </c>
      <c r="DA183" s="109">
        <f t="shared" si="183"/>
        <v>0</v>
      </c>
      <c r="DF183" s="109">
        <f t="shared" si="184"/>
        <v>0</v>
      </c>
      <c r="DK183" s="109">
        <f t="shared" si="185"/>
        <v>0</v>
      </c>
      <c r="DP183" s="109">
        <f t="shared" si="186"/>
        <v>0</v>
      </c>
      <c r="DU183" s="109">
        <f t="shared" si="187"/>
        <v>0</v>
      </c>
      <c r="DZ183" s="109">
        <f t="shared" si="188"/>
        <v>0</v>
      </c>
      <c r="EE183" s="109">
        <f t="shared" si="189"/>
        <v>0</v>
      </c>
      <c r="EF183" s="3"/>
      <c r="EG183" s="3"/>
      <c r="EH183" s="3"/>
      <c r="EI183" s="3"/>
      <c r="EJ183" s="109">
        <f t="shared" si="190"/>
        <v>0</v>
      </c>
      <c r="EK183" s="3">
        <f t="shared" si="191"/>
        <v>503</v>
      </c>
      <c r="EL183" t="str">
        <f>+VLOOKUP(A183,'[1]Listado jugadores VALORES'!$A:$D,4,FALSE)</f>
        <v>Delantero</v>
      </c>
      <c r="EM183">
        <f>+VLOOKUP(EK183,Clubes!$A:$O,15,FALSE)</f>
        <v>3</v>
      </c>
      <c r="EN183">
        <f>+VLOOKUP(EK183,Clubes!$A:$M,13,FALSE)</f>
        <v>3</v>
      </c>
      <c r="EO183">
        <f t="shared" si="155"/>
        <v>0</v>
      </c>
      <c r="EP183">
        <f t="shared" si="156"/>
        <v>0</v>
      </c>
      <c r="EQ183">
        <f t="shared" si="157"/>
        <v>0</v>
      </c>
      <c r="ER183">
        <f t="shared" si="158"/>
        <v>0</v>
      </c>
      <c r="ES183">
        <f t="shared" si="159"/>
        <v>0</v>
      </c>
      <c r="ET183">
        <f t="shared" si="160"/>
        <v>0</v>
      </c>
      <c r="EU183">
        <f t="shared" si="161"/>
        <v>0</v>
      </c>
      <c r="EV183">
        <f t="shared" si="162"/>
        <v>0</v>
      </c>
      <c r="EW183">
        <f t="shared" si="163"/>
        <v>0</v>
      </c>
      <c r="EX183">
        <f t="shared" si="164"/>
        <v>0</v>
      </c>
      <c r="EY183">
        <f t="shared" si="165"/>
        <v>0</v>
      </c>
      <c r="EZ183">
        <f t="shared" si="166"/>
        <v>0</v>
      </c>
      <c r="FA183">
        <f t="shared" si="167"/>
        <v>0</v>
      </c>
      <c r="FB183">
        <f t="shared" si="168"/>
        <v>0</v>
      </c>
      <c r="FC183">
        <f t="shared" si="169"/>
        <v>0</v>
      </c>
    </row>
    <row r="184" spans="1:159">
      <c r="A184" s="139">
        <v>445</v>
      </c>
      <c r="B184" s="139" t="s">
        <v>536</v>
      </c>
      <c r="C184" s="139">
        <v>5</v>
      </c>
      <c r="D184">
        <v>2</v>
      </c>
      <c r="E184" s="5">
        <v>3</v>
      </c>
      <c r="F184" s="5">
        <v>18</v>
      </c>
      <c r="G184" s="5">
        <v>1</v>
      </c>
      <c r="H184" s="5">
        <v>90</v>
      </c>
      <c r="K184" s="109">
        <f t="shared" si="170"/>
        <v>0</v>
      </c>
      <c r="M184" s="109">
        <f t="shared" si="171"/>
        <v>0</v>
      </c>
      <c r="N184" s="4">
        <f>45+29</f>
        <v>74</v>
      </c>
      <c r="X184" s="109">
        <f t="shared" si="172"/>
        <v>1</v>
      </c>
      <c r="Y184" s="3">
        <v>2</v>
      </c>
      <c r="AI184" s="109">
        <f t="shared" si="173"/>
        <v>1</v>
      </c>
      <c r="AJ184" s="3">
        <v>1</v>
      </c>
      <c r="AT184" s="109">
        <f t="shared" si="174"/>
        <v>1</v>
      </c>
      <c r="BA184" s="109">
        <f t="shared" si="175"/>
        <v>0</v>
      </c>
      <c r="BB184" s="113">
        <v>1</v>
      </c>
      <c r="BC184" s="113"/>
      <c r="BD184" s="113"/>
      <c r="BE184" s="113"/>
      <c r="BF184" s="113"/>
      <c r="BG184" s="113"/>
      <c r="BH184" s="113"/>
      <c r="BI184" s="113"/>
      <c r="BJ184" s="113"/>
      <c r="BK184" s="113"/>
      <c r="BL184" s="109">
        <f t="shared" si="176"/>
        <v>1</v>
      </c>
      <c r="BM184" s="3">
        <v>2</v>
      </c>
      <c r="BW184" s="109">
        <f t="shared" si="177"/>
        <v>1</v>
      </c>
      <c r="BZ184" s="109">
        <f t="shared" si="178"/>
        <v>0</v>
      </c>
      <c r="CA184" s="3"/>
      <c r="CB184" s="3"/>
      <c r="CC184" s="3"/>
      <c r="CD184" s="3"/>
      <c r="CE184" s="109">
        <f t="shared" si="179"/>
        <v>0</v>
      </c>
      <c r="CJ184" s="109">
        <f t="shared" si="180"/>
        <v>0</v>
      </c>
      <c r="CQ184" s="109">
        <f t="shared" si="181"/>
        <v>0</v>
      </c>
      <c r="CV184" s="109">
        <f t="shared" si="182"/>
        <v>0</v>
      </c>
      <c r="DA184" s="109">
        <f t="shared" si="183"/>
        <v>0</v>
      </c>
      <c r="DF184" s="109">
        <f t="shared" si="184"/>
        <v>0</v>
      </c>
      <c r="DK184" s="109">
        <f t="shared" si="185"/>
        <v>0</v>
      </c>
      <c r="DP184" s="109">
        <f t="shared" si="186"/>
        <v>0</v>
      </c>
      <c r="DU184" s="109">
        <f t="shared" si="187"/>
        <v>0</v>
      </c>
      <c r="DZ184" s="109">
        <f t="shared" si="188"/>
        <v>0</v>
      </c>
      <c r="EE184" s="109">
        <f t="shared" si="189"/>
        <v>0</v>
      </c>
      <c r="EF184" s="3"/>
      <c r="EG184" s="3"/>
      <c r="EH184" s="3"/>
      <c r="EI184" s="3"/>
      <c r="EJ184" s="109">
        <f t="shared" si="190"/>
        <v>0</v>
      </c>
      <c r="EK184" s="3">
        <f t="shared" si="191"/>
        <v>503</v>
      </c>
      <c r="EL184" t="str">
        <f>+VLOOKUP(A184,'[1]Listado jugadores VALORES'!$A:$D,4,FALSE)</f>
        <v>Defensa</v>
      </c>
      <c r="EM184">
        <f>+VLOOKUP(EK184,Clubes!$A:$O,15,FALSE)</f>
        <v>3</v>
      </c>
      <c r="EN184">
        <f>+VLOOKUP(EK184,Clubes!$A:$M,13,FALSE)</f>
        <v>3</v>
      </c>
      <c r="EO184">
        <f t="shared" si="155"/>
        <v>2</v>
      </c>
      <c r="EP184">
        <f t="shared" si="156"/>
        <v>2</v>
      </c>
      <c r="EQ184">
        <f t="shared" si="157"/>
        <v>0</v>
      </c>
      <c r="ER184">
        <f t="shared" si="158"/>
        <v>0</v>
      </c>
      <c r="ES184">
        <f t="shared" si="159"/>
        <v>6</v>
      </c>
      <c r="ET184">
        <f t="shared" si="160"/>
        <v>1</v>
      </c>
      <c r="EU184">
        <f t="shared" si="161"/>
        <v>0</v>
      </c>
      <c r="EV184">
        <f t="shared" si="162"/>
        <v>0</v>
      </c>
      <c r="EW184">
        <f t="shared" si="163"/>
        <v>-2</v>
      </c>
      <c r="EX184">
        <f t="shared" si="164"/>
        <v>0</v>
      </c>
      <c r="EY184">
        <f t="shared" si="165"/>
        <v>0</v>
      </c>
      <c r="EZ184">
        <f t="shared" si="166"/>
        <v>0</v>
      </c>
      <c r="FA184">
        <f t="shared" si="167"/>
        <v>0</v>
      </c>
      <c r="FB184">
        <f t="shared" si="168"/>
        <v>-1</v>
      </c>
      <c r="FC184">
        <f t="shared" si="169"/>
        <v>8</v>
      </c>
    </row>
    <row r="185" spans="1:159">
      <c r="A185" s="139">
        <v>506</v>
      </c>
      <c r="B185" s="139" t="s">
        <v>537</v>
      </c>
      <c r="C185" s="139">
        <v>5</v>
      </c>
      <c r="D185">
        <v>2</v>
      </c>
      <c r="E185" s="5">
        <v>3</v>
      </c>
      <c r="F185" s="5">
        <v>18</v>
      </c>
      <c r="G185" s="5">
        <v>1</v>
      </c>
      <c r="H185" s="5">
        <v>90</v>
      </c>
      <c r="I185" s="4">
        <f>45+31</f>
        <v>76</v>
      </c>
      <c r="K185" s="109">
        <f t="shared" si="170"/>
        <v>1</v>
      </c>
      <c r="M185" s="109">
        <f t="shared" si="171"/>
        <v>0</v>
      </c>
      <c r="X185" s="109">
        <f t="shared" si="172"/>
        <v>0</v>
      </c>
      <c r="AI185" s="109">
        <f t="shared" si="173"/>
        <v>0</v>
      </c>
      <c r="AT185" s="109">
        <f t="shared" si="174"/>
        <v>0</v>
      </c>
      <c r="BA185" s="109">
        <f t="shared" si="175"/>
        <v>0</v>
      </c>
      <c r="BB185" s="113"/>
      <c r="BC185" s="113"/>
      <c r="BD185" s="113"/>
      <c r="BE185" s="113"/>
      <c r="BF185" s="113"/>
      <c r="BG185" s="113"/>
      <c r="BH185" s="113"/>
      <c r="BI185" s="113"/>
      <c r="BJ185" s="113"/>
      <c r="BK185" s="113"/>
      <c r="BL185" s="109">
        <f t="shared" si="176"/>
        <v>0</v>
      </c>
      <c r="BW185" s="109">
        <f t="shared" si="177"/>
        <v>0</v>
      </c>
      <c r="BZ185" s="109">
        <f t="shared" si="178"/>
        <v>0</v>
      </c>
      <c r="CA185" s="3"/>
      <c r="CB185" s="3"/>
      <c r="CC185" s="3"/>
      <c r="CD185" s="3"/>
      <c r="CE185" s="109">
        <f t="shared" si="179"/>
        <v>0</v>
      </c>
      <c r="CJ185" s="109">
        <f t="shared" si="180"/>
        <v>0</v>
      </c>
      <c r="CQ185" s="109">
        <f t="shared" si="181"/>
        <v>0</v>
      </c>
      <c r="CV185" s="109">
        <f t="shared" si="182"/>
        <v>0</v>
      </c>
      <c r="DA185" s="109">
        <f t="shared" si="183"/>
        <v>0</v>
      </c>
      <c r="DF185" s="109">
        <f t="shared" si="184"/>
        <v>0</v>
      </c>
      <c r="DK185" s="109">
        <f t="shared" si="185"/>
        <v>0</v>
      </c>
      <c r="DP185" s="109">
        <f t="shared" si="186"/>
        <v>0</v>
      </c>
      <c r="DU185" s="109">
        <f t="shared" si="187"/>
        <v>0</v>
      </c>
      <c r="DZ185" s="109">
        <f t="shared" si="188"/>
        <v>0</v>
      </c>
      <c r="EE185" s="109">
        <f t="shared" si="189"/>
        <v>0</v>
      </c>
      <c r="EF185" s="3"/>
      <c r="EG185" s="3"/>
      <c r="EH185" s="3"/>
      <c r="EI185" s="3"/>
      <c r="EJ185" s="109">
        <f t="shared" si="190"/>
        <v>0</v>
      </c>
      <c r="EK185" s="3">
        <f t="shared" si="191"/>
        <v>503</v>
      </c>
      <c r="EL185" t="str">
        <f>+VLOOKUP(A185,'[1]Listado jugadores VALORES'!$A:$D,4,FALSE)</f>
        <v>Volante</v>
      </c>
      <c r="EM185">
        <f>+VLOOKUP(EK185,Clubes!$A:$O,15,FALSE)</f>
        <v>3</v>
      </c>
      <c r="EN185">
        <f>+VLOOKUP(EK185,Clubes!$A:$M,13,FALSE)</f>
        <v>3</v>
      </c>
      <c r="EO185">
        <f t="shared" si="155"/>
        <v>2</v>
      </c>
      <c r="EP185">
        <f t="shared" si="156"/>
        <v>2</v>
      </c>
      <c r="EQ185">
        <f t="shared" si="157"/>
        <v>-1</v>
      </c>
      <c r="ER185">
        <f t="shared" si="158"/>
        <v>0</v>
      </c>
      <c r="ES185">
        <f t="shared" si="159"/>
        <v>0</v>
      </c>
      <c r="ET185">
        <f t="shared" si="160"/>
        <v>0</v>
      </c>
      <c r="EU185">
        <f t="shared" si="161"/>
        <v>0</v>
      </c>
      <c r="EV185">
        <f t="shared" si="162"/>
        <v>0</v>
      </c>
      <c r="EW185">
        <f t="shared" si="163"/>
        <v>0</v>
      </c>
      <c r="EX185">
        <f t="shared" si="164"/>
        <v>0</v>
      </c>
      <c r="EY185">
        <f t="shared" si="165"/>
        <v>0</v>
      </c>
      <c r="EZ185">
        <f t="shared" si="166"/>
        <v>0</v>
      </c>
      <c r="FA185">
        <f t="shared" si="167"/>
        <v>0</v>
      </c>
      <c r="FB185">
        <f t="shared" si="168"/>
        <v>-1</v>
      </c>
      <c r="FC185">
        <f t="shared" si="169"/>
        <v>2</v>
      </c>
    </row>
    <row r="186" spans="1:159">
      <c r="A186" s="139">
        <v>528</v>
      </c>
      <c r="B186" s="139" t="s">
        <v>538</v>
      </c>
      <c r="C186" s="139">
        <v>5</v>
      </c>
      <c r="D186">
        <v>2</v>
      </c>
      <c r="E186" s="5">
        <v>3</v>
      </c>
      <c r="F186" s="5">
        <v>18</v>
      </c>
      <c r="G186" s="5">
        <v>3</v>
      </c>
      <c r="K186" s="109">
        <f t="shared" si="170"/>
        <v>0</v>
      </c>
      <c r="M186" s="109">
        <f t="shared" si="171"/>
        <v>0</v>
      </c>
      <c r="X186" s="109">
        <f t="shared" si="172"/>
        <v>0</v>
      </c>
      <c r="AI186" s="109">
        <f t="shared" si="173"/>
        <v>0</v>
      </c>
      <c r="AT186" s="109">
        <f t="shared" si="174"/>
        <v>0</v>
      </c>
      <c r="BA186" s="109">
        <f t="shared" si="175"/>
        <v>0</v>
      </c>
      <c r="BB186" s="113"/>
      <c r="BC186" s="113"/>
      <c r="BD186" s="113"/>
      <c r="BE186" s="113"/>
      <c r="BF186" s="113"/>
      <c r="BG186" s="113"/>
      <c r="BH186" s="113"/>
      <c r="BI186" s="113"/>
      <c r="BJ186" s="113"/>
      <c r="BK186" s="113"/>
      <c r="BL186" s="109">
        <f t="shared" si="176"/>
        <v>0</v>
      </c>
      <c r="BW186" s="109">
        <f t="shared" si="177"/>
        <v>0</v>
      </c>
      <c r="BZ186" s="109">
        <f t="shared" si="178"/>
        <v>0</v>
      </c>
      <c r="CA186" s="3"/>
      <c r="CB186" s="3"/>
      <c r="CC186" s="3"/>
      <c r="CD186" s="3"/>
      <c r="CE186" s="109">
        <f t="shared" si="179"/>
        <v>0</v>
      </c>
      <c r="CJ186" s="109">
        <f t="shared" si="180"/>
        <v>0</v>
      </c>
      <c r="CQ186" s="109">
        <f t="shared" si="181"/>
        <v>0</v>
      </c>
      <c r="CV186" s="109">
        <f t="shared" si="182"/>
        <v>0</v>
      </c>
      <c r="DA186" s="109">
        <f t="shared" si="183"/>
        <v>0</v>
      </c>
      <c r="DF186" s="109">
        <f t="shared" si="184"/>
        <v>0</v>
      </c>
      <c r="DK186" s="109">
        <f t="shared" si="185"/>
        <v>0</v>
      </c>
      <c r="DP186" s="109">
        <f t="shared" si="186"/>
        <v>0</v>
      </c>
      <c r="DU186" s="109">
        <f t="shared" si="187"/>
        <v>0</v>
      </c>
      <c r="DZ186" s="109">
        <f t="shared" si="188"/>
        <v>0</v>
      </c>
      <c r="EE186" s="109">
        <f t="shared" si="189"/>
        <v>0</v>
      </c>
      <c r="EF186" s="3"/>
      <c r="EG186" s="3"/>
      <c r="EH186" s="3"/>
      <c r="EI186" s="3"/>
      <c r="EJ186" s="109">
        <f t="shared" si="190"/>
        <v>0</v>
      </c>
      <c r="EK186" s="3">
        <f t="shared" si="191"/>
        <v>503</v>
      </c>
      <c r="EL186" t="str">
        <f>+VLOOKUP(A186,'[1]Listado jugadores VALORES'!$A:$D,4,FALSE)</f>
        <v>Defensa</v>
      </c>
      <c r="EM186">
        <f>+VLOOKUP(EK186,Clubes!$A:$O,15,FALSE)</f>
        <v>3</v>
      </c>
      <c r="EN186">
        <f>+VLOOKUP(EK186,Clubes!$A:$M,13,FALSE)</f>
        <v>3</v>
      </c>
      <c r="EO186">
        <f t="shared" si="155"/>
        <v>0</v>
      </c>
      <c r="EP186">
        <f t="shared" si="156"/>
        <v>0</v>
      </c>
      <c r="EQ186">
        <f t="shared" si="157"/>
        <v>0</v>
      </c>
      <c r="ER186">
        <f t="shared" si="158"/>
        <v>0</v>
      </c>
      <c r="ES186">
        <f t="shared" si="159"/>
        <v>0</v>
      </c>
      <c r="ET186">
        <f t="shared" si="160"/>
        <v>0</v>
      </c>
      <c r="EU186">
        <f t="shared" si="161"/>
        <v>0</v>
      </c>
      <c r="EV186">
        <f t="shared" si="162"/>
        <v>0</v>
      </c>
      <c r="EW186">
        <f t="shared" si="163"/>
        <v>0</v>
      </c>
      <c r="EX186">
        <f t="shared" si="164"/>
        <v>0</v>
      </c>
      <c r="EY186">
        <f t="shared" si="165"/>
        <v>0</v>
      </c>
      <c r="EZ186">
        <f t="shared" si="166"/>
        <v>0</v>
      </c>
      <c r="FA186">
        <f t="shared" si="167"/>
        <v>0</v>
      </c>
      <c r="FB186">
        <f t="shared" si="168"/>
        <v>0</v>
      </c>
      <c r="FC186">
        <f t="shared" si="169"/>
        <v>0</v>
      </c>
    </row>
    <row r="187" spans="1:159">
      <c r="A187" s="139">
        <v>1835</v>
      </c>
      <c r="B187" s="139" t="s">
        <v>539</v>
      </c>
      <c r="C187" s="139">
        <v>5</v>
      </c>
      <c r="D187">
        <v>2</v>
      </c>
      <c r="E187" s="5">
        <v>3</v>
      </c>
      <c r="F187" s="5">
        <v>18</v>
      </c>
      <c r="G187" s="5">
        <v>3</v>
      </c>
      <c r="K187" s="109">
        <f t="shared" si="170"/>
        <v>0</v>
      </c>
      <c r="M187" s="109">
        <f t="shared" si="171"/>
        <v>0</v>
      </c>
      <c r="X187" s="109">
        <f t="shared" si="172"/>
        <v>0</v>
      </c>
      <c r="AI187" s="109">
        <f t="shared" si="173"/>
        <v>0</v>
      </c>
      <c r="AT187" s="109">
        <f t="shared" si="174"/>
        <v>0</v>
      </c>
      <c r="BA187" s="109">
        <f t="shared" si="175"/>
        <v>0</v>
      </c>
      <c r="BB187" s="113"/>
      <c r="BC187" s="113"/>
      <c r="BD187" s="113"/>
      <c r="BE187" s="113"/>
      <c r="BF187" s="113"/>
      <c r="BG187" s="113"/>
      <c r="BH187" s="113"/>
      <c r="BI187" s="113"/>
      <c r="BJ187" s="113"/>
      <c r="BK187" s="113"/>
      <c r="BL187" s="109">
        <f t="shared" si="176"/>
        <v>0</v>
      </c>
      <c r="BW187" s="109">
        <f t="shared" si="177"/>
        <v>0</v>
      </c>
      <c r="BZ187" s="109">
        <f t="shared" si="178"/>
        <v>0</v>
      </c>
      <c r="CA187" s="3"/>
      <c r="CB187" s="3"/>
      <c r="CC187" s="3"/>
      <c r="CD187" s="3"/>
      <c r="CE187" s="109">
        <f t="shared" si="179"/>
        <v>0</v>
      </c>
      <c r="CJ187" s="109">
        <f t="shared" si="180"/>
        <v>0</v>
      </c>
      <c r="CQ187" s="109">
        <f t="shared" si="181"/>
        <v>0</v>
      </c>
      <c r="CV187" s="109">
        <f t="shared" si="182"/>
        <v>0</v>
      </c>
      <c r="DA187" s="109">
        <f t="shared" si="183"/>
        <v>0</v>
      </c>
      <c r="DF187" s="109">
        <f t="shared" si="184"/>
        <v>0</v>
      </c>
      <c r="DK187" s="109">
        <f t="shared" si="185"/>
        <v>0</v>
      </c>
      <c r="DP187" s="109">
        <f t="shared" si="186"/>
        <v>0</v>
      </c>
      <c r="DU187" s="109">
        <f t="shared" si="187"/>
        <v>0</v>
      </c>
      <c r="DZ187" s="109">
        <f t="shared" si="188"/>
        <v>0</v>
      </c>
      <c r="EE187" s="109">
        <f t="shared" si="189"/>
        <v>0</v>
      </c>
      <c r="EF187" s="3"/>
      <c r="EG187" s="3"/>
      <c r="EH187" s="3"/>
      <c r="EI187" s="3"/>
      <c r="EJ187" s="109">
        <f t="shared" si="190"/>
        <v>0</v>
      </c>
      <c r="EK187" s="3">
        <f t="shared" si="191"/>
        <v>503</v>
      </c>
      <c r="EL187" t="str">
        <f>+VLOOKUP(A187,'[1]Listado jugadores VALORES'!$A:$D,4,FALSE)</f>
        <v>Portero</v>
      </c>
      <c r="EM187">
        <f>+VLOOKUP(EK187,Clubes!$A:$O,15,FALSE)</f>
        <v>3</v>
      </c>
      <c r="EN187">
        <f>+VLOOKUP(EK187,Clubes!$A:$M,13,FALSE)</f>
        <v>3</v>
      </c>
      <c r="EO187">
        <f t="shared" si="155"/>
        <v>0</v>
      </c>
      <c r="EP187">
        <f t="shared" si="156"/>
        <v>0</v>
      </c>
      <c r="EQ187">
        <f t="shared" si="157"/>
        <v>0</v>
      </c>
      <c r="ER187">
        <f t="shared" si="158"/>
        <v>0</v>
      </c>
      <c r="ES187">
        <f t="shared" si="159"/>
        <v>0</v>
      </c>
      <c r="ET187">
        <f t="shared" si="160"/>
        <v>0</v>
      </c>
      <c r="EU187">
        <f t="shared" si="161"/>
        <v>0</v>
      </c>
      <c r="EV187">
        <f t="shared" si="162"/>
        <v>0</v>
      </c>
      <c r="EW187">
        <f t="shared" si="163"/>
        <v>0</v>
      </c>
      <c r="EX187">
        <f t="shared" si="164"/>
        <v>0</v>
      </c>
      <c r="EY187">
        <f t="shared" si="165"/>
        <v>0</v>
      </c>
      <c r="EZ187">
        <f t="shared" si="166"/>
        <v>0</v>
      </c>
      <c r="FA187">
        <f t="shared" si="167"/>
        <v>0</v>
      </c>
      <c r="FB187">
        <f t="shared" si="168"/>
        <v>0</v>
      </c>
      <c r="FC187">
        <f t="shared" si="169"/>
        <v>0</v>
      </c>
    </row>
    <row r="188" spans="1:159">
      <c r="A188" s="139">
        <v>950</v>
      </c>
      <c r="B188" s="139" t="s">
        <v>540</v>
      </c>
      <c r="C188" s="139">
        <v>5</v>
      </c>
      <c r="D188">
        <v>2</v>
      </c>
      <c r="E188" s="5">
        <v>3</v>
      </c>
      <c r="F188" s="5">
        <v>18</v>
      </c>
      <c r="G188" s="5">
        <v>2</v>
      </c>
      <c r="K188" s="109">
        <f t="shared" si="170"/>
        <v>0</v>
      </c>
      <c r="M188" s="109">
        <f t="shared" si="171"/>
        <v>0</v>
      </c>
      <c r="X188" s="109">
        <f t="shared" si="172"/>
        <v>0</v>
      </c>
      <c r="AI188" s="109">
        <f t="shared" si="173"/>
        <v>0</v>
      </c>
      <c r="AT188" s="109">
        <f t="shared" si="174"/>
        <v>0</v>
      </c>
      <c r="BA188" s="109">
        <f t="shared" si="175"/>
        <v>0</v>
      </c>
      <c r="BB188" s="113"/>
      <c r="BC188" s="113"/>
      <c r="BD188" s="113"/>
      <c r="BE188" s="113"/>
      <c r="BF188" s="113"/>
      <c r="BG188" s="113"/>
      <c r="BH188" s="113"/>
      <c r="BI188" s="113"/>
      <c r="BJ188" s="113"/>
      <c r="BK188" s="113"/>
      <c r="BL188" s="109">
        <f t="shared" si="176"/>
        <v>0</v>
      </c>
      <c r="BW188" s="109">
        <f t="shared" si="177"/>
        <v>0</v>
      </c>
      <c r="BZ188" s="109">
        <f t="shared" si="178"/>
        <v>0</v>
      </c>
      <c r="CA188" s="3"/>
      <c r="CB188" s="3"/>
      <c r="CC188" s="3"/>
      <c r="CD188" s="3"/>
      <c r="CE188" s="109">
        <f t="shared" si="179"/>
        <v>0</v>
      </c>
      <c r="CJ188" s="109">
        <f t="shared" si="180"/>
        <v>0</v>
      </c>
      <c r="CQ188" s="109">
        <f t="shared" si="181"/>
        <v>0</v>
      </c>
      <c r="CV188" s="109">
        <f t="shared" si="182"/>
        <v>0</v>
      </c>
      <c r="DA188" s="109">
        <f t="shared" si="183"/>
        <v>0</v>
      </c>
      <c r="DF188" s="109">
        <f t="shared" si="184"/>
        <v>0</v>
      </c>
      <c r="DK188" s="109">
        <f t="shared" si="185"/>
        <v>0</v>
      </c>
      <c r="DP188" s="109">
        <f t="shared" si="186"/>
        <v>0</v>
      </c>
      <c r="DU188" s="109">
        <f t="shared" si="187"/>
        <v>0</v>
      </c>
      <c r="DZ188" s="109">
        <f t="shared" si="188"/>
        <v>0</v>
      </c>
      <c r="EE188" s="109">
        <f t="shared" si="189"/>
        <v>0</v>
      </c>
      <c r="EF188" s="3"/>
      <c r="EG188" s="3"/>
      <c r="EH188" s="3"/>
      <c r="EI188" s="3"/>
      <c r="EJ188" s="109">
        <f t="shared" si="190"/>
        <v>0</v>
      </c>
      <c r="EK188" s="3">
        <f t="shared" si="191"/>
        <v>503</v>
      </c>
      <c r="EL188" t="str">
        <f>+VLOOKUP(A188,'[1]Listado jugadores VALORES'!$A:$D,4,FALSE)</f>
        <v>Volante</v>
      </c>
      <c r="EM188">
        <f>+VLOOKUP(EK188,Clubes!$A:$O,15,FALSE)</f>
        <v>3</v>
      </c>
      <c r="EN188">
        <f>+VLOOKUP(EK188,Clubes!$A:$M,13,FALSE)</f>
        <v>3</v>
      </c>
      <c r="EO188">
        <f t="shared" si="155"/>
        <v>1</v>
      </c>
      <c r="EP188">
        <f t="shared" si="156"/>
        <v>0</v>
      </c>
      <c r="EQ188">
        <f t="shared" si="157"/>
        <v>0</v>
      </c>
      <c r="ER188">
        <f t="shared" si="158"/>
        <v>0</v>
      </c>
      <c r="ES188">
        <f t="shared" si="159"/>
        <v>0</v>
      </c>
      <c r="ET188">
        <f t="shared" si="160"/>
        <v>0</v>
      </c>
      <c r="EU188">
        <f t="shared" si="161"/>
        <v>0</v>
      </c>
      <c r="EV188">
        <f t="shared" si="162"/>
        <v>0</v>
      </c>
      <c r="EW188">
        <f t="shared" si="163"/>
        <v>0</v>
      </c>
      <c r="EX188">
        <f t="shared" si="164"/>
        <v>0</v>
      </c>
      <c r="EY188">
        <f t="shared" si="165"/>
        <v>0</v>
      </c>
      <c r="EZ188">
        <f t="shared" si="166"/>
        <v>0</v>
      </c>
      <c r="FA188">
        <f t="shared" si="167"/>
        <v>0</v>
      </c>
      <c r="FB188">
        <f t="shared" si="168"/>
        <v>0</v>
      </c>
      <c r="FC188">
        <f t="shared" si="169"/>
        <v>1</v>
      </c>
    </row>
    <row r="189" spans="1:159">
      <c r="A189" s="139">
        <v>603</v>
      </c>
      <c r="B189" s="139" t="s">
        <v>541</v>
      </c>
      <c r="C189" s="139">
        <v>5</v>
      </c>
      <c r="D189">
        <v>2</v>
      </c>
      <c r="E189" s="5">
        <v>3</v>
      </c>
      <c r="F189" s="5">
        <v>18</v>
      </c>
      <c r="G189" s="5">
        <v>3</v>
      </c>
      <c r="K189" s="109">
        <f t="shared" si="170"/>
        <v>0</v>
      </c>
      <c r="M189" s="109">
        <f t="shared" si="171"/>
        <v>0</v>
      </c>
      <c r="X189" s="109">
        <f t="shared" si="172"/>
        <v>0</v>
      </c>
      <c r="AI189" s="109">
        <f t="shared" si="173"/>
        <v>0</v>
      </c>
      <c r="AT189" s="109">
        <f t="shared" si="174"/>
        <v>0</v>
      </c>
      <c r="BA189" s="109">
        <f t="shared" si="175"/>
        <v>0</v>
      </c>
      <c r="BB189" s="113"/>
      <c r="BC189" s="113"/>
      <c r="BD189" s="113"/>
      <c r="BE189" s="113"/>
      <c r="BF189" s="113"/>
      <c r="BG189" s="113"/>
      <c r="BH189" s="113"/>
      <c r="BI189" s="113"/>
      <c r="BJ189" s="113"/>
      <c r="BK189" s="113"/>
      <c r="BL189" s="109">
        <f t="shared" si="176"/>
        <v>0</v>
      </c>
      <c r="BW189" s="109">
        <f t="shared" si="177"/>
        <v>0</v>
      </c>
      <c r="BZ189" s="109">
        <f t="shared" si="178"/>
        <v>0</v>
      </c>
      <c r="CA189" s="3"/>
      <c r="CB189" s="3"/>
      <c r="CC189" s="3"/>
      <c r="CD189" s="3"/>
      <c r="CE189" s="109">
        <f t="shared" si="179"/>
        <v>0</v>
      </c>
      <c r="CJ189" s="109">
        <f t="shared" si="180"/>
        <v>0</v>
      </c>
      <c r="CQ189" s="109">
        <f t="shared" si="181"/>
        <v>0</v>
      </c>
      <c r="CV189" s="109">
        <f t="shared" si="182"/>
        <v>0</v>
      </c>
      <c r="DA189" s="109">
        <f t="shared" si="183"/>
        <v>0</v>
      </c>
      <c r="DF189" s="109">
        <f t="shared" si="184"/>
        <v>0</v>
      </c>
      <c r="DK189" s="109">
        <f t="shared" si="185"/>
        <v>0</v>
      </c>
      <c r="DP189" s="109">
        <f t="shared" si="186"/>
        <v>0</v>
      </c>
      <c r="DU189" s="109">
        <f t="shared" si="187"/>
        <v>0</v>
      </c>
      <c r="DZ189" s="109">
        <f t="shared" si="188"/>
        <v>0</v>
      </c>
      <c r="EE189" s="109">
        <f t="shared" si="189"/>
        <v>0</v>
      </c>
      <c r="EF189" s="3"/>
      <c r="EG189" s="3"/>
      <c r="EH189" s="3"/>
      <c r="EI189" s="3"/>
      <c r="EJ189" s="109">
        <f t="shared" si="190"/>
        <v>0</v>
      </c>
      <c r="EK189" s="3">
        <f t="shared" si="191"/>
        <v>503</v>
      </c>
      <c r="EL189" t="str">
        <f>+VLOOKUP(A189,'[1]Listado jugadores VALORES'!$A:$D,4,FALSE)</f>
        <v>Defensa</v>
      </c>
      <c r="EM189">
        <f>+VLOOKUP(EK189,Clubes!$A:$O,15,FALSE)</f>
        <v>3</v>
      </c>
      <c r="EN189">
        <f>+VLOOKUP(EK189,Clubes!$A:$M,13,FALSE)</f>
        <v>3</v>
      </c>
      <c r="EO189">
        <f t="shared" si="155"/>
        <v>0</v>
      </c>
      <c r="EP189">
        <f t="shared" si="156"/>
        <v>0</v>
      </c>
      <c r="EQ189">
        <f t="shared" si="157"/>
        <v>0</v>
      </c>
      <c r="ER189">
        <f t="shared" si="158"/>
        <v>0</v>
      </c>
      <c r="ES189">
        <f t="shared" si="159"/>
        <v>0</v>
      </c>
      <c r="ET189">
        <f t="shared" si="160"/>
        <v>0</v>
      </c>
      <c r="EU189">
        <f t="shared" si="161"/>
        <v>0</v>
      </c>
      <c r="EV189">
        <f t="shared" si="162"/>
        <v>0</v>
      </c>
      <c r="EW189">
        <f t="shared" si="163"/>
        <v>0</v>
      </c>
      <c r="EX189">
        <f t="shared" si="164"/>
        <v>0</v>
      </c>
      <c r="EY189">
        <f t="shared" si="165"/>
        <v>0</v>
      </c>
      <c r="EZ189">
        <f t="shared" si="166"/>
        <v>0</v>
      </c>
      <c r="FA189">
        <f t="shared" si="167"/>
        <v>0</v>
      </c>
      <c r="FB189">
        <f t="shared" si="168"/>
        <v>0</v>
      </c>
      <c r="FC189">
        <f t="shared" si="169"/>
        <v>0</v>
      </c>
    </row>
    <row r="190" spans="1:159">
      <c r="A190" s="139">
        <v>1950</v>
      </c>
      <c r="B190" s="139" t="s">
        <v>542</v>
      </c>
      <c r="C190" s="139">
        <v>5</v>
      </c>
      <c r="D190">
        <v>2</v>
      </c>
      <c r="E190" s="5">
        <v>3</v>
      </c>
      <c r="F190" s="5">
        <v>18</v>
      </c>
      <c r="G190" s="5">
        <v>3</v>
      </c>
      <c r="K190" s="109">
        <f t="shared" si="170"/>
        <v>0</v>
      </c>
      <c r="M190" s="109">
        <f t="shared" si="171"/>
        <v>0</v>
      </c>
      <c r="X190" s="109">
        <f t="shared" si="172"/>
        <v>0</v>
      </c>
      <c r="AI190" s="109">
        <f t="shared" si="173"/>
        <v>0</v>
      </c>
      <c r="AT190" s="109">
        <f t="shared" si="174"/>
        <v>0</v>
      </c>
      <c r="BA190" s="109">
        <f t="shared" si="175"/>
        <v>0</v>
      </c>
      <c r="BB190" s="113"/>
      <c r="BC190" s="113"/>
      <c r="BD190" s="113"/>
      <c r="BE190" s="113"/>
      <c r="BF190" s="113"/>
      <c r="BG190" s="113"/>
      <c r="BH190" s="113"/>
      <c r="BI190" s="113"/>
      <c r="BJ190" s="113"/>
      <c r="BK190" s="113"/>
      <c r="BL190" s="109">
        <f t="shared" si="176"/>
        <v>0</v>
      </c>
      <c r="BW190" s="109">
        <f t="shared" si="177"/>
        <v>0</v>
      </c>
      <c r="BZ190" s="109">
        <f t="shared" si="178"/>
        <v>0</v>
      </c>
      <c r="CA190" s="3"/>
      <c r="CB190" s="3"/>
      <c r="CC190" s="3"/>
      <c r="CD190" s="3"/>
      <c r="CE190" s="109">
        <f t="shared" si="179"/>
        <v>0</v>
      </c>
      <c r="CJ190" s="109">
        <f t="shared" si="180"/>
        <v>0</v>
      </c>
      <c r="CQ190" s="109">
        <f t="shared" si="181"/>
        <v>0</v>
      </c>
      <c r="CV190" s="109">
        <f t="shared" si="182"/>
        <v>0</v>
      </c>
      <c r="DA190" s="109">
        <f t="shared" si="183"/>
        <v>0</v>
      </c>
      <c r="DF190" s="109">
        <f t="shared" si="184"/>
        <v>0</v>
      </c>
      <c r="DK190" s="109">
        <f t="shared" si="185"/>
        <v>0</v>
      </c>
      <c r="DP190" s="109">
        <f t="shared" si="186"/>
        <v>0</v>
      </c>
      <c r="DU190" s="109">
        <f t="shared" si="187"/>
        <v>0</v>
      </c>
      <c r="DZ190" s="109">
        <f t="shared" si="188"/>
        <v>0</v>
      </c>
      <c r="EE190" s="109">
        <f t="shared" si="189"/>
        <v>0</v>
      </c>
      <c r="EF190" s="3"/>
      <c r="EG190" s="3"/>
      <c r="EH190" s="3"/>
      <c r="EI190" s="3"/>
      <c r="EJ190" s="109">
        <f t="shared" si="190"/>
        <v>0</v>
      </c>
      <c r="EK190" s="3">
        <f t="shared" si="191"/>
        <v>503</v>
      </c>
      <c r="EL190" t="str">
        <f>+VLOOKUP(A190,'[1]Listado jugadores VALORES'!$A:$D,4,FALSE)</f>
        <v>Defensa</v>
      </c>
      <c r="EM190">
        <f>+VLOOKUP(EK190,Clubes!$A:$O,15,FALSE)</f>
        <v>3</v>
      </c>
      <c r="EN190">
        <f>+VLOOKUP(EK190,Clubes!$A:$M,13,FALSE)</f>
        <v>3</v>
      </c>
      <c r="EO190">
        <f t="shared" si="155"/>
        <v>0</v>
      </c>
      <c r="EP190">
        <f t="shared" si="156"/>
        <v>0</v>
      </c>
      <c r="EQ190">
        <f t="shared" si="157"/>
        <v>0</v>
      </c>
      <c r="ER190">
        <f t="shared" si="158"/>
        <v>0</v>
      </c>
      <c r="ES190">
        <f t="shared" si="159"/>
        <v>0</v>
      </c>
      <c r="ET190">
        <f t="shared" si="160"/>
        <v>0</v>
      </c>
      <c r="EU190">
        <f t="shared" si="161"/>
        <v>0</v>
      </c>
      <c r="EV190">
        <f t="shared" si="162"/>
        <v>0</v>
      </c>
      <c r="EW190">
        <f t="shared" si="163"/>
        <v>0</v>
      </c>
      <c r="EX190">
        <f t="shared" si="164"/>
        <v>0</v>
      </c>
      <c r="EY190">
        <f t="shared" si="165"/>
        <v>0</v>
      </c>
      <c r="EZ190">
        <f t="shared" si="166"/>
        <v>0</v>
      </c>
      <c r="FA190">
        <f t="shared" si="167"/>
        <v>0</v>
      </c>
      <c r="FB190">
        <f t="shared" si="168"/>
        <v>0</v>
      </c>
      <c r="FC190">
        <f t="shared" si="169"/>
        <v>0</v>
      </c>
    </row>
    <row r="191" spans="1:159">
      <c r="A191">
        <v>1980</v>
      </c>
      <c r="B191" s="139" t="s">
        <v>544</v>
      </c>
      <c r="C191" s="139">
        <v>5</v>
      </c>
      <c r="D191">
        <v>2</v>
      </c>
      <c r="E191" s="5">
        <v>3</v>
      </c>
      <c r="F191" s="5">
        <v>18</v>
      </c>
      <c r="G191" s="5">
        <v>2</v>
      </c>
      <c r="K191" s="109">
        <f t="shared" ref="K191:K250" si="192">COUNTIF(I191:J191,"&gt;0")</f>
        <v>0</v>
      </c>
      <c r="M191" s="109">
        <f t="shared" ref="M191:M250" si="193">COUNTIF(L191,"&gt;0")</f>
        <v>0</v>
      </c>
      <c r="X191" s="109">
        <f t="shared" ref="X191:X250" si="194">COUNTIF(N191:W191,"&gt;0")</f>
        <v>0</v>
      </c>
      <c r="AI191" s="109">
        <f t="shared" ref="AI191:AI250" si="195">COUNTIF(Y191:AH191,"&gt;0")</f>
        <v>0</v>
      </c>
      <c r="AT191" s="109">
        <f t="shared" ref="AT191:AT250" si="196">COUNTIF(AJ191:AS191,"&gt;0")</f>
        <v>0</v>
      </c>
      <c r="BA191" s="109">
        <f t="shared" ref="BA191:BA250" si="197">COUNTIF(AV191:AZ191,"&gt;0")</f>
        <v>0</v>
      </c>
      <c r="BB191" s="113"/>
      <c r="BC191" s="113"/>
      <c r="BD191" s="113"/>
      <c r="BE191" s="113"/>
      <c r="BF191" s="113"/>
      <c r="BG191" s="113"/>
      <c r="BH191" s="113"/>
      <c r="BI191" s="113"/>
      <c r="BJ191" s="113"/>
      <c r="BK191" s="113"/>
      <c r="BL191" s="109">
        <f t="shared" ref="BL191:BL250" si="198">COUNTIF(BB191:BK191,"&gt;0")</f>
        <v>0</v>
      </c>
      <c r="BW191" s="109">
        <f t="shared" ref="BW191:BW250" si="199">COUNTIF(BM191:BV191,"&gt;0")</f>
        <v>0</v>
      </c>
      <c r="BZ191" s="109">
        <f t="shared" ref="BZ191:BZ250" si="200">SUM(BX191:BY191)</f>
        <v>0</v>
      </c>
      <c r="CA191" s="3"/>
      <c r="CB191" s="3"/>
      <c r="CC191" s="3"/>
      <c r="CD191" s="3"/>
      <c r="CE191" s="109">
        <f t="shared" ref="CE191:CE250" si="201">COUNTIF(CA191:CD191,"&gt;0")</f>
        <v>0</v>
      </c>
      <c r="CJ191" s="109">
        <f t="shared" ref="CJ191:CJ250" si="202">COUNTIF(CF191:CI191,"&gt;0")</f>
        <v>0</v>
      </c>
      <c r="CQ191" s="109">
        <f t="shared" ref="CQ191:CQ250" si="203">COUNTIF(CM191:CP191,"&gt;0")</f>
        <v>0</v>
      </c>
      <c r="CV191" s="109">
        <f t="shared" ref="CV191:CV250" si="204">COUNTIF(CR191:CU191,"&gt;0")</f>
        <v>0</v>
      </c>
      <c r="DA191" s="109">
        <f t="shared" ref="DA191:DA250" si="205">COUNTIF(CW191:CZ191,"&gt;0")</f>
        <v>0</v>
      </c>
      <c r="DF191" s="109">
        <f t="shared" ref="DF191:DF250" si="206">COUNTIF(DB191:DE191,"&gt;0")</f>
        <v>0</v>
      </c>
      <c r="DK191" s="109">
        <f t="shared" ref="DK191:DK250" si="207">COUNTIF(DG191:DJ191,"&gt;0")</f>
        <v>0</v>
      </c>
      <c r="DP191" s="109">
        <f t="shared" ref="DP191:DP250" si="208">COUNTIF(DL191:DO191,"&gt;0")</f>
        <v>0</v>
      </c>
      <c r="DU191" s="109">
        <f t="shared" ref="DU191:DU250" si="209">COUNTIF(DQ191:DT191,"&gt;0")</f>
        <v>0</v>
      </c>
      <c r="DZ191" s="109">
        <f t="shared" ref="DZ191:DZ250" si="210">COUNTIF(DV191:DY191,"&gt;0")</f>
        <v>0</v>
      </c>
      <c r="EE191" s="109">
        <f t="shared" ref="EE191:EE250" si="211">COUNTIF(EA191:ED191,"&gt;0")</f>
        <v>0</v>
      </c>
      <c r="EF191" s="3"/>
      <c r="EG191" s="3"/>
      <c r="EH191" s="3"/>
      <c r="EI191" s="3"/>
      <c r="EJ191" s="109">
        <f t="shared" ref="EJ191:EJ250" si="212">COUNTIF(EF191:EI191,"&gt;0")</f>
        <v>0</v>
      </c>
      <c r="EK191" s="3">
        <f t="shared" ref="EK191:EK250" si="213">+C191*100+E191</f>
        <v>503</v>
      </c>
      <c r="EL191" t="str">
        <f>+VLOOKUP(A191,'[1]Listado jugadores VALORES'!$A:$D,4,FALSE)</f>
        <v>Delantero</v>
      </c>
      <c r="EM191">
        <f>+VLOOKUP(EK191,Clubes!$A:$O,15,FALSE)</f>
        <v>3</v>
      </c>
      <c r="EN191">
        <f>+VLOOKUP(EK191,Clubes!$A:$M,13,FALSE)</f>
        <v>3</v>
      </c>
      <c r="EO191">
        <f t="shared" si="155"/>
        <v>1</v>
      </c>
      <c r="EP191">
        <f t="shared" si="156"/>
        <v>0</v>
      </c>
      <c r="EQ191">
        <f t="shared" si="157"/>
        <v>0</v>
      </c>
      <c r="ER191">
        <f t="shared" si="158"/>
        <v>0</v>
      </c>
      <c r="ES191">
        <f t="shared" si="159"/>
        <v>0</v>
      </c>
      <c r="ET191">
        <f t="shared" si="160"/>
        <v>0</v>
      </c>
      <c r="EU191">
        <f t="shared" si="161"/>
        <v>0</v>
      </c>
      <c r="EV191">
        <f t="shared" si="162"/>
        <v>0</v>
      </c>
      <c r="EW191">
        <f t="shared" si="163"/>
        <v>0</v>
      </c>
      <c r="EX191">
        <f t="shared" si="164"/>
        <v>0</v>
      </c>
      <c r="EY191">
        <f t="shared" si="165"/>
        <v>0</v>
      </c>
      <c r="EZ191">
        <f t="shared" si="166"/>
        <v>0</v>
      </c>
      <c r="FA191">
        <f t="shared" si="167"/>
        <v>0</v>
      </c>
      <c r="FB191">
        <f t="shared" si="168"/>
        <v>0</v>
      </c>
      <c r="FC191">
        <f t="shared" si="169"/>
        <v>1</v>
      </c>
    </row>
    <row r="192" spans="1:159">
      <c r="A192" s="139">
        <v>972</v>
      </c>
      <c r="B192" s="142" t="s">
        <v>545</v>
      </c>
      <c r="C192" s="139">
        <v>16</v>
      </c>
      <c r="D192">
        <v>1</v>
      </c>
      <c r="E192" s="5">
        <v>4</v>
      </c>
      <c r="F192" s="5">
        <v>20</v>
      </c>
      <c r="G192" s="5">
        <v>2</v>
      </c>
      <c r="K192" s="109">
        <f t="shared" si="192"/>
        <v>0</v>
      </c>
      <c r="M192" s="109">
        <f t="shared" si="193"/>
        <v>0</v>
      </c>
      <c r="X192" s="109">
        <f t="shared" si="194"/>
        <v>0</v>
      </c>
      <c r="AI192" s="109">
        <f t="shared" si="195"/>
        <v>0</v>
      </c>
      <c r="AT192" s="109">
        <f t="shared" si="196"/>
        <v>0</v>
      </c>
      <c r="BA192" s="109">
        <f t="shared" si="197"/>
        <v>0</v>
      </c>
      <c r="BB192" s="113"/>
      <c r="BC192" s="113"/>
      <c r="BD192" s="113"/>
      <c r="BE192" s="113"/>
      <c r="BF192" s="113"/>
      <c r="BG192" s="113"/>
      <c r="BH192" s="113"/>
      <c r="BI192" s="113"/>
      <c r="BJ192" s="113"/>
      <c r="BK192" s="113"/>
      <c r="BL192" s="109">
        <f t="shared" si="198"/>
        <v>0</v>
      </c>
      <c r="BW192" s="109">
        <f t="shared" si="199"/>
        <v>0</v>
      </c>
      <c r="BZ192" s="109">
        <f t="shared" si="200"/>
        <v>0</v>
      </c>
      <c r="CA192" s="3"/>
      <c r="CB192" s="3"/>
      <c r="CC192" s="3"/>
      <c r="CD192" s="3"/>
      <c r="CE192" s="109">
        <f t="shared" si="201"/>
        <v>0</v>
      </c>
      <c r="CJ192" s="109">
        <f t="shared" si="202"/>
        <v>0</v>
      </c>
      <c r="CQ192" s="109">
        <f t="shared" si="203"/>
        <v>0</v>
      </c>
      <c r="CV192" s="109">
        <f t="shared" si="204"/>
        <v>0</v>
      </c>
      <c r="DA192" s="109">
        <f t="shared" si="205"/>
        <v>0</v>
      </c>
      <c r="DF192" s="109">
        <f t="shared" si="206"/>
        <v>0</v>
      </c>
      <c r="DK192" s="109">
        <f t="shared" si="207"/>
        <v>0</v>
      </c>
      <c r="DP192" s="109">
        <f t="shared" si="208"/>
        <v>0</v>
      </c>
      <c r="DU192" s="109">
        <f t="shared" si="209"/>
        <v>0</v>
      </c>
      <c r="DZ192" s="109">
        <f t="shared" si="210"/>
        <v>0</v>
      </c>
      <c r="EE192" s="109">
        <f t="shared" si="211"/>
        <v>0</v>
      </c>
      <c r="EF192" s="3"/>
      <c r="EG192" s="3"/>
      <c r="EH192" s="3"/>
      <c r="EI192" s="3"/>
      <c r="EJ192" s="109">
        <f t="shared" si="212"/>
        <v>0</v>
      </c>
      <c r="EK192" s="3">
        <f t="shared" si="213"/>
        <v>1604</v>
      </c>
      <c r="EL192" t="str">
        <f>+VLOOKUP(A192,'[1]Listado jugadores VALORES'!$A:$D,4,FALSE)</f>
        <v>Volante</v>
      </c>
      <c r="EM192">
        <f>+VLOOKUP(EK192,Clubes!$A:$O,15,FALSE)</f>
        <v>2</v>
      </c>
      <c r="EN192">
        <f>+VLOOKUP(EK192,Clubes!$A:$M,13,FALSE)</f>
        <v>3</v>
      </c>
      <c r="EO192">
        <f t="shared" si="155"/>
        <v>1</v>
      </c>
      <c r="EP192">
        <f t="shared" si="156"/>
        <v>0</v>
      </c>
      <c r="EQ192">
        <f t="shared" si="157"/>
        <v>0</v>
      </c>
      <c r="ER192">
        <f t="shared" si="158"/>
        <v>0</v>
      </c>
      <c r="ES192">
        <f t="shared" si="159"/>
        <v>0</v>
      </c>
      <c r="ET192">
        <f t="shared" si="160"/>
        <v>0</v>
      </c>
      <c r="EU192">
        <f t="shared" si="161"/>
        <v>0</v>
      </c>
      <c r="EV192">
        <f t="shared" si="162"/>
        <v>0</v>
      </c>
      <c r="EW192">
        <f t="shared" si="163"/>
        <v>0</v>
      </c>
      <c r="EX192">
        <f t="shared" si="164"/>
        <v>0</v>
      </c>
      <c r="EY192">
        <f t="shared" si="165"/>
        <v>0</v>
      </c>
      <c r="EZ192">
        <f t="shared" si="166"/>
        <v>0</v>
      </c>
      <c r="FA192">
        <f t="shared" si="167"/>
        <v>0</v>
      </c>
      <c r="FB192">
        <f t="shared" si="168"/>
        <v>0</v>
      </c>
      <c r="FC192">
        <f t="shared" si="169"/>
        <v>1</v>
      </c>
    </row>
    <row r="193" spans="1:159">
      <c r="A193" s="139">
        <v>1764</v>
      </c>
      <c r="B193" s="139" t="s">
        <v>546</v>
      </c>
      <c r="C193" s="139">
        <v>16</v>
      </c>
      <c r="D193">
        <v>1</v>
      </c>
      <c r="E193" s="5">
        <v>4</v>
      </c>
      <c r="F193" s="5">
        <v>20</v>
      </c>
      <c r="G193" s="5">
        <v>2</v>
      </c>
      <c r="H193" s="5">
        <f>90-66</f>
        <v>24</v>
      </c>
      <c r="K193" s="109">
        <f t="shared" si="192"/>
        <v>0</v>
      </c>
      <c r="M193" s="109">
        <f t="shared" si="193"/>
        <v>0</v>
      </c>
      <c r="X193" s="109">
        <f t="shared" si="194"/>
        <v>0</v>
      </c>
      <c r="AI193" s="109">
        <f t="shared" si="195"/>
        <v>0</v>
      </c>
      <c r="AT193" s="109">
        <f t="shared" si="196"/>
        <v>0</v>
      </c>
      <c r="BA193" s="109">
        <f t="shared" si="197"/>
        <v>0</v>
      </c>
      <c r="BB193" s="113"/>
      <c r="BC193" s="113"/>
      <c r="BD193" s="113"/>
      <c r="BE193" s="113"/>
      <c r="BF193" s="113"/>
      <c r="BG193" s="113"/>
      <c r="BH193" s="113"/>
      <c r="BI193" s="113"/>
      <c r="BJ193" s="113"/>
      <c r="BK193" s="113"/>
      <c r="BL193" s="109">
        <f t="shared" si="198"/>
        <v>0</v>
      </c>
      <c r="BW193" s="109">
        <f t="shared" si="199"/>
        <v>0</v>
      </c>
      <c r="BZ193" s="109">
        <f t="shared" si="200"/>
        <v>0</v>
      </c>
      <c r="CA193" s="3"/>
      <c r="CB193" s="3"/>
      <c r="CC193" s="3"/>
      <c r="CD193" s="3"/>
      <c r="CE193" s="109">
        <f t="shared" si="201"/>
        <v>0</v>
      </c>
      <c r="CJ193" s="109">
        <f t="shared" si="202"/>
        <v>0</v>
      </c>
      <c r="CQ193" s="109">
        <f t="shared" si="203"/>
        <v>0</v>
      </c>
      <c r="CV193" s="109">
        <f t="shared" si="204"/>
        <v>0</v>
      </c>
      <c r="DA193" s="109">
        <f t="shared" si="205"/>
        <v>0</v>
      </c>
      <c r="DF193" s="109">
        <f t="shared" si="206"/>
        <v>0</v>
      </c>
      <c r="DK193" s="109">
        <f t="shared" si="207"/>
        <v>0</v>
      </c>
      <c r="DP193" s="109">
        <f t="shared" si="208"/>
        <v>0</v>
      </c>
      <c r="DU193" s="109">
        <f t="shared" si="209"/>
        <v>0</v>
      </c>
      <c r="DZ193" s="109">
        <f t="shared" si="210"/>
        <v>0</v>
      </c>
      <c r="EE193" s="109">
        <f t="shared" si="211"/>
        <v>0</v>
      </c>
      <c r="EF193" s="3"/>
      <c r="EG193" s="3"/>
      <c r="EH193" s="3"/>
      <c r="EI193" s="3"/>
      <c r="EJ193" s="109">
        <f t="shared" si="212"/>
        <v>0</v>
      </c>
      <c r="EK193" s="3">
        <f t="shared" si="213"/>
        <v>1604</v>
      </c>
      <c r="EL193" t="str">
        <f>+VLOOKUP(A193,'[1]Listado jugadores VALORES'!$A:$D,4,FALSE)</f>
        <v>Volante</v>
      </c>
      <c r="EM193">
        <f>+VLOOKUP(EK193,Clubes!$A:$O,15,FALSE)</f>
        <v>2</v>
      </c>
      <c r="EN193">
        <f>+VLOOKUP(EK193,Clubes!$A:$M,13,FALSE)</f>
        <v>3</v>
      </c>
      <c r="EO193">
        <f t="shared" si="155"/>
        <v>1</v>
      </c>
      <c r="EP193">
        <f t="shared" si="156"/>
        <v>1</v>
      </c>
      <c r="EQ193">
        <f t="shared" si="157"/>
        <v>0</v>
      </c>
      <c r="ER193">
        <f t="shared" si="158"/>
        <v>0</v>
      </c>
      <c r="ES193">
        <f t="shared" si="159"/>
        <v>0</v>
      </c>
      <c r="ET193">
        <f t="shared" si="160"/>
        <v>0</v>
      </c>
      <c r="EU193">
        <f t="shared" si="161"/>
        <v>0</v>
      </c>
      <c r="EV193">
        <f t="shared" si="162"/>
        <v>0</v>
      </c>
      <c r="EW193">
        <f t="shared" si="163"/>
        <v>0</v>
      </c>
      <c r="EX193">
        <f t="shared" si="164"/>
        <v>0</v>
      </c>
      <c r="EY193">
        <f t="shared" si="165"/>
        <v>0</v>
      </c>
      <c r="EZ193">
        <f t="shared" si="166"/>
        <v>0</v>
      </c>
      <c r="FA193">
        <f t="shared" si="167"/>
        <v>0</v>
      </c>
      <c r="FB193">
        <f t="shared" si="168"/>
        <v>0</v>
      </c>
      <c r="FC193">
        <f t="shared" si="169"/>
        <v>2</v>
      </c>
    </row>
    <row r="194" spans="1:159">
      <c r="A194" s="139">
        <v>914</v>
      </c>
      <c r="B194" s="139" t="s">
        <v>547</v>
      </c>
      <c r="C194" s="139">
        <v>16</v>
      </c>
      <c r="D194">
        <v>1</v>
      </c>
      <c r="E194" s="5">
        <v>4</v>
      </c>
      <c r="F194" s="5">
        <v>20</v>
      </c>
      <c r="G194" s="5">
        <v>2</v>
      </c>
      <c r="H194" s="5">
        <f>90-73</f>
        <v>17</v>
      </c>
      <c r="K194" s="109">
        <f t="shared" si="192"/>
        <v>0</v>
      </c>
      <c r="M194" s="109">
        <f t="shared" si="193"/>
        <v>0</v>
      </c>
      <c r="X194" s="109">
        <f t="shared" si="194"/>
        <v>0</v>
      </c>
      <c r="AI194" s="109">
        <f t="shared" si="195"/>
        <v>0</v>
      </c>
      <c r="AT194" s="109">
        <f t="shared" si="196"/>
        <v>0</v>
      </c>
      <c r="BA194" s="109">
        <f t="shared" si="197"/>
        <v>0</v>
      </c>
      <c r="BB194" s="113"/>
      <c r="BC194" s="113"/>
      <c r="BD194" s="113"/>
      <c r="BE194" s="113"/>
      <c r="BF194" s="113"/>
      <c r="BG194" s="113"/>
      <c r="BH194" s="113"/>
      <c r="BI194" s="113"/>
      <c r="BJ194" s="113"/>
      <c r="BK194" s="113"/>
      <c r="BL194" s="109">
        <f t="shared" si="198"/>
        <v>0</v>
      </c>
      <c r="BW194" s="109">
        <f t="shared" si="199"/>
        <v>0</v>
      </c>
      <c r="BZ194" s="109">
        <f t="shared" si="200"/>
        <v>0</v>
      </c>
      <c r="CA194" s="3"/>
      <c r="CB194" s="3"/>
      <c r="CC194" s="3"/>
      <c r="CD194" s="3"/>
      <c r="CE194" s="109">
        <f t="shared" si="201"/>
        <v>0</v>
      </c>
      <c r="CJ194" s="109">
        <f t="shared" si="202"/>
        <v>0</v>
      </c>
      <c r="CQ194" s="109">
        <f t="shared" si="203"/>
        <v>0</v>
      </c>
      <c r="CV194" s="109">
        <f t="shared" si="204"/>
        <v>0</v>
      </c>
      <c r="DA194" s="109">
        <f t="shared" si="205"/>
        <v>0</v>
      </c>
      <c r="DF194" s="109">
        <f t="shared" si="206"/>
        <v>0</v>
      </c>
      <c r="DK194" s="109">
        <f t="shared" si="207"/>
        <v>0</v>
      </c>
      <c r="DP194" s="109">
        <f t="shared" si="208"/>
        <v>0</v>
      </c>
      <c r="DU194" s="109">
        <f t="shared" si="209"/>
        <v>0</v>
      </c>
      <c r="DZ194" s="109">
        <f t="shared" si="210"/>
        <v>0</v>
      </c>
      <c r="EE194" s="109">
        <f t="shared" si="211"/>
        <v>0</v>
      </c>
      <c r="EF194" s="3"/>
      <c r="EG194" s="3"/>
      <c r="EH194" s="3"/>
      <c r="EI194" s="3"/>
      <c r="EJ194" s="109">
        <f t="shared" si="212"/>
        <v>0</v>
      </c>
      <c r="EK194" s="3">
        <f t="shared" si="213"/>
        <v>1604</v>
      </c>
      <c r="EL194" t="str">
        <f>+VLOOKUP(A194,'[1]Listado jugadores VALORES'!$A:$D,4,FALSE)</f>
        <v>Delantero</v>
      </c>
      <c r="EM194">
        <f>+VLOOKUP(EK194,Clubes!$A:$O,15,FALSE)</f>
        <v>2</v>
      </c>
      <c r="EN194">
        <f>+VLOOKUP(EK194,Clubes!$A:$M,13,FALSE)</f>
        <v>3</v>
      </c>
      <c r="EO194">
        <f t="shared" si="155"/>
        <v>1</v>
      </c>
      <c r="EP194">
        <f t="shared" si="156"/>
        <v>1</v>
      </c>
      <c r="EQ194">
        <f t="shared" si="157"/>
        <v>0</v>
      </c>
      <c r="ER194">
        <f t="shared" si="158"/>
        <v>0</v>
      </c>
      <c r="ES194">
        <f t="shared" si="159"/>
        <v>0</v>
      </c>
      <c r="ET194">
        <f t="shared" si="160"/>
        <v>0</v>
      </c>
      <c r="EU194">
        <f t="shared" si="161"/>
        <v>0</v>
      </c>
      <c r="EV194">
        <f t="shared" si="162"/>
        <v>0</v>
      </c>
      <c r="EW194">
        <f t="shared" si="163"/>
        <v>0</v>
      </c>
      <c r="EX194">
        <f t="shared" si="164"/>
        <v>0</v>
      </c>
      <c r="EY194">
        <f t="shared" si="165"/>
        <v>0</v>
      </c>
      <c r="EZ194">
        <f t="shared" si="166"/>
        <v>0</v>
      </c>
      <c r="FA194">
        <f t="shared" si="167"/>
        <v>0</v>
      </c>
      <c r="FB194">
        <f t="shared" si="168"/>
        <v>0</v>
      </c>
      <c r="FC194">
        <f t="shared" si="169"/>
        <v>2</v>
      </c>
    </row>
    <row r="195" spans="1:159">
      <c r="A195" s="139">
        <v>880</v>
      </c>
      <c r="B195" s="139" t="s">
        <v>548</v>
      </c>
      <c r="C195" s="139">
        <v>16</v>
      </c>
      <c r="D195">
        <v>1</v>
      </c>
      <c r="E195" s="5">
        <v>4</v>
      </c>
      <c r="F195" s="5">
        <v>20</v>
      </c>
      <c r="G195" s="5">
        <v>2</v>
      </c>
      <c r="K195" s="109">
        <f t="shared" si="192"/>
        <v>0</v>
      </c>
      <c r="M195" s="109">
        <f t="shared" si="193"/>
        <v>0</v>
      </c>
      <c r="X195" s="109">
        <f t="shared" si="194"/>
        <v>0</v>
      </c>
      <c r="AI195" s="109">
        <f t="shared" si="195"/>
        <v>0</v>
      </c>
      <c r="AT195" s="109">
        <f t="shared" si="196"/>
        <v>0</v>
      </c>
      <c r="BA195" s="109">
        <f t="shared" si="197"/>
        <v>0</v>
      </c>
      <c r="BB195" s="113"/>
      <c r="BC195" s="113"/>
      <c r="BD195" s="113"/>
      <c r="BE195" s="113"/>
      <c r="BF195" s="113"/>
      <c r="BG195" s="113"/>
      <c r="BH195" s="113"/>
      <c r="BI195" s="113"/>
      <c r="BJ195" s="113"/>
      <c r="BK195" s="113"/>
      <c r="BL195" s="109">
        <f t="shared" si="198"/>
        <v>0</v>
      </c>
      <c r="BW195" s="109">
        <f t="shared" si="199"/>
        <v>0</v>
      </c>
      <c r="BZ195" s="109">
        <f t="shared" si="200"/>
        <v>0</v>
      </c>
      <c r="CA195" s="3"/>
      <c r="CB195" s="3"/>
      <c r="CC195" s="3"/>
      <c r="CD195" s="3"/>
      <c r="CE195" s="109">
        <f t="shared" si="201"/>
        <v>0</v>
      </c>
      <c r="CJ195" s="109">
        <f t="shared" si="202"/>
        <v>0</v>
      </c>
      <c r="CQ195" s="109">
        <f t="shared" si="203"/>
        <v>0</v>
      </c>
      <c r="CV195" s="109">
        <f t="shared" si="204"/>
        <v>0</v>
      </c>
      <c r="DA195" s="109">
        <f t="shared" si="205"/>
        <v>0</v>
      </c>
      <c r="DF195" s="109">
        <f t="shared" si="206"/>
        <v>0</v>
      </c>
      <c r="DK195" s="109">
        <f t="shared" si="207"/>
        <v>0</v>
      </c>
      <c r="DP195" s="109">
        <f t="shared" si="208"/>
        <v>0</v>
      </c>
      <c r="DU195" s="109">
        <f t="shared" si="209"/>
        <v>0</v>
      </c>
      <c r="DZ195" s="109">
        <f t="shared" si="210"/>
        <v>0</v>
      </c>
      <c r="EE195" s="109">
        <f t="shared" si="211"/>
        <v>0</v>
      </c>
      <c r="EF195" s="3"/>
      <c r="EG195" s="3"/>
      <c r="EH195" s="3"/>
      <c r="EI195" s="3"/>
      <c r="EJ195" s="109">
        <f t="shared" si="212"/>
        <v>0</v>
      </c>
      <c r="EK195" s="3">
        <f t="shared" si="213"/>
        <v>1604</v>
      </c>
      <c r="EL195" t="str">
        <f>+VLOOKUP(A195,'[1]Listado jugadores VALORES'!$A:$D,4,FALSE)</f>
        <v>Volante</v>
      </c>
      <c r="EM195">
        <f>+VLOOKUP(EK195,Clubes!$A:$O,15,FALSE)</f>
        <v>2</v>
      </c>
      <c r="EN195">
        <f>+VLOOKUP(EK195,Clubes!$A:$M,13,FALSE)</f>
        <v>3</v>
      </c>
      <c r="EO195">
        <f t="shared" si="155"/>
        <v>1</v>
      </c>
      <c r="EP195">
        <f t="shared" si="156"/>
        <v>0</v>
      </c>
      <c r="EQ195">
        <f t="shared" si="157"/>
        <v>0</v>
      </c>
      <c r="ER195">
        <f t="shared" si="158"/>
        <v>0</v>
      </c>
      <c r="ES195">
        <f t="shared" si="159"/>
        <v>0</v>
      </c>
      <c r="ET195">
        <f t="shared" si="160"/>
        <v>0</v>
      </c>
      <c r="EU195">
        <f t="shared" si="161"/>
        <v>0</v>
      </c>
      <c r="EV195">
        <f t="shared" si="162"/>
        <v>0</v>
      </c>
      <c r="EW195">
        <f t="shared" si="163"/>
        <v>0</v>
      </c>
      <c r="EX195">
        <f t="shared" si="164"/>
        <v>0</v>
      </c>
      <c r="EY195">
        <f t="shared" si="165"/>
        <v>0</v>
      </c>
      <c r="EZ195">
        <f t="shared" si="166"/>
        <v>0</v>
      </c>
      <c r="FA195">
        <f t="shared" si="167"/>
        <v>0</v>
      </c>
      <c r="FB195">
        <f t="shared" si="168"/>
        <v>0</v>
      </c>
      <c r="FC195">
        <f t="shared" si="169"/>
        <v>1</v>
      </c>
    </row>
    <row r="196" spans="1:159">
      <c r="A196" s="139">
        <v>778</v>
      </c>
      <c r="B196" s="139" t="s">
        <v>549</v>
      </c>
      <c r="C196" s="139">
        <v>16</v>
      </c>
      <c r="D196">
        <v>1</v>
      </c>
      <c r="E196" s="5">
        <v>4</v>
      </c>
      <c r="F196" s="5">
        <v>20</v>
      </c>
      <c r="G196" s="5">
        <v>1</v>
      </c>
      <c r="H196" s="5">
        <v>90</v>
      </c>
      <c r="K196" s="109">
        <f t="shared" si="192"/>
        <v>0</v>
      </c>
      <c r="M196" s="109">
        <f t="shared" si="193"/>
        <v>0</v>
      </c>
      <c r="X196" s="109">
        <f t="shared" si="194"/>
        <v>0</v>
      </c>
      <c r="AI196" s="109">
        <f t="shared" si="195"/>
        <v>0</v>
      </c>
      <c r="AT196" s="109">
        <f t="shared" si="196"/>
        <v>0</v>
      </c>
      <c r="BA196" s="109">
        <f t="shared" si="197"/>
        <v>0</v>
      </c>
      <c r="BB196" s="113"/>
      <c r="BC196" s="113"/>
      <c r="BD196" s="113"/>
      <c r="BE196" s="113"/>
      <c r="BF196" s="113"/>
      <c r="BG196" s="113"/>
      <c r="BH196" s="113"/>
      <c r="BI196" s="113"/>
      <c r="BJ196" s="113"/>
      <c r="BK196" s="113"/>
      <c r="BL196" s="109">
        <f t="shared" si="198"/>
        <v>0</v>
      </c>
      <c r="BW196" s="109">
        <f t="shared" si="199"/>
        <v>0</v>
      </c>
      <c r="BZ196" s="109">
        <f t="shared" si="200"/>
        <v>0</v>
      </c>
      <c r="CA196" s="3"/>
      <c r="CB196" s="3"/>
      <c r="CC196" s="3"/>
      <c r="CD196" s="3"/>
      <c r="CE196" s="109">
        <f t="shared" si="201"/>
        <v>0</v>
      </c>
      <c r="CJ196" s="109">
        <f t="shared" si="202"/>
        <v>0</v>
      </c>
      <c r="CQ196" s="109">
        <f t="shared" si="203"/>
        <v>0</v>
      </c>
      <c r="CV196" s="109">
        <f t="shared" si="204"/>
        <v>0</v>
      </c>
      <c r="DA196" s="109">
        <f t="shared" si="205"/>
        <v>0</v>
      </c>
      <c r="DF196" s="109">
        <f t="shared" si="206"/>
        <v>0</v>
      </c>
      <c r="DK196" s="109">
        <f t="shared" si="207"/>
        <v>0</v>
      </c>
      <c r="DP196" s="109">
        <f t="shared" si="208"/>
        <v>0</v>
      </c>
      <c r="DU196" s="109">
        <f t="shared" si="209"/>
        <v>0</v>
      </c>
      <c r="DZ196" s="109">
        <f t="shared" si="210"/>
        <v>0</v>
      </c>
      <c r="EE196" s="109">
        <f t="shared" si="211"/>
        <v>0</v>
      </c>
      <c r="EF196" s="3"/>
      <c r="EG196" s="3"/>
      <c r="EH196" s="3"/>
      <c r="EI196" s="3"/>
      <c r="EJ196" s="109">
        <f t="shared" si="212"/>
        <v>0</v>
      </c>
      <c r="EK196" s="3">
        <f t="shared" si="213"/>
        <v>1604</v>
      </c>
      <c r="EL196" t="str">
        <f>+VLOOKUP(A196,'[1]Listado jugadores VALORES'!$A:$D,4,FALSE)</f>
        <v>Defensa</v>
      </c>
      <c r="EM196">
        <f>+VLOOKUP(EK196,Clubes!$A:$O,15,FALSE)</f>
        <v>2</v>
      </c>
      <c r="EN196">
        <f>+VLOOKUP(EK196,Clubes!$A:$M,13,FALSE)</f>
        <v>3</v>
      </c>
      <c r="EO196">
        <f t="shared" ref="EO196:EO259" si="214">IF(G196=1,2,IF(G196=2,1,0))</f>
        <v>2</v>
      </c>
      <c r="EP196">
        <f t="shared" ref="EP196:EP259" si="215">+IF(H196=0,0,IF(H196&gt;=60,2,IF(H196&lt;60,1)))</f>
        <v>2</v>
      </c>
      <c r="EQ196">
        <f t="shared" ref="EQ196:EQ259" si="216">+IF(K196=0,0,IF(K196=1,-1,-2))</f>
        <v>0</v>
      </c>
      <c r="ER196">
        <f t="shared" ref="ER196:ER259" si="217">IF(AND(M196=1,K196=0),-3,IF(AND(M196=1,K196=1),-3,0))</f>
        <v>0</v>
      </c>
      <c r="ES196">
        <f t="shared" ref="ES196:ES259" si="218">+IF(EL196="Portero",X196*7,IF(EL196="Defensa",X196*6,IF(EL196="Volante",X196*5,IF(EL196="Delantero",X196*4,0))))-CQ196</f>
        <v>0</v>
      </c>
      <c r="ET196">
        <f t="shared" ref="ET196:ET259" si="219">+IF(Y196=2,1,IF(Z196=2,1,IF(AA196=2,1,IF(AB196=2,1,IF(AC196=2,1,0)))))</f>
        <v>0</v>
      </c>
      <c r="EU196">
        <f t="shared" ref="EU196:EU259" si="220">+IF(EL196="Portero",BA196*5,IF(EL196="Defensa",BA196*4,IF(EL196="Volante",BA196*3,IF(EL196="Delantero",BA196*3,0))))</f>
        <v>0</v>
      </c>
      <c r="EV196">
        <f t="shared" ref="EV196:EV259" si="221">+IF(CE196&gt;0,CE196*-2,0)</f>
        <v>0</v>
      </c>
      <c r="EW196">
        <f t="shared" ref="EW196:EW259" si="222">+IF(AND(H196&gt;60,EM196=1,EL196="Portero"),-1,IF(AND(H196&gt;60,EM196=1,EL196="Defensa"),-1,IF(AND(H196&gt;60,EM196=2,EL196="Portero"),-1,IF(AND(H196&gt;60,EM196=2,EL196="Defensa"),-1,IF(AND(H196&gt;60,EM196&gt;2,EL196="Portero"),-2,IF(AND(H196&gt;60,EM196&gt;2,EL196="Defensa"),-2,0))))))</f>
        <v>-1</v>
      </c>
      <c r="EX196">
        <f t="shared" ref="EX196:EX259" si="223">+IF(AND(EN196=1,DA196&gt;0,DB196&lt;4),-1,IF(AND(EN196=1,DA196&gt;0,DB196&gt;3),-2,IF(AND(EN196=2,DA196&gt;0,DB196&lt;4),-2,IF(AND(EN196=2,DA196&gt;0,DB196&gt;3),-3,IF(AND(EN196=3,DA196&gt;0,DB196&lt;4),-2,IF(AND(EN196=3,DA196&gt;0,DB196&gt;3),-3,0))))))</f>
        <v>0</v>
      </c>
      <c r="EY196">
        <f t="shared" ref="EY196:EY259" si="224">+IF(OR(EF196=1,EF196=2,EF196=3,EF196=4,EF196=5),4,0)+IF(OR(EG196=1,EG196=2,EG196=3,EG196=4,EG196=5),4,0)</f>
        <v>0</v>
      </c>
      <c r="EZ196">
        <f t="shared" ref="EZ196:EZ259" si="225">+IF(DK196&gt;0,DK196*-1,0)</f>
        <v>0</v>
      </c>
      <c r="FA196">
        <f t="shared" ref="FA196:FA259" si="226">+IF(AND(H196&gt;60,EM196=0,EL196="Portero"),3,IF(AND(H196&gt;60,EM196=0,EL196="Defensa"),2,IF(AND(H196&gt;60,EM196=0,EL196="Volante"),1,0)))</f>
        <v>0</v>
      </c>
      <c r="FB196">
        <f t="shared" ref="FB196:FB259" si="227">IF(AND(H196&gt;=60,EN196=1,D196=1),1,IF(AND(H196&gt;=60,EN196=1,D196=2),2,IF(AND(H196&gt;=60,EN196=3,D196=2),-1,IF(AND(H196&gt;=60,EN196=3,D196=1),-2,IF(AND(H196&lt;60,EN196=1,D196=1,X196&gt;0),1,IF(AND(H196&lt;60,EN196=1,D196=2,X196&gt;0),2,0))))))</f>
        <v>-2</v>
      </c>
      <c r="FC196">
        <f t="shared" ref="FC196:FC259" si="228">SUM(EO196:FB196)</f>
        <v>1</v>
      </c>
    </row>
    <row r="197" spans="1:159">
      <c r="A197" s="139">
        <v>1878</v>
      </c>
      <c r="B197" s="139" t="s">
        <v>550</v>
      </c>
      <c r="C197" s="139">
        <v>16</v>
      </c>
      <c r="D197">
        <v>1</v>
      </c>
      <c r="E197" s="5">
        <v>4</v>
      </c>
      <c r="F197" s="5">
        <v>20</v>
      </c>
      <c r="G197" s="5">
        <v>1</v>
      </c>
      <c r="H197" s="5">
        <v>90</v>
      </c>
      <c r="K197" s="109">
        <f t="shared" si="192"/>
        <v>0</v>
      </c>
      <c r="M197" s="109">
        <f t="shared" si="193"/>
        <v>0</v>
      </c>
      <c r="X197" s="109">
        <f t="shared" si="194"/>
        <v>0</v>
      </c>
      <c r="AI197" s="109">
        <f t="shared" si="195"/>
        <v>0</v>
      </c>
      <c r="AT197" s="109">
        <f t="shared" si="196"/>
        <v>0</v>
      </c>
      <c r="BA197" s="109">
        <f t="shared" si="197"/>
        <v>0</v>
      </c>
      <c r="BB197" s="113"/>
      <c r="BC197" s="113"/>
      <c r="BD197" s="113"/>
      <c r="BE197" s="113"/>
      <c r="BF197" s="113"/>
      <c r="BG197" s="113"/>
      <c r="BH197" s="113"/>
      <c r="BI197" s="113"/>
      <c r="BJ197" s="113"/>
      <c r="BK197" s="113"/>
      <c r="BL197" s="109">
        <f t="shared" si="198"/>
        <v>0</v>
      </c>
      <c r="BW197" s="109">
        <f t="shared" si="199"/>
        <v>0</v>
      </c>
      <c r="BZ197" s="109">
        <f t="shared" si="200"/>
        <v>0</v>
      </c>
      <c r="CA197" s="3"/>
      <c r="CB197" s="3"/>
      <c r="CC197" s="3"/>
      <c r="CD197" s="3"/>
      <c r="CE197" s="109">
        <f t="shared" si="201"/>
        <v>0</v>
      </c>
      <c r="CJ197" s="109">
        <f t="shared" si="202"/>
        <v>0</v>
      </c>
      <c r="CQ197" s="109">
        <f t="shared" si="203"/>
        <v>0</v>
      </c>
      <c r="CV197" s="109">
        <f t="shared" si="204"/>
        <v>0</v>
      </c>
      <c r="DA197" s="109">
        <f t="shared" si="205"/>
        <v>0</v>
      </c>
      <c r="DF197" s="109">
        <f t="shared" si="206"/>
        <v>0</v>
      </c>
      <c r="DK197" s="109">
        <f t="shared" si="207"/>
        <v>0</v>
      </c>
      <c r="DP197" s="109">
        <f t="shared" si="208"/>
        <v>0</v>
      </c>
      <c r="DU197" s="109">
        <f t="shared" si="209"/>
        <v>0</v>
      </c>
      <c r="DZ197" s="109">
        <f t="shared" si="210"/>
        <v>0</v>
      </c>
      <c r="EE197" s="109">
        <f t="shared" si="211"/>
        <v>0</v>
      </c>
      <c r="EF197" s="3"/>
      <c r="EG197" s="3"/>
      <c r="EH197" s="3"/>
      <c r="EI197" s="3"/>
      <c r="EJ197" s="109">
        <f t="shared" si="212"/>
        <v>0</v>
      </c>
      <c r="EK197" s="3">
        <f t="shared" si="213"/>
        <v>1604</v>
      </c>
      <c r="EL197" t="str">
        <f>+VLOOKUP(A197,'[1]Listado jugadores VALORES'!$A:$D,4,FALSE)</f>
        <v>Defensa</v>
      </c>
      <c r="EM197">
        <f>+VLOOKUP(EK197,Clubes!$A:$O,15,FALSE)</f>
        <v>2</v>
      </c>
      <c r="EN197">
        <f>+VLOOKUP(EK197,Clubes!$A:$M,13,FALSE)</f>
        <v>3</v>
      </c>
      <c r="EO197">
        <f t="shared" si="214"/>
        <v>2</v>
      </c>
      <c r="EP197">
        <f t="shared" si="215"/>
        <v>2</v>
      </c>
      <c r="EQ197">
        <f t="shared" si="216"/>
        <v>0</v>
      </c>
      <c r="ER197">
        <f t="shared" si="217"/>
        <v>0</v>
      </c>
      <c r="ES197">
        <f t="shared" si="218"/>
        <v>0</v>
      </c>
      <c r="ET197">
        <f t="shared" si="219"/>
        <v>0</v>
      </c>
      <c r="EU197">
        <f t="shared" si="220"/>
        <v>0</v>
      </c>
      <c r="EV197">
        <f t="shared" si="221"/>
        <v>0</v>
      </c>
      <c r="EW197">
        <f t="shared" si="222"/>
        <v>-1</v>
      </c>
      <c r="EX197">
        <f t="shared" si="223"/>
        <v>0</v>
      </c>
      <c r="EY197">
        <f t="shared" si="224"/>
        <v>0</v>
      </c>
      <c r="EZ197">
        <f t="shared" si="225"/>
        <v>0</v>
      </c>
      <c r="FA197">
        <f t="shared" si="226"/>
        <v>0</v>
      </c>
      <c r="FB197">
        <f t="shared" si="227"/>
        <v>-2</v>
      </c>
      <c r="FC197">
        <f t="shared" si="228"/>
        <v>1</v>
      </c>
    </row>
    <row r="198" spans="1:159">
      <c r="A198" s="139">
        <v>155</v>
      </c>
      <c r="B198" s="139" t="s">
        <v>551</v>
      </c>
      <c r="C198" s="139">
        <v>16</v>
      </c>
      <c r="D198">
        <v>1</v>
      </c>
      <c r="E198" s="5">
        <v>4</v>
      </c>
      <c r="F198" s="5">
        <v>20</v>
      </c>
      <c r="G198" s="5">
        <v>3</v>
      </c>
      <c r="K198" s="109">
        <f t="shared" si="192"/>
        <v>0</v>
      </c>
      <c r="M198" s="109">
        <f t="shared" si="193"/>
        <v>0</v>
      </c>
      <c r="X198" s="109">
        <f t="shared" si="194"/>
        <v>0</v>
      </c>
      <c r="AI198" s="109">
        <f t="shared" si="195"/>
        <v>0</v>
      </c>
      <c r="AT198" s="109">
        <f t="shared" si="196"/>
        <v>0</v>
      </c>
      <c r="BA198" s="109">
        <f t="shared" si="197"/>
        <v>0</v>
      </c>
      <c r="BB198" s="113"/>
      <c r="BC198" s="113"/>
      <c r="BD198" s="113"/>
      <c r="BE198" s="113"/>
      <c r="BF198" s="113"/>
      <c r="BG198" s="113"/>
      <c r="BH198" s="113"/>
      <c r="BI198" s="113"/>
      <c r="BJ198" s="113"/>
      <c r="BK198" s="113"/>
      <c r="BL198" s="109">
        <f t="shared" si="198"/>
        <v>0</v>
      </c>
      <c r="BW198" s="109">
        <f t="shared" si="199"/>
        <v>0</v>
      </c>
      <c r="BZ198" s="109">
        <f t="shared" si="200"/>
        <v>0</v>
      </c>
      <c r="CA198" s="3"/>
      <c r="CB198" s="3"/>
      <c r="CC198" s="3"/>
      <c r="CD198" s="3"/>
      <c r="CE198" s="109">
        <f t="shared" si="201"/>
        <v>0</v>
      </c>
      <c r="CJ198" s="109">
        <f t="shared" si="202"/>
        <v>0</v>
      </c>
      <c r="CQ198" s="109">
        <f t="shared" si="203"/>
        <v>0</v>
      </c>
      <c r="CV198" s="109">
        <f t="shared" si="204"/>
        <v>0</v>
      </c>
      <c r="DA198" s="109">
        <f t="shared" si="205"/>
        <v>0</v>
      </c>
      <c r="DF198" s="109">
        <f t="shared" si="206"/>
        <v>0</v>
      </c>
      <c r="DK198" s="109">
        <f t="shared" si="207"/>
        <v>0</v>
      </c>
      <c r="DP198" s="109">
        <f t="shared" si="208"/>
        <v>0</v>
      </c>
      <c r="DU198" s="109">
        <f t="shared" si="209"/>
        <v>0</v>
      </c>
      <c r="DZ198" s="109">
        <f t="shared" si="210"/>
        <v>0</v>
      </c>
      <c r="EE198" s="109">
        <f t="shared" si="211"/>
        <v>0</v>
      </c>
      <c r="EF198" s="3"/>
      <c r="EG198" s="3"/>
      <c r="EH198" s="3"/>
      <c r="EI198" s="3"/>
      <c r="EJ198" s="109">
        <f t="shared" si="212"/>
        <v>0</v>
      </c>
      <c r="EK198" s="3">
        <f t="shared" si="213"/>
        <v>1604</v>
      </c>
      <c r="EL198" t="str">
        <f>+VLOOKUP(A198,'[1]Listado jugadores VALORES'!$A:$D,4,FALSE)</f>
        <v>Defensa</v>
      </c>
      <c r="EM198">
        <f>+VLOOKUP(EK198,Clubes!$A:$O,15,FALSE)</f>
        <v>2</v>
      </c>
      <c r="EN198">
        <f>+VLOOKUP(EK198,Clubes!$A:$M,13,FALSE)</f>
        <v>3</v>
      </c>
      <c r="EO198">
        <f t="shared" si="214"/>
        <v>0</v>
      </c>
      <c r="EP198">
        <f t="shared" si="215"/>
        <v>0</v>
      </c>
      <c r="EQ198">
        <f t="shared" si="216"/>
        <v>0</v>
      </c>
      <c r="ER198">
        <f t="shared" si="217"/>
        <v>0</v>
      </c>
      <c r="ES198">
        <f t="shared" si="218"/>
        <v>0</v>
      </c>
      <c r="ET198">
        <f t="shared" si="219"/>
        <v>0</v>
      </c>
      <c r="EU198">
        <f t="shared" si="220"/>
        <v>0</v>
      </c>
      <c r="EV198">
        <f t="shared" si="221"/>
        <v>0</v>
      </c>
      <c r="EW198">
        <f t="shared" si="222"/>
        <v>0</v>
      </c>
      <c r="EX198">
        <f t="shared" si="223"/>
        <v>0</v>
      </c>
      <c r="EY198">
        <f t="shared" si="224"/>
        <v>0</v>
      </c>
      <c r="EZ198">
        <f t="shared" si="225"/>
        <v>0</v>
      </c>
      <c r="FA198">
        <f t="shared" si="226"/>
        <v>0</v>
      </c>
      <c r="FB198">
        <f t="shared" si="227"/>
        <v>0</v>
      </c>
      <c r="FC198">
        <f t="shared" si="228"/>
        <v>0</v>
      </c>
    </row>
    <row r="199" spans="1:159">
      <c r="A199" s="139">
        <v>341</v>
      </c>
      <c r="B199" s="139" t="s">
        <v>552</v>
      </c>
      <c r="C199" s="139">
        <v>16</v>
      </c>
      <c r="D199">
        <v>1</v>
      </c>
      <c r="E199" s="5">
        <v>4</v>
      </c>
      <c r="F199" s="5">
        <v>20</v>
      </c>
      <c r="G199" s="5">
        <v>2</v>
      </c>
      <c r="H199" s="5">
        <f>90-69</f>
        <v>21</v>
      </c>
      <c r="K199" s="109">
        <f t="shared" si="192"/>
        <v>0</v>
      </c>
      <c r="M199" s="109">
        <f t="shared" si="193"/>
        <v>0</v>
      </c>
      <c r="X199" s="109">
        <f t="shared" si="194"/>
        <v>0</v>
      </c>
      <c r="AI199" s="109">
        <f t="shared" si="195"/>
        <v>0</v>
      </c>
      <c r="AT199" s="109">
        <f t="shared" si="196"/>
        <v>0</v>
      </c>
      <c r="BA199" s="109">
        <f t="shared" si="197"/>
        <v>0</v>
      </c>
      <c r="BB199" s="113"/>
      <c r="BC199" s="113"/>
      <c r="BD199" s="113"/>
      <c r="BE199" s="113"/>
      <c r="BF199" s="113"/>
      <c r="BG199" s="113"/>
      <c r="BH199" s="113"/>
      <c r="BI199" s="113"/>
      <c r="BJ199" s="113"/>
      <c r="BK199" s="113"/>
      <c r="BL199" s="109">
        <f t="shared" si="198"/>
        <v>0</v>
      </c>
      <c r="BW199" s="109">
        <f t="shared" si="199"/>
        <v>0</v>
      </c>
      <c r="BZ199" s="109">
        <f t="shared" si="200"/>
        <v>0</v>
      </c>
      <c r="CA199" s="3"/>
      <c r="CB199" s="3"/>
      <c r="CC199" s="3"/>
      <c r="CD199" s="3"/>
      <c r="CE199" s="109">
        <f t="shared" si="201"/>
        <v>0</v>
      </c>
      <c r="CJ199" s="109">
        <f t="shared" si="202"/>
        <v>0</v>
      </c>
      <c r="CQ199" s="109">
        <f t="shared" si="203"/>
        <v>0</v>
      </c>
      <c r="CV199" s="109">
        <f t="shared" si="204"/>
        <v>0</v>
      </c>
      <c r="DA199" s="109">
        <f t="shared" si="205"/>
        <v>0</v>
      </c>
      <c r="DF199" s="109">
        <f t="shared" si="206"/>
        <v>0</v>
      </c>
      <c r="DK199" s="109">
        <f t="shared" si="207"/>
        <v>0</v>
      </c>
      <c r="DP199" s="109">
        <f t="shared" si="208"/>
        <v>0</v>
      </c>
      <c r="DU199" s="109">
        <f t="shared" si="209"/>
        <v>0</v>
      </c>
      <c r="DZ199" s="109">
        <f t="shared" si="210"/>
        <v>0</v>
      </c>
      <c r="EE199" s="109">
        <f t="shared" si="211"/>
        <v>0</v>
      </c>
      <c r="EF199" s="3"/>
      <c r="EG199" s="3"/>
      <c r="EH199" s="3"/>
      <c r="EI199" s="3"/>
      <c r="EJ199" s="109">
        <f t="shared" si="212"/>
        <v>0</v>
      </c>
      <c r="EK199" s="3">
        <f t="shared" si="213"/>
        <v>1604</v>
      </c>
      <c r="EL199" t="str">
        <f>+VLOOKUP(A199,'[1]Listado jugadores VALORES'!$A:$D,4,FALSE)</f>
        <v>Volante</v>
      </c>
      <c r="EM199">
        <f>+VLOOKUP(EK199,Clubes!$A:$O,15,FALSE)</f>
        <v>2</v>
      </c>
      <c r="EN199">
        <f>+VLOOKUP(EK199,Clubes!$A:$M,13,FALSE)</f>
        <v>3</v>
      </c>
      <c r="EO199">
        <f t="shared" si="214"/>
        <v>1</v>
      </c>
      <c r="EP199">
        <f t="shared" si="215"/>
        <v>1</v>
      </c>
      <c r="EQ199">
        <f t="shared" si="216"/>
        <v>0</v>
      </c>
      <c r="ER199">
        <f t="shared" si="217"/>
        <v>0</v>
      </c>
      <c r="ES199">
        <f t="shared" si="218"/>
        <v>0</v>
      </c>
      <c r="ET199">
        <f t="shared" si="219"/>
        <v>0</v>
      </c>
      <c r="EU199">
        <f t="shared" si="220"/>
        <v>0</v>
      </c>
      <c r="EV199">
        <f t="shared" si="221"/>
        <v>0</v>
      </c>
      <c r="EW199">
        <f t="shared" si="222"/>
        <v>0</v>
      </c>
      <c r="EX199">
        <f t="shared" si="223"/>
        <v>0</v>
      </c>
      <c r="EY199">
        <f t="shared" si="224"/>
        <v>0</v>
      </c>
      <c r="EZ199">
        <f t="shared" si="225"/>
        <v>0</v>
      </c>
      <c r="FA199">
        <f t="shared" si="226"/>
        <v>0</v>
      </c>
      <c r="FB199">
        <f t="shared" si="227"/>
        <v>0</v>
      </c>
      <c r="FC199">
        <f t="shared" si="228"/>
        <v>2</v>
      </c>
    </row>
    <row r="200" spans="1:159">
      <c r="A200" s="139">
        <v>721</v>
      </c>
      <c r="B200" s="139" t="s">
        <v>553</v>
      </c>
      <c r="C200" s="139">
        <v>16</v>
      </c>
      <c r="D200">
        <v>1</v>
      </c>
      <c r="E200" s="5">
        <v>4</v>
      </c>
      <c r="F200" s="5">
        <v>20</v>
      </c>
      <c r="G200" s="5">
        <v>3</v>
      </c>
      <c r="K200" s="109">
        <f t="shared" si="192"/>
        <v>0</v>
      </c>
      <c r="M200" s="109">
        <f t="shared" si="193"/>
        <v>0</v>
      </c>
      <c r="X200" s="109">
        <f t="shared" si="194"/>
        <v>0</v>
      </c>
      <c r="AI200" s="109">
        <f t="shared" si="195"/>
        <v>0</v>
      </c>
      <c r="AT200" s="109">
        <f t="shared" si="196"/>
        <v>0</v>
      </c>
      <c r="BA200" s="109">
        <f t="shared" si="197"/>
        <v>0</v>
      </c>
      <c r="BB200" s="113"/>
      <c r="BC200" s="113"/>
      <c r="BD200" s="113"/>
      <c r="BE200" s="113"/>
      <c r="BF200" s="113"/>
      <c r="BG200" s="113"/>
      <c r="BH200" s="113"/>
      <c r="BI200" s="113"/>
      <c r="BJ200" s="113"/>
      <c r="BK200" s="113"/>
      <c r="BL200" s="109">
        <f t="shared" si="198"/>
        <v>0</v>
      </c>
      <c r="BW200" s="109">
        <f t="shared" si="199"/>
        <v>0</v>
      </c>
      <c r="BZ200" s="109">
        <f t="shared" si="200"/>
        <v>0</v>
      </c>
      <c r="CA200" s="3"/>
      <c r="CB200" s="3"/>
      <c r="CC200" s="3"/>
      <c r="CD200" s="3"/>
      <c r="CE200" s="109">
        <f t="shared" si="201"/>
        <v>0</v>
      </c>
      <c r="CJ200" s="109">
        <f t="shared" si="202"/>
        <v>0</v>
      </c>
      <c r="CQ200" s="109">
        <f t="shared" si="203"/>
        <v>0</v>
      </c>
      <c r="CV200" s="109">
        <f t="shared" si="204"/>
        <v>0</v>
      </c>
      <c r="DA200" s="109">
        <f t="shared" si="205"/>
        <v>0</v>
      </c>
      <c r="DF200" s="109">
        <f t="shared" si="206"/>
        <v>0</v>
      </c>
      <c r="DK200" s="109">
        <f t="shared" si="207"/>
        <v>0</v>
      </c>
      <c r="DP200" s="109">
        <f t="shared" si="208"/>
        <v>0</v>
      </c>
      <c r="DU200" s="109">
        <f t="shared" si="209"/>
        <v>0</v>
      </c>
      <c r="DZ200" s="109">
        <f t="shared" si="210"/>
        <v>0</v>
      </c>
      <c r="EE200" s="109">
        <f t="shared" si="211"/>
        <v>0</v>
      </c>
      <c r="EF200" s="3"/>
      <c r="EG200" s="3"/>
      <c r="EH200" s="3"/>
      <c r="EI200" s="3"/>
      <c r="EJ200" s="109">
        <f t="shared" si="212"/>
        <v>0</v>
      </c>
      <c r="EK200" s="3">
        <f t="shared" si="213"/>
        <v>1604</v>
      </c>
      <c r="EL200" t="str">
        <f>+VLOOKUP(A200,'[1]Listado jugadores VALORES'!$A:$D,4,FALSE)</f>
        <v>Volante</v>
      </c>
      <c r="EM200">
        <f>+VLOOKUP(EK200,Clubes!$A:$O,15,FALSE)</f>
        <v>2</v>
      </c>
      <c r="EN200">
        <f>+VLOOKUP(EK200,Clubes!$A:$M,13,FALSE)</f>
        <v>3</v>
      </c>
      <c r="EO200">
        <f t="shared" si="214"/>
        <v>0</v>
      </c>
      <c r="EP200">
        <f t="shared" si="215"/>
        <v>0</v>
      </c>
      <c r="EQ200">
        <f t="shared" si="216"/>
        <v>0</v>
      </c>
      <c r="ER200">
        <f t="shared" si="217"/>
        <v>0</v>
      </c>
      <c r="ES200">
        <f t="shared" si="218"/>
        <v>0</v>
      </c>
      <c r="ET200">
        <f t="shared" si="219"/>
        <v>0</v>
      </c>
      <c r="EU200">
        <f t="shared" si="220"/>
        <v>0</v>
      </c>
      <c r="EV200">
        <f t="shared" si="221"/>
        <v>0</v>
      </c>
      <c r="EW200">
        <f t="shared" si="222"/>
        <v>0</v>
      </c>
      <c r="EX200">
        <f t="shared" si="223"/>
        <v>0</v>
      </c>
      <c r="EY200">
        <f t="shared" si="224"/>
        <v>0</v>
      </c>
      <c r="EZ200">
        <f t="shared" si="225"/>
        <v>0</v>
      </c>
      <c r="FA200">
        <f t="shared" si="226"/>
        <v>0</v>
      </c>
      <c r="FB200">
        <f t="shared" si="227"/>
        <v>0</v>
      </c>
      <c r="FC200">
        <f t="shared" si="228"/>
        <v>0</v>
      </c>
    </row>
    <row r="201" spans="1:159">
      <c r="A201" s="139">
        <v>250</v>
      </c>
      <c r="B201" s="139" t="s">
        <v>554</v>
      </c>
      <c r="C201" s="139">
        <v>16</v>
      </c>
      <c r="D201">
        <v>1</v>
      </c>
      <c r="E201" s="5">
        <v>4</v>
      </c>
      <c r="F201" s="5">
        <v>20</v>
      </c>
      <c r="G201" s="5">
        <v>1</v>
      </c>
      <c r="H201" s="5">
        <v>90</v>
      </c>
      <c r="K201" s="109">
        <f t="shared" si="192"/>
        <v>0</v>
      </c>
      <c r="M201" s="109">
        <f t="shared" si="193"/>
        <v>0</v>
      </c>
      <c r="X201" s="109">
        <f t="shared" si="194"/>
        <v>0</v>
      </c>
      <c r="AI201" s="109">
        <f t="shared" si="195"/>
        <v>0</v>
      </c>
      <c r="AT201" s="109">
        <f t="shared" si="196"/>
        <v>0</v>
      </c>
      <c r="BA201" s="109">
        <f t="shared" si="197"/>
        <v>0</v>
      </c>
      <c r="BB201" s="113"/>
      <c r="BC201" s="113"/>
      <c r="BD201" s="113"/>
      <c r="BE201" s="113"/>
      <c r="BF201" s="113"/>
      <c r="BG201" s="113"/>
      <c r="BH201" s="113"/>
      <c r="BI201" s="113"/>
      <c r="BJ201" s="113"/>
      <c r="BK201" s="113"/>
      <c r="BL201" s="109">
        <f t="shared" si="198"/>
        <v>0</v>
      </c>
      <c r="BW201" s="109">
        <f t="shared" si="199"/>
        <v>0</v>
      </c>
      <c r="BZ201" s="109">
        <f t="shared" si="200"/>
        <v>0</v>
      </c>
      <c r="CA201" s="3"/>
      <c r="CB201" s="3"/>
      <c r="CC201" s="3"/>
      <c r="CD201" s="3"/>
      <c r="CE201" s="109">
        <f t="shared" si="201"/>
        <v>0</v>
      </c>
      <c r="CJ201" s="109">
        <f t="shared" si="202"/>
        <v>0</v>
      </c>
      <c r="CQ201" s="109">
        <f t="shared" si="203"/>
        <v>0</v>
      </c>
      <c r="CV201" s="109">
        <f t="shared" si="204"/>
        <v>0</v>
      </c>
      <c r="DA201" s="109">
        <f t="shared" si="205"/>
        <v>0</v>
      </c>
      <c r="DF201" s="109">
        <f t="shared" si="206"/>
        <v>0</v>
      </c>
      <c r="DK201" s="109">
        <f t="shared" si="207"/>
        <v>0</v>
      </c>
      <c r="DP201" s="109">
        <f t="shared" si="208"/>
        <v>0</v>
      </c>
      <c r="DU201" s="109">
        <f t="shared" si="209"/>
        <v>0</v>
      </c>
      <c r="DZ201" s="109">
        <f t="shared" si="210"/>
        <v>0</v>
      </c>
      <c r="EE201" s="109">
        <f t="shared" si="211"/>
        <v>0</v>
      </c>
      <c r="EF201" s="3"/>
      <c r="EG201" s="3"/>
      <c r="EH201" s="3"/>
      <c r="EI201" s="3"/>
      <c r="EJ201" s="109">
        <f t="shared" si="212"/>
        <v>0</v>
      </c>
      <c r="EK201" s="3">
        <f t="shared" si="213"/>
        <v>1604</v>
      </c>
      <c r="EL201" t="str">
        <f>+VLOOKUP(A201,'[1]Listado jugadores VALORES'!$A:$D,4,FALSE)</f>
        <v>Delantero</v>
      </c>
      <c r="EM201">
        <f>+VLOOKUP(EK201,Clubes!$A:$O,15,FALSE)</f>
        <v>2</v>
      </c>
      <c r="EN201">
        <f>+VLOOKUP(EK201,Clubes!$A:$M,13,FALSE)</f>
        <v>3</v>
      </c>
      <c r="EO201">
        <f t="shared" si="214"/>
        <v>2</v>
      </c>
      <c r="EP201">
        <f t="shared" si="215"/>
        <v>2</v>
      </c>
      <c r="EQ201">
        <f t="shared" si="216"/>
        <v>0</v>
      </c>
      <c r="ER201">
        <f t="shared" si="217"/>
        <v>0</v>
      </c>
      <c r="ES201">
        <f t="shared" si="218"/>
        <v>0</v>
      </c>
      <c r="ET201">
        <f t="shared" si="219"/>
        <v>0</v>
      </c>
      <c r="EU201">
        <f t="shared" si="220"/>
        <v>0</v>
      </c>
      <c r="EV201">
        <f t="shared" si="221"/>
        <v>0</v>
      </c>
      <c r="EW201">
        <f t="shared" si="222"/>
        <v>0</v>
      </c>
      <c r="EX201">
        <f t="shared" si="223"/>
        <v>0</v>
      </c>
      <c r="EY201">
        <f t="shared" si="224"/>
        <v>0</v>
      </c>
      <c r="EZ201">
        <f t="shared" si="225"/>
        <v>0</v>
      </c>
      <c r="FA201">
        <f t="shared" si="226"/>
        <v>0</v>
      </c>
      <c r="FB201">
        <f t="shared" si="227"/>
        <v>-2</v>
      </c>
      <c r="FC201">
        <f t="shared" si="228"/>
        <v>2</v>
      </c>
    </row>
    <row r="202" spans="1:159">
      <c r="A202" s="139">
        <v>731</v>
      </c>
      <c r="B202" s="140" t="s">
        <v>555</v>
      </c>
      <c r="C202" s="140">
        <v>16</v>
      </c>
      <c r="D202">
        <v>1</v>
      </c>
      <c r="E202" s="5">
        <v>4</v>
      </c>
      <c r="F202" s="5">
        <v>20</v>
      </c>
      <c r="G202" s="5">
        <v>1</v>
      </c>
      <c r="H202" s="5">
        <f>45+21</f>
        <v>66</v>
      </c>
      <c r="K202" s="109">
        <f t="shared" si="192"/>
        <v>0</v>
      </c>
      <c r="M202" s="109">
        <f t="shared" si="193"/>
        <v>0</v>
      </c>
      <c r="X202" s="109">
        <f t="shared" si="194"/>
        <v>0</v>
      </c>
      <c r="AI202" s="109">
        <f t="shared" si="195"/>
        <v>0</v>
      </c>
      <c r="AT202" s="109">
        <f t="shared" si="196"/>
        <v>0</v>
      </c>
      <c r="BA202" s="109">
        <f t="shared" si="197"/>
        <v>0</v>
      </c>
      <c r="BB202" s="113"/>
      <c r="BC202" s="113"/>
      <c r="BD202" s="113"/>
      <c r="BE202" s="113"/>
      <c r="BF202" s="113"/>
      <c r="BG202" s="113"/>
      <c r="BH202" s="113"/>
      <c r="BI202" s="113"/>
      <c r="BJ202" s="113"/>
      <c r="BK202" s="113"/>
      <c r="BL202" s="109">
        <f t="shared" si="198"/>
        <v>0</v>
      </c>
      <c r="BW202" s="109">
        <f t="shared" si="199"/>
        <v>0</v>
      </c>
      <c r="BZ202" s="109">
        <f t="shared" si="200"/>
        <v>0</v>
      </c>
      <c r="CA202" s="3"/>
      <c r="CB202" s="3"/>
      <c r="CC202" s="3"/>
      <c r="CD202" s="3"/>
      <c r="CE202" s="109">
        <f t="shared" si="201"/>
        <v>0</v>
      </c>
      <c r="CJ202" s="109">
        <f t="shared" si="202"/>
        <v>0</v>
      </c>
      <c r="CQ202" s="109">
        <f t="shared" si="203"/>
        <v>0</v>
      </c>
      <c r="CV202" s="109">
        <f t="shared" si="204"/>
        <v>0</v>
      </c>
      <c r="DA202" s="109">
        <f t="shared" si="205"/>
        <v>0</v>
      </c>
      <c r="DF202" s="109">
        <f t="shared" si="206"/>
        <v>0</v>
      </c>
      <c r="DK202" s="109">
        <f t="shared" si="207"/>
        <v>0</v>
      </c>
      <c r="DP202" s="109">
        <f t="shared" si="208"/>
        <v>0</v>
      </c>
      <c r="DU202" s="109">
        <f t="shared" si="209"/>
        <v>0</v>
      </c>
      <c r="DZ202" s="109">
        <f t="shared" si="210"/>
        <v>0</v>
      </c>
      <c r="EE202" s="109">
        <f t="shared" si="211"/>
        <v>0</v>
      </c>
      <c r="EF202" s="3"/>
      <c r="EG202" s="3"/>
      <c r="EH202" s="3"/>
      <c r="EI202" s="3"/>
      <c r="EJ202" s="109">
        <f t="shared" si="212"/>
        <v>0</v>
      </c>
      <c r="EK202" s="3">
        <f t="shared" si="213"/>
        <v>1604</v>
      </c>
      <c r="EL202" t="str">
        <f>+VLOOKUP(A202,'[1]Listado jugadores VALORES'!$A:$D,4,FALSE)</f>
        <v>Volante</v>
      </c>
      <c r="EM202">
        <f>+VLOOKUP(EK202,Clubes!$A:$O,15,FALSE)</f>
        <v>2</v>
      </c>
      <c r="EN202">
        <f>+VLOOKUP(EK202,Clubes!$A:$M,13,FALSE)</f>
        <v>3</v>
      </c>
      <c r="EO202">
        <f t="shared" si="214"/>
        <v>2</v>
      </c>
      <c r="EP202">
        <f t="shared" si="215"/>
        <v>2</v>
      </c>
      <c r="EQ202">
        <f t="shared" si="216"/>
        <v>0</v>
      </c>
      <c r="ER202">
        <f t="shared" si="217"/>
        <v>0</v>
      </c>
      <c r="ES202">
        <f t="shared" si="218"/>
        <v>0</v>
      </c>
      <c r="ET202">
        <f t="shared" si="219"/>
        <v>0</v>
      </c>
      <c r="EU202">
        <f t="shared" si="220"/>
        <v>0</v>
      </c>
      <c r="EV202">
        <f t="shared" si="221"/>
        <v>0</v>
      </c>
      <c r="EW202">
        <f t="shared" si="222"/>
        <v>0</v>
      </c>
      <c r="EX202">
        <f t="shared" si="223"/>
        <v>0</v>
      </c>
      <c r="EY202">
        <f t="shared" si="224"/>
        <v>0</v>
      </c>
      <c r="EZ202">
        <f t="shared" si="225"/>
        <v>0</v>
      </c>
      <c r="FA202">
        <f t="shared" si="226"/>
        <v>0</v>
      </c>
      <c r="FB202">
        <f t="shared" si="227"/>
        <v>-2</v>
      </c>
      <c r="FC202">
        <f t="shared" si="228"/>
        <v>2</v>
      </c>
    </row>
    <row r="203" spans="1:159">
      <c r="A203" s="139">
        <v>757</v>
      </c>
      <c r="B203" s="139" t="s">
        <v>556</v>
      </c>
      <c r="C203" s="139">
        <v>16</v>
      </c>
      <c r="D203">
        <v>1</v>
      </c>
      <c r="E203" s="5">
        <v>4</v>
      </c>
      <c r="F203" s="5">
        <v>20</v>
      </c>
      <c r="G203" s="5">
        <v>3</v>
      </c>
      <c r="K203" s="109">
        <f t="shared" si="192"/>
        <v>0</v>
      </c>
      <c r="M203" s="109">
        <f t="shared" si="193"/>
        <v>0</v>
      </c>
      <c r="X203" s="109">
        <f t="shared" si="194"/>
        <v>0</v>
      </c>
      <c r="AI203" s="109">
        <f t="shared" si="195"/>
        <v>0</v>
      </c>
      <c r="AT203" s="109">
        <f t="shared" si="196"/>
        <v>0</v>
      </c>
      <c r="BA203" s="109">
        <f t="shared" si="197"/>
        <v>0</v>
      </c>
      <c r="BB203" s="113"/>
      <c r="BC203" s="113"/>
      <c r="BD203" s="113"/>
      <c r="BE203" s="113"/>
      <c r="BF203" s="113"/>
      <c r="BG203" s="113"/>
      <c r="BH203" s="113"/>
      <c r="BI203" s="113"/>
      <c r="BJ203" s="113"/>
      <c r="BK203" s="113"/>
      <c r="BL203" s="109">
        <f t="shared" si="198"/>
        <v>0</v>
      </c>
      <c r="BW203" s="109">
        <f t="shared" si="199"/>
        <v>0</v>
      </c>
      <c r="BZ203" s="109">
        <f t="shared" si="200"/>
        <v>0</v>
      </c>
      <c r="CA203" s="3"/>
      <c r="CB203" s="3"/>
      <c r="CC203" s="3"/>
      <c r="CD203" s="3"/>
      <c r="CE203" s="109">
        <f t="shared" si="201"/>
        <v>0</v>
      </c>
      <c r="CJ203" s="109">
        <f t="shared" si="202"/>
        <v>0</v>
      </c>
      <c r="CQ203" s="109">
        <f t="shared" si="203"/>
        <v>0</v>
      </c>
      <c r="CV203" s="109">
        <f t="shared" si="204"/>
        <v>0</v>
      </c>
      <c r="DA203" s="109">
        <f t="shared" si="205"/>
        <v>0</v>
      </c>
      <c r="DF203" s="109">
        <f t="shared" si="206"/>
        <v>0</v>
      </c>
      <c r="DK203" s="109">
        <f t="shared" si="207"/>
        <v>0</v>
      </c>
      <c r="DP203" s="109">
        <f t="shared" si="208"/>
        <v>0</v>
      </c>
      <c r="DU203" s="109">
        <f t="shared" si="209"/>
        <v>0</v>
      </c>
      <c r="DZ203" s="109">
        <f t="shared" si="210"/>
        <v>0</v>
      </c>
      <c r="EE203" s="109">
        <f t="shared" si="211"/>
        <v>0</v>
      </c>
      <c r="EF203" s="3"/>
      <c r="EG203" s="3"/>
      <c r="EH203" s="3"/>
      <c r="EI203" s="3"/>
      <c r="EJ203" s="109">
        <f t="shared" si="212"/>
        <v>0</v>
      </c>
      <c r="EK203" s="3">
        <f t="shared" si="213"/>
        <v>1604</v>
      </c>
      <c r="EL203" t="str">
        <f>+VLOOKUP(A203,'[1]Listado jugadores VALORES'!$A:$D,4,FALSE)</f>
        <v>Defensa</v>
      </c>
      <c r="EM203">
        <f>+VLOOKUP(EK203,Clubes!$A:$O,15,FALSE)</f>
        <v>2</v>
      </c>
      <c r="EN203">
        <f>+VLOOKUP(EK203,Clubes!$A:$M,13,FALSE)</f>
        <v>3</v>
      </c>
      <c r="EO203">
        <f t="shared" si="214"/>
        <v>0</v>
      </c>
      <c r="EP203">
        <f t="shared" si="215"/>
        <v>0</v>
      </c>
      <c r="EQ203">
        <f t="shared" si="216"/>
        <v>0</v>
      </c>
      <c r="ER203">
        <f t="shared" si="217"/>
        <v>0</v>
      </c>
      <c r="ES203">
        <f t="shared" si="218"/>
        <v>0</v>
      </c>
      <c r="ET203">
        <f t="shared" si="219"/>
        <v>0</v>
      </c>
      <c r="EU203">
        <f t="shared" si="220"/>
        <v>0</v>
      </c>
      <c r="EV203">
        <f t="shared" si="221"/>
        <v>0</v>
      </c>
      <c r="EW203">
        <f t="shared" si="222"/>
        <v>0</v>
      </c>
      <c r="EX203">
        <f t="shared" si="223"/>
        <v>0</v>
      </c>
      <c r="EY203">
        <f t="shared" si="224"/>
        <v>0</v>
      </c>
      <c r="EZ203">
        <f t="shared" si="225"/>
        <v>0</v>
      </c>
      <c r="FA203">
        <f t="shared" si="226"/>
        <v>0</v>
      </c>
      <c r="FB203">
        <f t="shared" si="227"/>
        <v>0</v>
      </c>
      <c r="FC203">
        <f t="shared" si="228"/>
        <v>0</v>
      </c>
    </row>
    <row r="204" spans="1:159">
      <c r="A204" s="139">
        <v>306</v>
      </c>
      <c r="B204" s="139" t="s">
        <v>557</v>
      </c>
      <c r="C204" s="139">
        <v>16</v>
      </c>
      <c r="D204">
        <v>1</v>
      </c>
      <c r="E204" s="5">
        <v>4</v>
      </c>
      <c r="F204" s="5">
        <v>20</v>
      </c>
      <c r="G204" s="5">
        <v>2</v>
      </c>
      <c r="K204" s="109">
        <f t="shared" si="192"/>
        <v>0</v>
      </c>
      <c r="M204" s="109">
        <f t="shared" si="193"/>
        <v>0</v>
      </c>
      <c r="X204" s="109">
        <f t="shared" si="194"/>
        <v>0</v>
      </c>
      <c r="AI204" s="109">
        <f t="shared" si="195"/>
        <v>0</v>
      </c>
      <c r="AT204" s="109">
        <f t="shared" si="196"/>
        <v>0</v>
      </c>
      <c r="BA204" s="109">
        <f t="shared" si="197"/>
        <v>0</v>
      </c>
      <c r="BB204" s="113"/>
      <c r="BC204" s="113"/>
      <c r="BD204" s="113"/>
      <c r="BE204" s="113"/>
      <c r="BF204" s="113"/>
      <c r="BG204" s="113"/>
      <c r="BH204" s="113"/>
      <c r="BI204" s="113"/>
      <c r="BJ204" s="113"/>
      <c r="BK204" s="113"/>
      <c r="BL204" s="109">
        <f t="shared" si="198"/>
        <v>0</v>
      </c>
      <c r="BW204" s="109">
        <f t="shared" si="199"/>
        <v>0</v>
      </c>
      <c r="BZ204" s="109">
        <f t="shared" si="200"/>
        <v>0</v>
      </c>
      <c r="CA204" s="3"/>
      <c r="CB204" s="3"/>
      <c r="CC204" s="3"/>
      <c r="CD204" s="3"/>
      <c r="CE204" s="109">
        <f t="shared" si="201"/>
        <v>0</v>
      </c>
      <c r="CJ204" s="109">
        <f t="shared" si="202"/>
        <v>0</v>
      </c>
      <c r="CQ204" s="109">
        <f t="shared" si="203"/>
        <v>0</v>
      </c>
      <c r="CV204" s="109">
        <f t="shared" si="204"/>
        <v>0</v>
      </c>
      <c r="DA204" s="109">
        <f t="shared" si="205"/>
        <v>0</v>
      </c>
      <c r="DF204" s="109">
        <f t="shared" si="206"/>
        <v>0</v>
      </c>
      <c r="DK204" s="109">
        <f t="shared" si="207"/>
        <v>0</v>
      </c>
      <c r="DP204" s="109">
        <f t="shared" si="208"/>
        <v>0</v>
      </c>
      <c r="DU204" s="109">
        <f t="shared" si="209"/>
        <v>0</v>
      </c>
      <c r="DZ204" s="109">
        <f t="shared" si="210"/>
        <v>0</v>
      </c>
      <c r="EE204" s="109">
        <f t="shared" si="211"/>
        <v>0</v>
      </c>
      <c r="EF204" s="3"/>
      <c r="EG204" s="3"/>
      <c r="EH204" s="3"/>
      <c r="EI204" s="3"/>
      <c r="EJ204" s="109">
        <f t="shared" si="212"/>
        <v>0</v>
      </c>
      <c r="EK204" s="3">
        <f t="shared" si="213"/>
        <v>1604</v>
      </c>
      <c r="EL204" t="str">
        <f>+VLOOKUP(A204,'[1]Listado jugadores VALORES'!$A:$D,4,FALSE)</f>
        <v>Defensa</v>
      </c>
      <c r="EM204">
        <f>+VLOOKUP(EK204,Clubes!$A:$O,15,FALSE)</f>
        <v>2</v>
      </c>
      <c r="EN204">
        <f>+VLOOKUP(EK204,Clubes!$A:$M,13,FALSE)</f>
        <v>3</v>
      </c>
      <c r="EO204">
        <f t="shared" si="214"/>
        <v>1</v>
      </c>
      <c r="EP204">
        <f t="shared" si="215"/>
        <v>0</v>
      </c>
      <c r="EQ204">
        <f t="shared" si="216"/>
        <v>0</v>
      </c>
      <c r="ER204">
        <f t="shared" si="217"/>
        <v>0</v>
      </c>
      <c r="ES204">
        <f t="shared" si="218"/>
        <v>0</v>
      </c>
      <c r="ET204">
        <f t="shared" si="219"/>
        <v>0</v>
      </c>
      <c r="EU204">
        <f t="shared" si="220"/>
        <v>0</v>
      </c>
      <c r="EV204">
        <f t="shared" si="221"/>
        <v>0</v>
      </c>
      <c r="EW204">
        <f t="shared" si="222"/>
        <v>0</v>
      </c>
      <c r="EX204">
        <f t="shared" si="223"/>
        <v>0</v>
      </c>
      <c r="EY204">
        <f t="shared" si="224"/>
        <v>0</v>
      </c>
      <c r="EZ204">
        <f t="shared" si="225"/>
        <v>0</v>
      </c>
      <c r="FA204">
        <f t="shared" si="226"/>
        <v>0</v>
      </c>
      <c r="FB204">
        <f t="shared" si="227"/>
        <v>0</v>
      </c>
      <c r="FC204">
        <f t="shared" si="228"/>
        <v>1</v>
      </c>
    </row>
    <row r="205" spans="1:159">
      <c r="A205" s="145">
        <v>1966</v>
      </c>
      <c r="B205" s="139" t="s">
        <v>558</v>
      </c>
      <c r="C205" s="139">
        <v>16</v>
      </c>
      <c r="D205">
        <v>1</v>
      </c>
      <c r="E205" s="5">
        <v>4</v>
      </c>
      <c r="F205" s="5">
        <v>20</v>
      </c>
      <c r="G205" s="5">
        <v>3</v>
      </c>
      <c r="K205" s="109">
        <f t="shared" si="192"/>
        <v>0</v>
      </c>
      <c r="M205" s="109">
        <f t="shared" si="193"/>
        <v>0</v>
      </c>
      <c r="X205" s="109">
        <f t="shared" si="194"/>
        <v>0</v>
      </c>
      <c r="AI205" s="109">
        <f t="shared" si="195"/>
        <v>0</v>
      </c>
      <c r="AT205" s="109">
        <f t="shared" si="196"/>
        <v>0</v>
      </c>
      <c r="BA205" s="109">
        <f t="shared" si="197"/>
        <v>0</v>
      </c>
      <c r="BB205" s="113"/>
      <c r="BC205" s="113"/>
      <c r="BD205" s="113"/>
      <c r="BE205" s="113"/>
      <c r="BF205" s="113"/>
      <c r="BG205" s="113"/>
      <c r="BH205" s="113"/>
      <c r="BI205" s="113"/>
      <c r="BJ205" s="113"/>
      <c r="BK205" s="113"/>
      <c r="BL205" s="109">
        <f t="shared" si="198"/>
        <v>0</v>
      </c>
      <c r="BW205" s="109">
        <f t="shared" si="199"/>
        <v>0</v>
      </c>
      <c r="BZ205" s="109">
        <f t="shared" si="200"/>
        <v>0</v>
      </c>
      <c r="CA205" s="3"/>
      <c r="CB205" s="3"/>
      <c r="CC205" s="3"/>
      <c r="CD205" s="3"/>
      <c r="CE205" s="109">
        <f t="shared" si="201"/>
        <v>0</v>
      </c>
      <c r="CJ205" s="109">
        <f t="shared" si="202"/>
        <v>0</v>
      </c>
      <c r="CQ205" s="109">
        <f t="shared" si="203"/>
        <v>0</v>
      </c>
      <c r="CV205" s="109">
        <f t="shared" si="204"/>
        <v>0</v>
      </c>
      <c r="DA205" s="109">
        <f t="shared" si="205"/>
        <v>0</v>
      </c>
      <c r="DF205" s="109">
        <f t="shared" si="206"/>
        <v>0</v>
      </c>
      <c r="DK205" s="109">
        <f t="shared" si="207"/>
        <v>0</v>
      </c>
      <c r="DP205" s="109">
        <f t="shared" si="208"/>
        <v>0</v>
      </c>
      <c r="DU205" s="109">
        <f t="shared" si="209"/>
        <v>0</v>
      </c>
      <c r="DZ205" s="109">
        <f t="shared" si="210"/>
        <v>0</v>
      </c>
      <c r="EE205" s="109">
        <f t="shared" si="211"/>
        <v>0</v>
      </c>
      <c r="EF205" s="3"/>
      <c r="EG205" s="3"/>
      <c r="EH205" s="3"/>
      <c r="EI205" s="3"/>
      <c r="EJ205" s="109">
        <f t="shared" si="212"/>
        <v>0</v>
      </c>
      <c r="EK205" s="3">
        <f t="shared" si="213"/>
        <v>1604</v>
      </c>
      <c r="EL205" t="str">
        <f>+VLOOKUP(A205,'[1]Listado jugadores VALORES'!$A:$D,4,FALSE)</f>
        <v>Volante</v>
      </c>
      <c r="EM205">
        <f>+VLOOKUP(EK205,Clubes!$A:$O,15,FALSE)</f>
        <v>2</v>
      </c>
      <c r="EN205">
        <f>+VLOOKUP(EK205,Clubes!$A:$M,13,FALSE)</f>
        <v>3</v>
      </c>
      <c r="EO205">
        <f t="shared" si="214"/>
        <v>0</v>
      </c>
      <c r="EP205">
        <f t="shared" si="215"/>
        <v>0</v>
      </c>
      <c r="EQ205">
        <f t="shared" si="216"/>
        <v>0</v>
      </c>
      <c r="ER205">
        <f t="shared" si="217"/>
        <v>0</v>
      </c>
      <c r="ES205">
        <f t="shared" si="218"/>
        <v>0</v>
      </c>
      <c r="ET205">
        <f t="shared" si="219"/>
        <v>0</v>
      </c>
      <c r="EU205">
        <f t="shared" si="220"/>
        <v>0</v>
      </c>
      <c r="EV205">
        <f t="shared" si="221"/>
        <v>0</v>
      </c>
      <c r="EW205">
        <f t="shared" si="222"/>
        <v>0</v>
      </c>
      <c r="EX205">
        <f t="shared" si="223"/>
        <v>0</v>
      </c>
      <c r="EY205">
        <f t="shared" si="224"/>
        <v>0</v>
      </c>
      <c r="EZ205">
        <f t="shared" si="225"/>
        <v>0</v>
      </c>
      <c r="FA205">
        <f t="shared" si="226"/>
        <v>0</v>
      </c>
      <c r="FB205">
        <f t="shared" si="227"/>
        <v>0</v>
      </c>
      <c r="FC205">
        <f t="shared" si="228"/>
        <v>0</v>
      </c>
    </row>
    <row r="206" spans="1:159">
      <c r="A206" s="139">
        <v>395</v>
      </c>
      <c r="B206" s="139" t="s">
        <v>559</v>
      </c>
      <c r="C206" s="139">
        <v>16</v>
      </c>
      <c r="D206">
        <v>1</v>
      </c>
      <c r="E206" s="5">
        <v>4</v>
      </c>
      <c r="F206" s="5">
        <v>20</v>
      </c>
      <c r="G206" s="5">
        <v>1</v>
      </c>
      <c r="H206" s="5">
        <f>45+24</f>
        <v>69</v>
      </c>
      <c r="K206" s="109">
        <f t="shared" si="192"/>
        <v>0</v>
      </c>
      <c r="M206" s="109">
        <f t="shared" si="193"/>
        <v>0</v>
      </c>
      <c r="X206" s="109">
        <f t="shared" si="194"/>
        <v>0</v>
      </c>
      <c r="AI206" s="109">
        <f t="shared" si="195"/>
        <v>0</v>
      </c>
      <c r="AT206" s="109">
        <f t="shared" si="196"/>
        <v>0</v>
      </c>
      <c r="BA206" s="109">
        <f t="shared" si="197"/>
        <v>0</v>
      </c>
      <c r="BB206" s="113"/>
      <c r="BC206" s="113"/>
      <c r="BD206" s="113"/>
      <c r="BE206" s="113"/>
      <c r="BF206" s="113"/>
      <c r="BG206" s="113"/>
      <c r="BH206" s="113"/>
      <c r="BI206" s="113"/>
      <c r="BJ206" s="113"/>
      <c r="BK206" s="113"/>
      <c r="BL206" s="109">
        <f t="shared" si="198"/>
        <v>0</v>
      </c>
      <c r="BW206" s="109">
        <f t="shared" si="199"/>
        <v>0</v>
      </c>
      <c r="BZ206" s="109">
        <f t="shared" si="200"/>
        <v>0</v>
      </c>
      <c r="CA206" s="3"/>
      <c r="CB206" s="3"/>
      <c r="CC206" s="3"/>
      <c r="CD206" s="3"/>
      <c r="CE206" s="109">
        <f t="shared" si="201"/>
        <v>0</v>
      </c>
      <c r="CJ206" s="109">
        <f t="shared" si="202"/>
        <v>0</v>
      </c>
      <c r="CQ206" s="109">
        <f t="shared" si="203"/>
        <v>0</v>
      </c>
      <c r="CV206" s="109">
        <f t="shared" si="204"/>
        <v>0</v>
      </c>
      <c r="DA206" s="109">
        <f t="shared" si="205"/>
        <v>0</v>
      </c>
      <c r="DF206" s="109">
        <f t="shared" si="206"/>
        <v>0</v>
      </c>
      <c r="DK206" s="109">
        <f t="shared" si="207"/>
        <v>0</v>
      </c>
      <c r="DP206" s="109">
        <f t="shared" si="208"/>
        <v>0</v>
      </c>
      <c r="DU206" s="109">
        <f t="shared" si="209"/>
        <v>0</v>
      </c>
      <c r="DZ206" s="109">
        <f t="shared" si="210"/>
        <v>0</v>
      </c>
      <c r="EE206" s="109">
        <f t="shared" si="211"/>
        <v>0</v>
      </c>
      <c r="EF206" s="3"/>
      <c r="EG206" s="3"/>
      <c r="EH206" s="3"/>
      <c r="EI206" s="3"/>
      <c r="EJ206" s="109">
        <f t="shared" si="212"/>
        <v>0</v>
      </c>
      <c r="EK206" s="3">
        <f t="shared" si="213"/>
        <v>1604</v>
      </c>
      <c r="EL206" t="str">
        <f>+VLOOKUP(A206,'[1]Listado jugadores VALORES'!$A:$D,4,FALSE)</f>
        <v>Volante</v>
      </c>
      <c r="EM206">
        <f>+VLOOKUP(EK206,Clubes!$A:$O,15,FALSE)</f>
        <v>2</v>
      </c>
      <c r="EN206">
        <f>+VLOOKUP(EK206,Clubes!$A:$M,13,FALSE)</f>
        <v>3</v>
      </c>
      <c r="EO206">
        <f t="shared" si="214"/>
        <v>2</v>
      </c>
      <c r="EP206">
        <f t="shared" si="215"/>
        <v>2</v>
      </c>
      <c r="EQ206">
        <f t="shared" si="216"/>
        <v>0</v>
      </c>
      <c r="ER206">
        <f t="shared" si="217"/>
        <v>0</v>
      </c>
      <c r="ES206">
        <f t="shared" si="218"/>
        <v>0</v>
      </c>
      <c r="ET206">
        <f t="shared" si="219"/>
        <v>0</v>
      </c>
      <c r="EU206">
        <f t="shared" si="220"/>
        <v>0</v>
      </c>
      <c r="EV206">
        <f t="shared" si="221"/>
        <v>0</v>
      </c>
      <c r="EW206">
        <f t="shared" si="222"/>
        <v>0</v>
      </c>
      <c r="EX206">
        <f t="shared" si="223"/>
        <v>0</v>
      </c>
      <c r="EY206">
        <f t="shared" si="224"/>
        <v>0</v>
      </c>
      <c r="EZ206">
        <f t="shared" si="225"/>
        <v>0</v>
      </c>
      <c r="FA206">
        <f t="shared" si="226"/>
        <v>0</v>
      </c>
      <c r="FB206">
        <f t="shared" si="227"/>
        <v>-2</v>
      </c>
      <c r="FC206">
        <f t="shared" si="228"/>
        <v>2</v>
      </c>
    </row>
    <row r="207" spans="1:159">
      <c r="A207" s="139">
        <v>419</v>
      </c>
      <c r="B207" s="139" t="s">
        <v>560</v>
      </c>
      <c r="C207" s="139">
        <v>16</v>
      </c>
      <c r="D207">
        <v>1</v>
      </c>
      <c r="E207" s="5">
        <v>4</v>
      </c>
      <c r="F207" s="5">
        <v>20</v>
      </c>
      <c r="G207" s="5">
        <v>3</v>
      </c>
      <c r="K207" s="109">
        <f t="shared" si="192"/>
        <v>0</v>
      </c>
      <c r="M207" s="109">
        <f t="shared" si="193"/>
        <v>0</v>
      </c>
      <c r="X207" s="109">
        <f t="shared" si="194"/>
        <v>0</v>
      </c>
      <c r="AI207" s="109">
        <f t="shared" si="195"/>
        <v>0</v>
      </c>
      <c r="AT207" s="109">
        <f t="shared" si="196"/>
        <v>0</v>
      </c>
      <c r="BA207" s="109">
        <f t="shared" si="197"/>
        <v>0</v>
      </c>
      <c r="BB207" s="113"/>
      <c r="BC207" s="113"/>
      <c r="BD207" s="113"/>
      <c r="BE207" s="113"/>
      <c r="BF207" s="113"/>
      <c r="BG207" s="113"/>
      <c r="BH207" s="113"/>
      <c r="BI207" s="113"/>
      <c r="BJ207" s="113"/>
      <c r="BK207" s="113"/>
      <c r="BL207" s="109">
        <f t="shared" si="198"/>
        <v>0</v>
      </c>
      <c r="BW207" s="109">
        <f t="shared" si="199"/>
        <v>0</v>
      </c>
      <c r="BZ207" s="109">
        <f t="shared" si="200"/>
        <v>0</v>
      </c>
      <c r="CA207" s="3"/>
      <c r="CB207" s="3"/>
      <c r="CC207" s="3"/>
      <c r="CD207" s="3"/>
      <c r="CE207" s="109">
        <f t="shared" si="201"/>
        <v>0</v>
      </c>
      <c r="CJ207" s="109">
        <f t="shared" si="202"/>
        <v>0</v>
      </c>
      <c r="CQ207" s="109">
        <f t="shared" si="203"/>
        <v>0</v>
      </c>
      <c r="CV207" s="109">
        <f t="shared" si="204"/>
        <v>0</v>
      </c>
      <c r="DA207" s="109">
        <f t="shared" si="205"/>
        <v>0</v>
      </c>
      <c r="DF207" s="109">
        <f t="shared" si="206"/>
        <v>0</v>
      </c>
      <c r="DK207" s="109">
        <f t="shared" si="207"/>
        <v>0</v>
      </c>
      <c r="DP207" s="109">
        <f t="shared" si="208"/>
        <v>0</v>
      </c>
      <c r="DU207" s="109">
        <f t="shared" si="209"/>
        <v>0</v>
      </c>
      <c r="DZ207" s="109">
        <f t="shared" si="210"/>
        <v>0</v>
      </c>
      <c r="EE207" s="109">
        <f t="shared" si="211"/>
        <v>0</v>
      </c>
      <c r="EF207" s="3"/>
      <c r="EG207" s="3"/>
      <c r="EH207" s="3"/>
      <c r="EI207" s="3"/>
      <c r="EJ207" s="109">
        <f t="shared" si="212"/>
        <v>0</v>
      </c>
      <c r="EK207" s="3">
        <f t="shared" si="213"/>
        <v>1604</v>
      </c>
      <c r="EL207" t="str">
        <f>+VLOOKUP(A207,'[1]Listado jugadores VALORES'!$A:$D,4,FALSE)</f>
        <v>Defensa</v>
      </c>
      <c r="EM207">
        <f>+VLOOKUP(EK207,Clubes!$A:$O,15,FALSE)</f>
        <v>2</v>
      </c>
      <c r="EN207">
        <f>+VLOOKUP(EK207,Clubes!$A:$M,13,FALSE)</f>
        <v>3</v>
      </c>
      <c r="EO207">
        <f t="shared" si="214"/>
        <v>0</v>
      </c>
      <c r="EP207">
        <f t="shared" si="215"/>
        <v>0</v>
      </c>
      <c r="EQ207">
        <f t="shared" si="216"/>
        <v>0</v>
      </c>
      <c r="ER207">
        <f t="shared" si="217"/>
        <v>0</v>
      </c>
      <c r="ES207">
        <f t="shared" si="218"/>
        <v>0</v>
      </c>
      <c r="ET207">
        <f t="shared" si="219"/>
        <v>0</v>
      </c>
      <c r="EU207">
        <f t="shared" si="220"/>
        <v>0</v>
      </c>
      <c r="EV207">
        <f t="shared" si="221"/>
        <v>0</v>
      </c>
      <c r="EW207">
        <f t="shared" si="222"/>
        <v>0</v>
      </c>
      <c r="EX207">
        <f t="shared" si="223"/>
        <v>0</v>
      </c>
      <c r="EY207">
        <f t="shared" si="224"/>
        <v>0</v>
      </c>
      <c r="EZ207">
        <f t="shared" si="225"/>
        <v>0</v>
      </c>
      <c r="FA207">
        <f t="shared" si="226"/>
        <v>0</v>
      </c>
      <c r="FB207">
        <f t="shared" si="227"/>
        <v>0</v>
      </c>
      <c r="FC207">
        <f t="shared" si="228"/>
        <v>0</v>
      </c>
    </row>
    <row r="208" spans="1:159">
      <c r="A208" s="139">
        <v>982</v>
      </c>
      <c r="B208" s="139" t="s">
        <v>561</v>
      </c>
      <c r="C208" s="139">
        <v>16</v>
      </c>
      <c r="D208">
        <v>1</v>
      </c>
      <c r="E208" s="5">
        <v>4</v>
      </c>
      <c r="F208" s="5">
        <v>20</v>
      </c>
      <c r="G208" s="5">
        <v>3</v>
      </c>
      <c r="K208" s="109">
        <f t="shared" si="192"/>
        <v>0</v>
      </c>
      <c r="M208" s="109">
        <f t="shared" si="193"/>
        <v>0</v>
      </c>
      <c r="X208" s="109">
        <f t="shared" si="194"/>
        <v>0</v>
      </c>
      <c r="AI208" s="109">
        <f t="shared" si="195"/>
        <v>0</v>
      </c>
      <c r="AT208" s="109">
        <f t="shared" si="196"/>
        <v>0</v>
      </c>
      <c r="BA208" s="109">
        <f t="shared" si="197"/>
        <v>0</v>
      </c>
      <c r="BB208" s="113"/>
      <c r="BC208" s="113"/>
      <c r="BD208" s="113"/>
      <c r="BE208" s="113"/>
      <c r="BF208" s="113"/>
      <c r="BG208" s="113"/>
      <c r="BH208" s="113"/>
      <c r="BI208" s="113"/>
      <c r="BJ208" s="113"/>
      <c r="BK208" s="113"/>
      <c r="BL208" s="109">
        <f t="shared" si="198"/>
        <v>0</v>
      </c>
      <c r="BW208" s="109">
        <f t="shared" si="199"/>
        <v>0</v>
      </c>
      <c r="BZ208" s="109">
        <f t="shared" si="200"/>
        <v>0</v>
      </c>
      <c r="CA208" s="3"/>
      <c r="CB208" s="3"/>
      <c r="CC208" s="3"/>
      <c r="CD208" s="3"/>
      <c r="CE208" s="109">
        <f t="shared" si="201"/>
        <v>0</v>
      </c>
      <c r="CJ208" s="109">
        <f t="shared" si="202"/>
        <v>0</v>
      </c>
      <c r="CQ208" s="109">
        <f t="shared" si="203"/>
        <v>0</v>
      </c>
      <c r="CV208" s="109">
        <f t="shared" si="204"/>
        <v>0</v>
      </c>
      <c r="DA208" s="109">
        <f t="shared" si="205"/>
        <v>0</v>
      </c>
      <c r="DF208" s="109">
        <f t="shared" si="206"/>
        <v>0</v>
      </c>
      <c r="DK208" s="109">
        <f t="shared" si="207"/>
        <v>0</v>
      </c>
      <c r="DP208" s="109">
        <f t="shared" si="208"/>
        <v>0</v>
      </c>
      <c r="DU208" s="109">
        <f t="shared" si="209"/>
        <v>0</v>
      </c>
      <c r="DZ208" s="109">
        <f t="shared" si="210"/>
        <v>0</v>
      </c>
      <c r="EE208" s="109">
        <f t="shared" si="211"/>
        <v>0</v>
      </c>
      <c r="EF208" s="3"/>
      <c r="EG208" s="3"/>
      <c r="EH208" s="3"/>
      <c r="EI208" s="3"/>
      <c r="EJ208" s="109">
        <f t="shared" si="212"/>
        <v>0</v>
      </c>
      <c r="EK208" s="3">
        <f t="shared" si="213"/>
        <v>1604</v>
      </c>
      <c r="EL208" t="str">
        <f>+VLOOKUP(A208,'[1]Listado jugadores VALORES'!$A:$D,4,FALSE)</f>
        <v>Portero</v>
      </c>
      <c r="EM208">
        <f>+VLOOKUP(EK208,Clubes!$A:$O,15,FALSE)</f>
        <v>2</v>
      </c>
      <c r="EN208">
        <f>+VLOOKUP(EK208,Clubes!$A:$M,13,FALSE)</f>
        <v>3</v>
      </c>
      <c r="EO208">
        <f t="shared" si="214"/>
        <v>0</v>
      </c>
      <c r="EP208">
        <f t="shared" si="215"/>
        <v>0</v>
      </c>
      <c r="EQ208">
        <f t="shared" si="216"/>
        <v>0</v>
      </c>
      <c r="ER208">
        <f t="shared" si="217"/>
        <v>0</v>
      </c>
      <c r="ES208">
        <f t="shared" si="218"/>
        <v>0</v>
      </c>
      <c r="ET208">
        <f t="shared" si="219"/>
        <v>0</v>
      </c>
      <c r="EU208">
        <f t="shared" si="220"/>
        <v>0</v>
      </c>
      <c r="EV208">
        <f t="shared" si="221"/>
        <v>0</v>
      </c>
      <c r="EW208">
        <f t="shared" si="222"/>
        <v>0</v>
      </c>
      <c r="EX208">
        <f t="shared" si="223"/>
        <v>0</v>
      </c>
      <c r="EY208">
        <f t="shared" si="224"/>
        <v>0</v>
      </c>
      <c r="EZ208">
        <f t="shared" si="225"/>
        <v>0</v>
      </c>
      <c r="FA208">
        <f t="shared" si="226"/>
        <v>0</v>
      </c>
      <c r="FB208">
        <f t="shared" si="227"/>
        <v>0</v>
      </c>
      <c r="FC208">
        <f t="shared" si="228"/>
        <v>0</v>
      </c>
    </row>
    <row r="209" spans="1:159">
      <c r="A209" s="139">
        <v>798</v>
      </c>
      <c r="B209" s="139" t="s">
        <v>562</v>
      </c>
      <c r="C209" s="139">
        <v>16</v>
      </c>
      <c r="D209">
        <v>1</v>
      </c>
      <c r="E209" s="5">
        <v>4</v>
      </c>
      <c r="F209" s="5">
        <v>20</v>
      </c>
      <c r="G209" s="5">
        <v>3</v>
      </c>
      <c r="K209" s="109">
        <f t="shared" si="192"/>
        <v>0</v>
      </c>
      <c r="M209" s="109">
        <f t="shared" si="193"/>
        <v>0</v>
      </c>
      <c r="X209" s="109">
        <f t="shared" si="194"/>
        <v>0</v>
      </c>
      <c r="AI209" s="109">
        <f t="shared" si="195"/>
        <v>0</v>
      </c>
      <c r="AT209" s="109">
        <f t="shared" si="196"/>
        <v>0</v>
      </c>
      <c r="BA209" s="109">
        <f t="shared" si="197"/>
        <v>0</v>
      </c>
      <c r="BB209" s="113"/>
      <c r="BC209" s="113"/>
      <c r="BD209" s="113"/>
      <c r="BE209" s="113"/>
      <c r="BF209" s="113"/>
      <c r="BG209" s="113"/>
      <c r="BH209" s="113"/>
      <c r="BI209" s="113"/>
      <c r="BJ209" s="113"/>
      <c r="BK209" s="113"/>
      <c r="BL209" s="109">
        <f t="shared" si="198"/>
        <v>0</v>
      </c>
      <c r="BW209" s="109">
        <f t="shared" si="199"/>
        <v>0</v>
      </c>
      <c r="BZ209" s="109">
        <f t="shared" si="200"/>
        <v>0</v>
      </c>
      <c r="CA209" s="3"/>
      <c r="CB209" s="3"/>
      <c r="CC209" s="3"/>
      <c r="CD209" s="3"/>
      <c r="CE209" s="109">
        <f t="shared" si="201"/>
        <v>0</v>
      </c>
      <c r="CJ209" s="109">
        <f t="shared" si="202"/>
        <v>0</v>
      </c>
      <c r="CQ209" s="109">
        <f t="shared" si="203"/>
        <v>0</v>
      </c>
      <c r="CV209" s="109">
        <f t="shared" si="204"/>
        <v>0</v>
      </c>
      <c r="DA209" s="109">
        <f t="shared" si="205"/>
        <v>0</v>
      </c>
      <c r="DF209" s="109">
        <f t="shared" si="206"/>
        <v>0</v>
      </c>
      <c r="DK209" s="109">
        <f t="shared" si="207"/>
        <v>0</v>
      </c>
      <c r="DP209" s="109">
        <f t="shared" si="208"/>
        <v>0</v>
      </c>
      <c r="DU209" s="109">
        <f t="shared" si="209"/>
        <v>0</v>
      </c>
      <c r="DZ209" s="109">
        <f t="shared" si="210"/>
        <v>0</v>
      </c>
      <c r="EE209" s="109">
        <f t="shared" si="211"/>
        <v>0</v>
      </c>
      <c r="EF209" s="3"/>
      <c r="EG209" s="3"/>
      <c r="EH209" s="3"/>
      <c r="EI209" s="3"/>
      <c r="EJ209" s="109">
        <f t="shared" si="212"/>
        <v>0</v>
      </c>
      <c r="EK209" s="3">
        <f t="shared" si="213"/>
        <v>1604</v>
      </c>
      <c r="EL209" t="str">
        <f>+VLOOKUP(A209,'[1]Listado jugadores VALORES'!$A:$D,4,FALSE)</f>
        <v>Volante</v>
      </c>
      <c r="EM209">
        <f>+VLOOKUP(EK209,Clubes!$A:$O,15,FALSE)</f>
        <v>2</v>
      </c>
      <c r="EN209">
        <f>+VLOOKUP(EK209,Clubes!$A:$M,13,FALSE)</f>
        <v>3</v>
      </c>
      <c r="EO209">
        <f t="shared" si="214"/>
        <v>0</v>
      </c>
      <c r="EP209">
        <f t="shared" si="215"/>
        <v>0</v>
      </c>
      <c r="EQ209">
        <f t="shared" si="216"/>
        <v>0</v>
      </c>
      <c r="ER209">
        <f t="shared" si="217"/>
        <v>0</v>
      </c>
      <c r="ES209">
        <f t="shared" si="218"/>
        <v>0</v>
      </c>
      <c r="ET209">
        <f t="shared" si="219"/>
        <v>0</v>
      </c>
      <c r="EU209">
        <f t="shared" si="220"/>
        <v>0</v>
      </c>
      <c r="EV209">
        <f t="shared" si="221"/>
        <v>0</v>
      </c>
      <c r="EW209">
        <f t="shared" si="222"/>
        <v>0</v>
      </c>
      <c r="EX209">
        <f t="shared" si="223"/>
        <v>0</v>
      </c>
      <c r="EY209">
        <f t="shared" si="224"/>
        <v>0</v>
      </c>
      <c r="EZ209">
        <f t="shared" si="225"/>
        <v>0</v>
      </c>
      <c r="FA209">
        <f t="shared" si="226"/>
        <v>0</v>
      </c>
      <c r="FB209">
        <f t="shared" si="227"/>
        <v>0</v>
      </c>
      <c r="FC209">
        <f t="shared" si="228"/>
        <v>0</v>
      </c>
    </row>
    <row r="210" spans="1:159">
      <c r="A210" s="139">
        <v>468</v>
      </c>
      <c r="B210" s="139" t="s">
        <v>563</v>
      </c>
      <c r="C210" s="139">
        <v>16</v>
      </c>
      <c r="D210">
        <v>1</v>
      </c>
      <c r="E210" s="5">
        <v>4</v>
      </c>
      <c r="F210" s="5">
        <v>20</v>
      </c>
      <c r="G210" s="5">
        <v>1</v>
      </c>
      <c r="H210" s="5">
        <v>90</v>
      </c>
      <c r="K210" s="109">
        <f t="shared" si="192"/>
        <v>0</v>
      </c>
      <c r="M210" s="109">
        <f t="shared" si="193"/>
        <v>0</v>
      </c>
      <c r="X210" s="109">
        <f t="shared" si="194"/>
        <v>0</v>
      </c>
      <c r="AI210" s="109">
        <f t="shared" si="195"/>
        <v>0</v>
      </c>
      <c r="AT210" s="109">
        <f t="shared" si="196"/>
        <v>0</v>
      </c>
      <c r="BA210" s="109">
        <f t="shared" si="197"/>
        <v>0</v>
      </c>
      <c r="BB210" s="113"/>
      <c r="BC210" s="113"/>
      <c r="BD210" s="113"/>
      <c r="BE210" s="113"/>
      <c r="BF210" s="113"/>
      <c r="BG210" s="113"/>
      <c r="BH210" s="113"/>
      <c r="BI210" s="113"/>
      <c r="BJ210" s="113"/>
      <c r="BK210" s="113"/>
      <c r="BL210" s="109">
        <f t="shared" si="198"/>
        <v>0</v>
      </c>
      <c r="BW210" s="109">
        <f t="shared" si="199"/>
        <v>0</v>
      </c>
      <c r="BZ210" s="109">
        <f t="shared" si="200"/>
        <v>0</v>
      </c>
      <c r="CA210" s="3"/>
      <c r="CB210" s="3"/>
      <c r="CC210" s="3"/>
      <c r="CD210" s="3"/>
      <c r="CE210" s="109">
        <f t="shared" si="201"/>
        <v>0</v>
      </c>
      <c r="CJ210" s="109">
        <f t="shared" si="202"/>
        <v>0</v>
      </c>
      <c r="CQ210" s="109">
        <f t="shared" si="203"/>
        <v>0</v>
      </c>
      <c r="CV210" s="109">
        <f t="shared" si="204"/>
        <v>0</v>
      </c>
      <c r="DA210" s="109">
        <f t="shared" si="205"/>
        <v>0</v>
      </c>
      <c r="DF210" s="109">
        <f t="shared" si="206"/>
        <v>0</v>
      </c>
      <c r="DK210" s="109">
        <f t="shared" si="207"/>
        <v>0</v>
      </c>
      <c r="DP210" s="109">
        <f t="shared" si="208"/>
        <v>0</v>
      </c>
      <c r="DU210" s="109">
        <f t="shared" si="209"/>
        <v>0</v>
      </c>
      <c r="DZ210" s="109">
        <f t="shared" si="210"/>
        <v>0</v>
      </c>
      <c r="EE210" s="109">
        <f t="shared" si="211"/>
        <v>0</v>
      </c>
      <c r="EF210" s="3"/>
      <c r="EG210" s="3"/>
      <c r="EH210" s="3"/>
      <c r="EI210" s="3"/>
      <c r="EJ210" s="109">
        <f t="shared" si="212"/>
        <v>0</v>
      </c>
      <c r="EK210" s="3">
        <f t="shared" si="213"/>
        <v>1604</v>
      </c>
      <c r="EL210" t="str">
        <f>+VLOOKUP(A210,'[1]Listado jugadores VALORES'!$A:$D,4,FALSE)</f>
        <v>Defensa</v>
      </c>
      <c r="EM210">
        <f>+VLOOKUP(EK210,Clubes!$A:$O,15,FALSE)</f>
        <v>2</v>
      </c>
      <c r="EN210">
        <f>+VLOOKUP(EK210,Clubes!$A:$M,13,FALSE)</f>
        <v>3</v>
      </c>
      <c r="EO210">
        <f t="shared" si="214"/>
        <v>2</v>
      </c>
      <c r="EP210">
        <f t="shared" si="215"/>
        <v>2</v>
      </c>
      <c r="EQ210">
        <f t="shared" si="216"/>
        <v>0</v>
      </c>
      <c r="ER210">
        <f t="shared" si="217"/>
        <v>0</v>
      </c>
      <c r="ES210">
        <f t="shared" si="218"/>
        <v>0</v>
      </c>
      <c r="ET210">
        <f t="shared" si="219"/>
        <v>0</v>
      </c>
      <c r="EU210">
        <f t="shared" si="220"/>
        <v>0</v>
      </c>
      <c r="EV210">
        <f t="shared" si="221"/>
        <v>0</v>
      </c>
      <c r="EW210">
        <f t="shared" si="222"/>
        <v>-1</v>
      </c>
      <c r="EX210">
        <f t="shared" si="223"/>
        <v>0</v>
      </c>
      <c r="EY210">
        <f t="shared" si="224"/>
        <v>0</v>
      </c>
      <c r="EZ210">
        <f t="shared" si="225"/>
        <v>0</v>
      </c>
      <c r="FA210">
        <f t="shared" si="226"/>
        <v>0</v>
      </c>
      <c r="FB210">
        <f t="shared" si="227"/>
        <v>-2</v>
      </c>
      <c r="FC210">
        <f t="shared" si="228"/>
        <v>1</v>
      </c>
    </row>
    <row r="211" spans="1:159">
      <c r="A211" s="139">
        <v>485</v>
      </c>
      <c r="B211" s="139" t="s">
        <v>564</v>
      </c>
      <c r="C211" s="139">
        <v>16</v>
      </c>
      <c r="D211">
        <v>1</v>
      </c>
      <c r="E211" s="5">
        <v>4</v>
      </c>
      <c r="F211" s="5">
        <v>20</v>
      </c>
      <c r="G211" s="5">
        <v>1</v>
      </c>
      <c r="H211" s="5">
        <v>73</v>
      </c>
      <c r="K211" s="109">
        <f t="shared" si="192"/>
        <v>0</v>
      </c>
      <c r="M211" s="109">
        <f t="shared" si="193"/>
        <v>0</v>
      </c>
      <c r="X211" s="109">
        <f t="shared" si="194"/>
        <v>0</v>
      </c>
      <c r="AI211" s="109">
        <f t="shared" si="195"/>
        <v>0</v>
      </c>
      <c r="AT211" s="109">
        <f t="shared" si="196"/>
        <v>0</v>
      </c>
      <c r="BA211" s="109">
        <f t="shared" si="197"/>
        <v>0</v>
      </c>
      <c r="BB211" s="113"/>
      <c r="BC211" s="113"/>
      <c r="BD211" s="113"/>
      <c r="BE211" s="113"/>
      <c r="BF211" s="113"/>
      <c r="BG211" s="113"/>
      <c r="BH211" s="113"/>
      <c r="BI211" s="113"/>
      <c r="BJ211" s="113"/>
      <c r="BK211" s="113"/>
      <c r="BL211" s="109">
        <f t="shared" si="198"/>
        <v>0</v>
      </c>
      <c r="BW211" s="109">
        <f t="shared" si="199"/>
        <v>0</v>
      </c>
      <c r="BZ211" s="109">
        <f t="shared" si="200"/>
        <v>0</v>
      </c>
      <c r="CA211" s="3"/>
      <c r="CB211" s="3"/>
      <c r="CC211" s="3"/>
      <c r="CD211" s="3"/>
      <c r="CE211" s="109">
        <f t="shared" si="201"/>
        <v>0</v>
      </c>
      <c r="CJ211" s="109">
        <f t="shared" si="202"/>
        <v>0</v>
      </c>
      <c r="CQ211" s="109">
        <f t="shared" si="203"/>
        <v>0</v>
      </c>
      <c r="CV211" s="109">
        <f t="shared" si="204"/>
        <v>0</v>
      </c>
      <c r="DA211" s="109">
        <f t="shared" si="205"/>
        <v>0</v>
      </c>
      <c r="DF211" s="109">
        <f t="shared" si="206"/>
        <v>0</v>
      </c>
      <c r="DK211" s="109">
        <f t="shared" si="207"/>
        <v>0</v>
      </c>
      <c r="DP211" s="109">
        <f t="shared" si="208"/>
        <v>0</v>
      </c>
      <c r="DU211" s="109">
        <f t="shared" si="209"/>
        <v>0</v>
      </c>
      <c r="DZ211" s="109">
        <f t="shared" si="210"/>
        <v>0</v>
      </c>
      <c r="EE211" s="109">
        <f t="shared" si="211"/>
        <v>0</v>
      </c>
      <c r="EF211" s="3"/>
      <c r="EG211" s="3"/>
      <c r="EH211" s="3"/>
      <c r="EI211" s="3"/>
      <c r="EJ211" s="109">
        <f t="shared" si="212"/>
        <v>0</v>
      </c>
      <c r="EK211" s="3">
        <f t="shared" si="213"/>
        <v>1604</v>
      </c>
      <c r="EL211" t="str">
        <f>+VLOOKUP(A211,'[1]Listado jugadores VALORES'!$A:$D,4,FALSE)</f>
        <v>Defensa</v>
      </c>
      <c r="EM211">
        <f>+VLOOKUP(EK211,Clubes!$A:$O,15,FALSE)</f>
        <v>2</v>
      </c>
      <c r="EN211">
        <f>+VLOOKUP(EK211,Clubes!$A:$M,13,FALSE)</f>
        <v>3</v>
      </c>
      <c r="EO211">
        <f t="shared" si="214"/>
        <v>2</v>
      </c>
      <c r="EP211">
        <f t="shared" si="215"/>
        <v>2</v>
      </c>
      <c r="EQ211">
        <f t="shared" si="216"/>
        <v>0</v>
      </c>
      <c r="ER211">
        <f t="shared" si="217"/>
        <v>0</v>
      </c>
      <c r="ES211">
        <f t="shared" si="218"/>
        <v>0</v>
      </c>
      <c r="ET211">
        <f t="shared" si="219"/>
        <v>0</v>
      </c>
      <c r="EU211">
        <f t="shared" si="220"/>
        <v>0</v>
      </c>
      <c r="EV211">
        <f t="shared" si="221"/>
        <v>0</v>
      </c>
      <c r="EW211">
        <f t="shared" si="222"/>
        <v>-1</v>
      </c>
      <c r="EX211">
        <f t="shared" si="223"/>
        <v>0</v>
      </c>
      <c r="EY211">
        <f t="shared" si="224"/>
        <v>0</v>
      </c>
      <c r="EZ211">
        <f t="shared" si="225"/>
        <v>0</v>
      </c>
      <c r="FA211">
        <f t="shared" si="226"/>
        <v>0</v>
      </c>
      <c r="FB211">
        <f t="shared" si="227"/>
        <v>-2</v>
      </c>
      <c r="FC211">
        <f t="shared" si="228"/>
        <v>1</v>
      </c>
    </row>
    <row r="212" spans="1:159">
      <c r="A212" s="139">
        <v>834</v>
      </c>
      <c r="B212" s="141" t="s">
        <v>565</v>
      </c>
      <c r="C212" s="139">
        <v>16</v>
      </c>
      <c r="D212">
        <v>1</v>
      </c>
      <c r="E212" s="5">
        <v>4</v>
      </c>
      <c r="F212" s="5">
        <v>20</v>
      </c>
      <c r="G212" s="5">
        <v>3</v>
      </c>
      <c r="K212" s="109">
        <f t="shared" si="192"/>
        <v>0</v>
      </c>
      <c r="M212" s="109">
        <f t="shared" si="193"/>
        <v>0</v>
      </c>
      <c r="X212" s="109">
        <f t="shared" si="194"/>
        <v>0</v>
      </c>
      <c r="AI212" s="109">
        <f t="shared" si="195"/>
        <v>0</v>
      </c>
      <c r="AT212" s="109">
        <f t="shared" si="196"/>
        <v>0</v>
      </c>
      <c r="BA212" s="109">
        <f t="shared" si="197"/>
        <v>0</v>
      </c>
      <c r="BB212" s="113"/>
      <c r="BC212" s="113"/>
      <c r="BD212" s="113"/>
      <c r="BE212" s="113"/>
      <c r="BF212" s="113"/>
      <c r="BG212" s="113"/>
      <c r="BH212" s="113"/>
      <c r="BI212" s="113"/>
      <c r="BJ212" s="113"/>
      <c r="BK212" s="113"/>
      <c r="BL212" s="109">
        <f t="shared" si="198"/>
        <v>0</v>
      </c>
      <c r="BW212" s="109">
        <f t="shared" si="199"/>
        <v>0</v>
      </c>
      <c r="BZ212" s="109">
        <f t="shared" si="200"/>
        <v>0</v>
      </c>
      <c r="CA212" s="3"/>
      <c r="CB212" s="3"/>
      <c r="CC212" s="3"/>
      <c r="CD212" s="3"/>
      <c r="CE212" s="109">
        <f t="shared" si="201"/>
        <v>0</v>
      </c>
      <c r="CJ212" s="109">
        <f t="shared" si="202"/>
        <v>0</v>
      </c>
      <c r="CQ212" s="109">
        <f t="shared" si="203"/>
        <v>0</v>
      </c>
      <c r="CV212" s="109">
        <f t="shared" si="204"/>
        <v>0</v>
      </c>
      <c r="DA212" s="109">
        <f t="shared" si="205"/>
        <v>0</v>
      </c>
      <c r="DF212" s="109">
        <f t="shared" si="206"/>
        <v>0</v>
      </c>
      <c r="DK212" s="109">
        <f t="shared" si="207"/>
        <v>0</v>
      </c>
      <c r="DP212" s="109">
        <f t="shared" si="208"/>
        <v>0</v>
      </c>
      <c r="DU212" s="109">
        <f t="shared" si="209"/>
        <v>0</v>
      </c>
      <c r="DZ212" s="109">
        <f t="shared" si="210"/>
        <v>0</v>
      </c>
      <c r="EE212" s="109">
        <f t="shared" si="211"/>
        <v>0</v>
      </c>
      <c r="EF212" s="3"/>
      <c r="EG212" s="3"/>
      <c r="EH212" s="3"/>
      <c r="EI212" s="3"/>
      <c r="EJ212" s="109">
        <f t="shared" si="212"/>
        <v>0</v>
      </c>
      <c r="EK212" s="3">
        <f t="shared" si="213"/>
        <v>1604</v>
      </c>
      <c r="EL212" t="str">
        <f>+VLOOKUP(A212,'[1]Listado jugadores VALORES'!$A:$D,4,FALSE)</f>
        <v>Portero</v>
      </c>
      <c r="EM212">
        <f>+VLOOKUP(EK212,Clubes!$A:$O,15,FALSE)</f>
        <v>2</v>
      </c>
      <c r="EN212">
        <f>+VLOOKUP(EK212,Clubes!$A:$M,13,FALSE)</f>
        <v>3</v>
      </c>
      <c r="EO212">
        <f t="shared" si="214"/>
        <v>0</v>
      </c>
      <c r="EP212">
        <f t="shared" si="215"/>
        <v>0</v>
      </c>
      <c r="EQ212">
        <f t="shared" si="216"/>
        <v>0</v>
      </c>
      <c r="ER212">
        <f t="shared" si="217"/>
        <v>0</v>
      </c>
      <c r="ES212">
        <f t="shared" si="218"/>
        <v>0</v>
      </c>
      <c r="ET212">
        <f t="shared" si="219"/>
        <v>0</v>
      </c>
      <c r="EU212">
        <f t="shared" si="220"/>
        <v>0</v>
      </c>
      <c r="EV212">
        <f t="shared" si="221"/>
        <v>0</v>
      </c>
      <c r="EW212">
        <f t="shared" si="222"/>
        <v>0</v>
      </c>
      <c r="EX212">
        <f t="shared" si="223"/>
        <v>0</v>
      </c>
      <c r="EY212">
        <f t="shared" si="224"/>
        <v>0</v>
      </c>
      <c r="EZ212">
        <f t="shared" si="225"/>
        <v>0</v>
      </c>
      <c r="FA212">
        <f t="shared" si="226"/>
        <v>0</v>
      </c>
      <c r="FB212">
        <f t="shared" si="227"/>
        <v>0</v>
      </c>
      <c r="FC212">
        <f t="shared" si="228"/>
        <v>0</v>
      </c>
    </row>
    <row r="213" spans="1:159">
      <c r="A213" s="139">
        <v>511</v>
      </c>
      <c r="B213" s="139" t="s">
        <v>566</v>
      </c>
      <c r="C213" s="139">
        <v>16</v>
      </c>
      <c r="D213">
        <v>1</v>
      </c>
      <c r="E213" s="5">
        <v>4</v>
      </c>
      <c r="F213" s="5">
        <v>20</v>
      </c>
      <c r="G213" s="5">
        <v>2</v>
      </c>
      <c r="K213" s="109">
        <f t="shared" si="192"/>
        <v>0</v>
      </c>
      <c r="M213" s="109">
        <f t="shared" si="193"/>
        <v>0</v>
      </c>
      <c r="X213" s="109">
        <f t="shared" si="194"/>
        <v>0</v>
      </c>
      <c r="AI213" s="109">
        <f t="shared" si="195"/>
        <v>0</v>
      </c>
      <c r="AT213" s="109">
        <f t="shared" si="196"/>
        <v>0</v>
      </c>
      <c r="BA213" s="109">
        <f t="shared" si="197"/>
        <v>0</v>
      </c>
      <c r="BB213" s="113"/>
      <c r="BC213" s="113"/>
      <c r="BD213" s="113"/>
      <c r="BE213" s="113"/>
      <c r="BF213" s="113"/>
      <c r="BG213" s="113"/>
      <c r="BH213" s="113"/>
      <c r="BI213" s="113"/>
      <c r="BJ213" s="113"/>
      <c r="BK213" s="113"/>
      <c r="BL213" s="109">
        <f t="shared" si="198"/>
        <v>0</v>
      </c>
      <c r="BW213" s="109">
        <f t="shared" si="199"/>
        <v>0</v>
      </c>
      <c r="BZ213" s="109">
        <f t="shared" si="200"/>
        <v>0</v>
      </c>
      <c r="CA213" s="3"/>
      <c r="CB213" s="3"/>
      <c r="CC213" s="3"/>
      <c r="CD213" s="3"/>
      <c r="CE213" s="109">
        <f t="shared" si="201"/>
        <v>0</v>
      </c>
      <c r="CJ213" s="109">
        <f t="shared" si="202"/>
        <v>0</v>
      </c>
      <c r="CQ213" s="109">
        <f t="shared" si="203"/>
        <v>0</v>
      </c>
      <c r="CV213" s="109">
        <f t="shared" si="204"/>
        <v>0</v>
      </c>
      <c r="DA213" s="109">
        <f t="shared" si="205"/>
        <v>0</v>
      </c>
      <c r="DF213" s="109">
        <f t="shared" si="206"/>
        <v>0</v>
      </c>
      <c r="DK213" s="109">
        <f t="shared" si="207"/>
        <v>0</v>
      </c>
      <c r="DP213" s="109">
        <f t="shared" si="208"/>
        <v>0</v>
      </c>
      <c r="DU213" s="109">
        <f t="shared" si="209"/>
        <v>0</v>
      </c>
      <c r="DZ213" s="109">
        <f t="shared" si="210"/>
        <v>0</v>
      </c>
      <c r="EE213" s="109">
        <f t="shared" si="211"/>
        <v>0</v>
      </c>
      <c r="EF213" s="3"/>
      <c r="EG213" s="3"/>
      <c r="EH213" s="3"/>
      <c r="EI213" s="3"/>
      <c r="EJ213" s="109">
        <f t="shared" si="212"/>
        <v>0</v>
      </c>
      <c r="EK213" s="3">
        <f t="shared" si="213"/>
        <v>1604</v>
      </c>
      <c r="EL213" t="str">
        <f>+VLOOKUP(A213,'[1]Listado jugadores VALORES'!$A:$D,4,FALSE)</f>
        <v>Portero</v>
      </c>
      <c r="EM213">
        <f>+VLOOKUP(EK213,Clubes!$A:$O,15,FALSE)</f>
        <v>2</v>
      </c>
      <c r="EN213">
        <f>+VLOOKUP(EK213,Clubes!$A:$M,13,FALSE)</f>
        <v>3</v>
      </c>
      <c r="EO213">
        <f t="shared" si="214"/>
        <v>1</v>
      </c>
      <c r="EP213">
        <f t="shared" si="215"/>
        <v>0</v>
      </c>
      <c r="EQ213">
        <f t="shared" si="216"/>
        <v>0</v>
      </c>
      <c r="ER213">
        <f t="shared" si="217"/>
        <v>0</v>
      </c>
      <c r="ES213">
        <f t="shared" si="218"/>
        <v>0</v>
      </c>
      <c r="ET213">
        <f t="shared" si="219"/>
        <v>0</v>
      </c>
      <c r="EU213">
        <f t="shared" si="220"/>
        <v>0</v>
      </c>
      <c r="EV213">
        <f t="shared" si="221"/>
        <v>0</v>
      </c>
      <c r="EW213">
        <f t="shared" si="222"/>
        <v>0</v>
      </c>
      <c r="EX213">
        <f t="shared" si="223"/>
        <v>0</v>
      </c>
      <c r="EY213">
        <f t="shared" si="224"/>
        <v>0</v>
      </c>
      <c r="EZ213">
        <f t="shared" si="225"/>
        <v>0</v>
      </c>
      <c r="FA213">
        <f t="shared" si="226"/>
        <v>0</v>
      </c>
      <c r="FB213">
        <f t="shared" si="227"/>
        <v>0</v>
      </c>
      <c r="FC213">
        <f t="shared" si="228"/>
        <v>1</v>
      </c>
    </row>
    <row r="214" spans="1:159">
      <c r="A214" s="139">
        <v>516</v>
      </c>
      <c r="B214" s="139" t="s">
        <v>567</v>
      </c>
      <c r="C214" s="139">
        <v>16</v>
      </c>
      <c r="D214">
        <v>1</v>
      </c>
      <c r="E214" s="5">
        <v>4</v>
      </c>
      <c r="F214" s="5">
        <v>20</v>
      </c>
      <c r="G214" s="5">
        <v>1</v>
      </c>
      <c r="H214" s="5">
        <v>90</v>
      </c>
      <c r="K214" s="109">
        <f t="shared" si="192"/>
        <v>0</v>
      </c>
      <c r="M214" s="109">
        <f t="shared" si="193"/>
        <v>0</v>
      </c>
      <c r="X214" s="109">
        <f t="shared" si="194"/>
        <v>0</v>
      </c>
      <c r="AI214" s="109">
        <f t="shared" si="195"/>
        <v>0</v>
      </c>
      <c r="AT214" s="109">
        <f t="shared" si="196"/>
        <v>0</v>
      </c>
      <c r="BA214" s="109">
        <f t="shared" si="197"/>
        <v>0</v>
      </c>
      <c r="BB214" s="113"/>
      <c r="BC214" s="113"/>
      <c r="BD214" s="113"/>
      <c r="BE214" s="113"/>
      <c r="BF214" s="113"/>
      <c r="BG214" s="113"/>
      <c r="BH214" s="113"/>
      <c r="BI214" s="113"/>
      <c r="BJ214" s="113"/>
      <c r="BK214" s="113"/>
      <c r="BL214" s="109">
        <f t="shared" si="198"/>
        <v>0</v>
      </c>
      <c r="BW214" s="109">
        <f t="shared" si="199"/>
        <v>0</v>
      </c>
      <c r="BZ214" s="109">
        <f t="shared" si="200"/>
        <v>0</v>
      </c>
      <c r="CA214" s="3"/>
      <c r="CB214" s="3"/>
      <c r="CC214" s="3"/>
      <c r="CD214" s="3"/>
      <c r="CE214" s="109">
        <f t="shared" si="201"/>
        <v>0</v>
      </c>
      <c r="CJ214" s="109">
        <f t="shared" si="202"/>
        <v>0</v>
      </c>
      <c r="CQ214" s="109">
        <f t="shared" si="203"/>
        <v>0</v>
      </c>
      <c r="CV214" s="109">
        <f t="shared" si="204"/>
        <v>0</v>
      </c>
      <c r="DA214" s="109">
        <f t="shared" si="205"/>
        <v>0</v>
      </c>
      <c r="DF214" s="109">
        <f t="shared" si="206"/>
        <v>0</v>
      </c>
      <c r="DK214" s="109">
        <f t="shared" si="207"/>
        <v>0</v>
      </c>
      <c r="DP214" s="109">
        <f t="shared" si="208"/>
        <v>0</v>
      </c>
      <c r="DU214" s="109">
        <f t="shared" si="209"/>
        <v>0</v>
      </c>
      <c r="DZ214" s="109">
        <f t="shared" si="210"/>
        <v>0</v>
      </c>
      <c r="EE214" s="109">
        <f t="shared" si="211"/>
        <v>0</v>
      </c>
      <c r="EF214" s="3"/>
      <c r="EG214" s="3"/>
      <c r="EH214" s="3"/>
      <c r="EI214" s="3"/>
      <c r="EJ214" s="109">
        <f t="shared" si="212"/>
        <v>0</v>
      </c>
      <c r="EK214" s="3">
        <f t="shared" si="213"/>
        <v>1604</v>
      </c>
      <c r="EL214" t="str">
        <f>+VLOOKUP(A214,'[1]Listado jugadores VALORES'!$A:$D,4,FALSE)</f>
        <v>Portero</v>
      </c>
      <c r="EM214">
        <f>+VLOOKUP(EK214,Clubes!$A:$O,15,FALSE)</f>
        <v>2</v>
      </c>
      <c r="EN214">
        <f>+VLOOKUP(EK214,Clubes!$A:$M,13,FALSE)</f>
        <v>3</v>
      </c>
      <c r="EO214">
        <f t="shared" si="214"/>
        <v>2</v>
      </c>
      <c r="EP214">
        <f t="shared" si="215"/>
        <v>2</v>
      </c>
      <c r="EQ214">
        <f t="shared" si="216"/>
        <v>0</v>
      </c>
      <c r="ER214">
        <f t="shared" si="217"/>
        <v>0</v>
      </c>
      <c r="ES214">
        <f t="shared" si="218"/>
        <v>0</v>
      </c>
      <c r="ET214">
        <f t="shared" si="219"/>
        <v>0</v>
      </c>
      <c r="EU214">
        <f t="shared" si="220"/>
        <v>0</v>
      </c>
      <c r="EV214">
        <f t="shared" si="221"/>
        <v>0</v>
      </c>
      <c r="EW214">
        <f t="shared" si="222"/>
        <v>-1</v>
      </c>
      <c r="EX214">
        <f t="shared" si="223"/>
        <v>0</v>
      </c>
      <c r="EY214">
        <f t="shared" si="224"/>
        <v>0</v>
      </c>
      <c r="EZ214">
        <f t="shared" si="225"/>
        <v>0</v>
      </c>
      <c r="FA214">
        <f t="shared" si="226"/>
        <v>0</v>
      </c>
      <c r="FB214">
        <f t="shared" si="227"/>
        <v>-2</v>
      </c>
      <c r="FC214">
        <f t="shared" si="228"/>
        <v>1</v>
      </c>
    </row>
    <row r="215" spans="1:159">
      <c r="A215" s="139">
        <v>1772</v>
      </c>
      <c r="B215" s="139" t="s">
        <v>568</v>
      </c>
      <c r="C215" s="139">
        <v>16</v>
      </c>
      <c r="D215">
        <v>1</v>
      </c>
      <c r="E215" s="5">
        <v>4</v>
      </c>
      <c r="F215" s="5">
        <v>20</v>
      </c>
      <c r="G215" s="5">
        <v>1</v>
      </c>
      <c r="H215" s="5">
        <v>90</v>
      </c>
      <c r="K215" s="109">
        <f t="shared" si="192"/>
        <v>0</v>
      </c>
      <c r="M215" s="109">
        <f t="shared" si="193"/>
        <v>0</v>
      </c>
      <c r="X215" s="109">
        <f t="shared" si="194"/>
        <v>0</v>
      </c>
      <c r="AI215" s="109">
        <f t="shared" si="195"/>
        <v>0</v>
      </c>
      <c r="AT215" s="109">
        <f t="shared" si="196"/>
        <v>0</v>
      </c>
      <c r="BA215" s="109">
        <f t="shared" si="197"/>
        <v>0</v>
      </c>
      <c r="BB215" s="113"/>
      <c r="BC215" s="113"/>
      <c r="BD215" s="113"/>
      <c r="BE215" s="113"/>
      <c r="BF215" s="113"/>
      <c r="BG215" s="113"/>
      <c r="BH215" s="113"/>
      <c r="BI215" s="113"/>
      <c r="BJ215" s="113"/>
      <c r="BK215" s="113"/>
      <c r="BL215" s="109">
        <f t="shared" si="198"/>
        <v>0</v>
      </c>
      <c r="BW215" s="109">
        <f t="shared" si="199"/>
        <v>0</v>
      </c>
      <c r="BZ215" s="109">
        <f t="shared" si="200"/>
        <v>0</v>
      </c>
      <c r="CA215" s="3"/>
      <c r="CB215" s="3"/>
      <c r="CC215" s="3"/>
      <c r="CD215" s="3"/>
      <c r="CE215" s="109">
        <f t="shared" si="201"/>
        <v>0</v>
      </c>
      <c r="CJ215" s="109">
        <f t="shared" si="202"/>
        <v>0</v>
      </c>
      <c r="CQ215" s="109">
        <f t="shared" si="203"/>
        <v>0</v>
      </c>
      <c r="CV215" s="109">
        <f t="shared" si="204"/>
        <v>0</v>
      </c>
      <c r="DA215" s="109">
        <f t="shared" si="205"/>
        <v>0</v>
      </c>
      <c r="DF215" s="109">
        <f t="shared" si="206"/>
        <v>0</v>
      </c>
      <c r="DK215" s="109">
        <f t="shared" si="207"/>
        <v>0</v>
      </c>
      <c r="DP215" s="109">
        <f t="shared" si="208"/>
        <v>0</v>
      </c>
      <c r="DU215" s="109">
        <f t="shared" si="209"/>
        <v>0</v>
      </c>
      <c r="DZ215" s="109">
        <f t="shared" si="210"/>
        <v>0</v>
      </c>
      <c r="EE215" s="109">
        <f t="shared" si="211"/>
        <v>0</v>
      </c>
      <c r="EF215" s="3"/>
      <c r="EG215" s="3"/>
      <c r="EH215" s="3"/>
      <c r="EI215" s="3"/>
      <c r="EJ215" s="109">
        <f t="shared" si="212"/>
        <v>0</v>
      </c>
      <c r="EK215" s="3">
        <f t="shared" si="213"/>
        <v>1604</v>
      </c>
      <c r="EL215" t="str">
        <f>+VLOOKUP(A215,'[1]Listado jugadores VALORES'!$A:$D,4,FALSE)</f>
        <v>Defensa</v>
      </c>
      <c r="EM215">
        <f>+VLOOKUP(EK215,Clubes!$A:$O,15,FALSE)</f>
        <v>2</v>
      </c>
      <c r="EN215">
        <f>+VLOOKUP(EK215,Clubes!$A:$M,13,FALSE)</f>
        <v>3</v>
      </c>
      <c r="EO215">
        <f t="shared" si="214"/>
        <v>2</v>
      </c>
      <c r="EP215">
        <f t="shared" si="215"/>
        <v>2</v>
      </c>
      <c r="EQ215">
        <f t="shared" si="216"/>
        <v>0</v>
      </c>
      <c r="ER215">
        <f t="shared" si="217"/>
        <v>0</v>
      </c>
      <c r="ES215">
        <f t="shared" si="218"/>
        <v>0</v>
      </c>
      <c r="ET215">
        <f t="shared" si="219"/>
        <v>0</v>
      </c>
      <c r="EU215">
        <f t="shared" si="220"/>
        <v>0</v>
      </c>
      <c r="EV215">
        <f t="shared" si="221"/>
        <v>0</v>
      </c>
      <c r="EW215">
        <f t="shared" si="222"/>
        <v>-1</v>
      </c>
      <c r="EX215">
        <f t="shared" si="223"/>
        <v>0</v>
      </c>
      <c r="EY215">
        <f t="shared" si="224"/>
        <v>0</v>
      </c>
      <c r="EZ215">
        <f t="shared" si="225"/>
        <v>0</v>
      </c>
      <c r="FA215">
        <f t="shared" si="226"/>
        <v>0</v>
      </c>
      <c r="FB215">
        <f t="shared" si="227"/>
        <v>-2</v>
      </c>
      <c r="FC215">
        <f t="shared" si="228"/>
        <v>1</v>
      </c>
    </row>
    <row r="216" spans="1:159">
      <c r="A216" s="139">
        <v>926</v>
      </c>
      <c r="B216" s="139" t="s">
        <v>569</v>
      </c>
      <c r="C216" s="139">
        <v>16</v>
      </c>
      <c r="D216">
        <v>1</v>
      </c>
      <c r="E216" s="5">
        <v>4</v>
      </c>
      <c r="F216" s="5">
        <v>20</v>
      </c>
      <c r="G216" s="5">
        <v>3</v>
      </c>
      <c r="K216" s="109">
        <f t="shared" si="192"/>
        <v>0</v>
      </c>
      <c r="M216" s="109">
        <f t="shared" si="193"/>
        <v>0</v>
      </c>
      <c r="X216" s="109">
        <f t="shared" si="194"/>
        <v>0</v>
      </c>
      <c r="AI216" s="109">
        <f t="shared" si="195"/>
        <v>0</v>
      </c>
      <c r="AT216" s="109">
        <f t="shared" si="196"/>
        <v>0</v>
      </c>
      <c r="BA216" s="109">
        <f t="shared" si="197"/>
        <v>0</v>
      </c>
      <c r="BB216" s="113"/>
      <c r="BC216" s="113"/>
      <c r="BD216" s="113"/>
      <c r="BE216" s="113"/>
      <c r="BF216" s="113"/>
      <c r="BG216" s="113"/>
      <c r="BH216" s="113"/>
      <c r="BI216" s="113"/>
      <c r="BJ216" s="113"/>
      <c r="BK216" s="113"/>
      <c r="BL216" s="109">
        <f t="shared" si="198"/>
        <v>0</v>
      </c>
      <c r="BW216" s="109">
        <f t="shared" si="199"/>
        <v>0</v>
      </c>
      <c r="BZ216" s="109">
        <f t="shared" si="200"/>
        <v>0</v>
      </c>
      <c r="CA216" s="3"/>
      <c r="CB216" s="3"/>
      <c r="CC216" s="3"/>
      <c r="CD216" s="3"/>
      <c r="CE216" s="109">
        <f t="shared" si="201"/>
        <v>0</v>
      </c>
      <c r="CJ216" s="109">
        <f t="shared" si="202"/>
        <v>0</v>
      </c>
      <c r="CQ216" s="109">
        <f t="shared" si="203"/>
        <v>0</v>
      </c>
      <c r="CV216" s="109">
        <f t="shared" si="204"/>
        <v>0</v>
      </c>
      <c r="DA216" s="109">
        <f t="shared" si="205"/>
        <v>0</v>
      </c>
      <c r="DF216" s="109">
        <f t="shared" si="206"/>
        <v>0</v>
      </c>
      <c r="DK216" s="109">
        <f t="shared" si="207"/>
        <v>0</v>
      </c>
      <c r="DP216" s="109">
        <f t="shared" si="208"/>
        <v>0</v>
      </c>
      <c r="DU216" s="109">
        <f t="shared" si="209"/>
        <v>0</v>
      </c>
      <c r="DZ216" s="109">
        <f t="shared" si="210"/>
        <v>0</v>
      </c>
      <c r="EE216" s="109">
        <f t="shared" si="211"/>
        <v>0</v>
      </c>
      <c r="EF216" s="3"/>
      <c r="EG216" s="3"/>
      <c r="EH216" s="3"/>
      <c r="EI216" s="3"/>
      <c r="EJ216" s="109">
        <f t="shared" si="212"/>
        <v>0</v>
      </c>
      <c r="EK216" s="3">
        <f t="shared" si="213"/>
        <v>1604</v>
      </c>
      <c r="EL216" t="str">
        <f>+VLOOKUP(A216,'[1]Listado jugadores VALORES'!$A:$D,4,FALSE)</f>
        <v>Volante</v>
      </c>
      <c r="EM216">
        <f>+VLOOKUP(EK216,Clubes!$A:$O,15,FALSE)</f>
        <v>2</v>
      </c>
      <c r="EN216">
        <f>+VLOOKUP(EK216,Clubes!$A:$M,13,FALSE)</f>
        <v>3</v>
      </c>
      <c r="EO216">
        <f t="shared" si="214"/>
        <v>0</v>
      </c>
      <c r="EP216">
        <f t="shared" si="215"/>
        <v>0</v>
      </c>
      <c r="EQ216">
        <f t="shared" si="216"/>
        <v>0</v>
      </c>
      <c r="ER216">
        <f t="shared" si="217"/>
        <v>0</v>
      </c>
      <c r="ES216">
        <f t="shared" si="218"/>
        <v>0</v>
      </c>
      <c r="ET216">
        <f t="shared" si="219"/>
        <v>0</v>
      </c>
      <c r="EU216">
        <f t="shared" si="220"/>
        <v>0</v>
      </c>
      <c r="EV216">
        <f t="shared" si="221"/>
        <v>0</v>
      </c>
      <c r="EW216">
        <f t="shared" si="222"/>
        <v>0</v>
      </c>
      <c r="EX216">
        <f t="shared" si="223"/>
        <v>0</v>
      </c>
      <c r="EY216">
        <f t="shared" si="224"/>
        <v>0</v>
      </c>
      <c r="EZ216">
        <f t="shared" si="225"/>
        <v>0</v>
      </c>
      <c r="FA216">
        <f t="shared" si="226"/>
        <v>0</v>
      </c>
      <c r="FB216">
        <f t="shared" si="227"/>
        <v>0</v>
      </c>
      <c r="FC216">
        <f t="shared" si="228"/>
        <v>0</v>
      </c>
    </row>
    <row r="217" spans="1:159">
      <c r="A217" s="139">
        <v>851</v>
      </c>
      <c r="B217" s="139" t="s">
        <v>570</v>
      </c>
      <c r="C217" s="139">
        <v>16</v>
      </c>
      <c r="D217">
        <v>1</v>
      </c>
      <c r="E217" s="5">
        <v>4</v>
      </c>
      <c r="F217" s="5">
        <v>20</v>
      </c>
      <c r="G217" s="5">
        <v>3</v>
      </c>
      <c r="K217" s="109">
        <f t="shared" si="192"/>
        <v>0</v>
      </c>
      <c r="M217" s="109">
        <f t="shared" si="193"/>
        <v>0</v>
      </c>
      <c r="X217" s="109">
        <f t="shared" si="194"/>
        <v>0</v>
      </c>
      <c r="AI217" s="109">
        <f t="shared" si="195"/>
        <v>0</v>
      </c>
      <c r="AT217" s="109">
        <f t="shared" si="196"/>
        <v>0</v>
      </c>
      <c r="BA217" s="109">
        <f t="shared" si="197"/>
        <v>0</v>
      </c>
      <c r="BB217" s="113"/>
      <c r="BC217" s="113"/>
      <c r="BD217" s="113"/>
      <c r="BE217" s="113"/>
      <c r="BF217" s="113"/>
      <c r="BG217" s="113"/>
      <c r="BH217" s="113"/>
      <c r="BI217" s="113"/>
      <c r="BJ217" s="113"/>
      <c r="BK217" s="113"/>
      <c r="BL217" s="109">
        <f t="shared" si="198"/>
        <v>0</v>
      </c>
      <c r="BW217" s="109">
        <f t="shared" si="199"/>
        <v>0</v>
      </c>
      <c r="BZ217" s="109">
        <f t="shared" si="200"/>
        <v>0</v>
      </c>
      <c r="CA217" s="3"/>
      <c r="CB217" s="3"/>
      <c r="CC217" s="3"/>
      <c r="CD217" s="3"/>
      <c r="CE217" s="109">
        <f t="shared" si="201"/>
        <v>0</v>
      </c>
      <c r="CJ217" s="109">
        <f t="shared" si="202"/>
        <v>0</v>
      </c>
      <c r="CQ217" s="109">
        <f t="shared" si="203"/>
        <v>0</v>
      </c>
      <c r="CV217" s="109">
        <f t="shared" si="204"/>
        <v>0</v>
      </c>
      <c r="DA217" s="109">
        <f t="shared" si="205"/>
        <v>0</v>
      </c>
      <c r="DF217" s="109">
        <f t="shared" si="206"/>
        <v>0</v>
      </c>
      <c r="DK217" s="109">
        <f t="shared" si="207"/>
        <v>0</v>
      </c>
      <c r="DP217" s="109">
        <f t="shared" si="208"/>
        <v>0</v>
      </c>
      <c r="DU217" s="109">
        <f t="shared" si="209"/>
        <v>0</v>
      </c>
      <c r="DZ217" s="109">
        <f t="shared" si="210"/>
        <v>0</v>
      </c>
      <c r="EE217" s="109">
        <f t="shared" si="211"/>
        <v>0</v>
      </c>
      <c r="EF217" s="3"/>
      <c r="EG217" s="3"/>
      <c r="EH217" s="3"/>
      <c r="EI217" s="3"/>
      <c r="EJ217" s="109">
        <f t="shared" si="212"/>
        <v>0</v>
      </c>
      <c r="EK217" s="3">
        <f t="shared" si="213"/>
        <v>1604</v>
      </c>
      <c r="EL217" t="str">
        <f>+VLOOKUP(A217,'[1]Listado jugadores VALORES'!$A:$D,4,FALSE)</f>
        <v>Volante</v>
      </c>
      <c r="EM217">
        <f>+VLOOKUP(EK217,Clubes!$A:$O,15,FALSE)</f>
        <v>2</v>
      </c>
      <c r="EN217">
        <f>+VLOOKUP(EK217,Clubes!$A:$M,13,FALSE)</f>
        <v>3</v>
      </c>
      <c r="EO217">
        <f t="shared" si="214"/>
        <v>0</v>
      </c>
      <c r="EP217">
        <f t="shared" si="215"/>
        <v>0</v>
      </c>
      <c r="EQ217">
        <f t="shared" si="216"/>
        <v>0</v>
      </c>
      <c r="ER217">
        <f t="shared" si="217"/>
        <v>0</v>
      </c>
      <c r="ES217">
        <f t="shared" si="218"/>
        <v>0</v>
      </c>
      <c r="ET217">
        <f t="shared" si="219"/>
        <v>0</v>
      </c>
      <c r="EU217">
        <f t="shared" si="220"/>
        <v>0</v>
      </c>
      <c r="EV217">
        <f t="shared" si="221"/>
        <v>0</v>
      </c>
      <c r="EW217">
        <f t="shared" si="222"/>
        <v>0</v>
      </c>
      <c r="EX217">
        <f t="shared" si="223"/>
        <v>0</v>
      </c>
      <c r="EY217">
        <f t="shared" si="224"/>
        <v>0</v>
      </c>
      <c r="EZ217">
        <f t="shared" si="225"/>
        <v>0</v>
      </c>
      <c r="FA217">
        <f t="shared" si="226"/>
        <v>0</v>
      </c>
      <c r="FB217">
        <f t="shared" si="227"/>
        <v>0</v>
      </c>
      <c r="FC217">
        <f t="shared" si="228"/>
        <v>0</v>
      </c>
    </row>
    <row r="218" spans="1:159">
      <c r="A218" s="139">
        <v>1765</v>
      </c>
      <c r="B218" s="139" t="s">
        <v>571</v>
      </c>
      <c r="C218" s="139">
        <v>16</v>
      </c>
      <c r="D218">
        <v>1</v>
      </c>
      <c r="E218" s="5">
        <v>4</v>
      </c>
      <c r="F218" s="5">
        <v>20</v>
      </c>
      <c r="G218" s="5">
        <v>1</v>
      </c>
      <c r="H218" s="5">
        <v>90</v>
      </c>
      <c r="I218" s="4">
        <f>45+32</f>
        <v>77</v>
      </c>
      <c r="K218" s="109">
        <f t="shared" si="192"/>
        <v>1</v>
      </c>
      <c r="M218" s="109">
        <f t="shared" si="193"/>
        <v>0</v>
      </c>
      <c r="X218" s="109">
        <f t="shared" si="194"/>
        <v>0</v>
      </c>
      <c r="AI218" s="109">
        <f t="shared" si="195"/>
        <v>0</v>
      </c>
      <c r="AT218" s="109">
        <f t="shared" si="196"/>
        <v>0</v>
      </c>
      <c r="BA218" s="109">
        <f t="shared" si="197"/>
        <v>0</v>
      </c>
      <c r="BB218" s="113"/>
      <c r="BC218" s="113"/>
      <c r="BD218" s="113"/>
      <c r="BE218" s="113"/>
      <c r="BF218" s="113"/>
      <c r="BG218" s="113"/>
      <c r="BH218" s="113"/>
      <c r="BI218" s="113"/>
      <c r="BJ218" s="113"/>
      <c r="BK218" s="113"/>
      <c r="BL218" s="109">
        <f t="shared" si="198"/>
        <v>0</v>
      </c>
      <c r="BW218" s="109">
        <f t="shared" si="199"/>
        <v>0</v>
      </c>
      <c r="BZ218" s="109">
        <f t="shared" si="200"/>
        <v>0</v>
      </c>
      <c r="CA218" s="3"/>
      <c r="CB218" s="3"/>
      <c r="CC218" s="3"/>
      <c r="CD218" s="3"/>
      <c r="CE218" s="109">
        <f t="shared" si="201"/>
        <v>0</v>
      </c>
      <c r="CJ218" s="109">
        <f t="shared" si="202"/>
        <v>0</v>
      </c>
      <c r="CQ218" s="109">
        <f t="shared" si="203"/>
        <v>0</v>
      </c>
      <c r="CV218" s="109">
        <f t="shared" si="204"/>
        <v>0</v>
      </c>
      <c r="DA218" s="109">
        <f t="shared" si="205"/>
        <v>0</v>
      </c>
      <c r="DF218" s="109">
        <f t="shared" si="206"/>
        <v>0</v>
      </c>
      <c r="DK218" s="109">
        <f t="shared" si="207"/>
        <v>0</v>
      </c>
      <c r="DP218" s="109">
        <f t="shared" si="208"/>
        <v>0</v>
      </c>
      <c r="DU218" s="109">
        <f t="shared" si="209"/>
        <v>0</v>
      </c>
      <c r="DZ218" s="109">
        <f t="shared" si="210"/>
        <v>0</v>
      </c>
      <c r="EE218" s="109">
        <f t="shared" si="211"/>
        <v>0</v>
      </c>
      <c r="EF218" s="3"/>
      <c r="EG218" s="3"/>
      <c r="EH218" s="3"/>
      <c r="EI218" s="3"/>
      <c r="EJ218" s="109">
        <f t="shared" si="212"/>
        <v>0</v>
      </c>
      <c r="EK218" s="3">
        <f t="shared" si="213"/>
        <v>1604</v>
      </c>
      <c r="EL218" t="str">
        <f>+VLOOKUP(A218,'[1]Listado jugadores VALORES'!$A:$D,4,FALSE)</f>
        <v>Volante</v>
      </c>
      <c r="EM218">
        <f>+VLOOKUP(EK218,Clubes!$A:$O,15,FALSE)</f>
        <v>2</v>
      </c>
      <c r="EN218">
        <f>+VLOOKUP(EK218,Clubes!$A:$M,13,FALSE)</f>
        <v>3</v>
      </c>
      <c r="EO218">
        <f t="shared" si="214"/>
        <v>2</v>
      </c>
      <c r="EP218">
        <f t="shared" si="215"/>
        <v>2</v>
      </c>
      <c r="EQ218">
        <f t="shared" si="216"/>
        <v>-1</v>
      </c>
      <c r="ER218">
        <f t="shared" si="217"/>
        <v>0</v>
      </c>
      <c r="ES218">
        <f t="shared" si="218"/>
        <v>0</v>
      </c>
      <c r="ET218">
        <f t="shared" si="219"/>
        <v>0</v>
      </c>
      <c r="EU218">
        <f t="shared" si="220"/>
        <v>0</v>
      </c>
      <c r="EV218">
        <f t="shared" si="221"/>
        <v>0</v>
      </c>
      <c r="EW218">
        <f t="shared" si="222"/>
        <v>0</v>
      </c>
      <c r="EX218">
        <f t="shared" si="223"/>
        <v>0</v>
      </c>
      <c r="EY218">
        <f t="shared" si="224"/>
        <v>0</v>
      </c>
      <c r="EZ218">
        <f t="shared" si="225"/>
        <v>0</v>
      </c>
      <c r="FA218">
        <f t="shared" si="226"/>
        <v>0</v>
      </c>
      <c r="FB218">
        <f t="shared" si="227"/>
        <v>-2</v>
      </c>
      <c r="FC218">
        <f t="shared" si="228"/>
        <v>1</v>
      </c>
    </row>
    <row r="219" spans="1:159">
      <c r="A219" s="139">
        <v>691</v>
      </c>
      <c r="B219" s="139" t="s">
        <v>572</v>
      </c>
      <c r="C219" s="139">
        <v>16</v>
      </c>
      <c r="D219">
        <v>1</v>
      </c>
      <c r="E219" s="5">
        <v>4</v>
      </c>
      <c r="F219" s="5">
        <v>20</v>
      </c>
      <c r="G219" s="5">
        <v>1</v>
      </c>
      <c r="H219" s="5">
        <v>90</v>
      </c>
      <c r="K219" s="109">
        <f t="shared" si="192"/>
        <v>0</v>
      </c>
      <c r="M219" s="109">
        <f t="shared" si="193"/>
        <v>0</v>
      </c>
      <c r="X219" s="109">
        <f t="shared" si="194"/>
        <v>0</v>
      </c>
      <c r="AI219" s="109">
        <f t="shared" si="195"/>
        <v>0</v>
      </c>
      <c r="AT219" s="109">
        <f t="shared" si="196"/>
        <v>0</v>
      </c>
      <c r="BA219" s="109">
        <f t="shared" si="197"/>
        <v>0</v>
      </c>
      <c r="BB219" s="113"/>
      <c r="BC219" s="113"/>
      <c r="BD219" s="113"/>
      <c r="BE219" s="113"/>
      <c r="BF219" s="113"/>
      <c r="BG219" s="113"/>
      <c r="BH219" s="113"/>
      <c r="BI219" s="113"/>
      <c r="BJ219" s="113"/>
      <c r="BK219" s="113"/>
      <c r="BL219" s="109">
        <f t="shared" si="198"/>
        <v>0</v>
      </c>
      <c r="BW219" s="109">
        <f t="shared" si="199"/>
        <v>0</v>
      </c>
      <c r="BZ219" s="109">
        <f t="shared" si="200"/>
        <v>0</v>
      </c>
      <c r="CA219" s="3"/>
      <c r="CB219" s="3"/>
      <c r="CC219" s="3"/>
      <c r="CD219" s="3"/>
      <c r="CE219" s="109">
        <f t="shared" si="201"/>
        <v>0</v>
      </c>
      <c r="CJ219" s="109">
        <f t="shared" si="202"/>
        <v>0</v>
      </c>
      <c r="CQ219" s="109">
        <f t="shared" si="203"/>
        <v>0</v>
      </c>
      <c r="CV219" s="109">
        <f t="shared" si="204"/>
        <v>0</v>
      </c>
      <c r="DA219" s="109">
        <f t="shared" si="205"/>
        <v>0</v>
      </c>
      <c r="DF219" s="109">
        <f t="shared" si="206"/>
        <v>0</v>
      </c>
      <c r="DK219" s="109">
        <f t="shared" si="207"/>
        <v>0</v>
      </c>
      <c r="DP219" s="109">
        <f t="shared" si="208"/>
        <v>0</v>
      </c>
      <c r="DU219" s="109">
        <f t="shared" si="209"/>
        <v>0</v>
      </c>
      <c r="DZ219" s="109">
        <f t="shared" si="210"/>
        <v>0</v>
      </c>
      <c r="EE219" s="109">
        <f t="shared" si="211"/>
        <v>0</v>
      </c>
      <c r="EF219" s="3"/>
      <c r="EG219" s="3"/>
      <c r="EH219" s="3"/>
      <c r="EI219" s="3"/>
      <c r="EJ219" s="109">
        <f t="shared" si="212"/>
        <v>0</v>
      </c>
      <c r="EK219" s="3">
        <f t="shared" si="213"/>
        <v>1604</v>
      </c>
      <c r="EL219" t="str">
        <f>+VLOOKUP(A219,'[1]Listado jugadores VALORES'!$A:$D,4,FALSE)</f>
        <v>Defensa</v>
      </c>
      <c r="EM219">
        <f>+VLOOKUP(EK219,Clubes!$A:$O,15,FALSE)</f>
        <v>2</v>
      </c>
      <c r="EN219">
        <f>+VLOOKUP(EK219,Clubes!$A:$M,13,FALSE)</f>
        <v>3</v>
      </c>
      <c r="EO219">
        <f t="shared" si="214"/>
        <v>2</v>
      </c>
      <c r="EP219">
        <f t="shared" si="215"/>
        <v>2</v>
      </c>
      <c r="EQ219">
        <f t="shared" si="216"/>
        <v>0</v>
      </c>
      <c r="ER219">
        <f t="shared" si="217"/>
        <v>0</v>
      </c>
      <c r="ES219">
        <f t="shared" si="218"/>
        <v>0</v>
      </c>
      <c r="ET219">
        <f t="shared" si="219"/>
        <v>0</v>
      </c>
      <c r="EU219">
        <f t="shared" si="220"/>
        <v>0</v>
      </c>
      <c r="EV219">
        <f t="shared" si="221"/>
        <v>0</v>
      </c>
      <c r="EW219">
        <f t="shared" si="222"/>
        <v>-1</v>
      </c>
      <c r="EX219">
        <f t="shared" si="223"/>
        <v>0</v>
      </c>
      <c r="EY219">
        <f t="shared" si="224"/>
        <v>0</v>
      </c>
      <c r="EZ219">
        <f t="shared" si="225"/>
        <v>0</v>
      </c>
      <c r="FA219">
        <f t="shared" si="226"/>
        <v>0</v>
      </c>
      <c r="FB219">
        <f t="shared" si="227"/>
        <v>-2</v>
      </c>
      <c r="FC219">
        <f t="shared" si="228"/>
        <v>1</v>
      </c>
    </row>
    <row r="220" spans="1:159">
      <c r="A220" s="139">
        <v>861</v>
      </c>
      <c r="B220" s="139" t="s">
        <v>573</v>
      </c>
      <c r="C220" s="139">
        <v>16</v>
      </c>
      <c r="D220">
        <v>1</v>
      </c>
      <c r="E220" s="5">
        <v>4</v>
      </c>
      <c r="F220" s="5">
        <v>20</v>
      </c>
      <c r="G220" s="5">
        <v>3</v>
      </c>
      <c r="K220" s="109">
        <f t="shared" si="192"/>
        <v>0</v>
      </c>
      <c r="M220" s="109">
        <f t="shared" si="193"/>
        <v>0</v>
      </c>
      <c r="X220" s="109">
        <f t="shared" si="194"/>
        <v>0</v>
      </c>
      <c r="AI220" s="109">
        <f t="shared" si="195"/>
        <v>0</v>
      </c>
      <c r="AT220" s="109">
        <f t="shared" si="196"/>
        <v>0</v>
      </c>
      <c r="BA220" s="109">
        <f t="shared" si="197"/>
        <v>0</v>
      </c>
      <c r="BB220" s="113"/>
      <c r="BC220" s="113"/>
      <c r="BD220" s="113"/>
      <c r="BE220" s="113"/>
      <c r="BF220" s="113"/>
      <c r="BG220" s="113"/>
      <c r="BH220" s="113"/>
      <c r="BI220" s="113"/>
      <c r="BJ220" s="113"/>
      <c r="BK220" s="113"/>
      <c r="BL220" s="109">
        <f t="shared" si="198"/>
        <v>0</v>
      </c>
      <c r="BW220" s="109">
        <f t="shared" si="199"/>
        <v>0</v>
      </c>
      <c r="BZ220" s="109">
        <f t="shared" si="200"/>
        <v>0</v>
      </c>
      <c r="CA220" s="3"/>
      <c r="CB220" s="3"/>
      <c r="CC220" s="3"/>
      <c r="CD220" s="3"/>
      <c r="CE220" s="109">
        <f t="shared" si="201"/>
        <v>0</v>
      </c>
      <c r="CJ220" s="109">
        <f t="shared" si="202"/>
        <v>0</v>
      </c>
      <c r="CQ220" s="109">
        <f t="shared" si="203"/>
        <v>0</v>
      </c>
      <c r="CV220" s="109">
        <f t="shared" si="204"/>
        <v>0</v>
      </c>
      <c r="DA220" s="109">
        <f t="shared" si="205"/>
        <v>0</v>
      </c>
      <c r="DF220" s="109">
        <f t="shared" si="206"/>
        <v>0</v>
      </c>
      <c r="DK220" s="109">
        <f t="shared" si="207"/>
        <v>0</v>
      </c>
      <c r="DP220" s="109">
        <f t="shared" si="208"/>
        <v>0</v>
      </c>
      <c r="DU220" s="109">
        <f t="shared" si="209"/>
        <v>0</v>
      </c>
      <c r="DZ220" s="109">
        <f t="shared" si="210"/>
        <v>0</v>
      </c>
      <c r="EE220" s="109">
        <f t="shared" si="211"/>
        <v>0</v>
      </c>
      <c r="EF220" s="3"/>
      <c r="EG220" s="3"/>
      <c r="EH220" s="3"/>
      <c r="EI220" s="3"/>
      <c r="EJ220" s="109">
        <f t="shared" si="212"/>
        <v>0</v>
      </c>
      <c r="EK220" s="3">
        <f t="shared" si="213"/>
        <v>1604</v>
      </c>
      <c r="EL220" t="str">
        <f>+VLOOKUP(A220,'[1]Listado jugadores VALORES'!$A:$D,4,FALSE)</f>
        <v>Volante</v>
      </c>
      <c r="EM220">
        <f>+VLOOKUP(EK220,Clubes!$A:$O,15,FALSE)</f>
        <v>2</v>
      </c>
      <c r="EN220">
        <f>+VLOOKUP(EK220,Clubes!$A:$M,13,FALSE)</f>
        <v>3</v>
      </c>
      <c r="EO220">
        <f t="shared" si="214"/>
        <v>0</v>
      </c>
      <c r="EP220">
        <f t="shared" si="215"/>
        <v>0</v>
      </c>
      <c r="EQ220">
        <f t="shared" si="216"/>
        <v>0</v>
      </c>
      <c r="ER220">
        <f t="shared" si="217"/>
        <v>0</v>
      </c>
      <c r="ES220">
        <f t="shared" si="218"/>
        <v>0</v>
      </c>
      <c r="ET220">
        <f t="shared" si="219"/>
        <v>0</v>
      </c>
      <c r="EU220">
        <f t="shared" si="220"/>
        <v>0</v>
      </c>
      <c r="EV220">
        <f t="shared" si="221"/>
        <v>0</v>
      </c>
      <c r="EW220">
        <f t="shared" si="222"/>
        <v>0</v>
      </c>
      <c r="EX220">
        <f t="shared" si="223"/>
        <v>0</v>
      </c>
      <c r="EY220">
        <f t="shared" si="224"/>
        <v>0</v>
      </c>
      <c r="EZ220">
        <f t="shared" si="225"/>
        <v>0</v>
      </c>
      <c r="FA220">
        <f t="shared" si="226"/>
        <v>0</v>
      </c>
      <c r="FB220">
        <f t="shared" si="227"/>
        <v>0</v>
      </c>
      <c r="FC220">
        <f t="shared" si="228"/>
        <v>0</v>
      </c>
    </row>
    <row r="221" spans="1:159">
      <c r="A221" s="139">
        <v>31</v>
      </c>
      <c r="B221" s="139" t="s">
        <v>415</v>
      </c>
      <c r="C221" s="139">
        <v>7</v>
      </c>
      <c r="D221">
        <v>2</v>
      </c>
      <c r="E221" s="5">
        <v>4</v>
      </c>
      <c r="F221" s="5">
        <v>20</v>
      </c>
      <c r="G221" s="5">
        <v>3</v>
      </c>
      <c r="K221" s="109">
        <f t="shared" si="192"/>
        <v>0</v>
      </c>
      <c r="M221" s="109">
        <f t="shared" si="193"/>
        <v>0</v>
      </c>
      <c r="X221" s="109">
        <f t="shared" si="194"/>
        <v>0</v>
      </c>
      <c r="AI221" s="109">
        <f t="shared" si="195"/>
        <v>0</v>
      </c>
      <c r="AT221" s="109">
        <f t="shared" si="196"/>
        <v>0</v>
      </c>
      <c r="BA221" s="109">
        <f t="shared" si="197"/>
        <v>0</v>
      </c>
      <c r="BB221" s="113"/>
      <c r="BC221" s="113"/>
      <c r="BD221" s="113"/>
      <c r="BE221" s="113"/>
      <c r="BF221" s="113"/>
      <c r="BG221" s="113"/>
      <c r="BH221" s="113"/>
      <c r="BI221" s="113"/>
      <c r="BJ221" s="113"/>
      <c r="BK221" s="113"/>
      <c r="BL221" s="109">
        <f t="shared" si="198"/>
        <v>0</v>
      </c>
      <c r="BW221" s="109">
        <f t="shared" si="199"/>
        <v>0</v>
      </c>
      <c r="BZ221" s="109">
        <f t="shared" si="200"/>
        <v>0</v>
      </c>
      <c r="CA221" s="3"/>
      <c r="CB221" s="3"/>
      <c r="CC221" s="3"/>
      <c r="CD221" s="3"/>
      <c r="CE221" s="109">
        <f t="shared" si="201"/>
        <v>0</v>
      </c>
      <c r="CJ221" s="109">
        <f t="shared" si="202"/>
        <v>0</v>
      </c>
      <c r="CQ221" s="109">
        <f t="shared" si="203"/>
        <v>0</v>
      </c>
      <c r="CV221" s="109">
        <f t="shared" si="204"/>
        <v>0</v>
      </c>
      <c r="DA221" s="109">
        <f t="shared" si="205"/>
        <v>0</v>
      </c>
      <c r="DF221" s="109">
        <f t="shared" si="206"/>
        <v>0</v>
      </c>
      <c r="DK221" s="109">
        <f t="shared" si="207"/>
        <v>0</v>
      </c>
      <c r="DP221" s="109">
        <f t="shared" si="208"/>
        <v>0</v>
      </c>
      <c r="DU221" s="109">
        <f t="shared" si="209"/>
        <v>0</v>
      </c>
      <c r="DZ221" s="109">
        <f t="shared" si="210"/>
        <v>0</v>
      </c>
      <c r="EE221" s="109">
        <f t="shared" si="211"/>
        <v>0</v>
      </c>
      <c r="EF221" s="3"/>
      <c r="EG221" s="3"/>
      <c r="EH221" s="3"/>
      <c r="EI221" s="3"/>
      <c r="EJ221" s="109">
        <f t="shared" si="212"/>
        <v>0</v>
      </c>
      <c r="EK221" s="3">
        <f t="shared" si="213"/>
        <v>704</v>
      </c>
      <c r="EL221" t="str">
        <f>+VLOOKUP(A221,'[1]Listado jugadores VALORES'!$A:$D,4,FALSE)</f>
        <v>Defensa</v>
      </c>
      <c r="EM221">
        <f>+VLOOKUP(EK221,Clubes!$A:$O,15,FALSE)</f>
        <v>0</v>
      </c>
      <c r="EN221">
        <f>+VLOOKUP(EK221,Clubes!$A:$M,13,FALSE)</f>
        <v>1</v>
      </c>
      <c r="EO221">
        <f t="shared" si="214"/>
        <v>0</v>
      </c>
      <c r="EP221">
        <f t="shared" si="215"/>
        <v>0</v>
      </c>
      <c r="EQ221">
        <f t="shared" si="216"/>
        <v>0</v>
      </c>
      <c r="ER221">
        <f t="shared" si="217"/>
        <v>0</v>
      </c>
      <c r="ES221">
        <f t="shared" si="218"/>
        <v>0</v>
      </c>
      <c r="ET221">
        <f t="shared" si="219"/>
        <v>0</v>
      </c>
      <c r="EU221">
        <f t="shared" si="220"/>
        <v>0</v>
      </c>
      <c r="EV221">
        <f t="shared" si="221"/>
        <v>0</v>
      </c>
      <c r="EW221">
        <f t="shared" si="222"/>
        <v>0</v>
      </c>
      <c r="EX221">
        <f t="shared" si="223"/>
        <v>0</v>
      </c>
      <c r="EY221">
        <f t="shared" si="224"/>
        <v>0</v>
      </c>
      <c r="EZ221">
        <f t="shared" si="225"/>
        <v>0</v>
      </c>
      <c r="FA221">
        <f t="shared" si="226"/>
        <v>0</v>
      </c>
      <c r="FB221">
        <f t="shared" si="227"/>
        <v>0</v>
      </c>
      <c r="FC221">
        <f t="shared" si="228"/>
        <v>0</v>
      </c>
    </row>
    <row r="222" spans="1:159">
      <c r="A222" s="139">
        <v>820</v>
      </c>
      <c r="B222" s="139" t="s">
        <v>416</v>
      </c>
      <c r="C222" s="139">
        <v>7</v>
      </c>
      <c r="D222">
        <v>2</v>
      </c>
      <c r="E222" s="5">
        <v>4</v>
      </c>
      <c r="F222" s="5">
        <v>20</v>
      </c>
      <c r="G222" s="5">
        <v>2</v>
      </c>
      <c r="H222" s="5">
        <f>90-69</f>
        <v>21</v>
      </c>
      <c r="K222" s="109">
        <f t="shared" si="192"/>
        <v>0</v>
      </c>
      <c r="M222" s="109">
        <f t="shared" si="193"/>
        <v>0</v>
      </c>
      <c r="X222" s="109">
        <f t="shared" si="194"/>
        <v>0</v>
      </c>
      <c r="AI222" s="109">
        <f t="shared" si="195"/>
        <v>0</v>
      </c>
      <c r="AT222" s="109">
        <f t="shared" si="196"/>
        <v>0</v>
      </c>
      <c r="BA222" s="109">
        <f t="shared" si="197"/>
        <v>0</v>
      </c>
      <c r="BB222" s="113"/>
      <c r="BC222" s="113"/>
      <c r="BD222" s="113"/>
      <c r="BE222" s="113"/>
      <c r="BF222" s="113"/>
      <c r="BG222" s="113"/>
      <c r="BH222" s="113"/>
      <c r="BI222" s="113"/>
      <c r="BJ222" s="113"/>
      <c r="BK222" s="113"/>
      <c r="BL222" s="109">
        <f t="shared" si="198"/>
        <v>0</v>
      </c>
      <c r="BW222" s="109">
        <f t="shared" si="199"/>
        <v>0</v>
      </c>
      <c r="BZ222" s="109">
        <f t="shared" si="200"/>
        <v>0</v>
      </c>
      <c r="CA222" s="3"/>
      <c r="CB222" s="3"/>
      <c r="CC222" s="3"/>
      <c r="CD222" s="3"/>
      <c r="CE222" s="109">
        <f t="shared" si="201"/>
        <v>0</v>
      </c>
      <c r="CJ222" s="109">
        <f t="shared" si="202"/>
        <v>0</v>
      </c>
      <c r="CQ222" s="109">
        <f t="shared" si="203"/>
        <v>0</v>
      </c>
      <c r="CV222" s="109">
        <f t="shared" si="204"/>
        <v>0</v>
      </c>
      <c r="DA222" s="109">
        <f t="shared" si="205"/>
        <v>0</v>
      </c>
      <c r="DF222" s="109">
        <f t="shared" si="206"/>
        <v>0</v>
      </c>
      <c r="DK222" s="109">
        <f t="shared" si="207"/>
        <v>0</v>
      </c>
      <c r="DP222" s="109">
        <f t="shared" si="208"/>
        <v>0</v>
      </c>
      <c r="DU222" s="109">
        <f t="shared" si="209"/>
        <v>0</v>
      </c>
      <c r="DZ222" s="109">
        <f t="shared" si="210"/>
        <v>0</v>
      </c>
      <c r="EE222" s="109">
        <f t="shared" si="211"/>
        <v>0</v>
      </c>
      <c r="EF222" s="3"/>
      <c r="EG222" s="3"/>
      <c r="EH222" s="3"/>
      <c r="EI222" s="3"/>
      <c r="EJ222" s="109">
        <f t="shared" si="212"/>
        <v>0</v>
      </c>
      <c r="EK222" s="3">
        <f t="shared" si="213"/>
        <v>704</v>
      </c>
      <c r="EL222" t="str">
        <f>+VLOOKUP(A222,'[1]Listado jugadores VALORES'!$A:$D,4,FALSE)</f>
        <v>Delantero</v>
      </c>
      <c r="EM222">
        <f>+VLOOKUP(EK222,Clubes!$A:$O,15,FALSE)</f>
        <v>0</v>
      </c>
      <c r="EN222">
        <f>+VLOOKUP(EK222,Clubes!$A:$M,13,FALSE)</f>
        <v>1</v>
      </c>
      <c r="EO222">
        <f t="shared" si="214"/>
        <v>1</v>
      </c>
      <c r="EP222">
        <f t="shared" si="215"/>
        <v>1</v>
      </c>
      <c r="EQ222">
        <f t="shared" si="216"/>
        <v>0</v>
      </c>
      <c r="ER222">
        <f t="shared" si="217"/>
        <v>0</v>
      </c>
      <c r="ES222">
        <f t="shared" si="218"/>
        <v>0</v>
      </c>
      <c r="ET222">
        <f t="shared" si="219"/>
        <v>0</v>
      </c>
      <c r="EU222">
        <f t="shared" si="220"/>
        <v>0</v>
      </c>
      <c r="EV222">
        <f t="shared" si="221"/>
        <v>0</v>
      </c>
      <c r="EW222">
        <f t="shared" si="222"/>
        <v>0</v>
      </c>
      <c r="EX222">
        <f t="shared" si="223"/>
        <v>0</v>
      </c>
      <c r="EY222">
        <f t="shared" si="224"/>
        <v>0</v>
      </c>
      <c r="EZ222">
        <f t="shared" si="225"/>
        <v>0</v>
      </c>
      <c r="FA222">
        <f t="shared" si="226"/>
        <v>0</v>
      </c>
      <c r="FB222">
        <f t="shared" si="227"/>
        <v>0</v>
      </c>
      <c r="FC222">
        <f t="shared" si="228"/>
        <v>2</v>
      </c>
    </row>
    <row r="223" spans="1:159">
      <c r="A223" s="139">
        <v>102</v>
      </c>
      <c r="B223" s="139" t="s">
        <v>417</v>
      </c>
      <c r="C223" s="139">
        <v>7</v>
      </c>
      <c r="D223">
        <v>2</v>
      </c>
      <c r="E223" s="5">
        <v>4</v>
      </c>
      <c r="F223" s="5">
        <v>20</v>
      </c>
      <c r="G223" s="5">
        <v>2</v>
      </c>
      <c r="H223" s="5">
        <f>90-63</f>
        <v>27</v>
      </c>
      <c r="K223" s="109">
        <f t="shared" si="192"/>
        <v>0</v>
      </c>
      <c r="M223" s="109">
        <f t="shared" si="193"/>
        <v>0</v>
      </c>
      <c r="X223" s="109">
        <f t="shared" si="194"/>
        <v>0</v>
      </c>
      <c r="AI223" s="109">
        <f t="shared" si="195"/>
        <v>0</v>
      </c>
      <c r="AT223" s="109">
        <f t="shared" si="196"/>
        <v>0</v>
      </c>
      <c r="BA223" s="109">
        <f t="shared" si="197"/>
        <v>0</v>
      </c>
      <c r="BB223" s="113"/>
      <c r="BC223" s="113"/>
      <c r="BD223" s="113"/>
      <c r="BE223" s="113"/>
      <c r="BF223" s="113"/>
      <c r="BG223" s="113"/>
      <c r="BH223" s="113"/>
      <c r="BI223" s="113"/>
      <c r="BJ223" s="113"/>
      <c r="BK223" s="113"/>
      <c r="BL223" s="109">
        <f t="shared" si="198"/>
        <v>0</v>
      </c>
      <c r="BW223" s="109">
        <f t="shared" si="199"/>
        <v>0</v>
      </c>
      <c r="BZ223" s="109">
        <f t="shared" si="200"/>
        <v>0</v>
      </c>
      <c r="CA223" s="3"/>
      <c r="CB223" s="3"/>
      <c r="CC223" s="3"/>
      <c r="CD223" s="3"/>
      <c r="CE223" s="109">
        <f t="shared" si="201"/>
        <v>0</v>
      </c>
      <c r="CJ223" s="109">
        <f t="shared" si="202"/>
        <v>0</v>
      </c>
      <c r="CQ223" s="109">
        <f t="shared" si="203"/>
        <v>0</v>
      </c>
      <c r="CV223" s="109">
        <f t="shared" si="204"/>
        <v>0</v>
      </c>
      <c r="DA223" s="109">
        <f t="shared" si="205"/>
        <v>0</v>
      </c>
      <c r="DF223" s="109">
        <f t="shared" si="206"/>
        <v>0</v>
      </c>
      <c r="DK223" s="109">
        <f t="shared" si="207"/>
        <v>0</v>
      </c>
      <c r="DP223" s="109">
        <f t="shared" si="208"/>
        <v>0</v>
      </c>
      <c r="DU223" s="109">
        <f t="shared" si="209"/>
        <v>0</v>
      </c>
      <c r="DZ223" s="109">
        <f t="shared" si="210"/>
        <v>0</v>
      </c>
      <c r="EE223" s="109">
        <f t="shared" si="211"/>
        <v>0</v>
      </c>
      <c r="EF223" s="3"/>
      <c r="EG223" s="3"/>
      <c r="EH223" s="3"/>
      <c r="EI223" s="3"/>
      <c r="EJ223" s="109">
        <f t="shared" si="212"/>
        <v>0</v>
      </c>
      <c r="EK223" s="3">
        <f t="shared" si="213"/>
        <v>704</v>
      </c>
      <c r="EL223" t="str">
        <f>+VLOOKUP(A223,'[1]Listado jugadores VALORES'!$A:$D,4,FALSE)</f>
        <v>Volante</v>
      </c>
      <c r="EM223">
        <f>+VLOOKUP(EK223,Clubes!$A:$O,15,FALSE)</f>
        <v>0</v>
      </c>
      <c r="EN223">
        <f>+VLOOKUP(EK223,Clubes!$A:$M,13,FALSE)</f>
        <v>1</v>
      </c>
      <c r="EO223">
        <f t="shared" si="214"/>
        <v>1</v>
      </c>
      <c r="EP223">
        <f t="shared" si="215"/>
        <v>1</v>
      </c>
      <c r="EQ223">
        <f t="shared" si="216"/>
        <v>0</v>
      </c>
      <c r="ER223">
        <f t="shared" si="217"/>
        <v>0</v>
      </c>
      <c r="ES223">
        <f t="shared" si="218"/>
        <v>0</v>
      </c>
      <c r="ET223">
        <f t="shared" si="219"/>
        <v>0</v>
      </c>
      <c r="EU223">
        <f t="shared" si="220"/>
        <v>0</v>
      </c>
      <c r="EV223">
        <f t="shared" si="221"/>
        <v>0</v>
      </c>
      <c r="EW223">
        <f t="shared" si="222"/>
        <v>0</v>
      </c>
      <c r="EX223">
        <f t="shared" si="223"/>
        <v>0</v>
      </c>
      <c r="EY223">
        <f t="shared" si="224"/>
        <v>0</v>
      </c>
      <c r="EZ223">
        <f t="shared" si="225"/>
        <v>0</v>
      </c>
      <c r="FA223">
        <f t="shared" si="226"/>
        <v>0</v>
      </c>
      <c r="FB223">
        <f t="shared" si="227"/>
        <v>0</v>
      </c>
      <c r="FC223">
        <f t="shared" si="228"/>
        <v>2</v>
      </c>
    </row>
    <row r="224" spans="1:159">
      <c r="A224" s="139">
        <v>1837</v>
      </c>
      <c r="B224" s="139" t="s">
        <v>418</v>
      </c>
      <c r="C224" s="139">
        <v>7</v>
      </c>
      <c r="D224">
        <v>2</v>
      </c>
      <c r="E224" s="5">
        <v>4</v>
      </c>
      <c r="F224" s="5">
        <v>20</v>
      </c>
      <c r="G224" s="5">
        <v>3</v>
      </c>
      <c r="K224" s="109">
        <f t="shared" si="192"/>
        <v>0</v>
      </c>
      <c r="M224" s="109">
        <f t="shared" si="193"/>
        <v>0</v>
      </c>
      <c r="X224" s="109">
        <f t="shared" si="194"/>
        <v>0</v>
      </c>
      <c r="AI224" s="109">
        <f t="shared" si="195"/>
        <v>0</v>
      </c>
      <c r="AT224" s="109">
        <f t="shared" si="196"/>
        <v>0</v>
      </c>
      <c r="BA224" s="109">
        <f t="shared" si="197"/>
        <v>0</v>
      </c>
      <c r="BB224" s="113"/>
      <c r="BC224" s="113"/>
      <c r="BD224" s="113"/>
      <c r="BE224" s="113"/>
      <c r="BF224" s="113"/>
      <c r="BG224" s="113"/>
      <c r="BH224" s="113"/>
      <c r="BI224" s="113"/>
      <c r="BJ224" s="113"/>
      <c r="BK224" s="113"/>
      <c r="BL224" s="109">
        <f t="shared" si="198"/>
        <v>0</v>
      </c>
      <c r="BW224" s="109">
        <f t="shared" si="199"/>
        <v>0</v>
      </c>
      <c r="BZ224" s="109">
        <f t="shared" si="200"/>
        <v>0</v>
      </c>
      <c r="CA224" s="3"/>
      <c r="CB224" s="3"/>
      <c r="CC224" s="3"/>
      <c r="CD224" s="3"/>
      <c r="CE224" s="109">
        <f t="shared" si="201"/>
        <v>0</v>
      </c>
      <c r="CJ224" s="109">
        <f t="shared" si="202"/>
        <v>0</v>
      </c>
      <c r="CQ224" s="109">
        <f t="shared" si="203"/>
        <v>0</v>
      </c>
      <c r="CV224" s="109">
        <f t="shared" si="204"/>
        <v>0</v>
      </c>
      <c r="DA224" s="109">
        <f t="shared" si="205"/>
        <v>0</v>
      </c>
      <c r="DF224" s="109">
        <f t="shared" si="206"/>
        <v>0</v>
      </c>
      <c r="DK224" s="109">
        <f t="shared" si="207"/>
        <v>0</v>
      </c>
      <c r="DP224" s="109">
        <f t="shared" si="208"/>
        <v>0</v>
      </c>
      <c r="DU224" s="109">
        <f t="shared" si="209"/>
        <v>0</v>
      </c>
      <c r="DZ224" s="109">
        <f t="shared" si="210"/>
        <v>0</v>
      </c>
      <c r="EE224" s="109">
        <f t="shared" si="211"/>
        <v>0</v>
      </c>
      <c r="EF224" s="3"/>
      <c r="EG224" s="3"/>
      <c r="EH224" s="3"/>
      <c r="EI224" s="3"/>
      <c r="EJ224" s="109">
        <f t="shared" si="212"/>
        <v>0</v>
      </c>
      <c r="EK224" s="3">
        <f t="shared" si="213"/>
        <v>704</v>
      </c>
      <c r="EL224" t="str">
        <f>+VLOOKUP(A224,'[1]Listado jugadores VALORES'!$A:$D,4,FALSE)</f>
        <v>Defensa</v>
      </c>
      <c r="EM224">
        <f>+VLOOKUP(EK224,Clubes!$A:$O,15,FALSE)</f>
        <v>0</v>
      </c>
      <c r="EN224">
        <f>+VLOOKUP(EK224,Clubes!$A:$M,13,FALSE)</f>
        <v>1</v>
      </c>
      <c r="EO224">
        <f t="shared" si="214"/>
        <v>0</v>
      </c>
      <c r="EP224">
        <f t="shared" si="215"/>
        <v>0</v>
      </c>
      <c r="EQ224">
        <f t="shared" si="216"/>
        <v>0</v>
      </c>
      <c r="ER224">
        <f t="shared" si="217"/>
        <v>0</v>
      </c>
      <c r="ES224">
        <f t="shared" si="218"/>
        <v>0</v>
      </c>
      <c r="ET224">
        <f t="shared" si="219"/>
        <v>0</v>
      </c>
      <c r="EU224">
        <f t="shared" si="220"/>
        <v>0</v>
      </c>
      <c r="EV224">
        <f t="shared" si="221"/>
        <v>0</v>
      </c>
      <c r="EW224">
        <f t="shared" si="222"/>
        <v>0</v>
      </c>
      <c r="EX224">
        <f t="shared" si="223"/>
        <v>0</v>
      </c>
      <c r="EY224">
        <f t="shared" si="224"/>
        <v>0</v>
      </c>
      <c r="EZ224">
        <f t="shared" si="225"/>
        <v>0</v>
      </c>
      <c r="FA224">
        <f t="shared" si="226"/>
        <v>0</v>
      </c>
      <c r="FB224">
        <f t="shared" si="227"/>
        <v>0</v>
      </c>
      <c r="FC224">
        <f t="shared" si="228"/>
        <v>0</v>
      </c>
    </row>
    <row r="225" spans="1:159">
      <c r="A225" s="139">
        <v>127</v>
      </c>
      <c r="B225" s="139" t="s">
        <v>419</v>
      </c>
      <c r="C225" s="139">
        <v>7</v>
      </c>
      <c r="D225">
        <v>2</v>
      </c>
      <c r="E225" s="5">
        <v>4</v>
      </c>
      <c r="F225" s="5">
        <v>20</v>
      </c>
      <c r="G225" s="5">
        <v>1</v>
      </c>
      <c r="H225" s="5">
        <v>90</v>
      </c>
      <c r="I225" s="4">
        <v>90</v>
      </c>
      <c r="K225" s="109">
        <f t="shared" si="192"/>
        <v>1</v>
      </c>
      <c r="M225" s="109">
        <f t="shared" si="193"/>
        <v>0</v>
      </c>
      <c r="X225" s="109">
        <f t="shared" si="194"/>
        <v>0</v>
      </c>
      <c r="AI225" s="109">
        <f t="shared" si="195"/>
        <v>0</v>
      </c>
      <c r="AT225" s="109">
        <f t="shared" si="196"/>
        <v>0</v>
      </c>
      <c r="BA225" s="109">
        <f t="shared" si="197"/>
        <v>0</v>
      </c>
      <c r="BB225" s="113"/>
      <c r="BC225" s="113"/>
      <c r="BD225" s="113"/>
      <c r="BE225" s="113"/>
      <c r="BF225" s="113"/>
      <c r="BG225" s="113"/>
      <c r="BH225" s="113"/>
      <c r="BI225" s="113"/>
      <c r="BJ225" s="113"/>
      <c r="BK225" s="113"/>
      <c r="BL225" s="109">
        <f t="shared" si="198"/>
        <v>0</v>
      </c>
      <c r="BW225" s="109">
        <f t="shared" si="199"/>
        <v>0</v>
      </c>
      <c r="BZ225" s="109">
        <f t="shared" si="200"/>
        <v>0</v>
      </c>
      <c r="CA225" s="3"/>
      <c r="CB225" s="3"/>
      <c r="CC225" s="3"/>
      <c r="CD225" s="3"/>
      <c r="CE225" s="109">
        <f t="shared" si="201"/>
        <v>0</v>
      </c>
      <c r="CJ225" s="109">
        <f t="shared" si="202"/>
        <v>0</v>
      </c>
      <c r="CQ225" s="109">
        <f t="shared" si="203"/>
        <v>0</v>
      </c>
      <c r="CV225" s="109">
        <f t="shared" si="204"/>
        <v>0</v>
      </c>
      <c r="DA225" s="109">
        <f t="shared" si="205"/>
        <v>0</v>
      </c>
      <c r="DF225" s="109">
        <f t="shared" si="206"/>
        <v>0</v>
      </c>
      <c r="DK225" s="109">
        <f t="shared" si="207"/>
        <v>0</v>
      </c>
      <c r="DP225" s="109">
        <f t="shared" si="208"/>
        <v>0</v>
      </c>
      <c r="DU225" s="109">
        <f t="shared" si="209"/>
        <v>0</v>
      </c>
      <c r="DZ225" s="109">
        <f t="shared" si="210"/>
        <v>0</v>
      </c>
      <c r="EE225" s="109">
        <f t="shared" si="211"/>
        <v>0</v>
      </c>
      <c r="EF225" s="3"/>
      <c r="EG225" s="3"/>
      <c r="EH225" s="3"/>
      <c r="EI225" s="3"/>
      <c r="EJ225" s="109">
        <f t="shared" si="212"/>
        <v>0</v>
      </c>
      <c r="EK225" s="3">
        <f t="shared" si="213"/>
        <v>704</v>
      </c>
      <c r="EL225" t="str">
        <f>+VLOOKUP(A225,'[1]Listado jugadores VALORES'!$A:$D,4,FALSE)</f>
        <v>Volante</v>
      </c>
      <c r="EM225">
        <f>+VLOOKUP(EK225,Clubes!$A:$O,15,FALSE)</f>
        <v>0</v>
      </c>
      <c r="EN225">
        <f>+VLOOKUP(EK225,Clubes!$A:$M,13,FALSE)</f>
        <v>1</v>
      </c>
      <c r="EO225">
        <f t="shared" si="214"/>
        <v>2</v>
      </c>
      <c r="EP225">
        <f t="shared" si="215"/>
        <v>2</v>
      </c>
      <c r="EQ225">
        <f t="shared" si="216"/>
        <v>-1</v>
      </c>
      <c r="ER225">
        <f t="shared" si="217"/>
        <v>0</v>
      </c>
      <c r="ES225">
        <f t="shared" si="218"/>
        <v>0</v>
      </c>
      <c r="ET225">
        <f t="shared" si="219"/>
        <v>0</v>
      </c>
      <c r="EU225">
        <f t="shared" si="220"/>
        <v>0</v>
      </c>
      <c r="EV225">
        <f t="shared" si="221"/>
        <v>0</v>
      </c>
      <c r="EW225">
        <f t="shared" si="222"/>
        <v>0</v>
      </c>
      <c r="EX225">
        <f t="shared" si="223"/>
        <v>0</v>
      </c>
      <c r="EY225">
        <f t="shared" si="224"/>
        <v>0</v>
      </c>
      <c r="EZ225">
        <f t="shared" si="225"/>
        <v>0</v>
      </c>
      <c r="FA225">
        <f t="shared" si="226"/>
        <v>1</v>
      </c>
      <c r="FB225">
        <f t="shared" si="227"/>
        <v>2</v>
      </c>
      <c r="FC225">
        <f t="shared" si="228"/>
        <v>6</v>
      </c>
    </row>
    <row r="226" spans="1:159">
      <c r="A226" s="139">
        <v>184</v>
      </c>
      <c r="B226" s="139" t="s">
        <v>420</v>
      </c>
      <c r="C226" s="139">
        <v>7</v>
      </c>
      <c r="D226">
        <v>2</v>
      </c>
      <c r="E226" s="5">
        <v>4</v>
      </c>
      <c r="F226" s="5">
        <v>20</v>
      </c>
      <c r="G226" s="5">
        <v>3</v>
      </c>
      <c r="K226" s="109">
        <f t="shared" si="192"/>
        <v>0</v>
      </c>
      <c r="M226" s="109">
        <f t="shared" si="193"/>
        <v>0</v>
      </c>
      <c r="X226" s="109">
        <f t="shared" si="194"/>
        <v>0</v>
      </c>
      <c r="AI226" s="109">
        <f t="shared" si="195"/>
        <v>0</v>
      </c>
      <c r="AT226" s="109">
        <f t="shared" si="196"/>
        <v>0</v>
      </c>
      <c r="BA226" s="109">
        <f t="shared" si="197"/>
        <v>0</v>
      </c>
      <c r="BB226" s="113"/>
      <c r="BC226" s="113"/>
      <c r="BD226" s="113"/>
      <c r="BE226" s="113"/>
      <c r="BF226" s="113"/>
      <c r="BG226" s="113"/>
      <c r="BH226" s="113"/>
      <c r="BI226" s="113"/>
      <c r="BJ226" s="113"/>
      <c r="BK226" s="113"/>
      <c r="BL226" s="109">
        <f t="shared" si="198"/>
        <v>0</v>
      </c>
      <c r="BW226" s="109">
        <f t="shared" si="199"/>
        <v>0</v>
      </c>
      <c r="BZ226" s="109">
        <f t="shared" si="200"/>
        <v>0</v>
      </c>
      <c r="CA226" s="3"/>
      <c r="CB226" s="3"/>
      <c r="CC226" s="3"/>
      <c r="CD226" s="3"/>
      <c r="CE226" s="109">
        <f t="shared" si="201"/>
        <v>0</v>
      </c>
      <c r="CJ226" s="109">
        <f t="shared" si="202"/>
        <v>0</v>
      </c>
      <c r="CQ226" s="109">
        <f t="shared" si="203"/>
        <v>0</v>
      </c>
      <c r="CV226" s="109">
        <f t="shared" si="204"/>
        <v>0</v>
      </c>
      <c r="DA226" s="109">
        <f t="shared" si="205"/>
        <v>0</v>
      </c>
      <c r="DF226" s="109">
        <f t="shared" si="206"/>
        <v>0</v>
      </c>
      <c r="DK226" s="109">
        <f t="shared" si="207"/>
        <v>0</v>
      </c>
      <c r="DP226" s="109">
        <f t="shared" si="208"/>
        <v>0</v>
      </c>
      <c r="DU226" s="109">
        <f t="shared" si="209"/>
        <v>0</v>
      </c>
      <c r="DZ226" s="109">
        <f t="shared" si="210"/>
        <v>0</v>
      </c>
      <c r="EE226" s="109">
        <f t="shared" si="211"/>
        <v>0</v>
      </c>
      <c r="EF226" s="3"/>
      <c r="EG226" s="3"/>
      <c r="EH226" s="3"/>
      <c r="EI226" s="3"/>
      <c r="EJ226" s="109">
        <f t="shared" si="212"/>
        <v>0</v>
      </c>
      <c r="EK226" s="3">
        <f t="shared" si="213"/>
        <v>704</v>
      </c>
      <c r="EL226" t="str">
        <f>+VLOOKUP(A226,'[1]Listado jugadores VALORES'!$A:$D,4,FALSE)</f>
        <v>Volante</v>
      </c>
      <c r="EM226">
        <f>+VLOOKUP(EK226,Clubes!$A:$O,15,FALSE)</f>
        <v>0</v>
      </c>
      <c r="EN226">
        <f>+VLOOKUP(EK226,Clubes!$A:$M,13,FALSE)</f>
        <v>1</v>
      </c>
      <c r="EO226">
        <f t="shared" si="214"/>
        <v>0</v>
      </c>
      <c r="EP226">
        <f t="shared" si="215"/>
        <v>0</v>
      </c>
      <c r="EQ226">
        <f t="shared" si="216"/>
        <v>0</v>
      </c>
      <c r="ER226">
        <f t="shared" si="217"/>
        <v>0</v>
      </c>
      <c r="ES226">
        <f t="shared" si="218"/>
        <v>0</v>
      </c>
      <c r="ET226">
        <f t="shared" si="219"/>
        <v>0</v>
      </c>
      <c r="EU226">
        <f t="shared" si="220"/>
        <v>0</v>
      </c>
      <c r="EV226">
        <f t="shared" si="221"/>
        <v>0</v>
      </c>
      <c r="EW226">
        <f t="shared" si="222"/>
        <v>0</v>
      </c>
      <c r="EX226">
        <f t="shared" si="223"/>
        <v>0</v>
      </c>
      <c r="EY226">
        <f t="shared" si="224"/>
        <v>0</v>
      </c>
      <c r="EZ226">
        <f t="shared" si="225"/>
        <v>0</v>
      </c>
      <c r="FA226">
        <f t="shared" si="226"/>
        <v>0</v>
      </c>
      <c r="FB226">
        <f t="shared" si="227"/>
        <v>0</v>
      </c>
      <c r="FC226">
        <f t="shared" si="228"/>
        <v>0</v>
      </c>
    </row>
    <row r="227" spans="1:159">
      <c r="A227" s="139">
        <v>230</v>
      </c>
      <c r="B227" s="139" t="s">
        <v>421</v>
      </c>
      <c r="C227" s="139">
        <v>7</v>
      </c>
      <c r="D227">
        <v>2</v>
      </c>
      <c r="E227" s="5">
        <v>4</v>
      </c>
      <c r="F227" s="5">
        <v>20</v>
      </c>
      <c r="G227" s="5">
        <v>1</v>
      </c>
      <c r="H227" s="5">
        <v>90</v>
      </c>
      <c r="K227" s="109">
        <f t="shared" si="192"/>
        <v>0</v>
      </c>
      <c r="M227" s="109">
        <f t="shared" si="193"/>
        <v>0</v>
      </c>
      <c r="X227" s="109">
        <f t="shared" si="194"/>
        <v>0</v>
      </c>
      <c r="AI227" s="109">
        <f t="shared" si="195"/>
        <v>0</v>
      </c>
      <c r="AT227" s="109">
        <f t="shared" si="196"/>
        <v>0</v>
      </c>
      <c r="BA227" s="109">
        <f t="shared" si="197"/>
        <v>0</v>
      </c>
      <c r="BB227" s="113"/>
      <c r="BC227" s="113"/>
      <c r="BD227" s="113"/>
      <c r="BE227" s="113"/>
      <c r="BF227" s="113"/>
      <c r="BG227" s="113"/>
      <c r="BH227" s="113"/>
      <c r="BI227" s="113"/>
      <c r="BJ227" s="113"/>
      <c r="BK227" s="113"/>
      <c r="BL227" s="109">
        <f t="shared" si="198"/>
        <v>0</v>
      </c>
      <c r="BW227" s="109">
        <f t="shared" si="199"/>
        <v>0</v>
      </c>
      <c r="BZ227" s="109">
        <f t="shared" si="200"/>
        <v>0</v>
      </c>
      <c r="CA227" s="3"/>
      <c r="CB227" s="3"/>
      <c r="CC227" s="3"/>
      <c r="CD227" s="3"/>
      <c r="CE227" s="109">
        <f t="shared" si="201"/>
        <v>0</v>
      </c>
      <c r="CJ227" s="109">
        <f t="shared" si="202"/>
        <v>0</v>
      </c>
      <c r="CQ227" s="109">
        <f t="shared" si="203"/>
        <v>0</v>
      </c>
      <c r="CV227" s="109">
        <f t="shared" si="204"/>
        <v>0</v>
      </c>
      <c r="DA227" s="109">
        <f t="shared" si="205"/>
        <v>0</v>
      </c>
      <c r="DF227" s="109">
        <f t="shared" si="206"/>
        <v>0</v>
      </c>
      <c r="DK227" s="109">
        <f t="shared" si="207"/>
        <v>0</v>
      </c>
      <c r="DP227" s="109">
        <f t="shared" si="208"/>
        <v>0</v>
      </c>
      <c r="DU227" s="109">
        <f t="shared" si="209"/>
        <v>0</v>
      </c>
      <c r="DZ227" s="109">
        <f t="shared" si="210"/>
        <v>0</v>
      </c>
      <c r="EE227" s="109">
        <f t="shared" si="211"/>
        <v>0</v>
      </c>
      <c r="EF227" s="3"/>
      <c r="EG227" s="3"/>
      <c r="EH227" s="3"/>
      <c r="EI227" s="3"/>
      <c r="EJ227" s="109">
        <f t="shared" si="212"/>
        <v>0</v>
      </c>
      <c r="EK227" s="3">
        <f t="shared" si="213"/>
        <v>704</v>
      </c>
      <c r="EL227" t="str">
        <f>+VLOOKUP(A227,'[1]Listado jugadores VALORES'!$A:$D,4,FALSE)</f>
        <v>Volante</v>
      </c>
      <c r="EM227">
        <f>+VLOOKUP(EK227,Clubes!$A:$O,15,FALSE)</f>
        <v>0</v>
      </c>
      <c r="EN227">
        <f>+VLOOKUP(EK227,Clubes!$A:$M,13,FALSE)</f>
        <v>1</v>
      </c>
      <c r="EO227">
        <f t="shared" si="214"/>
        <v>2</v>
      </c>
      <c r="EP227">
        <f t="shared" si="215"/>
        <v>2</v>
      </c>
      <c r="EQ227">
        <f t="shared" si="216"/>
        <v>0</v>
      </c>
      <c r="ER227">
        <f t="shared" si="217"/>
        <v>0</v>
      </c>
      <c r="ES227">
        <f t="shared" si="218"/>
        <v>0</v>
      </c>
      <c r="ET227">
        <f t="shared" si="219"/>
        <v>0</v>
      </c>
      <c r="EU227">
        <f t="shared" si="220"/>
        <v>0</v>
      </c>
      <c r="EV227">
        <f t="shared" si="221"/>
        <v>0</v>
      </c>
      <c r="EW227">
        <f t="shared" si="222"/>
        <v>0</v>
      </c>
      <c r="EX227">
        <f t="shared" si="223"/>
        <v>0</v>
      </c>
      <c r="EY227">
        <f t="shared" si="224"/>
        <v>0</v>
      </c>
      <c r="EZ227">
        <f t="shared" si="225"/>
        <v>0</v>
      </c>
      <c r="FA227">
        <f t="shared" si="226"/>
        <v>1</v>
      </c>
      <c r="FB227">
        <f t="shared" si="227"/>
        <v>2</v>
      </c>
      <c r="FC227">
        <f t="shared" si="228"/>
        <v>7</v>
      </c>
    </row>
    <row r="228" spans="1:159">
      <c r="A228" s="139">
        <v>243</v>
      </c>
      <c r="B228" s="139" t="s">
        <v>422</v>
      </c>
      <c r="C228" s="139">
        <v>7</v>
      </c>
      <c r="D228">
        <v>2</v>
      </c>
      <c r="E228" s="5">
        <v>4</v>
      </c>
      <c r="F228" s="5">
        <v>20</v>
      </c>
      <c r="G228" s="5">
        <v>3</v>
      </c>
      <c r="K228" s="109">
        <f t="shared" si="192"/>
        <v>0</v>
      </c>
      <c r="M228" s="109">
        <f t="shared" si="193"/>
        <v>0</v>
      </c>
      <c r="X228" s="109">
        <f t="shared" si="194"/>
        <v>0</v>
      </c>
      <c r="AI228" s="109">
        <f t="shared" si="195"/>
        <v>0</v>
      </c>
      <c r="AT228" s="109">
        <f t="shared" si="196"/>
        <v>0</v>
      </c>
      <c r="BA228" s="109">
        <f t="shared" si="197"/>
        <v>0</v>
      </c>
      <c r="BB228" s="113"/>
      <c r="BC228" s="113"/>
      <c r="BD228" s="113"/>
      <c r="BE228" s="113"/>
      <c r="BF228" s="113"/>
      <c r="BG228" s="113"/>
      <c r="BH228" s="113"/>
      <c r="BI228" s="113"/>
      <c r="BJ228" s="113"/>
      <c r="BK228" s="113"/>
      <c r="BL228" s="109">
        <f t="shared" si="198"/>
        <v>0</v>
      </c>
      <c r="BW228" s="109">
        <f t="shared" si="199"/>
        <v>0</v>
      </c>
      <c r="BZ228" s="109">
        <f t="shared" si="200"/>
        <v>0</v>
      </c>
      <c r="CA228" s="3"/>
      <c r="CB228" s="3"/>
      <c r="CC228" s="3"/>
      <c r="CD228" s="3"/>
      <c r="CE228" s="109">
        <f t="shared" si="201"/>
        <v>0</v>
      </c>
      <c r="CJ228" s="109">
        <f t="shared" si="202"/>
        <v>0</v>
      </c>
      <c r="CQ228" s="109">
        <f t="shared" si="203"/>
        <v>0</v>
      </c>
      <c r="CV228" s="109">
        <f t="shared" si="204"/>
        <v>0</v>
      </c>
      <c r="DA228" s="109">
        <f t="shared" si="205"/>
        <v>0</v>
      </c>
      <c r="DF228" s="109">
        <f t="shared" si="206"/>
        <v>0</v>
      </c>
      <c r="DK228" s="109">
        <f t="shared" si="207"/>
        <v>0</v>
      </c>
      <c r="DP228" s="109">
        <f t="shared" si="208"/>
        <v>0</v>
      </c>
      <c r="DU228" s="109">
        <f t="shared" si="209"/>
        <v>0</v>
      </c>
      <c r="DZ228" s="109">
        <f t="shared" si="210"/>
        <v>0</v>
      </c>
      <c r="EE228" s="109">
        <f t="shared" si="211"/>
        <v>0</v>
      </c>
      <c r="EF228" s="3"/>
      <c r="EG228" s="3"/>
      <c r="EH228" s="3"/>
      <c r="EI228" s="3"/>
      <c r="EJ228" s="109">
        <f t="shared" si="212"/>
        <v>0</v>
      </c>
      <c r="EK228" s="3">
        <f t="shared" si="213"/>
        <v>704</v>
      </c>
      <c r="EL228" t="str">
        <f>+VLOOKUP(A228,'[1]Listado jugadores VALORES'!$A:$D,4,FALSE)</f>
        <v>Defensa</v>
      </c>
      <c r="EM228">
        <f>+VLOOKUP(EK228,Clubes!$A:$O,15,FALSE)</f>
        <v>0</v>
      </c>
      <c r="EN228">
        <f>+VLOOKUP(EK228,Clubes!$A:$M,13,FALSE)</f>
        <v>1</v>
      </c>
      <c r="EO228">
        <f t="shared" si="214"/>
        <v>0</v>
      </c>
      <c r="EP228">
        <f t="shared" si="215"/>
        <v>0</v>
      </c>
      <c r="EQ228">
        <f t="shared" si="216"/>
        <v>0</v>
      </c>
      <c r="ER228">
        <f t="shared" si="217"/>
        <v>0</v>
      </c>
      <c r="ES228">
        <f t="shared" si="218"/>
        <v>0</v>
      </c>
      <c r="ET228">
        <f t="shared" si="219"/>
        <v>0</v>
      </c>
      <c r="EU228">
        <f t="shared" si="220"/>
        <v>0</v>
      </c>
      <c r="EV228">
        <f t="shared" si="221"/>
        <v>0</v>
      </c>
      <c r="EW228">
        <f t="shared" si="222"/>
        <v>0</v>
      </c>
      <c r="EX228">
        <f t="shared" si="223"/>
        <v>0</v>
      </c>
      <c r="EY228">
        <f t="shared" si="224"/>
        <v>0</v>
      </c>
      <c r="EZ228">
        <f t="shared" si="225"/>
        <v>0</v>
      </c>
      <c r="FA228">
        <f t="shared" si="226"/>
        <v>0</v>
      </c>
      <c r="FB228">
        <f t="shared" si="227"/>
        <v>0</v>
      </c>
      <c r="FC228">
        <f t="shared" si="228"/>
        <v>0</v>
      </c>
    </row>
    <row r="229" spans="1:159">
      <c r="A229" s="139">
        <v>268</v>
      </c>
      <c r="B229" s="139" t="s">
        <v>423</v>
      </c>
      <c r="C229" s="139">
        <v>7</v>
      </c>
      <c r="D229">
        <v>2</v>
      </c>
      <c r="E229" s="5">
        <v>4</v>
      </c>
      <c r="F229" s="5">
        <v>20</v>
      </c>
      <c r="G229" s="5">
        <v>2</v>
      </c>
      <c r="H229" s="5">
        <f>90-82</f>
        <v>8</v>
      </c>
      <c r="K229" s="109">
        <f t="shared" si="192"/>
        <v>0</v>
      </c>
      <c r="M229" s="109">
        <f t="shared" si="193"/>
        <v>0</v>
      </c>
      <c r="X229" s="109">
        <f t="shared" si="194"/>
        <v>0</v>
      </c>
      <c r="AI229" s="109">
        <f t="shared" si="195"/>
        <v>0</v>
      </c>
      <c r="AT229" s="109">
        <f t="shared" si="196"/>
        <v>0</v>
      </c>
      <c r="BA229" s="109">
        <f t="shared" si="197"/>
        <v>0</v>
      </c>
      <c r="BB229" s="113"/>
      <c r="BC229" s="113"/>
      <c r="BD229" s="113"/>
      <c r="BE229" s="113"/>
      <c r="BF229" s="113"/>
      <c r="BG229" s="113"/>
      <c r="BH229" s="113"/>
      <c r="BI229" s="113"/>
      <c r="BJ229" s="113"/>
      <c r="BK229" s="113"/>
      <c r="BL229" s="109">
        <f t="shared" si="198"/>
        <v>0</v>
      </c>
      <c r="BW229" s="109">
        <f t="shared" si="199"/>
        <v>0</v>
      </c>
      <c r="BZ229" s="109">
        <f t="shared" si="200"/>
        <v>0</v>
      </c>
      <c r="CA229" s="3"/>
      <c r="CB229" s="3"/>
      <c r="CC229" s="3"/>
      <c r="CD229" s="3"/>
      <c r="CE229" s="109">
        <f t="shared" si="201"/>
        <v>0</v>
      </c>
      <c r="CJ229" s="109">
        <f t="shared" si="202"/>
        <v>0</v>
      </c>
      <c r="CQ229" s="109">
        <f t="shared" si="203"/>
        <v>0</v>
      </c>
      <c r="CV229" s="109">
        <f t="shared" si="204"/>
        <v>0</v>
      </c>
      <c r="DA229" s="109">
        <f t="shared" si="205"/>
        <v>0</v>
      </c>
      <c r="DF229" s="109">
        <f t="shared" si="206"/>
        <v>0</v>
      </c>
      <c r="DK229" s="109">
        <f t="shared" si="207"/>
        <v>0</v>
      </c>
      <c r="DP229" s="109">
        <f t="shared" si="208"/>
        <v>0</v>
      </c>
      <c r="DU229" s="109">
        <f t="shared" si="209"/>
        <v>0</v>
      </c>
      <c r="DZ229" s="109">
        <f t="shared" si="210"/>
        <v>0</v>
      </c>
      <c r="EE229" s="109">
        <f t="shared" si="211"/>
        <v>0</v>
      </c>
      <c r="EF229" s="3"/>
      <c r="EG229" s="3"/>
      <c r="EH229" s="3"/>
      <c r="EI229" s="3"/>
      <c r="EJ229" s="109">
        <f t="shared" si="212"/>
        <v>0</v>
      </c>
      <c r="EK229" s="3">
        <f t="shared" si="213"/>
        <v>704</v>
      </c>
      <c r="EL229" t="str">
        <f>+VLOOKUP(A229,'[1]Listado jugadores VALORES'!$A:$D,4,FALSE)</f>
        <v>Defensa</v>
      </c>
      <c r="EM229">
        <f>+VLOOKUP(EK229,Clubes!$A:$O,15,FALSE)</f>
        <v>0</v>
      </c>
      <c r="EN229">
        <f>+VLOOKUP(EK229,Clubes!$A:$M,13,FALSE)</f>
        <v>1</v>
      </c>
      <c r="EO229">
        <f t="shared" si="214"/>
        <v>1</v>
      </c>
      <c r="EP229">
        <f t="shared" si="215"/>
        <v>1</v>
      </c>
      <c r="EQ229">
        <f t="shared" si="216"/>
        <v>0</v>
      </c>
      <c r="ER229">
        <f t="shared" si="217"/>
        <v>0</v>
      </c>
      <c r="ES229">
        <f t="shared" si="218"/>
        <v>0</v>
      </c>
      <c r="ET229">
        <f t="shared" si="219"/>
        <v>0</v>
      </c>
      <c r="EU229">
        <f t="shared" si="220"/>
        <v>0</v>
      </c>
      <c r="EV229">
        <f t="shared" si="221"/>
        <v>0</v>
      </c>
      <c r="EW229">
        <f t="shared" si="222"/>
        <v>0</v>
      </c>
      <c r="EX229">
        <f t="shared" si="223"/>
        <v>0</v>
      </c>
      <c r="EY229">
        <f t="shared" si="224"/>
        <v>0</v>
      </c>
      <c r="EZ229">
        <f t="shared" si="225"/>
        <v>0</v>
      </c>
      <c r="FA229">
        <f t="shared" si="226"/>
        <v>0</v>
      </c>
      <c r="FB229">
        <f t="shared" si="227"/>
        <v>0</v>
      </c>
      <c r="FC229">
        <f t="shared" si="228"/>
        <v>2</v>
      </c>
    </row>
    <row r="230" spans="1:159">
      <c r="A230" s="145">
        <v>769</v>
      </c>
      <c r="B230" t="s">
        <v>424</v>
      </c>
      <c r="C230" s="140">
        <v>7</v>
      </c>
      <c r="D230">
        <v>2</v>
      </c>
      <c r="E230" s="5">
        <v>4</v>
      </c>
      <c r="F230" s="5">
        <v>20</v>
      </c>
      <c r="G230" s="5">
        <v>3</v>
      </c>
      <c r="K230" s="109">
        <f t="shared" si="192"/>
        <v>0</v>
      </c>
      <c r="M230" s="109">
        <f t="shared" si="193"/>
        <v>0</v>
      </c>
      <c r="X230" s="109">
        <f t="shared" si="194"/>
        <v>0</v>
      </c>
      <c r="AI230" s="109">
        <f t="shared" si="195"/>
        <v>0</v>
      </c>
      <c r="AT230" s="109">
        <f t="shared" si="196"/>
        <v>0</v>
      </c>
      <c r="BA230" s="109">
        <f t="shared" si="197"/>
        <v>0</v>
      </c>
      <c r="BB230" s="113"/>
      <c r="BC230" s="113"/>
      <c r="BD230" s="113"/>
      <c r="BE230" s="113"/>
      <c r="BF230" s="113"/>
      <c r="BG230" s="113"/>
      <c r="BH230" s="113"/>
      <c r="BI230" s="113"/>
      <c r="BJ230" s="113"/>
      <c r="BK230" s="113"/>
      <c r="BL230" s="109">
        <f t="shared" si="198"/>
        <v>0</v>
      </c>
      <c r="BW230" s="109">
        <f t="shared" si="199"/>
        <v>0</v>
      </c>
      <c r="BZ230" s="109">
        <f t="shared" si="200"/>
        <v>0</v>
      </c>
      <c r="CA230" s="3"/>
      <c r="CB230" s="3"/>
      <c r="CC230" s="3"/>
      <c r="CD230" s="3"/>
      <c r="CE230" s="109">
        <f t="shared" si="201"/>
        <v>0</v>
      </c>
      <c r="CJ230" s="109">
        <f t="shared" si="202"/>
        <v>0</v>
      </c>
      <c r="CQ230" s="109">
        <f t="shared" si="203"/>
        <v>0</v>
      </c>
      <c r="CV230" s="109">
        <f t="shared" si="204"/>
        <v>0</v>
      </c>
      <c r="DA230" s="109">
        <f t="shared" si="205"/>
        <v>0</v>
      </c>
      <c r="DF230" s="109">
        <f t="shared" si="206"/>
        <v>0</v>
      </c>
      <c r="DK230" s="109">
        <f t="shared" si="207"/>
        <v>0</v>
      </c>
      <c r="DP230" s="109">
        <f t="shared" si="208"/>
        <v>0</v>
      </c>
      <c r="DU230" s="109">
        <f t="shared" si="209"/>
        <v>0</v>
      </c>
      <c r="DZ230" s="109">
        <f t="shared" si="210"/>
        <v>0</v>
      </c>
      <c r="EE230" s="109">
        <f t="shared" si="211"/>
        <v>0</v>
      </c>
      <c r="EF230" s="3"/>
      <c r="EG230" s="3"/>
      <c r="EH230" s="3"/>
      <c r="EI230" s="3"/>
      <c r="EJ230" s="109">
        <f t="shared" si="212"/>
        <v>0</v>
      </c>
      <c r="EK230" s="3">
        <f t="shared" si="213"/>
        <v>704</v>
      </c>
      <c r="EL230" t="str">
        <f>+VLOOKUP(A230,'[1]Listado jugadores VALORES'!$A:$D,4,FALSE)</f>
        <v>Portero</v>
      </c>
      <c r="EM230">
        <f>+VLOOKUP(EK230,Clubes!$A:$O,15,FALSE)</f>
        <v>0</v>
      </c>
      <c r="EN230">
        <f>+VLOOKUP(EK230,Clubes!$A:$M,13,FALSE)</f>
        <v>1</v>
      </c>
      <c r="EO230">
        <f t="shared" si="214"/>
        <v>0</v>
      </c>
      <c r="EP230">
        <f t="shared" si="215"/>
        <v>0</v>
      </c>
      <c r="EQ230">
        <f t="shared" si="216"/>
        <v>0</v>
      </c>
      <c r="ER230">
        <f t="shared" si="217"/>
        <v>0</v>
      </c>
      <c r="ES230">
        <f t="shared" si="218"/>
        <v>0</v>
      </c>
      <c r="ET230">
        <f t="shared" si="219"/>
        <v>0</v>
      </c>
      <c r="EU230">
        <f t="shared" si="220"/>
        <v>0</v>
      </c>
      <c r="EV230">
        <f t="shared" si="221"/>
        <v>0</v>
      </c>
      <c r="EW230">
        <f t="shared" si="222"/>
        <v>0</v>
      </c>
      <c r="EX230">
        <f t="shared" si="223"/>
        <v>0</v>
      </c>
      <c r="EY230">
        <f t="shared" si="224"/>
        <v>0</v>
      </c>
      <c r="EZ230">
        <f t="shared" si="225"/>
        <v>0</v>
      </c>
      <c r="FA230">
        <f t="shared" si="226"/>
        <v>0</v>
      </c>
      <c r="FB230">
        <f t="shared" si="227"/>
        <v>0</v>
      </c>
      <c r="FC230">
        <f t="shared" si="228"/>
        <v>0</v>
      </c>
    </row>
    <row r="231" spans="1:159">
      <c r="A231" s="139">
        <v>1955</v>
      </c>
      <c r="B231" s="139" t="s">
        <v>425</v>
      </c>
      <c r="C231" s="139">
        <v>7</v>
      </c>
      <c r="D231">
        <v>2</v>
      </c>
      <c r="E231" s="5">
        <v>4</v>
      </c>
      <c r="F231" s="5">
        <v>20</v>
      </c>
      <c r="G231" s="5">
        <v>3</v>
      </c>
      <c r="K231" s="109">
        <f t="shared" si="192"/>
        <v>0</v>
      </c>
      <c r="M231" s="109">
        <f t="shared" si="193"/>
        <v>0</v>
      </c>
      <c r="X231" s="109">
        <f t="shared" si="194"/>
        <v>0</v>
      </c>
      <c r="AI231" s="109">
        <f t="shared" si="195"/>
        <v>0</v>
      </c>
      <c r="AT231" s="109">
        <f t="shared" si="196"/>
        <v>0</v>
      </c>
      <c r="BA231" s="109">
        <f t="shared" si="197"/>
        <v>0</v>
      </c>
      <c r="BB231" s="113"/>
      <c r="BC231" s="113"/>
      <c r="BD231" s="113"/>
      <c r="BE231" s="113"/>
      <c r="BF231" s="113"/>
      <c r="BG231" s="113"/>
      <c r="BH231" s="113"/>
      <c r="BI231" s="113"/>
      <c r="BJ231" s="113"/>
      <c r="BK231" s="113"/>
      <c r="BL231" s="109">
        <f t="shared" si="198"/>
        <v>0</v>
      </c>
      <c r="BW231" s="109">
        <f t="shared" si="199"/>
        <v>0</v>
      </c>
      <c r="BZ231" s="109">
        <f t="shared" si="200"/>
        <v>0</v>
      </c>
      <c r="CA231" s="3"/>
      <c r="CB231" s="3"/>
      <c r="CC231" s="3"/>
      <c r="CD231" s="3"/>
      <c r="CE231" s="109">
        <f t="shared" si="201"/>
        <v>0</v>
      </c>
      <c r="CJ231" s="109">
        <f t="shared" si="202"/>
        <v>0</v>
      </c>
      <c r="CQ231" s="109">
        <f t="shared" si="203"/>
        <v>0</v>
      </c>
      <c r="CV231" s="109">
        <f t="shared" si="204"/>
        <v>0</v>
      </c>
      <c r="DA231" s="109">
        <f t="shared" si="205"/>
        <v>0</v>
      </c>
      <c r="DF231" s="109">
        <f t="shared" si="206"/>
        <v>0</v>
      </c>
      <c r="DK231" s="109">
        <f t="shared" si="207"/>
        <v>0</v>
      </c>
      <c r="DP231" s="109">
        <f t="shared" si="208"/>
        <v>0</v>
      </c>
      <c r="DU231" s="109">
        <f t="shared" si="209"/>
        <v>0</v>
      </c>
      <c r="DZ231" s="109">
        <f t="shared" si="210"/>
        <v>0</v>
      </c>
      <c r="EE231" s="109">
        <f t="shared" si="211"/>
        <v>0</v>
      </c>
      <c r="EF231" s="3"/>
      <c r="EG231" s="3"/>
      <c r="EH231" s="3"/>
      <c r="EI231" s="3"/>
      <c r="EJ231" s="109">
        <f t="shared" si="212"/>
        <v>0</v>
      </c>
      <c r="EK231" s="3">
        <f t="shared" si="213"/>
        <v>704</v>
      </c>
      <c r="EL231" t="str">
        <f>+VLOOKUP(A231,'[1]Listado jugadores VALORES'!$A:$D,4,FALSE)</f>
        <v>Volante</v>
      </c>
      <c r="EM231">
        <f>+VLOOKUP(EK231,Clubes!$A:$O,15,FALSE)</f>
        <v>0</v>
      </c>
      <c r="EN231">
        <f>+VLOOKUP(EK231,Clubes!$A:$M,13,FALSE)</f>
        <v>1</v>
      </c>
      <c r="EO231">
        <f t="shared" si="214"/>
        <v>0</v>
      </c>
      <c r="EP231">
        <f t="shared" si="215"/>
        <v>0</v>
      </c>
      <c r="EQ231">
        <f t="shared" si="216"/>
        <v>0</v>
      </c>
      <c r="ER231">
        <f t="shared" si="217"/>
        <v>0</v>
      </c>
      <c r="ES231">
        <f t="shared" si="218"/>
        <v>0</v>
      </c>
      <c r="ET231">
        <f t="shared" si="219"/>
        <v>0</v>
      </c>
      <c r="EU231">
        <f t="shared" si="220"/>
        <v>0</v>
      </c>
      <c r="EV231">
        <f t="shared" si="221"/>
        <v>0</v>
      </c>
      <c r="EW231">
        <f t="shared" si="222"/>
        <v>0</v>
      </c>
      <c r="EX231">
        <f t="shared" si="223"/>
        <v>0</v>
      </c>
      <c r="EY231">
        <f t="shared" si="224"/>
        <v>0</v>
      </c>
      <c r="EZ231">
        <f t="shared" si="225"/>
        <v>0</v>
      </c>
      <c r="FA231">
        <f t="shared" si="226"/>
        <v>0</v>
      </c>
      <c r="FB231">
        <f t="shared" si="227"/>
        <v>0</v>
      </c>
      <c r="FC231">
        <f t="shared" si="228"/>
        <v>0</v>
      </c>
    </row>
    <row r="232" spans="1:159">
      <c r="A232" s="139">
        <v>357</v>
      </c>
      <c r="B232" s="140" t="s">
        <v>426</v>
      </c>
      <c r="C232" s="140">
        <v>7</v>
      </c>
      <c r="D232">
        <v>2</v>
      </c>
      <c r="E232" s="5">
        <v>4</v>
      </c>
      <c r="F232" s="5">
        <v>20</v>
      </c>
      <c r="G232" s="5">
        <v>1</v>
      </c>
      <c r="H232" s="5">
        <v>90</v>
      </c>
      <c r="K232" s="109">
        <f t="shared" si="192"/>
        <v>0</v>
      </c>
      <c r="M232" s="109">
        <f t="shared" si="193"/>
        <v>0</v>
      </c>
      <c r="X232" s="109">
        <f t="shared" si="194"/>
        <v>0</v>
      </c>
      <c r="AI232" s="109">
        <f t="shared" si="195"/>
        <v>0</v>
      </c>
      <c r="AT232" s="109">
        <f t="shared" si="196"/>
        <v>0</v>
      </c>
      <c r="BA232" s="109">
        <f t="shared" si="197"/>
        <v>0</v>
      </c>
      <c r="BB232" s="113"/>
      <c r="BC232" s="113"/>
      <c r="BD232" s="113"/>
      <c r="BE232" s="113"/>
      <c r="BF232" s="113"/>
      <c r="BG232" s="113"/>
      <c r="BH232" s="113"/>
      <c r="BI232" s="113"/>
      <c r="BJ232" s="113"/>
      <c r="BK232" s="113"/>
      <c r="BL232" s="109">
        <f t="shared" si="198"/>
        <v>0</v>
      </c>
      <c r="BW232" s="109">
        <f t="shared" si="199"/>
        <v>0</v>
      </c>
      <c r="BZ232" s="109">
        <f t="shared" si="200"/>
        <v>0</v>
      </c>
      <c r="CA232" s="3"/>
      <c r="CB232" s="3"/>
      <c r="CC232" s="3"/>
      <c r="CD232" s="3"/>
      <c r="CE232" s="109">
        <f t="shared" si="201"/>
        <v>0</v>
      </c>
      <c r="CJ232" s="109">
        <f t="shared" si="202"/>
        <v>0</v>
      </c>
      <c r="CQ232" s="109">
        <f t="shared" si="203"/>
        <v>0</v>
      </c>
      <c r="CV232" s="109">
        <f t="shared" si="204"/>
        <v>0</v>
      </c>
      <c r="DA232" s="109">
        <f t="shared" si="205"/>
        <v>0</v>
      </c>
      <c r="DF232" s="109">
        <f t="shared" si="206"/>
        <v>0</v>
      </c>
      <c r="DK232" s="109">
        <f t="shared" si="207"/>
        <v>0</v>
      </c>
      <c r="DP232" s="109">
        <f t="shared" si="208"/>
        <v>0</v>
      </c>
      <c r="DU232" s="109">
        <f t="shared" si="209"/>
        <v>0</v>
      </c>
      <c r="DZ232" s="109">
        <f t="shared" si="210"/>
        <v>0</v>
      </c>
      <c r="EE232" s="109">
        <f t="shared" si="211"/>
        <v>0</v>
      </c>
      <c r="EF232" s="3"/>
      <c r="EG232" s="3"/>
      <c r="EH232" s="3"/>
      <c r="EI232" s="3"/>
      <c r="EJ232" s="109">
        <f t="shared" si="212"/>
        <v>0</v>
      </c>
      <c r="EK232" s="3">
        <f t="shared" si="213"/>
        <v>704</v>
      </c>
      <c r="EL232" t="str">
        <f>+VLOOKUP(A232,'[1]Listado jugadores VALORES'!$A:$D,4,FALSE)</f>
        <v>Defensa</v>
      </c>
      <c r="EM232">
        <f>+VLOOKUP(EK232,Clubes!$A:$O,15,FALSE)</f>
        <v>0</v>
      </c>
      <c r="EN232">
        <f>+VLOOKUP(EK232,Clubes!$A:$M,13,FALSE)</f>
        <v>1</v>
      </c>
      <c r="EO232">
        <f t="shared" si="214"/>
        <v>2</v>
      </c>
      <c r="EP232">
        <f t="shared" si="215"/>
        <v>2</v>
      </c>
      <c r="EQ232">
        <f t="shared" si="216"/>
        <v>0</v>
      </c>
      <c r="ER232">
        <f t="shared" si="217"/>
        <v>0</v>
      </c>
      <c r="ES232">
        <f t="shared" si="218"/>
        <v>0</v>
      </c>
      <c r="ET232">
        <f t="shared" si="219"/>
        <v>0</v>
      </c>
      <c r="EU232">
        <f t="shared" si="220"/>
        <v>0</v>
      </c>
      <c r="EV232">
        <f t="shared" si="221"/>
        <v>0</v>
      </c>
      <c r="EW232">
        <f t="shared" si="222"/>
        <v>0</v>
      </c>
      <c r="EX232">
        <f t="shared" si="223"/>
        <v>0</v>
      </c>
      <c r="EY232">
        <f t="shared" si="224"/>
        <v>0</v>
      </c>
      <c r="EZ232">
        <f t="shared" si="225"/>
        <v>0</v>
      </c>
      <c r="FA232">
        <f t="shared" si="226"/>
        <v>2</v>
      </c>
      <c r="FB232">
        <f t="shared" si="227"/>
        <v>2</v>
      </c>
      <c r="FC232">
        <f t="shared" si="228"/>
        <v>8</v>
      </c>
    </row>
    <row r="233" spans="1:159">
      <c r="A233" s="145">
        <v>1975</v>
      </c>
      <c r="B233" t="s">
        <v>427</v>
      </c>
      <c r="C233" s="139">
        <v>7</v>
      </c>
      <c r="D233">
        <v>2</v>
      </c>
      <c r="E233" s="5">
        <v>4</v>
      </c>
      <c r="F233" s="5">
        <v>20</v>
      </c>
      <c r="G233" s="5">
        <v>2</v>
      </c>
      <c r="K233" s="109">
        <f t="shared" si="192"/>
        <v>0</v>
      </c>
      <c r="M233" s="109">
        <f t="shared" si="193"/>
        <v>0</v>
      </c>
      <c r="X233" s="109">
        <f t="shared" si="194"/>
        <v>0</v>
      </c>
      <c r="AI233" s="109">
        <f t="shared" si="195"/>
        <v>0</v>
      </c>
      <c r="AT233" s="109">
        <f t="shared" si="196"/>
        <v>0</v>
      </c>
      <c r="BA233" s="109">
        <f t="shared" si="197"/>
        <v>0</v>
      </c>
      <c r="BB233" s="113"/>
      <c r="BC233" s="113"/>
      <c r="BD233" s="113"/>
      <c r="BE233" s="113"/>
      <c r="BF233" s="113"/>
      <c r="BG233" s="113"/>
      <c r="BH233" s="113"/>
      <c r="BI233" s="113"/>
      <c r="BJ233" s="113"/>
      <c r="BK233" s="113"/>
      <c r="BL233" s="109">
        <f t="shared" si="198"/>
        <v>0</v>
      </c>
      <c r="BW233" s="109">
        <f t="shared" si="199"/>
        <v>0</v>
      </c>
      <c r="BZ233" s="109">
        <f t="shared" si="200"/>
        <v>0</v>
      </c>
      <c r="CA233" s="3"/>
      <c r="CB233" s="3"/>
      <c r="CC233" s="3"/>
      <c r="CD233" s="3"/>
      <c r="CE233" s="109">
        <f t="shared" si="201"/>
        <v>0</v>
      </c>
      <c r="CJ233" s="109">
        <f t="shared" si="202"/>
        <v>0</v>
      </c>
      <c r="CQ233" s="109">
        <f t="shared" si="203"/>
        <v>0</v>
      </c>
      <c r="CV233" s="109">
        <f t="shared" si="204"/>
        <v>0</v>
      </c>
      <c r="DA233" s="109">
        <f t="shared" si="205"/>
        <v>0</v>
      </c>
      <c r="DF233" s="109">
        <f t="shared" si="206"/>
        <v>0</v>
      </c>
      <c r="DK233" s="109">
        <f t="shared" si="207"/>
        <v>0</v>
      </c>
      <c r="DP233" s="109">
        <f t="shared" si="208"/>
        <v>0</v>
      </c>
      <c r="DU233" s="109">
        <f t="shared" si="209"/>
        <v>0</v>
      </c>
      <c r="DZ233" s="109">
        <f t="shared" si="210"/>
        <v>0</v>
      </c>
      <c r="EE233" s="109">
        <f t="shared" si="211"/>
        <v>0</v>
      </c>
      <c r="EF233" s="3"/>
      <c r="EG233" s="3"/>
      <c r="EH233" s="3"/>
      <c r="EI233" s="3"/>
      <c r="EJ233" s="109">
        <f t="shared" si="212"/>
        <v>0</v>
      </c>
      <c r="EK233" s="3">
        <f t="shared" si="213"/>
        <v>704</v>
      </c>
      <c r="EL233" t="str">
        <f>+VLOOKUP(A233,'[1]Listado jugadores VALORES'!$A:$D,4,FALSE)</f>
        <v>Delantero</v>
      </c>
      <c r="EM233">
        <f>+VLOOKUP(EK233,Clubes!$A:$O,15,FALSE)</f>
        <v>0</v>
      </c>
      <c r="EN233">
        <f>+VLOOKUP(EK233,Clubes!$A:$M,13,FALSE)</f>
        <v>1</v>
      </c>
      <c r="EO233">
        <f t="shared" si="214"/>
        <v>1</v>
      </c>
      <c r="EP233">
        <f t="shared" si="215"/>
        <v>0</v>
      </c>
      <c r="EQ233">
        <f t="shared" si="216"/>
        <v>0</v>
      </c>
      <c r="ER233">
        <f t="shared" si="217"/>
        <v>0</v>
      </c>
      <c r="ES233">
        <f t="shared" si="218"/>
        <v>0</v>
      </c>
      <c r="ET233">
        <f t="shared" si="219"/>
        <v>0</v>
      </c>
      <c r="EU233">
        <f t="shared" si="220"/>
        <v>0</v>
      </c>
      <c r="EV233">
        <f t="shared" si="221"/>
        <v>0</v>
      </c>
      <c r="EW233">
        <f t="shared" si="222"/>
        <v>0</v>
      </c>
      <c r="EX233">
        <f t="shared" si="223"/>
        <v>0</v>
      </c>
      <c r="EY233">
        <f t="shared" si="224"/>
        <v>0</v>
      </c>
      <c r="EZ233">
        <f t="shared" si="225"/>
        <v>0</v>
      </c>
      <c r="FA233">
        <f t="shared" si="226"/>
        <v>0</v>
      </c>
      <c r="FB233">
        <f t="shared" si="227"/>
        <v>0</v>
      </c>
      <c r="FC233">
        <f t="shared" si="228"/>
        <v>1</v>
      </c>
    </row>
    <row r="234" spans="1:159">
      <c r="A234" s="139">
        <v>772</v>
      </c>
      <c r="B234" s="139" t="s">
        <v>428</v>
      </c>
      <c r="C234" s="139">
        <v>7</v>
      </c>
      <c r="D234">
        <v>2</v>
      </c>
      <c r="E234" s="5">
        <v>4</v>
      </c>
      <c r="F234" s="5">
        <v>20</v>
      </c>
      <c r="G234" s="5">
        <v>1</v>
      </c>
      <c r="H234" s="5">
        <v>90</v>
      </c>
      <c r="I234" s="4">
        <v>33</v>
      </c>
      <c r="K234" s="109">
        <f t="shared" si="192"/>
        <v>1</v>
      </c>
      <c r="M234" s="109">
        <f t="shared" si="193"/>
        <v>0</v>
      </c>
      <c r="X234" s="109">
        <f t="shared" si="194"/>
        <v>0</v>
      </c>
      <c r="AI234" s="109">
        <f t="shared" si="195"/>
        <v>0</v>
      </c>
      <c r="AT234" s="109">
        <f t="shared" si="196"/>
        <v>0</v>
      </c>
      <c r="BA234" s="109">
        <f t="shared" si="197"/>
        <v>0</v>
      </c>
      <c r="BB234" s="113"/>
      <c r="BC234" s="113"/>
      <c r="BD234" s="113"/>
      <c r="BE234" s="113"/>
      <c r="BF234" s="113"/>
      <c r="BG234" s="113"/>
      <c r="BH234" s="113"/>
      <c r="BI234" s="113"/>
      <c r="BJ234" s="113"/>
      <c r="BK234" s="113"/>
      <c r="BL234" s="109">
        <f t="shared" si="198"/>
        <v>0</v>
      </c>
      <c r="BW234" s="109">
        <f t="shared" si="199"/>
        <v>0</v>
      </c>
      <c r="BZ234" s="109">
        <f t="shared" si="200"/>
        <v>0</v>
      </c>
      <c r="CA234" s="3"/>
      <c r="CB234" s="3"/>
      <c r="CC234" s="3"/>
      <c r="CD234" s="3"/>
      <c r="CE234" s="109">
        <f t="shared" si="201"/>
        <v>0</v>
      </c>
      <c r="CJ234" s="109">
        <f t="shared" si="202"/>
        <v>0</v>
      </c>
      <c r="CQ234" s="109">
        <f t="shared" si="203"/>
        <v>0</v>
      </c>
      <c r="CV234" s="109">
        <f t="shared" si="204"/>
        <v>0</v>
      </c>
      <c r="DA234" s="109">
        <f t="shared" si="205"/>
        <v>0</v>
      </c>
      <c r="DF234" s="109">
        <f t="shared" si="206"/>
        <v>0</v>
      </c>
      <c r="DK234" s="109">
        <f t="shared" si="207"/>
        <v>0</v>
      </c>
      <c r="DP234" s="109">
        <f t="shared" si="208"/>
        <v>0</v>
      </c>
      <c r="DU234" s="109">
        <f t="shared" si="209"/>
        <v>0</v>
      </c>
      <c r="DZ234" s="109">
        <f t="shared" si="210"/>
        <v>0</v>
      </c>
      <c r="EE234" s="109">
        <f t="shared" si="211"/>
        <v>0</v>
      </c>
      <c r="EF234" s="3"/>
      <c r="EG234" s="3"/>
      <c r="EH234" s="3"/>
      <c r="EI234" s="3"/>
      <c r="EJ234" s="109">
        <f t="shared" si="212"/>
        <v>0</v>
      </c>
      <c r="EK234" s="3">
        <f t="shared" si="213"/>
        <v>704</v>
      </c>
      <c r="EL234" t="str">
        <f>+VLOOKUP(A234,'[1]Listado jugadores VALORES'!$A:$D,4,FALSE)</f>
        <v>Defensa</v>
      </c>
      <c r="EM234">
        <f>+VLOOKUP(EK234,Clubes!$A:$O,15,FALSE)</f>
        <v>0</v>
      </c>
      <c r="EN234">
        <f>+VLOOKUP(EK234,Clubes!$A:$M,13,FALSE)</f>
        <v>1</v>
      </c>
      <c r="EO234">
        <f t="shared" si="214"/>
        <v>2</v>
      </c>
      <c r="EP234">
        <f t="shared" si="215"/>
        <v>2</v>
      </c>
      <c r="EQ234">
        <f t="shared" si="216"/>
        <v>-1</v>
      </c>
      <c r="ER234">
        <f t="shared" si="217"/>
        <v>0</v>
      </c>
      <c r="ES234">
        <f t="shared" si="218"/>
        <v>0</v>
      </c>
      <c r="ET234">
        <f t="shared" si="219"/>
        <v>0</v>
      </c>
      <c r="EU234">
        <f t="shared" si="220"/>
        <v>0</v>
      </c>
      <c r="EV234">
        <f t="shared" si="221"/>
        <v>0</v>
      </c>
      <c r="EW234">
        <f t="shared" si="222"/>
        <v>0</v>
      </c>
      <c r="EX234">
        <f t="shared" si="223"/>
        <v>0</v>
      </c>
      <c r="EY234">
        <f t="shared" si="224"/>
        <v>0</v>
      </c>
      <c r="EZ234">
        <f t="shared" si="225"/>
        <v>0</v>
      </c>
      <c r="FA234">
        <f t="shared" si="226"/>
        <v>2</v>
      </c>
      <c r="FB234">
        <f t="shared" si="227"/>
        <v>2</v>
      </c>
      <c r="FC234">
        <f t="shared" si="228"/>
        <v>7</v>
      </c>
    </row>
    <row r="235" spans="1:159">
      <c r="A235" s="139">
        <v>415</v>
      </c>
      <c r="B235" s="139" t="s">
        <v>429</v>
      </c>
      <c r="C235" s="139">
        <v>7</v>
      </c>
      <c r="D235">
        <v>2</v>
      </c>
      <c r="E235" s="5">
        <v>4</v>
      </c>
      <c r="F235" s="5">
        <v>20</v>
      </c>
      <c r="G235" s="5">
        <v>2</v>
      </c>
      <c r="K235" s="109">
        <f t="shared" si="192"/>
        <v>0</v>
      </c>
      <c r="M235" s="109">
        <f t="shared" si="193"/>
        <v>0</v>
      </c>
      <c r="X235" s="109">
        <f t="shared" si="194"/>
        <v>0</v>
      </c>
      <c r="AI235" s="109">
        <f t="shared" si="195"/>
        <v>0</v>
      </c>
      <c r="AT235" s="109">
        <f t="shared" si="196"/>
        <v>0</v>
      </c>
      <c r="BA235" s="109">
        <f t="shared" si="197"/>
        <v>0</v>
      </c>
      <c r="BB235" s="113"/>
      <c r="BC235" s="113"/>
      <c r="BD235" s="113"/>
      <c r="BE235" s="113"/>
      <c r="BF235" s="113"/>
      <c r="BG235" s="113"/>
      <c r="BH235" s="113"/>
      <c r="BI235" s="113"/>
      <c r="BJ235" s="113"/>
      <c r="BK235" s="113"/>
      <c r="BL235" s="109">
        <f t="shared" si="198"/>
        <v>0</v>
      </c>
      <c r="BW235" s="109">
        <f t="shared" si="199"/>
        <v>0</v>
      </c>
      <c r="BZ235" s="109">
        <f t="shared" si="200"/>
        <v>0</v>
      </c>
      <c r="CA235" s="3"/>
      <c r="CB235" s="3"/>
      <c r="CC235" s="3"/>
      <c r="CD235" s="3"/>
      <c r="CE235" s="109">
        <f t="shared" si="201"/>
        <v>0</v>
      </c>
      <c r="CJ235" s="109">
        <f t="shared" si="202"/>
        <v>0</v>
      </c>
      <c r="CQ235" s="109">
        <f t="shared" si="203"/>
        <v>0</v>
      </c>
      <c r="CV235" s="109">
        <f t="shared" si="204"/>
        <v>0</v>
      </c>
      <c r="DA235" s="109">
        <f t="shared" si="205"/>
        <v>0</v>
      </c>
      <c r="DF235" s="109">
        <f t="shared" si="206"/>
        <v>0</v>
      </c>
      <c r="DK235" s="109">
        <f t="shared" si="207"/>
        <v>0</v>
      </c>
      <c r="DP235" s="109">
        <f t="shared" si="208"/>
        <v>0</v>
      </c>
      <c r="DU235" s="109">
        <f t="shared" si="209"/>
        <v>0</v>
      </c>
      <c r="DZ235" s="109">
        <f t="shared" si="210"/>
        <v>0</v>
      </c>
      <c r="EE235" s="109">
        <f t="shared" si="211"/>
        <v>0</v>
      </c>
      <c r="EF235" s="3"/>
      <c r="EG235" s="3"/>
      <c r="EH235" s="3"/>
      <c r="EI235" s="3"/>
      <c r="EJ235" s="109">
        <f t="shared" si="212"/>
        <v>0</v>
      </c>
      <c r="EK235" s="3">
        <f t="shared" si="213"/>
        <v>704</v>
      </c>
      <c r="EL235" t="str">
        <f>+VLOOKUP(A235,'[1]Listado jugadores VALORES'!$A:$D,4,FALSE)</f>
        <v>Delantero</v>
      </c>
      <c r="EM235">
        <f>+VLOOKUP(EK235,Clubes!$A:$O,15,FALSE)</f>
        <v>0</v>
      </c>
      <c r="EN235">
        <f>+VLOOKUP(EK235,Clubes!$A:$M,13,FALSE)</f>
        <v>1</v>
      </c>
      <c r="EO235">
        <f t="shared" si="214"/>
        <v>1</v>
      </c>
      <c r="EP235">
        <f t="shared" si="215"/>
        <v>0</v>
      </c>
      <c r="EQ235">
        <f t="shared" si="216"/>
        <v>0</v>
      </c>
      <c r="ER235">
        <f t="shared" si="217"/>
        <v>0</v>
      </c>
      <c r="ES235">
        <f t="shared" si="218"/>
        <v>0</v>
      </c>
      <c r="ET235">
        <f t="shared" si="219"/>
        <v>0</v>
      </c>
      <c r="EU235">
        <f t="shared" si="220"/>
        <v>0</v>
      </c>
      <c r="EV235">
        <f t="shared" si="221"/>
        <v>0</v>
      </c>
      <c r="EW235">
        <f t="shared" si="222"/>
        <v>0</v>
      </c>
      <c r="EX235">
        <f t="shared" si="223"/>
        <v>0</v>
      </c>
      <c r="EY235">
        <f t="shared" si="224"/>
        <v>0</v>
      </c>
      <c r="EZ235">
        <f t="shared" si="225"/>
        <v>0</v>
      </c>
      <c r="FA235">
        <f t="shared" si="226"/>
        <v>0</v>
      </c>
      <c r="FB235">
        <f t="shared" si="227"/>
        <v>0</v>
      </c>
      <c r="FC235">
        <f t="shared" si="228"/>
        <v>1</v>
      </c>
    </row>
    <row r="236" spans="1:159">
      <c r="A236" s="139">
        <v>426</v>
      </c>
      <c r="B236" s="139" t="s">
        <v>430</v>
      </c>
      <c r="C236" s="139">
        <v>7</v>
      </c>
      <c r="D236">
        <v>2</v>
      </c>
      <c r="E236" s="5">
        <v>4</v>
      </c>
      <c r="F236" s="5">
        <v>20</v>
      </c>
      <c r="G236" s="5">
        <v>1</v>
      </c>
      <c r="H236" s="5">
        <v>63</v>
      </c>
      <c r="K236" s="109">
        <f t="shared" si="192"/>
        <v>0</v>
      </c>
      <c r="M236" s="109">
        <f t="shared" si="193"/>
        <v>0</v>
      </c>
      <c r="X236" s="109">
        <f t="shared" si="194"/>
        <v>0</v>
      </c>
      <c r="AI236" s="109">
        <f t="shared" si="195"/>
        <v>0</v>
      </c>
      <c r="AT236" s="109">
        <f t="shared" si="196"/>
        <v>0</v>
      </c>
      <c r="BA236" s="109">
        <f t="shared" si="197"/>
        <v>0</v>
      </c>
      <c r="BB236" s="113"/>
      <c r="BC236" s="113"/>
      <c r="BD236" s="113"/>
      <c r="BE236" s="113"/>
      <c r="BF236" s="113"/>
      <c r="BG236" s="113"/>
      <c r="BH236" s="113"/>
      <c r="BI236" s="113"/>
      <c r="BJ236" s="113"/>
      <c r="BK236" s="113"/>
      <c r="BL236" s="109">
        <f t="shared" si="198"/>
        <v>0</v>
      </c>
      <c r="BW236" s="109">
        <f t="shared" si="199"/>
        <v>0</v>
      </c>
      <c r="BZ236" s="109">
        <f t="shared" si="200"/>
        <v>0</v>
      </c>
      <c r="CA236" s="3"/>
      <c r="CB236" s="3"/>
      <c r="CC236" s="3"/>
      <c r="CD236" s="3"/>
      <c r="CE236" s="109">
        <f t="shared" si="201"/>
        <v>0</v>
      </c>
      <c r="CJ236" s="109">
        <f t="shared" si="202"/>
        <v>0</v>
      </c>
      <c r="CQ236" s="109">
        <f t="shared" si="203"/>
        <v>0</v>
      </c>
      <c r="CV236" s="109">
        <f t="shared" si="204"/>
        <v>0</v>
      </c>
      <c r="DA236" s="109">
        <f t="shared" si="205"/>
        <v>0</v>
      </c>
      <c r="DF236" s="109">
        <f t="shared" si="206"/>
        <v>0</v>
      </c>
      <c r="DK236" s="109">
        <f t="shared" si="207"/>
        <v>0</v>
      </c>
      <c r="DP236" s="109">
        <f t="shared" si="208"/>
        <v>0</v>
      </c>
      <c r="DU236" s="109">
        <f t="shared" si="209"/>
        <v>0</v>
      </c>
      <c r="DZ236" s="109">
        <f t="shared" si="210"/>
        <v>0</v>
      </c>
      <c r="EE236" s="109">
        <f t="shared" si="211"/>
        <v>0</v>
      </c>
      <c r="EF236" s="3"/>
      <c r="EG236" s="3"/>
      <c r="EH236" s="3"/>
      <c r="EI236" s="3"/>
      <c r="EJ236" s="109">
        <f t="shared" si="212"/>
        <v>0</v>
      </c>
      <c r="EK236" s="3">
        <f t="shared" si="213"/>
        <v>704</v>
      </c>
      <c r="EL236" t="str">
        <f>+VLOOKUP(A236,'[1]Listado jugadores VALORES'!$A:$D,4,FALSE)</f>
        <v>Volante</v>
      </c>
      <c r="EM236">
        <f>+VLOOKUP(EK236,Clubes!$A:$O,15,FALSE)</f>
        <v>0</v>
      </c>
      <c r="EN236">
        <f>+VLOOKUP(EK236,Clubes!$A:$M,13,FALSE)</f>
        <v>1</v>
      </c>
      <c r="EO236">
        <f t="shared" si="214"/>
        <v>2</v>
      </c>
      <c r="EP236">
        <f t="shared" si="215"/>
        <v>2</v>
      </c>
      <c r="EQ236">
        <f t="shared" si="216"/>
        <v>0</v>
      </c>
      <c r="ER236">
        <f t="shared" si="217"/>
        <v>0</v>
      </c>
      <c r="ES236">
        <f t="shared" si="218"/>
        <v>0</v>
      </c>
      <c r="ET236">
        <f t="shared" si="219"/>
        <v>0</v>
      </c>
      <c r="EU236">
        <f t="shared" si="220"/>
        <v>0</v>
      </c>
      <c r="EV236">
        <f t="shared" si="221"/>
        <v>0</v>
      </c>
      <c r="EW236">
        <f t="shared" si="222"/>
        <v>0</v>
      </c>
      <c r="EX236">
        <f t="shared" si="223"/>
        <v>0</v>
      </c>
      <c r="EY236">
        <f t="shared" si="224"/>
        <v>0</v>
      </c>
      <c r="EZ236">
        <f t="shared" si="225"/>
        <v>0</v>
      </c>
      <c r="FA236">
        <f t="shared" si="226"/>
        <v>1</v>
      </c>
      <c r="FB236">
        <f t="shared" si="227"/>
        <v>2</v>
      </c>
      <c r="FC236">
        <f t="shared" si="228"/>
        <v>7</v>
      </c>
    </row>
    <row r="237" spans="1:159">
      <c r="A237" s="139">
        <v>433</v>
      </c>
      <c r="B237" s="139" t="s">
        <v>431</v>
      </c>
      <c r="C237" s="139">
        <v>7</v>
      </c>
      <c r="D237">
        <v>2</v>
      </c>
      <c r="E237" s="5">
        <v>4</v>
      </c>
      <c r="F237" s="5">
        <v>20</v>
      </c>
      <c r="G237" s="5">
        <v>2</v>
      </c>
      <c r="K237" s="109">
        <f t="shared" si="192"/>
        <v>0</v>
      </c>
      <c r="M237" s="109">
        <f t="shared" si="193"/>
        <v>0</v>
      </c>
      <c r="X237" s="109">
        <f t="shared" si="194"/>
        <v>0</v>
      </c>
      <c r="AI237" s="109">
        <f t="shared" si="195"/>
        <v>0</v>
      </c>
      <c r="AT237" s="109">
        <f t="shared" si="196"/>
        <v>0</v>
      </c>
      <c r="BA237" s="109">
        <f t="shared" si="197"/>
        <v>0</v>
      </c>
      <c r="BB237" s="113"/>
      <c r="BC237" s="113"/>
      <c r="BD237" s="113"/>
      <c r="BE237" s="113"/>
      <c r="BF237" s="113"/>
      <c r="BG237" s="113"/>
      <c r="BH237" s="113"/>
      <c r="BI237" s="113"/>
      <c r="BJ237" s="113"/>
      <c r="BK237" s="113"/>
      <c r="BL237" s="109">
        <f t="shared" si="198"/>
        <v>0</v>
      </c>
      <c r="BW237" s="109">
        <f t="shared" si="199"/>
        <v>0</v>
      </c>
      <c r="BZ237" s="109">
        <f t="shared" si="200"/>
        <v>0</v>
      </c>
      <c r="CA237" s="3"/>
      <c r="CB237" s="3"/>
      <c r="CC237" s="3"/>
      <c r="CD237" s="3"/>
      <c r="CE237" s="109">
        <f t="shared" si="201"/>
        <v>0</v>
      </c>
      <c r="CJ237" s="109">
        <f t="shared" si="202"/>
        <v>0</v>
      </c>
      <c r="CQ237" s="109">
        <f t="shared" si="203"/>
        <v>0</v>
      </c>
      <c r="CV237" s="109">
        <f t="shared" si="204"/>
        <v>0</v>
      </c>
      <c r="DA237" s="109">
        <f t="shared" si="205"/>
        <v>0</v>
      </c>
      <c r="DF237" s="109">
        <f t="shared" si="206"/>
        <v>0</v>
      </c>
      <c r="DK237" s="109">
        <f t="shared" si="207"/>
        <v>0</v>
      </c>
      <c r="DP237" s="109">
        <f t="shared" si="208"/>
        <v>0</v>
      </c>
      <c r="DU237" s="109">
        <f t="shared" si="209"/>
        <v>0</v>
      </c>
      <c r="DZ237" s="109">
        <f t="shared" si="210"/>
        <v>0</v>
      </c>
      <c r="EE237" s="109">
        <f t="shared" si="211"/>
        <v>0</v>
      </c>
      <c r="EF237" s="3"/>
      <c r="EG237" s="3"/>
      <c r="EH237" s="3"/>
      <c r="EI237" s="3"/>
      <c r="EJ237" s="109">
        <f t="shared" si="212"/>
        <v>0</v>
      </c>
      <c r="EK237" s="3">
        <f t="shared" si="213"/>
        <v>704</v>
      </c>
      <c r="EL237" t="str">
        <f>+VLOOKUP(A237,'[1]Listado jugadores VALORES'!$A:$D,4,FALSE)</f>
        <v>Delantero</v>
      </c>
      <c r="EM237">
        <f>+VLOOKUP(EK237,Clubes!$A:$O,15,FALSE)</f>
        <v>0</v>
      </c>
      <c r="EN237">
        <f>+VLOOKUP(EK237,Clubes!$A:$M,13,FALSE)</f>
        <v>1</v>
      </c>
      <c r="EO237">
        <f t="shared" si="214"/>
        <v>1</v>
      </c>
      <c r="EP237">
        <f t="shared" si="215"/>
        <v>0</v>
      </c>
      <c r="EQ237">
        <f t="shared" si="216"/>
        <v>0</v>
      </c>
      <c r="ER237">
        <f t="shared" si="217"/>
        <v>0</v>
      </c>
      <c r="ES237">
        <f t="shared" si="218"/>
        <v>0</v>
      </c>
      <c r="ET237">
        <f t="shared" si="219"/>
        <v>0</v>
      </c>
      <c r="EU237">
        <f t="shared" si="220"/>
        <v>0</v>
      </c>
      <c r="EV237">
        <f t="shared" si="221"/>
        <v>0</v>
      </c>
      <c r="EW237">
        <f t="shared" si="222"/>
        <v>0</v>
      </c>
      <c r="EX237">
        <f t="shared" si="223"/>
        <v>0</v>
      </c>
      <c r="EY237">
        <f t="shared" si="224"/>
        <v>0</v>
      </c>
      <c r="EZ237">
        <f t="shared" si="225"/>
        <v>0</v>
      </c>
      <c r="FA237">
        <f t="shared" si="226"/>
        <v>0</v>
      </c>
      <c r="FB237">
        <f t="shared" si="227"/>
        <v>0</v>
      </c>
      <c r="FC237">
        <f t="shared" si="228"/>
        <v>1</v>
      </c>
    </row>
    <row r="238" spans="1:159">
      <c r="A238" s="139">
        <v>847</v>
      </c>
      <c r="B238" s="139" t="s">
        <v>432</v>
      </c>
      <c r="C238" s="139">
        <v>7</v>
      </c>
      <c r="D238">
        <v>2</v>
      </c>
      <c r="E238" s="5">
        <v>4</v>
      </c>
      <c r="F238" s="5">
        <v>20</v>
      </c>
      <c r="G238" s="5">
        <v>1</v>
      </c>
      <c r="H238" s="5">
        <v>69</v>
      </c>
      <c r="K238" s="109">
        <f t="shared" si="192"/>
        <v>0</v>
      </c>
      <c r="M238" s="109">
        <f t="shared" si="193"/>
        <v>0</v>
      </c>
      <c r="N238" s="4">
        <v>1</v>
      </c>
      <c r="O238" s="4">
        <v>68</v>
      </c>
      <c r="X238" s="109">
        <f t="shared" si="194"/>
        <v>2</v>
      </c>
      <c r="Y238" s="3">
        <v>1</v>
      </c>
      <c r="Z238" s="3">
        <v>2</v>
      </c>
      <c r="AI238" s="109">
        <f t="shared" si="195"/>
        <v>2</v>
      </c>
      <c r="AJ238" s="3">
        <v>2</v>
      </c>
      <c r="AK238" s="3">
        <v>2</v>
      </c>
      <c r="AT238" s="109">
        <f t="shared" si="196"/>
        <v>2</v>
      </c>
      <c r="BA238" s="109">
        <f t="shared" si="197"/>
        <v>0</v>
      </c>
      <c r="BB238" s="113">
        <v>0</v>
      </c>
      <c r="BC238" s="113">
        <v>0</v>
      </c>
      <c r="BD238" s="113"/>
      <c r="BE238" s="113"/>
      <c r="BF238" s="113"/>
      <c r="BG238" s="113"/>
      <c r="BH238" s="113"/>
      <c r="BI238" s="113"/>
      <c r="BJ238" s="113"/>
      <c r="BK238" s="113"/>
      <c r="BL238" s="109">
        <f t="shared" si="198"/>
        <v>0</v>
      </c>
      <c r="BW238" s="109">
        <f t="shared" si="199"/>
        <v>0</v>
      </c>
      <c r="BZ238" s="109">
        <f t="shared" si="200"/>
        <v>0</v>
      </c>
      <c r="CA238" s="3"/>
      <c r="CB238" s="3"/>
      <c r="CC238" s="3"/>
      <c r="CD238" s="3"/>
      <c r="CE238" s="109">
        <f t="shared" si="201"/>
        <v>0</v>
      </c>
      <c r="CJ238" s="109">
        <f t="shared" si="202"/>
        <v>0</v>
      </c>
      <c r="CQ238" s="109">
        <f t="shared" si="203"/>
        <v>0</v>
      </c>
      <c r="CV238" s="109">
        <f t="shared" si="204"/>
        <v>0</v>
      </c>
      <c r="DA238" s="109">
        <f t="shared" si="205"/>
        <v>0</v>
      </c>
      <c r="DF238" s="109">
        <f t="shared" si="206"/>
        <v>0</v>
      </c>
      <c r="DK238" s="109">
        <f t="shared" si="207"/>
        <v>0</v>
      </c>
      <c r="DP238" s="109">
        <f t="shared" si="208"/>
        <v>0</v>
      </c>
      <c r="DU238" s="109">
        <f t="shared" si="209"/>
        <v>0</v>
      </c>
      <c r="DZ238" s="109">
        <f t="shared" si="210"/>
        <v>0</v>
      </c>
      <c r="EE238" s="109">
        <f t="shared" si="211"/>
        <v>0</v>
      </c>
      <c r="EF238" s="3"/>
      <c r="EG238" s="3"/>
      <c r="EH238" s="3"/>
      <c r="EI238" s="3"/>
      <c r="EJ238" s="109">
        <f t="shared" si="212"/>
        <v>0</v>
      </c>
      <c r="EK238" s="3">
        <f t="shared" si="213"/>
        <v>704</v>
      </c>
      <c r="EL238" t="str">
        <f>+VLOOKUP(A238,'[1]Listado jugadores VALORES'!$A:$D,4,FALSE)</f>
        <v>Delantero</v>
      </c>
      <c r="EM238">
        <f>+VLOOKUP(EK238,Clubes!$A:$O,15,FALSE)</f>
        <v>0</v>
      </c>
      <c r="EN238">
        <f>+VLOOKUP(EK238,Clubes!$A:$M,13,FALSE)</f>
        <v>1</v>
      </c>
      <c r="EO238">
        <f t="shared" si="214"/>
        <v>2</v>
      </c>
      <c r="EP238">
        <f t="shared" si="215"/>
        <v>2</v>
      </c>
      <c r="EQ238">
        <f t="shared" si="216"/>
        <v>0</v>
      </c>
      <c r="ER238">
        <f t="shared" si="217"/>
        <v>0</v>
      </c>
      <c r="ES238">
        <f t="shared" si="218"/>
        <v>8</v>
      </c>
      <c r="ET238">
        <f t="shared" si="219"/>
        <v>1</v>
      </c>
      <c r="EU238">
        <f t="shared" si="220"/>
        <v>0</v>
      </c>
      <c r="EV238">
        <f t="shared" si="221"/>
        <v>0</v>
      </c>
      <c r="EW238">
        <f t="shared" si="222"/>
        <v>0</v>
      </c>
      <c r="EX238">
        <f t="shared" si="223"/>
        <v>0</v>
      </c>
      <c r="EY238">
        <f t="shared" si="224"/>
        <v>0</v>
      </c>
      <c r="EZ238">
        <f t="shared" si="225"/>
        <v>0</v>
      </c>
      <c r="FA238">
        <f t="shared" si="226"/>
        <v>0</v>
      </c>
      <c r="FB238">
        <f t="shared" si="227"/>
        <v>2</v>
      </c>
      <c r="FC238">
        <f t="shared" si="228"/>
        <v>15</v>
      </c>
    </row>
    <row r="239" spans="1:159">
      <c r="A239" s="139">
        <v>1023</v>
      </c>
      <c r="B239" s="141" t="s">
        <v>433</v>
      </c>
      <c r="C239" s="139">
        <v>7</v>
      </c>
      <c r="D239">
        <v>2</v>
      </c>
      <c r="E239" s="5">
        <v>4</v>
      </c>
      <c r="F239" s="5">
        <v>20</v>
      </c>
      <c r="G239" s="5">
        <v>2</v>
      </c>
      <c r="K239" s="109">
        <f t="shared" si="192"/>
        <v>0</v>
      </c>
      <c r="M239" s="109">
        <f t="shared" si="193"/>
        <v>0</v>
      </c>
      <c r="X239" s="109">
        <f t="shared" si="194"/>
        <v>0</v>
      </c>
      <c r="AI239" s="109">
        <f t="shared" si="195"/>
        <v>0</v>
      </c>
      <c r="AT239" s="109">
        <f t="shared" si="196"/>
        <v>0</v>
      </c>
      <c r="BA239" s="109">
        <f t="shared" si="197"/>
        <v>0</v>
      </c>
      <c r="BB239" s="113"/>
      <c r="BC239" s="113"/>
      <c r="BD239" s="113"/>
      <c r="BE239" s="113"/>
      <c r="BF239" s="113"/>
      <c r="BG239" s="113"/>
      <c r="BH239" s="113"/>
      <c r="BI239" s="113"/>
      <c r="BJ239" s="113"/>
      <c r="BK239" s="113"/>
      <c r="BL239" s="109">
        <f t="shared" si="198"/>
        <v>0</v>
      </c>
      <c r="BW239" s="109">
        <f t="shared" si="199"/>
        <v>0</v>
      </c>
      <c r="BZ239" s="109">
        <f t="shared" si="200"/>
        <v>0</v>
      </c>
      <c r="CA239" s="3"/>
      <c r="CB239" s="3"/>
      <c r="CC239" s="3"/>
      <c r="CD239" s="3"/>
      <c r="CE239" s="109">
        <f t="shared" si="201"/>
        <v>0</v>
      </c>
      <c r="CJ239" s="109">
        <f t="shared" si="202"/>
        <v>0</v>
      </c>
      <c r="CQ239" s="109">
        <f t="shared" si="203"/>
        <v>0</v>
      </c>
      <c r="CV239" s="109">
        <f t="shared" si="204"/>
        <v>0</v>
      </c>
      <c r="DA239" s="109">
        <f t="shared" si="205"/>
        <v>0</v>
      </c>
      <c r="DF239" s="109">
        <f t="shared" si="206"/>
        <v>0</v>
      </c>
      <c r="DK239" s="109">
        <f t="shared" si="207"/>
        <v>0</v>
      </c>
      <c r="DP239" s="109">
        <f t="shared" si="208"/>
        <v>0</v>
      </c>
      <c r="DU239" s="109">
        <f t="shared" si="209"/>
        <v>0</v>
      </c>
      <c r="DZ239" s="109">
        <f t="shared" si="210"/>
        <v>0</v>
      </c>
      <c r="EE239" s="109">
        <f t="shared" si="211"/>
        <v>0</v>
      </c>
      <c r="EF239" s="3"/>
      <c r="EG239" s="3"/>
      <c r="EH239" s="3"/>
      <c r="EI239" s="3"/>
      <c r="EJ239" s="109">
        <f t="shared" si="212"/>
        <v>0</v>
      </c>
      <c r="EK239" s="3">
        <f t="shared" si="213"/>
        <v>704</v>
      </c>
      <c r="EL239" t="str">
        <f>+VLOOKUP(A239,'[1]Listado jugadores VALORES'!$A:$D,4,FALSE)</f>
        <v>Portero</v>
      </c>
      <c r="EM239">
        <f>+VLOOKUP(EK239,Clubes!$A:$O,15,FALSE)</f>
        <v>0</v>
      </c>
      <c r="EN239">
        <f>+VLOOKUP(EK239,Clubes!$A:$M,13,FALSE)</f>
        <v>1</v>
      </c>
      <c r="EO239">
        <f t="shared" si="214"/>
        <v>1</v>
      </c>
      <c r="EP239">
        <f t="shared" si="215"/>
        <v>0</v>
      </c>
      <c r="EQ239">
        <f t="shared" si="216"/>
        <v>0</v>
      </c>
      <c r="ER239">
        <f t="shared" si="217"/>
        <v>0</v>
      </c>
      <c r="ES239">
        <f t="shared" si="218"/>
        <v>0</v>
      </c>
      <c r="ET239">
        <f t="shared" si="219"/>
        <v>0</v>
      </c>
      <c r="EU239">
        <f t="shared" si="220"/>
        <v>0</v>
      </c>
      <c r="EV239">
        <f t="shared" si="221"/>
        <v>0</v>
      </c>
      <c r="EW239">
        <f t="shared" si="222"/>
        <v>0</v>
      </c>
      <c r="EX239">
        <f t="shared" si="223"/>
        <v>0</v>
      </c>
      <c r="EY239">
        <f t="shared" si="224"/>
        <v>0</v>
      </c>
      <c r="EZ239">
        <f t="shared" si="225"/>
        <v>0</v>
      </c>
      <c r="FA239">
        <f t="shared" si="226"/>
        <v>0</v>
      </c>
      <c r="FB239">
        <f t="shared" si="227"/>
        <v>0</v>
      </c>
      <c r="FC239">
        <f t="shared" si="228"/>
        <v>1</v>
      </c>
    </row>
    <row r="240" spans="1:159">
      <c r="A240" s="145">
        <v>785</v>
      </c>
      <c r="B240" t="s">
        <v>434</v>
      </c>
      <c r="C240" s="139">
        <v>7</v>
      </c>
      <c r="D240">
        <v>2</v>
      </c>
      <c r="E240" s="5">
        <v>4</v>
      </c>
      <c r="F240" s="5">
        <v>20</v>
      </c>
      <c r="G240" s="5">
        <v>1</v>
      </c>
      <c r="H240" s="5">
        <v>90</v>
      </c>
      <c r="K240" s="109">
        <f t="shared" si="192"/>
        <v>0</v>
      </c>
      <c r="M240" s="109">
        <f t="shared" si="193"/>
        <v>0</v>
      </c>
      <c r="X240" s="109">
        <f t="shared" si="194"/>
        <v>0</v>
      </c>
      <c r="AI240" s="109">
        <f t="shared" si="195"/>
        <v>0</v>
      </c>
      <c r="AT240" s="109">
        <f t="shared" si="196"/>
        <v>0</v>
      </c>
      <c r="BA240" s="109">
        <f t="shared" si="197"/>
        <v>0</v>
      </c>
      <c r="BB240" s="113"/>
      <c r="BC240" s="113"/>
      <c r="BD240" s="113"/>
      <c r="BE240" s="113"/>
      <c r="BF240" s="113"/>
      <c r="BG240" s="113"/>
      <c r="BH240" s="113"/>
      <c r="BI240" s="113"/>
      <c r="BJ240" s="113"/>
      <c r="BK240" s="113"/>
      <c r="BL240" s="109">
        <f t="shared" si="198"/>
        <v>0</v>
      </c>
      <c r="BW240" s="109">
        <f t="shared" si="199"/>
        <v>0</v>
      </c>
      <c r="BZ240" s="109">
        <f t="shared" si="200"/>
        <v>0</v>
      </c>
      <c r="CA240" s="3"/>
      <c r="CB240" s="3"/>
      <c r="CC240" s="3"/>
      <c r="CD240" s="3"/>
      <c r="CE240" s="109">
        <f t="shared" si="201"/>
        <v>0</v>
      </c>
      <c r="CJ240" s="109">
        <f t="shared" si="202"/>
        <v>0</v>
      </c>
      <c r="CQ240" s="109">
        <f t="shared" si="203"/>
        <v>0</v>
      </c>
      <c r="CV240" s="109">
        <f t="shared" si="204"/>
        <v>0</v>
      </c>
      <c r="DA240" s="109">
        <f t="shared" si="205"/>
        <v>0</v>
      </c>
      <c r="DF240" s="109">
        <f t="shared" si="206"/>
        <v>0</v>
      </c>
      <c r="DK240" s="109">
        <f t="shared" si="207"/>
        <v>0</v>
      </c>
      <c r="DP240" s="109">
        <f t="shared" si="208"/>
        <v>0</v>
      </c>
      <c r="DU240" s="109">
        <f t="shared" si="209"/>
        <v>0</v>
      </c>
      <c r="DZ240" s="109">
        <f t="shared" si="210"/>
        <v>0</v>
      </c>
      <c r="EE240" s="109">
        <f t="shared" si="211"/>
        <v>0</v>
      </c>
      <c r="EF240" s="3"/>
      <c r="EG240" s="3"/>
      <c r="EH240" s="3"/>
      <c r="EI240" s="3"/>
      <c r="EJ240" s="109">
        <f t="shared" si="212"/>
        <v>0</v>
      </c>
      <c r="EK240" s="3">
        <f t="shared" si="213"/>
        <v>704</v>
      </c>
      <c r="EL240" t="str">
        <f>+VLOOKUP(A240,'[1]Listado jugadores VALORES'!$A:$D,4,FALSE)</f>
        <v>Defensa</v>
      </c>
      <c r="EM240">
        <f>+VLOOKUP(EK240,Clubes!$A:$O,15,FALSE)</f>
        <v>0</v>
      </c>
      <c r="EN240">
        <f>+VLOOKUP(EK240,Clubes!$A:$M,13,FALSE)</f>
        <v>1</v>
      </c>
      <c r="EO240">
        <f t="shared" si="214"/>
        <v>2</v>
      </c>
      <c r="EP240">
        <f t="shared" si="215"/>
        <v>2</v>
      </c>
      <c r="EQ240">
        <f t="shared" si="216"/>
        <v>0</v>
      </c>
      <c r="ER240">
        <f t="shared" si="217"/>
        <v>0</v>
      </c>
      <c r="ES240">
        <f t="shared" si="218"/>
        <v>0</v>
      </c>
      <c r="ET240">
        <f t="shared" si="219"/>
        <v>0</v>
      </c>
      <c r="EU240">
        <f t="shared" si="220"/>
        <v>0</v>
      </c>
      <c r="EV240">
        <f t="shared" si="221"/>
        <v>0</v>
      </c>
      <c r="EW240">
        <f t="shared" si="222"/>
        <v>0</v>
      </c>
      <c r="EX240">
        <f t="shared" si="223"/>
        <v>0</v>
      </c>
      <c r="EY240">
        <f t="shared" si="224"/>
        <v>0</v>
      </c>
      <c r="EZ240">
        <f t="shared" si="225"/>
        <v>0</v>
      </c>
      <c r="FA240">
        <f t="shared" si="226"/>
        <v>2</v>
      </c>
      <c r="FB240">
        <f t="shared" si="227"/>
        <v>2</v>
      </c>
      <c r="FC240">
        <f t="shared" si="228"/>
        <v>8</v>
      </c>
    </row>
    <row r="241" spans="1:159">
      <c r="A241" s="139">
        <v>531</v>
      </c>
      <c r="B241" s="139" t="s">
        <v>435</v>
      </c>
      <c r="C241" s="139">
        <v>7</v>
      </c>
      <c r="D241">
        <v>2</v>
      </c>
      <c r="E241" s="5">
        <v>4</v>
      </c>
      <c r="F241" s="5">
        <v>20</v>
      </c>
      <c r="G241" s="5">
        <v>1</v>
      </c>
      <c r="H241" s="5">
        <v>82</v>
      </c>
      <c r="I241" s="4">
        <v>39</v>
      </c>
      <c r="K241" s="109">
        <f t="shared" si="192"/>
        <v>1</v>
      </c>
      <c r="M241" s="109">
        <f t="shared" si="193"/>
        <v>0</v>
      </c>
      <c r="X241" s="109">
        <f t="shared" si="194"/>
        <v>0</v>
      </c>
      <c r="AI241" s="109">
        <f t="shared" si="195"/>
        <v>0</v>
      </c>
      <c r="AT241" s="109">
        <f t="shared" si="196"/>
        <v>0</v>
      </c>
      <c r="AU241" s="3">
        <v>1</v>
      </c>
      <c r="AV241" s="3">
        <v>847</v>
      </c>
      <c r="BA241" s="109">
        <f t="shared" si="197"/>
        <v>1</v>
      </c>
      <c r="BB241" s="113"/>
      <c r="BC241" s="113"/>
      <c r="BD241" s="113"/>
      <c r="BE241" s="113"/>
      <c r="BF241" s="113"/>
      <c r="BG241" s="113"/>
      <c r="BH241" s="113"/>
      <c r="BI241" s="113"/>
      <c r="BJ241" s="113"/>
      <c r="BK241" s="113"/>
      <c r="BL241" s="109">
        <f t="shared" si="198"/>
        <v>0</v>
      </c>
      <c r="BW241" s="109">
        <f t="shared" si="199"/>
        <v>0</v>
      </c>
      <c r="BZ241" s="109">
        <f t="shared" si="200"/>
        <v>0</v>
      </c>
      <c r="CA241" s="3"/>
      <c r="CB241" s="3"/>
      <c r="CC241" s="3"/>
      <c r="CD241" s="3"/>
      <c r="CE241" s="109">
        <f t="shared" si="201"/>
        <v>0</v>
      </c>
      <c r="CJ241" s="109">
        <f t="shared" si="202"/>
        <v>0</v>
      </c>
      <c r="CQ241" s="109">
        <f t="shared" si="203"/>
        <v>0</v>
      </c>
      <c r="CV241" s="109">
        <f t="shared" si="204"/>
        <v>0</v>
      </c>
      <c r="DA241" s="109">
        <f t="shared" si="205"/>
        <v>0</v>
      </c>
      <c r="DF241" s="109">
        <f t="shared" si="206"/>
        <v>0</v>
      </c>
      <c r="DK241" s="109">
        <f t="shared" si="207"/>
        <v>0</v>
      </c>
      <c r="DP241" s="109">
        <f t="shared" si="208"/>
        <v>0</v>
      </c>
      <c r="DU241" s="109">
        <f t="shared" si="209"/>
        <v>0</v>
      </c>
      <c r="DZ241" s="109">
        <f t="shared" si="210"/>
        <v>0</v>
      </c>
      <c r="EE241" s="109">
        <f t="shared" si="211"/>
        <v>0</v>
      </c>
      <c r="EF241" s="3"/>
      <c r="EG241" s="3"/>
      <c r="EH241" s="3"/>
      <c r="EI241" s="3"/>
      <c r="EJ241" s="109">
        <f t="shared" si="212"/>
        <v>0</v>
      </c>
      <c r="EK241" s="3">
        <f t="shared" si="213"/>
        <v>704</v>
      </c>
      <c r="EL241" t="str">
        <f>+VLOOKUP(A241,'[1]Listado jugadores VALORES'!$A:$D,4,FALSE)</f>
        <v>Delantero</v>
      </c>
      <c r="EM241">
        <f>+VLOOKUP(EK241,Clubes!$A:$O,15,FALSE)</f>
        <v>0</v>
      </c>
      <c r="EN241">
        <f>+VLOOKUP(EK241,Clubes!$A:$M,13,FALSE)</f>
        <v>1</v>
      </c>
      <c r="EO241">
        <f t="shared" si="214"/>
        <v>2</v>
      </c>
      <c r="EP241">
        <f t="shared" si="215"/>
        <v>2</v>
      </c>
      <c r="EQ241">
        <f t="shared" si="216"/>
        <v>-1</v>
      </c>
      <c r="ER241">
        <f t="shared" si="217"/>
        <v>0</v>
      </c>
      <c r="ES241">
        <f t="shared" si="218"/>
        <v>0</v>
      </c>
      <c r="ET241">
        <f t="shared" si="219"/>
        <v>0</v>
      </c>
      <c r="EU241">
        <f t="shared" si="220"/>
        <v>3</v>
      </c>
      <c r="EV241">
        <f t="shared" si="221"/>
        <v>0</v>
      </c>
      <c r="EW241">
        <f t="shared" si="222"/>
        <v>0</v>
      </c>
      <c r="EX241">
        <f t="shared" si="223"/>
        <v>0</v>
      </c>
      <c r="EY241">
        <f t="shared" si="224"/>
        <v>0</v>
      </c>
      <c r="EZ241">
        <f t="shared" si="225"/>
        <v>0</v>
      </c>
      <c r="FA241">
        <f t="shared" si="226"/>
        <v>0</v>
      </c>
      <c r="FB241">
        <f t="shared" si="227"/>
        <v>2</v>
      </c>
      <c r="FC241">
        <f t="shared" si="228"/>
        <v>8</v>
      </c>
    </row>
    <row r="242" spans="1:159">
      <c r="A242" s="139">
        <v>550</v>
      </c>
      <c r="B242" s="139" t="s">
        <v>436</v>
      </c>
      <c r="C242" s="139">
        <v>7</v>
      </c>
      <c r="D242">
        <v>2</v>
      </c>
      <c r="E242" s="5">
        <v>4</v>
      </c>
      <c r="F242" s="5">
        <v>20</v>
      </c>
      <c r="G242" s="5">
        <v>3</v>
      </c>
      <c r="K242" s="109">
        <f t="shared" si="192"/>
        <v>0</v>
      </c>
      <c r="M242" s="109">
        <f t="shared" si="193"/>
        <v>0</v>
      </c>
      <c r="X242" s="109">
        <f t="shared" si="194"/>
        <v>0</v>
      </c>
      <c r="AI242" s="109">
        <f t="shared" si="195"/>
        <v>0</v>
      </c>
      <c r="AT242" s="109">
        <f t="shared" si="196"/>
        <v>0</v>
      </c>
      <c r="BA242" s="109">
        <f t="shared" si="197"/>
        <v>0</v>
      </c>
      <c r="BB242" s="113"/>
      <c r="BC242" s="113"/>
      <c r="BD242" s="113"/>
      <c r="BE242" s="113"/>
      <c r="BF242" s="113"/>
      <c r="BG242" s="113"/>
      <c r="BH242" s="113"/>
      <c r="BI242" s="113"/>
      <c r="BJ242" s="113"/>
      <c r="BK242" s="113"/>
      <c r="BL242" s="109">
        <f t="shared" si="198"/>
        <v>0</v>
      </c>
      <c r="BW242" s="109">
        <f t="shared" si="199"/>
        <v>0</v>
      </c>
      <c r="BZ242" s="109">
        <f t="shared" si="200"/>
        <v>0</v>
      </c>
      <c r="CA242" s="3"/>
      <c r="CB242" s="3"/>
      <c r="CC242" s="3"/>
      <c r="CD242" s="3"/>
      <c r="CE242" s="109">
        <f t="shared" si="201"/>
        <v>0</v>
      </c>
      <c r="CJ242" s="109">
        <f t="shared" si="202"/>
        <v>0</v>
      </c>
      <c r="CQ242" s="109">
        <f t="shared" si="203"/>
        <v>0</v>
      </c>
      <c r="CV242" s="109">
        <f t="shared" si="204"/>
        <v>0</v>
      </c>
      <c r="DA242" s="109">
        <f t="shared" si="205"/>
        <v>0</v>
      </c>
      <c r="DF242" s="109">
        <f t="shared" si="206"/>
        <v>0</v>
      </c>
      <c r="DK242" s="109">
        <f t="shared" si="207"/>
        <v>0</v>
      </c>
      <c r="DP242" s="109">
        <f t="shared" si="208"/>
        <v>0</v>
      </c>
      <c r="DU242" s="109">
        <f t="shared" si="209"/>
        <v>0</v>
      </c>
      <c r="DZ242" s="109">
        <f t="shared" si="210"/>
        <v>0</v>
      </c>
      <c r="EE242" s="109">
        <f t="shared" si="211"/>
        <v>0</v>
      </c>
      <c r="EF242" s="3"/>
      <c r="EG242" s="3"/>
      <c r="EH242" s="3"/>
      <c r="EI242" s="3"/>
      <c r="EJ242" s="109">
        <f t="shared" si="212"/>
        <v>0</v>
      </c>
      <c r="EK242" s="3">
        <f t="shared" si="213"/>
        <v>704</v>
      </c>
      <c r="EL242" t="str">
        <f>+VLOOKUP(A242,'[1]Listado jugadores VALORES'!$A:$D,4,FALSE)</f>
        <v>Defensa</v>
      </c>
      <c r="EM242">
        <f>+VLOOKUP(EK242,Clubes!$A:$O,15,FALSE)</f>
        <v>0</v>
      </c>
      <c r="EN242">
        <f>+VLOOKUP(EK242,Clubes!$A:$M,13,FALSE)</f>
        <v>1</v>
      </c>
      <c r="EO242">
        <f t="shared" si="214"/>
        <v>0</v>
      </c>
      <c r="EP242">
        <f t="shared" si="215"/>
        <v>0</v>
      </c>
      <c r="EQ242">
        <f t="shared" si="216"/>
        <v>0</v>
      </c>
      <c r="ER242">
        <f t="shared" si="217"/>
        <v>0</v>
      </c>
      <c r="ES242">
        <f t="shared" si="218"/>
        <v>0</v>
      </c>
      <c r="ET242">
        <f t="shared" si="219"/>
        <v>0</v>
      </c>
      <c r="EU242">
        <f t="shared" si="220"/>
        <v>0</v>
      </c>
      <c r="EV242">
        <f t="shared" si="221"/>
        <v>0</v>
      </c>
      <c r="EW242">
        <f t="shared" si="222"/>
        <v>0</v>
      </c>
      <c r="EX242">
        <f t="shared" si="223"/>
        <v>0</v>
      </c>
      <c r="EY242">
        <f t="shared" si="224"/>
        <v>0</v>
      </c>
      <c r="EZ242">
        <f t="shared" si="225"/>
        <v>0</v>
      </c>
      <c r="FA242">
        <f t="shared" si="226"/>
        <v>0</v>
      </c>
      <c r="FB242">
        <f t="shared" si="227"/>
        <v>0</v>
      </c>
      <c r="FC242">
        <f t="shared" si="228"/>
        <v>0</v>
      </c>
    </row>
    <row r="243" spans="1:159">
      <c r="A243" s="145">
        <v>589</v>
      </c>
      <c r="B243" t="s">
        <v>437</v>
      </c>
      <c r="C243" s="139">
        <v>7</v>
      </c>
      <c r="D243">
        <v>2</v>
      </c>
      <c r="E243" s="5">
        <v>4</v>
      </c>
      <c r="F243" s="5">
        <v>20</v>
      </c>
      <c r="G243" s="5">
        <v>1</v>
      </c>
      <c r="H243" s="5">
        <v>90</v>
      </c>
      <c r="K243" s="109">
        <f t="shared" si="192"/>
        <v>0</v>
      </c>
      <c r="M243" s="109">
        <f t="shared" si="193"/>
        <v>0</v>
      </c>
      <c r="X243" s="109">
        <f t="shared" si="194"/>
        <v>0</v>
      </c>
      <c r="AI243" s="109">
        <f t="shared" si="195"/>
        <v>0</v>
      </c>
      <c r="AT243" s="109">
        <f t="shared" si="196"/>
        <v>0</v>
      </c>
      <c r="BA243" s="109">
        <f t="shared" si="197"/>
        <v>0</v>
      </c>
      <c r="BB243" s="113"/>
      <c r="BC243" s="113"/>
      <c r="BD243" s="113"/>
      <c r="BE243" s="113"/>
      <c r="BF243" s="113"/>
      <c r="BG243" s="113"/>
      <c r="BH243" s="113"/>
      <c r="BI243" s="113"/>
      <c r="BJ243" s="113"/>
      <c r="BK243" s="113"/>
      <c r="BL243" s="109">
        <f t="shared" si="198"/>
        <v>0</v>
      </c>
      <c r="BW243" s="109">
        <f t="shared" si="199"/>
        <v>0</v>
      </c>
      <c r="BZ243" s="109">
        <f t="shared" si="200"/>
        <v>0</v>
      </c>
      <c r="CA243" s="3"/>
      <c r="CB243" s="3"/>
      <c r="CC243" s="3"/>
      <c r="CD243" s="3"/>
      <c r="CE243" s="109">
        <f t="shared" si="201"/>
        <v>0</v>
      </c>
      <c r="CJ243" s="109">
        <f t="shared" si="202"/>
        <v>0</v>
      </c>
      <c r="CQ243" s="109">
        <f t="shared" si="203"/>
        <v>0</v>
      </c>
      <c r="CV243" s="109">
        <f t="shared" si="204"/>
        <v>0</v>
      </c>
      <c r="DA243" s="109">
        <f t="shared" si="205"/>
        <v>0</v>
      </c>
      <c r="DF243" s="109">
        <f t="shared" si="206"/>
        <v>0</v>
      </c>
      <c r="DK243" s="109">
        <f t="shared" si="207"/>
        <v>0</v>
      </c>
      <c r="DP243" s="109">
        <f t="shared" si="208"/>
        <v>0</v>
      </c>
      <c r="DU243" s="109">
        <f t="shared" si="209"/>
        <v>0</v>
      </c>
      <c r="DZ243" s="109">
        <f t="shared" si="210"/>
        <v>0</v>
      </c>
      <c r="EE243" s="109">
        <f t="shared" si="211"/>
        <v>0</v>
      </c>
      <c r="EF243" s="3"/>
      <c r="EG243" s="3"/>
      <c r="EH243" s="3"/>
      <c r="EI243" s="3"/>
      <c r="EJ243" s="109">
        <f t="shared" si="212"/>
        <v>0</v>
      </c>
      <c r="EK243" s="3">
        <f t="shared" si="213"/>
        <v>704</v>
      </c>
      <c r="EL243" t="str">
        <f>+VLOOKUP(A243,'[1]Listado jugadores VALORES'!$A:$D,4,FALSE)</f>
        <v>Defensa</v>
      </c>
      <c r="EM243">
        <f>+VLOOKUP(EK243,Clubes!$A:$O,15,FALSE)</f>
        <v>0</v>
      </c>
      <c r="EN243">
        <f>+VLOOKUP(EK243,Clubes!$A:$M,13,FALSE)</f>
        <v>1</v>
      </c>
      <c r="EO243">
        <f t="shared" si="214"/>
        <v>2</v>
      </c>
      <c r="EP243">
        <f t="shared" si="215"/>
        <v>2</v>
      </c>
      <c r="EQ243">
        <f t="shared" si="216"/>
        <v>0</v>
      </c>
      <c r="ER243">
        <f t="shared" si="217"/>
        <v>0</v>
      </c>
      <c r="ES243">
        <f t="shared" si="218"/>
        <v>0</v>
      </c>
      <c r="ET243">
        <f t="shared" si="219"/>
        <v>0</v>
      </c>
      <c r="EU243">
        <f t="shared" si="220"/>
        <v>0</v>
      </c>
      <c r="EV243">
        <f t="shared" si="221"/>
        <v>0</v>
      </c>
      <c r="EW243">
        <f t="shared" si="222"/>
        <v>0</v>
      </c>
      <c r="EX243">
        <f t="shared" si="223"/>
        <v>0</v>
      </c>
      <c r="EY243">
        <f t="shared" si="224"/>
        <v>0</v>
      </c>
      <c r="EZ243">
        <f t="shared" si="225"/>
        <v>0</v>
      </c>
      <c r="FA243">
        <f t="shared" si="226"/>
        <v>2</v>
      </c>
      <c r="FB243">
        <f t="shared" si="227"/>
        <v>2</v>
      </c>
      <c r="FC243">
        <f t="shared" si="228"/>
        <v>8</v>
      </c>
    </row>
    <row r="244" spans="1:159">
      <c r="A244" s="139">
        <v>598</v>
      </c>
      <c r="B244" s="139" t="s">
        <v>438</v>
      </c>
      <c r="C244" s="139">
        <v>7</v>
      </c>
      <c r="D244">
        <v>2</v>
      </c>
      <c r="E244" s="5">
        <v>4</v>
      </c>
      <c r="F244" s="5">
        <v>20</v>
      </c>
      <c r="G244" s="5">
        <v>1</v>
      </c>
      <c r="H244" s="5">
        <v>90</v>
      </c>
      <c r="I244" s="4">
        <v>43</v>
      </c>
      <c r="K244" s="109">
        <f t="shared" si="192"/>
        <v>1</v>
      </c>
      <c r="M244" s="109">
        <f t="shared" si="193"/>
        <v>0</v>
      </c>
      <c r="X244" s="109">
        <f t="shared" si="194"/>
        <v>0</v>
      </c>
      <c r="AI244" s="109">
        <f t="shared" si="195"/>
        <v>0</v>
      </c>
      <c r="AT244" s="109">
        <f t="shared" si="196"/>
        <v>0</v>
      </c>
      <c r="BA244" s="109">
        <f t="shared" si="197"/>
        <v>0</v>
      </c>
      <c r="BB244" s="113"/>
      <c r="BC244" s="113"/>
      <c r="BD244" s="113"/>
      <c r="BE244" s="113"/>
      <c r="BF244" s="113"/>
      <c r="BG244" s="113"/>
      <c r="BH244" s="113"/>
      <c r="BI244" s="113"/>
      <c r="BJ244" s="113"/>
      <c r="BK244" s="113"/>
      <c r="BL244" s="109">
        <f t="shared" si="198"/>
        <v>0</v>
      </c>
      <c r="BW244" s="109">
        <f t="shared" si="199"/>
        <v>0</v>
      </c>
      <c r="BZ244" s="109">
        <f t="shared" si="200"/>
        <v>0</v>
      </c>
      <c r="CA244" s="3"/>
      <c r="CB244" s="3"/>
      <c r="CC244" s="3"/>
      <c r="CD244" s="3"/>
      <c r="CE244" s="109">
        <f t="shared" si="201"/>
        <v>0</v>
      </c>
      <c r="CJ244" s="109">
        <f t="shared" si="202"/>
        <v>0</v>
      </c>
      <c r="CQ244" s="109">
        <f t="shared" si="203"/>
        <v>0</v>
      </c>
      <c r="CV244" s="109">
        <f t="shared" si="204"/>
        <v>0</v>
      </c>
      <c r="DA244" s="109">
        <f t="shared" si="205"/>
        <v>0</v>
      </c>
      <c r="DF244" s="109">
        <f t="shared" si="206"/>
        <v>0</v>
      </c>
      <c r="DK244" s="109">
        <f t="shared" si="207"/>
        <v>0</v>
      </c>
      <c r="DP244" s="109">
        <f t="shared" si="208"/>
        <v>0</v>
      </c>
      <c r="DU244" s="109">
        <f t="shared" si="209"/>
        <v>0</v>
      </c>
      <c r="DZ244" s="109">
        <f t="shared" si="210"/>
        <v>0</v>
      </c>
      <c r="EE244" s="109">
        <f t="shared" si="211"/>
        <v>0</v>
      </c>
      <c r="EF244" s="3"/>
      <c r="EG244" s="3"/>
      <c r="EH244" s="3"/>
      <c r="EI244" s="3"/>
      <c r="EJ244" s="109">
        <f t="shared" si="212"/>
        <v>0</v>
      </c>
      <c r="EK244" s="3">
        <f t="shared" si="213"/>
        <v>704</v>
      </c>
      <c r="EL244" t="str">
        <f>+VLOOKUP(A244,'[1]Listado jugadores VALORES'!$A:$D,4,FALSE)</f>
        <v>Portero</v>
      </c>
      <c r="EM244">
        <f>+VLOOKUP(EK244,Clubes!$A:$O,15,FALSE)</f>
        <v>0</v>
      </c>
      <c r="EN244">
        <f>+VLOOKUP(EK244,Clubes!$A:$M,13,FALSE)</f>
        <v>1</v>
      </c>
      <c r="EO244">
        <f t="shared" si="214"/>
        <v>2</v>
      </c>
      <c r="EP244">
        <f t="shared" si="215"/>
        <v>2</v>
      </c>
      <c r="EQ244">
        <f t="shared" si="216"/>
        <v>-1</v>
      </c>
      <c r="ER244">
        <f t="shared" si="217"/>
        <v>0</v>
      </c>
      <c r="ES244">
        <f t="shared" si="218"/>
        <v>0</v>
      </c>
      <c r="ET244">
        <f t="shared" si="219"/>
        <v>0</v>
      </c>
      <c r="EU244">
        <f t="shared" si="220"/>
        <v>0</v>
      </c>
      <c r="EV244">
        <f t="shared" si="221"/>
        <v>0</v>
      </c>
      <c r="EW244">
        <f t="shared" si="222"/>
        <v>0</v>
      </c>
      <c r="EX244">
        <f t="shared" si="223"/>
        <v>0</v>
      </c>
      <c r="EY244">
        <f t="shared" si="224"/>
        <v>0</v>
      </c>
      <c r="EZ244">
        <f t="shared" si="225"/>
        <v>0</v>
      </c>
      <c r="FA244">
        <f t="shared" si="226"/>
        <v>3</v>
      </c>
      <c r="FB244">
        <f t="shared" si="227"/>
        <v>2</v>
      </c>
      <c r="FC244">
        <f t="shared" si="228"/>
        <v>8</v>
      </c>
    </row>
    <row r="245" spans="1:159">
      <c r="A245">
        <v>2007</v>
      </c>
      <c r="B245" t="s">
        <v>439</v>
      </c>
      <c r="C245" s="139">
        <v>7</v>
      </c>
      <c r="D245">
        <v>2</v>
      </c>
      <c r="E245" s="5">
        <v>4</v>
      </c>
      <c r="F245" s="5">
        <v>20</v>
      </c>
      <c r="G245" s="5">
        <v>3</v>
      </c>
      <c r="K245" s="109">
        <f t="shared" si="192"/>
        <v>0</v>
      </c>
      <c r="M245" s="109">
        <f t="shared" si="193"/>
        <v>0</v>
      </c>
      <c r="X245" s="109">
        <f t="shared" si="194"/>
        <v>0</v>
      </c>
      <c r="AI245" s="109">
        <f t="shared" si="195"/>
        <v>0</v>
      </c>
      <c r="AT245" s="109">
        <f t="shared" si="196"/>
        <v>0</v>
      </c>
      <c r="BA245" s="109">
        <f t="shared" si="197"/>
        <v>0</v>
      </c>
      <c r="BB245" s="113"/>
      <c r="BC245" s="113"/>
      <c r="BD245" s="113"/>
      <c r="BE245" s="113"/>
      <c r="BF245" s="113"/>
      <c r="BG245" s="113"/>
      <c r="BH245" s="113"/>
      <c r="BI245" s="113"/>
      <c r="BJ245" s="113"/>
      <c r="BK245" s="113"/>
      <c r="BL245" s="109">
        <f t="shared" si="198"/>
        <v>0</v>
      </c>
      <c r="BW245" s="109">
        <f t="shared" si="199"/>
        <v>0</v>
      </c>
      <c r="BZ245" s="109">
        <f t="shared" si="200"/>
        <v>0</v>
      </c>
      <c r="CA245" s="3"/>
      <c r="CB245" s="3"/>
      <c r="CC245" s="3"/>
      <c r="CD245" s="3"/>
      <c r="CE245" s="109">
        <f t="shared" si="201"/>
        <v>0</v>
      </c>
      <c r="CJ245" s="109">
        <f t="shared" si="202"/>
        <v>0</v>
      </c>
      <c r="CQ245" s="109">
        <f t="shared" si="203"/>
        <v>0</v>
      </c>
      <c r="CV245" s="109">
        <f t="shared" si="204"/>
        <v>0</v>
      </c>
      <c r="DA245" s="109">
        <f t="shared" si="205"/>
        <v>0</v>
      </c>
      <c r="DF245" s="109">
        <f t="shared" si="206"/>
        <v>0</v>
      </c>
      <c r="DK245" s="109">
        <f t="shared" si="207"/>
        <v>0</v>
      </c>
      <c r="DP245" s="109">
        <f t="shared" si="208"/>
        <v>0</v>
      </c>
      <c r="DU245" s="109">
        <f t="shared" si="209"/>
        <v>0</v>
      </c>
      <c r="DZ245" s="109">
        <f t="shared" si="210"/>
        <v>0</v>
      </c>
      <c r="EE245" s="109">
        <f t="shared" si="211"/>
        <v>0</v>
      </c>
      <c r="EF245" s="3"/>
      <c r="EG245" s="3"/>
      <c r="EH245" s="3"/>
      <c r="EI245" s="3"/>
      <c r="EJ245" s="109">
        <f t="shared" si="212"/>
        <v>0</v>
      </c>
      <c r="EK245" s="3">
        <f t="shared" si="213"/>
        <v>704</v>
      </c>
      <c r="EL245" t="str">
        <f>+VLOOKUP(A245,'[1]Listado jugadores VALORES'!$A:$D,4,FALSE)</f>
        <v>Volante</v>
      </c>
      <c r="EM245">
        <f>+VLOOKUP(EK245,Clubes!$A:$O,15,FALSE)</f>
        <v>0</v>
      </c>
      <c r="EN245">
        <f>+VLOOKUP(EK245,Clubes!$A:$M,13,FALSE)</f>
        <v>1</v>
      </c>
      <c r="EO245">
        <f t="shared" si="214"/>
        <v>0</v>
      </c>
      <c r="EP245">
        <f t="shared" si="215"/>
        <v>0</v>
      </c>
      <c r="EQ245">
        <f t="shared" si="216"/>
        <v>0</v>
      </c>
      <c r="ER245">
        <f t="shared" si="217"/>
        <v>0</v>
      </c>
      <c r="ES245">
        <f t="shared" si="218"/>
        <v>0</v>
      </c>
      <c r="ET245">
        <f t="shared" si="219"/>
        <v>0</v>
      </c>
      <c r="EU245">
        <f t="shared" si="220"/>
        <v>0</v>
      </c>
      <c r="EV245">
        <f t="shared" si="221"/>
        <v>0</v>
      </c>
      <c r="EW245">
        <f t="shared" si="222"/>
        <v>0</v>
      </c>
      <c r="EX245">
        <f t="shared" si="223"/>
        <v>0</v>
      </c>
      <c r="EY245">
        <f t="shared" si="224"/>
        <v>0</v>
      </c>
      <c r="EZ245">
        <f t="shared" si="225"/>
        <v>0</v>
      </c>
      <c r="FA245">
        <f t="shared" si="226"/>
        <v>0</v>
      </c>
      <c r="FB245">
        <f t="shared" si="227"/>
        <v>0</v>
      </c>
      <c r="FC245">
        <f t="shared" si="228"/>
        <v>0</v>
      </c>
    </row>
    <row r="246" spans="1:159">
      <c r="A246" s="139">
        <v>742</v>
      </c>
      <c r="B246" s="139" t="s">
        <v>440</v>
      </c>
      <c r="C246" s="139">
        <v>7</v>
      </c>
      <c r="D246">
        <v>2</v>
      </c>
      <c r="E246" s="5">
        <v>4</v>
      </c>
      <c r="F246" s="5">
        <v>20</v>
      </c>
      <c r="G246" s="5">
        <v>1</v>
      </c>
      <c r="H246" s="5">
        <v>90</v>
      </c>
      <c r="K246" s="109">
        <f t="shared" si="192"/>
        <v>0</v>
      </c>
      <c r="M246" s="109">
        <f t="shared" si="193"/>
        <v>0</v>
      </c>
      <c r="X246" s="109">
        <f t="shared" si="194"/>
        <v>0</v>
      </c>
      <c r="AI246" s="109">
        <f t="shared" si="195"/>
        <v>0</v>
      </c>
      <c r="AT246" s="109">
        <f t="shared" si="196"/>
        <v>0</v>
      </c>
      <c r="BA246" s="109">
        <f t="shared" si="197"/>
        <v>0</v>
      </c>
      <c r="BB246" s="113"/>
      <c r="BC246" s="113"/>
      <c r="BD246" s="113"/>
      <c r="BE246" s="113"/>
      <c r="BF246" s="113"/>
      <c r="BG246" s="113"/>
      <c r="BH246" s="113"/>
      <c r="BI246" s="113"/>
      <c r="BJ246" s="113"/>
      <c r="BK246" s="113"/>
      <c r="BL246" s="109">
        <f t="shared" si="198"/>
        <v>0</v>
      </c>
      <c r="BW246" s="109">
        <f t="shared" si="199"/>
        <v>0</v>
      </c>
      <c r="BZ246" s="109">
        <f t="shared" si="200"/>
        <v>0</v>
      </c>
      <c r="CA246" s="3"/>
      <c r="CB246" s="3"/>
      <c r="CC246" s="3"/>
      <c r="CD246" s="3"/>
      <c r="CE246" s="109">
        <f t="shared" si="201"/>
        <v>0</v>
      </c>
      <c r="CJ246" s="109">
        <f t="shared" si="202"/>
        <v>0</v>
      </c>
      <c r="CQ246" s="109">
        <f t="shared" si="203"/>
        <v>0</v>
      </c>
      <c r="CV246" s="109">
        <f t="shared" si="204"/>
        <v>0</v>
      </c>
      <c r="DA246" s="109">
        <f t="shared" si="205"/>
        <v>0</v>
      </c>
      <c r="DF246" s="109">
        <f t="shared" si="206"/>
        <v>0</v>
      </c>
      <c r="DK246" s="109">
        <f t="shared" si="207"/>
        <v>0</v>
      </c>
      <c r="DP246" s="109">
        <f t="shared" si="208"/>
        <v>0</v>
      </c>
      <c r="DU246" s="109">
        <f t="shared" si="209"/>
        <v>0</v>
      </c>
      <c r="DZ246" s="109">
        <f t="shared" si="210"/>
        <v>0</v>
      </c>
      <c r="EE246" s="109">
        <f t="shared" si="211"/>
        <v>0</v>
      </c>
      <c r="EF246" s="3"/>
      <c r="EG246" s="3"/>
      <c r="EH246" s="3"/>
      <c r="EI246" s="3"/>
      <c r="EJ246" s="109">
        <f t="shared" si="212"/>
        <v>0</v>
      </c>
      <c r="EK246" s="3">
        <f t="shared" si="213"/>
        <v>704</v>
      </c>
      <c r="EL246" t="str">
        <f>+VLOOKUP(A246,'[1]Listado jugadores VALORES'!$A:$D,4,FALSE)</f>
        <v>Volante</v>
      </c>
      <c r="EM246">
        <f>+VLOOKUP(EK246,Clubes!$A:$O,15,FALSE)</f>
        <v>0</v>
      </c>
      <c r="EN246">
        <f>+VLOOKUP(EK246,Clubes!$A:$M,13,FALSE)</f>
        <v>1</v>
      </c>
      <c r="EO246">
        <f t="shared" si="214"/>
        <v>2</v>
      </c>
      <c r="EP246">
        <f t="shared" si="215"/>
        <v>2</v>
      </c>
      <c r="EQ246">
        <f t="shared" si="216"/>
        <v>0</v>
      </c>
      <c r="ER246">
        <f t="shared" si="217"/>
        <v>0</v>
      </c>
      <c r="ES246">
        <f t="shared" si="218"/>
        <v>0</v>
      </c>
      <c r="ET246">
        <f t="shared" si="219"/>
        <v>0</v>
      </c>
      <c r="EU246">
        <f t="shared" si="220"/>
        <v>0</v>
      </c>
      <c r="EV246">
        <f t="shared" si="221"/>
        <v>0</v>
      </c>
      <c r="EW246">
        <f t="shared" si="222"/>
        <v>0</v>
      </c>
      <c r="EX246">
        <f t="shared" si="223"/>
        <v>0</v>
      </c>
      <c r="EY246">
        <f t="shared" si="224"/>
        <v>0</v>
      </c>
      <c r="EZ246">
        <f t="shared" si="225"/>
        <v>0</v>
      </c>
      <c r="FA246">
        <f t="shared" si="226"/>
        <v>1</v>
      </c>
      <c r="FB246">
        <f t="shared" si="227"/>
        <v>2</v>
      </c>
      <c r="FC246">
        <f t="shared" si="228"/>
        <v>7</v>
      </c>
    </row>
    <row r="247" spans="1:159">
      <c r="A247" s="139">
        <v>1849</v>
      </c>
      <c r="B247" s="139" t="s">
        <v>441</v>
      </c>
      <c r="C247" s="139">
        <v>7</v>
      </c>
      <c r="D247">
        <v>2</v>
      </c>
      <c r="E247" s="5">
        <v>4</v>
      </c>
      <c r="F247" s="5">
        <v>20</v>
      </c>
      <c r="G247" s="5">
        <v>3</v>
      </c>
      <c r="K247" s="109">
        <f t="shared" si="192"/>
        <v>0</v>
      </c>
      <c r="M247" s="109">
        <f t="shared" si="193"/>
        <v>0</v>
      </c>
      <c r="X247" s="109">
        <f t="shared" si="194"/>
        <v>0</v>
      </c>
      <c r="AI247" s="109">
        <f t="shared" si="195"/>
        <v>0</v>
      </c>
      <c r="AT247" s="109">
        <f t="shared" si="196"/>
        <v>0</v>
      </c>
      <c r="BA247" s="109">
        <f t="shared" si="197"/>
        <v>0</v>
      </c>
      <c r="BB247" s="113"/>
      <c r="BC247" s="113"/>
      <c r="BD247" s="113"/>
      <c r="BE247" s="113"/>
      <c r="BF247" s="113"/>
      <c r="BG247" s="113"/>
      <c r="BH247" s="113"/>
      <c r="BI247" s="113"/>
      <c r="BJ247" s="113"/>
      <c r="BK247" s="113"/>
      <c r="BL247" s="109">
        <f t="shared" si="198"/>
        <v>0</v>
      </c>
      <c r="BW247" s="109">
        <f t="shared" si="199"/>
        <v>0</v>
      </c>
      <c r="BZ247" s="109">
        <f t="shared" si="200"/>
        <v>0</v>
      </c>
      <c r="CA247" s="3"/>
      <c r="CB247" s="3"/>
      <c r="CC247" s="3"/>
      <c r="CD247" s="3"/>
      <c r="CE247" s="109">
        <f t="shared" si="201"/>
        <v>0</v>
      </c>
      <c r="CJ247" s="109">
        <f t="shared" si="202"/>
        <v>0</v>
      </c>
      <c r="CQ247" s="109">
        <f t="shared" si="203"/>
        <v>0</v>
      </c>
      <c r="CV247" s="109">
        <f t="shared" si="204"/>
        <v>0</v>
      </c>
      <c r="DA247" s="109">
        <f t="shared" si="205"/>
        <v>0</v>
      </c>
      <c r="DF247" s="109">
        <f t="shared" si="206"/>
        <v>0</v>
      </c>
      <c r="DK247" s="109">
        <f t="shared" si="207"/>
        <v>0</v>
      </c>
      <c r="DP247" s="109">
        <f t="shared" si="208"/>
        <v>0</v>
      </c>
      <c r="DU247" s="109">
        <f t="shared" si="209"/>
        <v>0</v>
      </c>
      <c r="DZ247" s="109">
        <f t="shared" si="210"/>
        <v>0</v>
      </c>
      <c r="EE247" s="109">
        <f t="shared" si="211"/>
        <v>0</v>
      </c>
      <c r="EF247" s="3"/>
      <c r="EG247" s="3"/>
      <c r="EH247" s="3"/>
      <c r="EI247" s="3"/>
      <c r="EJ247" s="109">
        <f t="shared" si="212"/>
        <v>0</v>
      </c>
      <c r="EK247" s="3">
        <f t="shared" si="213"/>
        <v>704</v>
      </c>
      <c r="EL247" t="str">
        <f>+VLOOKUP(A247,'[1]Listado jugadores VALORES'!$A:$D,4,FALSE)</f>
        <v>Delantero</v>
      </c>
      <c r="EM247">
        <f>+VLOOKUP(EK247,Clubes!$A:$O,15,FALSE)</f>
        <v>0</v>
      </c>
      <c r="EN247">
        <f>+VLOOKUP(EK247,Clubes!$A:$M,13,FALSE)</f>
        <v>1</v>
      </c>
      <c r="EO247">
        <f t="shared" si="214"/>
        <v>0</v>
      </c>
      <c r="EP247">
        <f t="shared" si="215"/>
        <v>0</v>
      </c>
      <c r="EQ247">
        <f t="shared" si="216"/>
        <v>0</v>
      </c>
      <c r="ER247">
        <f t="shared" si="217"/>
        <v>0</v>
      </c>
      <c r="ES247">
        <f t="shared" si="218"/>
        <v>0</v>
      </c>
      <c r="ET247">
        <f t="shared" si="219"/>
        <v>0</v>
      </c>
      <c r="EU247">
        <f t="shared" si="220"/>
        <v>0</v>
      </c>
      <c r="EV247">
        <f t="shared" si="221"/>
        <v>0</v>
      </c>
      <c r="EW247">
        <f t="shared" si="222"/>
        <v>0</v>
      </c>
      <c r="EX247">
        <f t="shared" si="223"/>
        <v>0</v>
      </c>
      <c r="EY247">
        <f t="shared" si="224"/>
        <v>0</v>
      </c>
      <c r="EZ247">
        <f t="shared" si="225"/>
        <v>0</v>
      </c>
      <c r="FA247">
        <f t="shared" si="226"/>
        <v>0</v>
      </c>
      <c r="FB247">
        <f t="shared" si="227"/>
        <v>0</v>
      </c>
      <c r="FC247">
        <f t="shared" si="228"/>
        <v>0</v>
      </c>
    </row>
    <row r="248" spans="1:159">
      <c r="A248" s="139">
        <v>1797</v>
      </c>
      <c r="B248" s="139" t="s">
        <v>442</v>
      </c>
      <c r="C248" s="139">
        <v>7</v>
      </c>
      <c r="D248">
        <v>2</v>
      </c>
      <c r="E248" s="5">
        <v>4</v>
      </c>
      <c r="F248" s="5">
        <v>20</v>
      </c>
      <c r="G248" s="5">
        <v>3</v>
      </c>
      <c r="K248" s="109">
        <f t="shared" si="192"/>
        <v>0</v>
      </c>
      <c r="M248" s="109">
        <f t="shared" si="193"/>
        <v>0</v>
      </c>
      <c r="X248" s="109">
        <f t="shared" si="194"/>
        <v>0</v>
      </c>
      <c r="AI248" s="109">
        <f t="shared" si="195"/>
        <v>0</v>
      </c>
      <c r="AT248" s="109">
        <f t="shared" si="196"/>
        <v>0</v>
      </c>
      <c r="BA248" s="109">
        <f t="shared" si="197"/>
        <v>0</v>
      </c>
      <c r="BB248" s="113"/>
      <c r="BC248" s="113"/>
      <c r="BD248" s="113"/>
      <c r="BE248" s="113"/>
      <c r="BF248" s="113"/>
      <c r="BG248" s="113"/>
      <c r="BH248" s="113"/>
      <c r="BI248" s="113"/>
      <c r="BJ248" s="113"/>
      <c r="BK248" s="113"/>
      <c r="BL248" s="109">
        <f t="shared" si="198"/>
        <v>0</v>
      </c>
      <c r="BW248" s="109">
        <f t="shared" si="199"/>
        <v>0</v>
      </c>
      <c r="BZ248" s="109">
        <f t="shared" si="200"/>
        <v>0</v>
      </c>
      <c r="CA248" s="3"/>
      <c r="CB248" s="3"/>
      <c r="CC248" s="3"/>
      <c r="CD248" s="3"/>
      <c r="CE248" s="109">
        <f t="shared" si="201"/>
        <v>0</v>
      </c>
      <c r="CJ248" s="109">
        <f t="shared" si="202"/>
        <v>0</v>
      </c>
      <c r="CQ248" s="109">
        <f t="shared" si="203"/>
        <v>0</v>
      </c>
      <c r="CV248" s="109">
        <f t="shared" si="204"/>
        <v>0</v>
      </c>
      <c r="DA248" s="109">
        <f t="shared" si="205"/>
        <v>0</v>
      </c>
      <c r="DF248" s="109">
        <f t="shared" si="206"/>
        <v>0</v>
      </c>
      <c r="DK248" s="109">
        <f t="shared" si="207"/>
        <v>0</v>
      </c>
      <c r="DP248" s="109">
        <f t="shared" si="208"/>
        <v>0</v>
      </c>
      <c r="DU248" s="109">
        <f t="shared" si="209"/>
        <v>0</v>
      </c>
      <c r="DZ248" s="109">
        <f t="shared" si="210"/>
        <v>0</v>
      </c>
      <c r="EE248" s="109">
        <f t="shared" si="211"/>
        <v>0</v>
      </c>
      <c r="EF248" s="3"/>
      <c r="EG248" s="3"/>
      <c r="EH248" s="3"/>
      <c r="EI248" s="3"/>
      <c r="EJ248" s="109">
        <f t="shared" si="212"/>
        <v>0</v>
      </c>
      <c r="EK248" s="3">
        <f t="shared" si="213"/>
        <v>704</v>
      </c>
      <c r="EL248" t="str">
        <f>+VLOOKUP(A248,'[1]Listado jugadores VALORES'!$A:$D,4,FALSE)</f>
        <v>Defensa</v>
      </c>
      <c r="EM248">
        <f>+VLOOKUP(EK248,Clubes!$A:$O,15,FALSE)</f>
        <v>0</v>
      </c>
      <c r="EN248">
        <f>+VLOOKUP(EK248,Clubes!$A:$M,13,FALSE)</f>
        <v>1</v>
      </c>
      <c r="EO248">
        <f t="shared" si="214"/>
        <v>0</v>
      </c>
      <c r="EP248">
        <f t="shared" si="215"/>
        <v>0</v>
      </c>
      <c r="EQ248">
        <f t="shared" si="216"/>
        <v>0</v>
      </c>
      <c r="ER248">
        <f t="shared" si="217"/>
        <v>0</v>
      </c>
      <c r="ES248">
        <f t="shared" si="218"/>
        <v>0</v>
      </c>
      <c r="ET248">
        <f t="shared" si="219"/>
        <v>0</v>
      </c>
      <c r="EU248">
        <f t="shared" si="220"/>
        <v>0</v>
      </c>
      <c r="EV248">
        <f t="shared" si="221"/>
        <v>0</v>
      </c>
      <c r="EW248">
        <f t="shared" si="222"/>
        <v>0</v>
      </c>
      <c r="EX248">
        <f t="shared" si="223"/>
        <v>0</v>
      </c>
      <c r="EY248">
        <f t="shared" si="224"/>
        <v>0</v>
      </c>
      <c r="EZ248">
        <f t="shared" si="225"/>
        <v>0</v>
      </c>
      <c r="FA248">
        <f t="shared" si="226"/>
        <v>0</v>
      </c>
      <c r="FB248">
        <f t="shared" si="227"/>
        <v>0</v>
      </c>
      <c r="FC248">
        <f t="shared" si="228"/>
        <v>0</v>
      </c>
    </row>
    <row r="249" spans="1:159">
      <c r="A249" s="139">
        <v>777</v>
      </c>
      <c r="B249" s="139" t="s">
        <v>443</v>
      </c>
      <c r="C249" s="139">
        <v>7</v>
      </c>
      <c r="D249">
        <v>2</v>
      </c>
      <c r="E249" s="5">
        <v>4</v>
      </c>
      <c r="F249" s="5">
        <v>20</v>
      </c>
      <c r="G249" s="5">
        <v>3</v>
      </c>
      <c r="K249" s="109">
        <f t="shared" si="192"/>
        <v>0</v>
      </c>
      <c r="M249" s="109">
        <f t="shared" si="193"/>
        <v>0</v>
      </c>
      <c r="X249" s="109">
        <f t="shared" si="194"/>
        <v>0</v>
      </c>
      <c r="AI249" s="109">
        <f t="shared" si="195"/>
        <v>0</v>
      </c>
      <c r="AT249" s="109">
        <f t="shared" si="196"/>
        <v>0</v>
      </c>
      <c r="BA249" s="109">
        <f t="shared" si="197"/>
        <v>0</v>
      </c>
      <c r="BB249" s="113"/>
      <c r="BC249" s="113"/>
      <c r="BD249" s="113"/>
      <c r="BE249" s="113"/>
      <c r="BF249" s="113"/>
      <c r="BG249" s="113"/>
      <c r="BH249" s="113"/>
      <c r="BI249" s="113"/>
      <c r="BJ249" s="113"/>
      <c r="BK249" s="113"/>
      <c r="BL249" s="109">
        <f t="shared" si="198"/>
        <v>0</v>
      </c>
      <c r="BW249" s="109">
        <f t="shared" si="199"/>
        <v>0</v>
      </c>
      <c r="BZ249" s="109">
        <f t="shared" si="200"/>
        <v>0</v>
      </c>
      <c r="CA249" s="3"/>
      <c r="CB249" s="3"/>
      <c r="CC249" s="3"/>
      <c r="CD249" s="3"/>
      <c r="CE249" s="109">
        <f t="shared" si="201"/>
        <v>0</v>
      </c>
      <c r="CJ249" s="109">
        <f t="shared" si="202"/>
        <v>0</v>
      </c>
      <c r="CQ249" s="109">
        <f t="shared" si="203"/>
        <v>0</v>
      </c>
      <c r="CV249" s="109">
        <f t="shared" si="204"/>
        <v>0</v>
      </c>
      <c r="DA249" s="109">
        <f t="shared" si="205"/>
        <v>0</v>
      </c>
      <c r="DF249" s="109">
        <f t="shared" si="206"/>
        <v>0</v>
      </c>
      <c r="DK249" s="109">
        <f t="shared" si="207"/>
        <v>0</v>
      </c>
      <c r="DP249" s="109">
        <f t="shared" si="208"/>
        <v>0</v>
      </c>
      <c r="DU249" s="109">
        <f t="shared" si="209"/>
        <v>0</v>
      </c>
      <c r="DZ249" s="109">
        <f t="shared" si="210"/>
        <v>0</v>
      </c>
      <c r="EE249" s="109">
        <f t="shared" si="211"/>
        <v>0</v>
      </c>
      <c r="EF249" s="3"/>
      <c r="EG249" s="3"/>
      <c r="EH249" s="3"/>
      <c r="EI249" s="3"/>
      <c r="EJ249" s="109">
        <f t="shared" si="212"/>
        <v>0</v>
      </c>
      <c r="EK249" s="3">
        <f t="shared" si="213"/>
        <v>704</v>
      </c>
      <c r="EL249" t="str">
        <f>+VLOOKUP(A249,'[1]Listado jugadores VALORES'!$A:$D,4,FALSE)</f>
        <v>Volante</v>
      </c>
      <c r="EM249">
        <f>+VLOOKUP(EK249,Clubes!$A:$O,15,FALSE)</f>
        <v>0</v>
      </c>
      <c r="EN249">
        <f>+VLOOKUP(EK249,Clubes!$A:$M,13,FALSE)</f>
        <v>1</v>
      </c>
      <c r="EO249">
        <f t="shared" si="214"/>
        <v>0</v>
      </c>
      <c r="EP249">
        <f t="shared" si="215"/>
        <v>0</v>
      </c>
      <c r="EQ249">
        <f t="shared" si="216"/>
        <v>0</v>
      </c>
      <c r="ER249">
        <f t="shared" si="217"/>
        <v>0</v>
      </c>
      <c r="ES249">
        <f t="shared" si="218"/>
        <v>0</v>
      </c>
      <c r="ET249">
        <f t="shared" si="219"/>
        <v>0</v>
      </c>
      <c r="EU249">
        <f t="shared" si="220"/>
        <v>0</v>
      </c>
      <c r="EV249">
        <f t="shared" si="221"/>
        <v>0</v>
      </c>
      <c r="EW249">
        <f t="shared" si="222"/>
        <v>0</v>
      </c>
      <c r="EX249">
        <f t="shared" si="223"/>
        <v>0</v>
      </c>
      <c r="EY249">
        <f t="shared" si="224"/>
        <v>0</v>
      </c>
      <c r="EZ249">
        <f t="shared" si="225"/>
        <v>0</v>
      </c>
      <c r="FA249">
        <f t="shared" si="226"/>
        <v>0</v>
      </c>
      <c r="FB249">
        <f t="shared" si="227"/>
        <v>0</v>
      </c>
      <c r="FC249">
        <f t="shared" si="228"/>
        <v>0</v>
      </c>
    </row>
    <row r="250" spans="1:159">
      <c r="A250" s="139">
        <v>657</v>
      </c>
      <c r="B250" s="139" t="s">
        <v>444</v>
      </c>
      <c r="C250" s="139">
        <v>7</v>
      </c>
      <c r="D250">
        <v>2</v>
      </c>
      <c r="E250" s="5">
        <v>4</v>
      </c>
      <c r="F250" s="5">
        <v>20</v>
      </c>
      <c r="G250" s="5">
        <v>3</v>
      </c>
      <c r="K250" s="109">
        <f t="shared" si="192"/>
        <v>0</v>
      </c>
      <c r="M250" s="109">
        <f t="shared" si="193"/>
        <v>0</v>
      </c>
      <c r="X250" s="109">
        <f t="shared" si="194"/>
        <v>0</v>
      </c>
      <c r="AI250" s="109">
        <f t="shared" si="195"/>
        <v>0</v>
      </c>
      <c r="AT250" s="109">
        <f t="shared" si="196"/>
        <v>0</v>
      </c>
      <c r="BA250" s="109">
        <f t="shared" si="197"/>
        <v>0</v>
      </c>
      <c r="BB250" s="113"/>
      <c r="BC250" s="113"/>
      <c r="BD250" s="113"/>
      <c r="BE250" s="113"/>
      <c r="BF250" s="113"/>
      <c r="BG250" s="113"/>
      <c r="BH250" s="113"/>
      <c r="BI250" s="113"/>
      <c r="BJ250" s="113"/>
      <c r="BK250" s="113"/>
      <c r="BL250" s="109">
        <f t="shared" si="198"/>
        <v>0</v>
      </c>
      <c r="BW250" s="109">
        <f t="shared" si="199"/>
        <v>0</v>
      </c>
      <c r="BZ250" s="109">
        <f t="shared" si="200"/>
        <v>0</v>
      </c>
      <c r="CA250" s="3"/>
      <c r="CB250" s="3"/>
      <c r="CC250" s="3"/>
      <c r="CD250" s="3"/>
      <c r="CE250" s="109">
        <f t="shared" si="201"/>
        <v>0</v>
      </c>
      <c r="CJ250" s="109">
        <f t="shared" si="202"/>
        <v>0</v>
      </c>
      <c r="CQ250" s="109">
        <f t="shared" si="203"/>
        <v>0</v>
      </c>
      <c r="CV250" s="109">
        <f t="shared" si="204"/>
        <v>0</v>
      </c>
      <c r="DA250" s="109">
        <f t="shared" si="205"/>
        <v>0</v>
      </c>
      <c r="DF250" s="109">
        <f t="shared" si="206"/>
        <v>0</v>
      </c>
      <c r="DK250" s="109">
        <f t="shared" si="207"/>
        <v>0</v>
      </c>
      <c r="DP250" s="109">
        <f t="shared" si="208"/>
        <v>0</v>
      </c>
      <c r="DU250" s="109">
        <f t="shared" si="209"/>
        <v>0</v>
      </c>
      <c r="DZ250" s="109">
        <f t="shared" si="210"/>
        <v>0</v>
      </c>
      <c r="EE250" s="109">
        <f t="shared" si="211"/>
        <v>0</v>
      </c>
      <c r="EF250" s="3"/>
      <c r="EG250" s="3"/>
      <c r="EH250" s="3"/>
      <c r="EI250" s="3"/>
      <c r="EJ250" s="109">
        <f t="shared" si="212"/>
        <v>0</v>
      </c>
      <c r="EK250" s="3">
        <f t="shared" si="213"/>
        <v>704</v>
      </c>
      <c r="EL250" t="str">
        <f>+VLOOKUP(A250,'[1]Listado jugadores VALORES'!$A:$D,4,FALSE)</f>
        <v>Defensa</v>
      </c>
      <c r="EM250">
        <f>+VLOOKUP(EK250,Clubes!$A:$O,15,FALSE)</f>
        <v>0</v>
      </c>
      <c r="EN250">
        <f>+VLOOKUP(EK250,Clubes!$A:$M,13,FALSE)</f>
        <v>1</v>
      </c>
      <c r="EO250">
        <f t="shared" si="214"/>
        <v>0</v>
      </c>
      <c r="EP250">
        <f t="shared" si="215"/>
        <v>0</v>
      </c>
      <c r="EQ250">
        <f t="shared" si="216"/>
        <v>0</v>
      </c>
      <c r="ER250">
        <f t="shared" si="217"/>
        <v>0</v>
      </c>
      <c r="ES250">
        <f t="shared" si="218"/>
        <v>0</v>
      </c>
      <c r="ET250">
        <f t="shared" si="219"/>
        <v>0</v>
      </c>
      <c r="EU250">
        <f t="shared" si="220"/>
        <v>0</v>
      </c>
      <c r="EV250">
        <f t="shared" si="221"/>
        <v>0</v>
      </c>
      <c r="EW250">
        <f t="shared" si="222"/>
        <v>0</v>
      </c>
      <c r="EX250">
        <f t="shared" si="223"/>
        <v>0</v>
      </c>
      <c r="EY250">
        <f t="shared" si="224"/>
        <v>0</v>
      </c>
      <c r="EZ250">
        <f t="shared" si="225"/>
        <v>0</v>
      </c>
      <c r="FA250">
        <f t="shared" si="226"/>
        <v>0</v>
      </c>
      <c r="FB250">
        <f t="shared" si="227"/>
        <v>0</v>
      </c>
      <c r="FC250">
        <f t="shared" si="228"/>
        <v>0</v>
      </c>
    </row>
    <row r="251" spans="1:159">
      <c r="A251" s="139">
        <v>1957</v>
      </c>
      <c r="B251" s="139" t="s">
        <v>575</v>
      </c>
      <c r="C251" s="139">
        <v>18</v>
      </c>
      <c r="D251">
        <v>1</v>
      </c>
      <c r="E251" s="5">
        <v>5</v>
      </c>
      <c r="F251" s="5">
        <v>26</v>
      </c>
      <c r="G251" s="5">
        <v>2</v>
      </c>
      <c r="K251" s="109">
        <f t="shared" ref="K251:K304" si="229">COUNTIF(I251:J251,"&gt;0")</f>
        <v>0</v>
      </c>
      <c r="M251" s="109">
        <f t="shared" ref="M251:M304" si="230">COUNTIF(L251,"&gt;0")</f>
        <v>0</v>
      </c>
      <c r="X251" s="109">
        <f t="shared" ref="X251:X304" si="231">COUNTIF(N251:W251,"&gt;0")</f>
        <v>0</v>
      </c>
      <c r="AI251" s="109">
        <f t="shared" ref="AI251:AI304" si="232">COUNTIF(Y251:AH251,"&gt;0")</f>
        <v>0</v>
      </c>
      <c r="AT251" s="109">
        <f t="shared" ref="AT251:AT304" si="233">COUNTIF(AJ251:AS251,"&gt;0")</f>
        <v>0</v>
      </c>
      <c r="BA251" s="109">
        <f t="shared" ref="BA251:BA304" si="234">COUNTIF(AV251:AZ251,"&gt;0")</f>
        <v>0</v>
      </c>
      <c r="BB251" s="113"/>
      <c r="BC251" s="113"/>
      <c r="BD251" s="113"/>
      <c r="BE251" s="113"/>
      <c r="BF251" s="113"/>
      <c r="BG251" s="113"/>
      <c r="BH251" s="113"/>
      <c r="BI251" s="113"/>
      <c r="BJ251" s="113"/>
      <c r="BK251" s="113"/>
      <c r="BL251" s="109">
        <f t="shared" ref="BL251:BL304" si="235">COUNTIF(BB251:BK251,"&gt;0")</f>
        <v>0</v>
      </c>
      <c r="BW251" s="109">
        <f t="shared" ref="BW251:BW304" si="236">COUNTIF(BM251:BV251,"&gt;0")</f>
        <v>0</v>
      </c>
      <c r="BZ251" s="109">
        <f t="shared" ref="BZ251:BZ304" si="237">SUM(BX251:BY251)</f>
        <v>0</v>
      </c>
      <c r="CA251" s="3"/>
      <c r="CB251" s="3"/>
      <c r="CC251" s="3"/>
      <c r="CD251" s="3"/>
      <c r="CE251" s="109">
        <f t="shared" ref="CE251:CE304" si="238">COUNTIF(CA251:CD251,"&gt;0")</f>
        <v>0</v>
      </c>
      <c r="CJ251" s="109">
        <f t="shared" ref="CJ251:CJ304" si="239">COUNTIF(CF251:CI251,"&gt;0")</f>
        <v>0</v>
      </c>
      <c r="CQ251" s="109">
        <f t="shared" ref="CQ251:CQ304" si="240">COUNTIF(CM251:CP251,"&gt;0")</f>
        <v>0</v>
      </c>
      <c r="CV251" s="109">
        <f t="shared" ref="CV251:CV304" si="241">COUNTIF(CR251:CU251,"&gt;0")</f>
        <v>0</v>
      </c>
      <c r="DA251" s="109">
        <f t="shared" ref="DA251:DA304" si="242">COUNTIF(CW251:CZ251,"&gt;0")</f>
        <v>0</v>
      </c>
      <c r="DF251" s="109">
        <f t="shared" ref="DF251:DF304" si="243">COUNTIF(DB251:DE251,"&gt;0")</f>
        <v>0</v>
      </c>
      <c r="DK251" s="109">
        <f t="shared" ref="DK251:DK304" si="244">COUNTIF(DG251:DJ251,"&gt;0")</f>
        <v>0</v>
      </c>
      <c r="DP251" s="109">
        <f t="shared" ref="DP251:DP304" si="245">COUNTIF(DL251:DO251,"&gt;0")</f>
        <v>0</v>
      </c>
      <c r="DU251" s="109">
        <f t="shared" ref="DU251:DU304" si="246">COUNTIF(DQ251:DT251,"&gt;0")</f>
        <v>0</v>
      </c>
      <c r="DZ251" s="109">
        <f t="shared" ref="DZ251:DZ304" si="247">COUNTIF(DV251:DY251,"&gt;0")</f>
        <v>0</v>
      </c>
      <c r="EE251" s="109">
        <f t="shared" ref="EE251:EE304" si="248">COUNTIF(EA251:ED251,"&gt;0")</f>
        <v>0</v>
      </c>
      <c r="EF251" s="3"/>
      <c r="EG251" s="3"/>
      <c r="EH251" s="3"/>
      <c r="EI251" s="3"/>
      <c r="EJ251" s="109">
        <f t="shared" ref="EJ251:EJ304" si="249">COUNTIF(EF251:EI251,"&gt;0")</f>
        <v>0</v>
      </c>
      <c r="EK251" s="3">
        <f t="shared" ref="EK251:EK304" si="250">+C251*100+E251</f>
        <v>1805</v>
      </c>
      <c r="EL251" t="str">
        <f>+VLOOKUP(A251,'[1]Listado jugadores VALORES'!$A:$D,4,FALSE)</f>
        <v>Volante</v>
      </c>
      <c r="EM251">
        <f>+VLOOKUP(EK251,Clubes!$A:$O,15,FALSE)</f>
        <v>1</v>
      </c>
      <c r="EN251">
        <f>+VLOOKUP(EK251,Clubes!$A:$M,13,FALSE)</f>
        <v>1</v>
      </c>
      <c r="EO251">
        <f t="shared" si="214"/>
        <v>1</v>
      </c>
      <c r="EP251">
        <f t="shared" si="215"/>
        <v>0</v>
      </c>
      <c r="EQ251">
        <f t="shared" si="216"/>
        <v>0</v>
      </c>
      <c r="ER251">
        <f t="shared" si="217"/>
        <v>0</v>
      </c>
      <c r="ES251">
        <f t="shared" si="218"/>
        <v>0</v>
      </c>
      <c r="ET251">
        <f t="shared" si="219"/>
        <v>0</v>
      </c>
      <c r="EU251">
        <f t="shared" si="220"/>
        <v>0</v>
      </c>
      <c r="EV251">
        <f t="shared" si="221"/>
        <v>0</v>
      </c>
      <c r="EW251">
        <f t="shared" si="222"/>
        <v>0</v>
      </c>
      <c r="EX251">
        <f t="shared" si="223"/>
        <v>0</v>
      </c>
      <c r="EY251">
        <f t="shared" si="224"/>
        <v>0</v>
      </c>
      <c r="EZ251">
        <f t="shared" si="225"/>
        <v>0</v>
      </c>
      <c r="FA251">
        <f t="shared" si="226"/>
        <v>0</v>
      </c>
      <c r="FB251">
        <f t="shared" si="227"/>
        <v>0</v>
      </c>
      <c r="FC251">
        <f t="shared" si="228"/>
        <v>1</v>
      </c>
    </row>
    <row r="252" spans="1:159">
      <c r="A252" s="145">
        <v>1967</v>
      </c>
      <c r="B252" s="139" t="s">
        <v>576</v>
      </c>
      <c r="C252" s="139">
        <v>18</v>
      </c>
      <c r="D252">
        <v>1</v>
      </c>
      <c r="E252" s="5">
        <v>5</v>
      </c>
      <c r="F252" s="5">
        <v>26</v>
      </c>
      <c r="G252" s="5">
        <v>1</v>
      </c>
      <c r="H252" s="5">
        <f>45+23</f>
        <v>68</v>
      </c>
      <c r="K252" s="109">
        <f t="shared" si="229"/>
        <v>0</v>
      </c>
      <c r="M252" s="109">
        <f t="shared" si="230"/>
        <v>0</v>
      </c>
      <c r="X252" s="109">
        <f t="shared" si="231"/>
        <v>0</v>
      </c>
      <c r="AI252" s="109">
        <f t="shared" si="232"/>
        <v>0</v>
      </c>
      <c r="AT252" s="109">
        <f t="shared" si="233"/>
        <v>0</v>
      </c>
      <c r="BA252" s="109">
        <f t="shared" si="234"/>
        <v>0</v>
      </c>
      <c r="BB252" s="113"/>
      <c r="BC252" s="113"/>
      <c r="BD252" s="113"/>
      <c r="BE252" s="113"/>
      <c r="BF252" s="113"/>
      <c r="BG252" s="113"/>
      <c r="BH252" s="113"/>
      <c r="BI252" s="113"/>
      <c r="BJ252" s="113"/>
      <c r="BK252" s="113"/>
      <c r="BL252" s="109">
        <f t="shared" si="235"/>
        <v>0</v>
      </c>
      <c r="BW252" s="109">
        <f t="shared" si="236"/>
        <v>0</v>
      </c>
      <c r="BZ252" s="109">
        <f t="shared" si="237"/>
        <v>0</v>
      </c>
      <c r="CA252" s="3"/>
      <c r="CB252" s="3"/>
      <c r="CC252" s="3"/>
      <c r="CD252" s="3"/>
      <c r="CE252" s="109">
        <f t="shared" si="238"/>
        <v>0</v>
      </c>
      <c r="CJ252" s="109">
        <f t="shared" si="239"/>
        <v>0</v>
      </c>
      <c r="CQ252" s="109">
        <f t="shared" si="240"/>
        <v>0</v>
      </c>
      <c r="CV252" s="109">
        <f t="shared" si="241"/>
        <v>0</v>
      </c>
      <c r="DA252" s="109">
        <f t="shared" si="242"/>
        <v>0</v>
      </c>
      <c r="DF252" s="109">
        <f t="shared" si="243"/>
        <v>0</v>
      </c>
      <c r="DK252" s="109">
        <f t="shared" si="244"/>
        <v>0</v>
      </c>
      <c r="DP252" s="109">
        <f t="shared" si="245"/>
        <v>0</v>
      </c>
      <c r="DU252" s="109">
        <f t="shared" si="246"/>
        <v>0</v>
      </c>
      <c r="DZ252" s="109">
        <f t="shared" si="247"/>
        <v>0</v>
      </c>
      <c r="EE252" s="109">
        <f t="shared" si="248"/>
        <v>0</v>
      </c>
      <c r="EF252" s="3"/>
      <c r="EG252" s="3"/>
      <c r="EH252" s="3"/>
      <c r="EI252" s="3"/>
      <c r="EJ252" s="109">
        <f t="shared" si="249"/>
        <v>0</v>
      </c>
      <c r="EK252" s="3">
        <f t="shared" si="250"/>
        <v>1805</v>
      </c>
      <c r="EL252" t="str">
        <f>+VLOOKUP(A252,'[1]Listado jugadores VALORES'!$A:$D,4,FALSE)</f>
        <v>Delantero</v>
      </c>
      <c r="EM252">
        <f>+VLOOKUP(EK252,Clubes!$A:$O,15,FALSE)</f>
        <v>1</v>
      </c>
      <c r="EN252">
        <f>+VLOOKUP(EK252,Clubes!$A:$M,13,FALSE)</f>
        <v>1</v>
      </c>
      <c r="EO252">
        <f t="shared" si="214"/>
        <v>2</v>
      </c>
      <c r="EP252">
        <f t="shared" si="215"/>
        <v>2</v>
      </c>
      <c r="EQ252">
        <f t="shared" si="216"/>
        <v>0</v>
      </c>
      <c r="ER252">
        <f t="shared" si="217"/>
        <v>0</v>
      </c>
      <c r="ES252">
        <f t="shared" si="218"/>
        <v>0</v>
      </c>
      <c r="ET252">
        <f t="shared" si="219"/>
        <v>0</v>
      </c>
      <c r="EU252">
        <f t="shared" si="220"/>
        <v>0</v>
      </c>
      <c r="EV252">
        <f t="shared" si="221"/>
        <v>0</v>
      </c>
      <c r="EW252">
        <f t="shared" si="222"/>
        <v>0</v>
      </c>
      <c r="EX252">
        <f t="shared" si="223"/>
        <v>0</v>
      </c>
      <c r="EY252">
        <f t="shared" si="224"/>
        <v>0</v>
      </c>
      <c r="EZ252">
        <f t="shared" si="225"/>
        <v>0</v>
      </c>
      <c r="FA252">
        <f t="shared" si="226"/>
        <v>0</v>
      </c>
      <c r="FB252">
        <f t="shared" si="227"/>
        <v>1</v>
      </c>
      <c r="FC252">
        <f t="shared" si="228"/>
        <v>5</v>
      </c>
    </row>
    <row r="253" spans="1:159">
      <c r="A253" s="139">
        <v>247</v>
      </c>
      <c r="B253" s="140" t="s">
        <v>577</v>
      </c>
      <c r="C253" s="139">
        <v>18</v>
      </c>
      <c r="D253">
        <v>1</v>
      </c>
      <c r="E253" s="5">
        <v>5</v>
      </c>
      <c r="F253" s="5">
        <v>26</v>
      </c>
      <c r="G253" s="5">
        <v>3</v>
      </c>
      <c r="K253" s="109">
        <f t="shared" si="229"/>
        <v>0</v>
      </c>
      <c r="M253" s="109">
        <f t="shared" si="230"/>
        <v>0</v>
      </c>
      <c r="X253" s="109">
        <f t="shared" si="231"/>
        <v>0</v>
      </c>
      <c r="AI253" s="109">
        <f t="shared" si="232"/>
        <v>0</v>
      </c>
      <c r="AT253" s="109">
        <f t="shared" si="233"/>
        <v>0</v>
      </c>
      <c r="BA253" s="109">
        <f t="shared" si="234"/>
        <v>0</v>
      </c>
      <c r="BB253" s="113"/>
      <c r="BC253" s="113"/>
      <c r="BD253" s="113"/>
      <c r="BE253" s="113"/>
      <c r="BF253" s="113"/>
      <c r="BG253" s="113"/>
      <c r="BH253" s="113"/>
      <c r="BI253" s="113"/>
      <c r="BJ253" s="113"/>
      <c r="BK253" s="113"/>
      <c r="BL253" s="109">
        <f t="shared" si="235"/>
        <v>0</v>
      </c>
      <c r="BW253" s="109">
        <f t="shared" si="236"/>
        <v>0</v>
      </c>
      <c r="BZ253" s="109">
        <f t="shared" si="237"/>
        <v>0</v>
      </c>
      <c r="CA253" s="3"/>
      <c r="CB253" s="3"/>
      <c r="CC253" s="3"/>
      <c r="CD253" s="3"/>
      <c r="CE253" s="109">
        <f t="shared" si="238"/>
        <v>0</v>
      </c>
      <c r="CJ253" s="109">
        <f t="shared" si="239"/>
        <v>0</v>
      </c>
      <c r="CQ253" s="109">
        <f t="shared" si="240"/>
        <v>0</v>
      </c>
      <c r="CV253" s="109">
        <f t="shared" si="241"/>
        <v>0</v>
      </c>
      <c r="DA253" s="109">
        <f t="shared" si="242"/>
        <v>0</v>
      </c>
      <c r="DF253" s="109">
        <f t="shared" si="243"/>
        <v>0</v>
      </c>
      <c r="DK253" s="109">
        <f t="shared" si="244"/>
        <v>0</v>
      </c>
      <c r="DP253" s="109">
        <f t="shared" si="245"/>
        <v>0</v>
      </c>
      <c r="DU253" s="109">
        <f t="shared" si="246"/>
        <v>0</v>
      </c>
      <c r="DZ253" s="109">
        <f t="shared" si="247"/>
        <v>0</v>
      </c>
      <c r="EE253" s="109">
        <f t="shared" si="248"/>
        <v>0</v>
      </c>
      <c r="EF253" s="3"/>
      <c r="EG253" s="3"/>
      <c r="EH253" s="3"/>
      <c r="EI253" s="3"/>
      <c r="EJ253" s="109">
        <f t="shared" si="249"/>
        <v>0</v>
      </c>
      <c r="EK253" s="3">
        <f t="shared" si="250"/>
        <v>1805</v>
      </c>
      <c r="EL253" t="str">
        <f>+VLOOKUP(A253,'[1]Listado jugadores VALORES'!$A:$D,4,FALSE)</f>
        <v>Volante</v>
      </c>
      <c r="EM253">
        <f>+VLOOKUP(EK253,Clubes!$A:$O,15,FALSE)</f>
        <v>1</v>
      </c>
      <c r="EN253">
        <f>+VLOOKUP(EK253,Clubes!$A:$M,13,FALSE)</f>
        <v>1</v>
      </c>
      <c r="EO253">
        <f t="shared" si="214"/>
        <v>0</v>
      </c>
      <c r="EP253">
        <f t="shared" si="215"/>
        <v>0</v>
      </c>
      <c r="EQ253">
        <f t="shared" si="216"/>
        <v>0</v>
      </c>
      <c r="ER253">
        <f t="shared" si="217"/>
        <v>0</v>
      </c>
      <c r="ES253">
        <f t="shared" si="218"/>
        <v>0</v>
      </c>
      <c r="ET253">
        <f t="shared" si="219"/>
        <v>0</v>
      </c>
      <c r="EU253">
        <f t="shared" si="220"/>
        <v>0</v>
      </c>
      <c r="EV253">
        <f t="shared" si="221"/>
        <v>0</v>
      </c>
      <c r="EW253">
        <f t="shared" si="222"/>
        <v>0</v>
      </c>
      <c r="EX253">
        <f t="shared" si="223"/>
        <v>0</v>
      </c>
      <c r="EY253">
        <f t="shared" si="224"/>
        <v>0</v>
      </c>
      <c r="EZ253">
        <f t="shared" si="225"/>
        <v>0</v>
      </c>
      <c r="FA253">
        <f t="shared" si="226"/>
        <v>0</v>
      </c>
      <c r="FB253">
        <f t="shared" si="227"/>
        <v>0</v>
      </c>
      <c r="FC253">
        <f t="shared" si="228"/>
        <v>0</v>
      </c>
    </row>
    <row r="254" spans="1:159">
      <c r="A254" s="139">
        <v>252</v>
      </c>
      <c r="B254" s="139" t="s">
        <v>578</v>
      </c>
      <c r="C254" s="139">
        <v>18</v>
      </c>
      <c r="D254">
        <v>1</v>
      </c>
      <c r="E254" s="5">
        <v>5</v>
      </c>
      <c r="F254" s="5">
        <v>26</v>
      </c>
      <c r="G254" s="5">
        <v>1</v>
      </c>
      <c r="H254" s="5">
        <v>90</v>
      </c>
      <c r="K254" s="109">
        <f t="shared" si="229"/>
        <v>0</v>
      </c>
      <c r="M254" s="109">
        <f t="shared" si="230"/>
        <v>0</v>
      </c>
      <c r="X254" s="109">
        <f t="shared" si="231"/>
        <v>0</v>
      </c>
      <c r="AI254" s="109">
        <f t="shared" si="232"/>
        <v>0</v>
      </c>
      <c r="AT254" s="109">
        <f t="shared" si="233"/>
        <v>0</v>
      </c>
      <c r="AU254" s="3">
        <v>1</v>
      </c>
      <c r="AV254" s="3">
        <v>701</v>
      </c>
      <c r="BA254" s="109">
        <f t="shared" si="234"/>
        <v>1</v>
      </c>
      <c r="BB254" s="113"/>
      <c r="BC254" s="113"/>
      <c r="BD254" s="113"/>
      <c r="BE254" s="113"/>
      <c r="BF254" s="113"/>
      <c r="BG254" s="113"/>
      <c r="BH254" s="113"/>
      <c r="BI254" s="113"/>
      <c r="BJ254" s="113"/>
      <c r="BK254" s="113"/>
      <c r="BL254" s="109">
        <f t="shared" si="235"/>
        <v>0</v>
      </c>
      <c r="BW254" s="109">
        <f t="shared" si="236"/>
        <v>0</v>
      </c>
      <c r="BZ254" s="109">
        <f t="shared" si="237"/>
        <v>0</v>
      </c>
      <c r="CA254" s="3"/>
      <c r="CB254" s="3"/>
      <c r="CC254" s="3"/>
      <c r="CD254" s="3"/>
      <c r="CE254" s="109">
        <f t="shared" si="238"/>
        <v>0</v>
      </c>
      <c r="CJ254" s="109">
        <f t="shared" si="239"/>
        <v>0</v>
      </c>
      <c r="CQ254" s="109">
        <f t="shared" si="240"/>
        <v>0</v>
      </c>
      <c r="CV254" s="109">
        <f t="shared" si="241"/>
        <v>0</v>
      </c>
      <c r="DA254" s="109">
        <f t="shared" si="242"/>
        <v>0</v>
      </c>
      <c r="DF254" s="109">
        <f t="shared" si="243"/>
        <v>0</v>
      </c>
      <c r="DK254" s="109">
        <f t="shared" si="244"/>
        <v>0</v>
      </c>
      <c r="DP254" s="109">
        <f t="shared" si="245"/>
        <v>0</v>
      </c>
      <c r="DU254" s="109">
        <f t="shared" si="246"/>
        <v>0</v>
      </c>
      <c r="DZ254" s="109">
        <f t="shared" si="247"/>
        <v>0</v>
      </c>
      <c r="EE254" s="109">
        <f t="shared" si="248"/>
        <v>0</v>
      </c>
      <c r="EF254" s="3"/>
      <c r="EG254" s="3"/>
      <c r="EH254" s="3"/>
      <c r="EI254" s="3"/>
      <c r="EJ254" s="109">
        <f t="shared" si="249"/>
        <v>0</v>
      </c>
      <c r="EK254" s="3">
        <f t="shared" si="250"/>
        <v>1805</v>
      </c>
      <c r="EL254" t="str">
        <f>+VLOOKUP(A254,'[1]Listado jugadores VALORES'!$A:$D,4,FALSE)</f>
        <v>Volante</v>
      </c>
      <c r="EM254">
        <f>+VLOOKUP(EK254,Clubes!$A:$O,15,FALSE)</f>
        <v>1</v>
      </c>
      <c r="EN254">
        <f>+VLOOKUP(EK254,Clubes!$A:$M,13,FALSE)</f>
        <v>1</v>
      </c>
      <c r="EO254">
        <f t="shared" si="214"/>
        <v>2</v>
      </c>
      <c r="EP254">
        <f t="shared" si="215"/>
        <v>2</v>
      </c>
      <c r="EQ254">
        <f t="shared" si="216"/>
        <v>0</v>
      </c>
      <c r="ER254">
        <f t="shared" si="217"/>
        <v>0</v>
      </c>
      <c r="ES254">
        <f t="shared" si="218"/>
        <v>0</v>
      </c>
      <c r="ET254">
        <f t="shared" si="219"/>
        <v>0</v>
      </c>
      <c r="EU254">
        <f t="shared" si="220"/>
        <v>3</v>
      </c>
      <c r="EV254">
        <f t="shared" si="221"/>
        <v>0</v>
      </c>
      <c r="EW254">
        <f t="shared" si="222"/>
        <v>0</v>
      </c>
      <c r="EX254">
        <f t="shared" si="223"/>
        <v>0</v>
      </c>
      <c r="EY254">
        <f t="shared" si="224"/>
        <v>0</v>
      </c>
      <c r="EZ254">
        <f t="shared" si="225"/>
        <v>0</v>
      </c>
      <c r="FA254">
        <f t="shared" si="226"/>
        <v>0</v>
      </c>
      <c r="FB254">
        <f t="shared" si="227"/>
        <v>1</v>
      </c>
      <c r="FC254">
        <f t="shared" si="228"/>
        <v>8</v>
      </c>
    </row>
    <row r="255" spans="1:159">
      <c r="A255" s="139">
        <v>1920</v>
      </c>
      <c r="B255" s="139" t="s">
        <v>579</v>
      </c>
      <c r="C255" s="139">
        <v>18</v>
      </c>
      <c r="D255">
        <v>1</v>
      </c>
      <c r="E255" s="5">
        <v>5</v>
      </c>
      <c r="F255" s="5">
        <v>26</v>
      </c>
      <c r="G255" s="5">
        <v>3</v>
      </c>
      <c r="K255" s="109">
        <f t="shared" si="229"/>
        <v>0</v>
      </c>
      <c r="M255" s="109">
        <f t="shared" si="230"/>
        <v>0</v>
      </c>
      <c r="X255" s="109">
        <f t="shared" si="231"/>
        <v>0</v>
      </c>
      <c r="AI255" s="109">
        <f t="shared" si="232"/>
        <v>0</v>
      </c>
      <c r="AT255" s="109">
        <f t="shared" si="233"/>
        <v>0</v>
      </c>
      <c r="BA255" s="109">
        <f t="shared" si="234"/>
        <v>0</v>
      </c>
      <c r="BB255" s="113"/>
      <c r="BC255" s="113"/>
      <c r="BD255" s="113"/>
      <c r="BE255" s="113"/>
      <c r="BF255" s="113"/>
      <c r="BG255" s="113"/>
      <c r="BH255" s="113"/>
      <c r="BI255" s="113"/>
      <c r="BJ255" s="113"/>
      <c r="BK255" s="113"/>
      <c r="BL255" s="109">
        <f t="shared" si="235"/>
        <v>0</v>
      </c>
      <c r="BW255" s="109">
        <f t="shared" si="236"/>
        <v>0</v>
      </c>
      <c r="BZ255" s="109">
        <f t="shared" si="237"/>
        <v>0</v>
      </c>
      <c r="CA255" s="3"/>
      <c r="CB255" s="3"/>
      <c r="CC255" s="3"/>
      <c r="CD255" s="3"/>
      <c r="CE255" s="109">
        <f t="shared" si="238"/>
        <v>0</v>
      </c>
      <c r="CJ255" s="109">
        <f t="shared" si="239"/>
        <v>0</v>
      </c>
      <c r="CQ255" s="109">
        <f t="shared" si="240"/>
        <v>0</v>
      </c>
      <c r="CV255" s="109">
        <f t="shared" si="241"/>
        <v>0</v>
      </c>
      <c r="DA255" s="109">
        <f t="shared" si="242"/>
        <v>0</v>
      </c>
      <c r="DF255" s="109">
        <f t="shared" si="243"/>
        <v>0</v>
      </c>
      <c r="DK255" s="109">
        <f t="shared" si="244"/>
        <v>0</v>
      </c>
      <c r="DP255" s="109">
        <f t="shared" si="245"/>
        <v>0</v>
      </c>
      <c r="DU255" s="109">
        <f t="shared" si="246"/>
        <v>0</v>
      </c>
      <c r="DZ255" s="109">
        <f t="shared" si="247"/>
        <v>0</v>
      </c>
      <c r="EE255" s="109">
        <f t="shared" si="248"/>
        <v>0</v>
      </c>
      <c r="EF255" s="3"/>
      <c r="EG255" s="3"/>
      <c r="EH255" s="3"/>
      <c r="EI255" s="3"/>
      <c r="EJ255" s="109">
        <f t="shared" si="249"/>
        <v>0</v>
      </c>
      <c r="EK255" s="3">
        <f t="shared" si="250"/>
        <v>1805</v>
      </c>
      <c r="EL255" t="str">
        <f>+VLOOKUP(A255,'[1]Listado jugadores VALORES'!$A:$D,4,FALSE)</f>
        <v>Volante</v>
      </c>
      <c r="EM255">
        <f>+VLOOKUP(EK255,Clubes!$A:$O,15,FALSE)</f>
        <v>1</v>
      </c>
      <c r="EN255">
        <f>+VLOOKUP(EK255,Clubes!$A:$M,13,FALSE)</f>
        <v>1</v>
      </c>
      <c r="EO255">
        <f t="shared" si="214"/>
        <v>0</v>
      </c>
      <c r="EP255">
        <f t="shared" si="215"/>
        <v>0</v>
      </c>
      <c r="EQ255">
        <f t="shared" si="216"/>
        <v>0</v>
      </c>
      <c r="ER255">
        <f t="shared" si="217"/>
        <v>0</v>
      </c>
      <c r="ES255">
        <f t="shared" si="218"/>
        <v>0</v>
      </c>
      <c r="ET255">
        <f t="shared" si="219"/>
        <v>0</v>
      </c>
      <c r="EU255">
        <f t="shared" si="220"/>
        <v>0</v>
      </c>
      <c r="EV255">
        <f t="shared" si="221"/>
        <v>0</v>
      </c>
      <c r="EW255">
        <f t="shared" si="222"/>
        <v>0</v>
      </c>
      <c r="EX255">
        <f t="shared" si="223"/>
        <v>0</v>
      </c>
      <c r="EY255">
        <f t="shared" si="224"/>
        <v>0</v>
      </c>
      <c r="EZ255">
        <f t="shared" si="225"/>
        <v>0</v>
      </c>
      <c r="FA255">
        <f t="shared" si="226"/>
        <v>0</v>
      </c>
      <c r="FB255">
        <f t="shared" si="227"/>
        <v>0</v>
      </c>
      <c r="FC255">
        <f t="shared" si="228"/>
        <v>0</v>
      </c>
    </row>
    <row r="256" spans="1:159">
      <c r="A256" s="139">
        <v>873</v>
      </c>
      <c r="B256" s="139" t="s">
        <v>580</v>
      </c>
      <c r="C256" s="139">
        <v>18</v>
      </c>
      <c r="D256">
        <v>1</v>
      </c>
      <c r="E256" s="5">
        <v>5</v>
      </c>
      <c r="F256" s="5">
        <v>26</v>
      </c>
      <c r="G256" s="5">
        <v>3</v>
      </c>
      <c r="K256" s="109">
        <f t="shared" si="229"/>
        <v>0</v>
      </c>
      <c r="M256" s="109">
        <f t="shared" si="230"/>
        <v>0</v>
      </c>
      <c r="X256" s="109">
        <f t="shared" si="231"/>
        <v>0</v>
      </c>
      <c r="AI256" s="109">
        <f t="shared" si="232"/>
        <v>0</v>
      </c>
      <c r="AT256" s="109">
        <f t="shared" si="233"/>
        <v>0</v>
      </c>
      <c r="BA256" s="109">
        <f t="shared" si="234"/>
        <v>0</v>
      </c>
      <c r="BB256" s="113"/>
      <c r="BC256" s="113"/>
      <c r="BD256" s="113"/>
      <c r="BE256" s="113"/>
      <c r="BF256" s="113"/>
      <c r="BG256" s="113"/>
      <c r="BH256" s="113"/>
      <c r="BI256" s="113"/>
      <c r="BJ256" s="113"/>
      <c r="BK256" s="113"/>
      <c r="BL256" s="109">
        <f t="shared" si="235"/>
        <v>0</v>
      </c>
      <c r="BW256" s="109">
        <f t="shared" si="236"/>
        <v>0</v>
      </c>
      <c r="BZ256" s="109">
        <f t="shared" si="237"/>
        <v>0</v>
      </c>
      <c r="CA256" s="3"/>
      <c r="CB256" s="3"/>
      <c r="CC256" s="3"/>
      <c r="CD256" s="3"/>
      <c r="CE256" s="109">
        <f t="shared" si="238"/>
        <v>0</v>
      </c>
      <c r="CJ256" s="109">
        <f t="shared" si="239"/>
        <v>0</v>
      </c>
      <c r="CQ256" s="109">
        <f t="shared" si="240"/>
        <v>0</v>
      </c>
      <c r="CV256" s="109">
        <f t="shared" si="241"/>
        <v>0</v>
      </c>
      <c r="DA256" s="109">
        <f t="shared" si="242"/>
        <v>0</v>
      </c>
      <c r="DF256" s="109">
        <f t="shared" si="243"/>
        <v>0</v>
      </c>
      <c r="DK256" s="109">
        <f t="shared" si="244"/>
        <v>0</v>
      </c>
      <c r="DP256" s="109">
        <f t="shared" si="245"/>
        <v>0</v>
      </c>
      <c r="DU256" s="109">
        <f t="shared" si="246"/>
        <v>0</v>
      </c>
      <c r="DZ256" s="109">
        <f t="shared" si="247"/>
        <v>0</v>
      </c>
      <c r="EE256" s="109">
        <f t="shared" si="248"/>
        <v>0</v>
      </c>
      <c r="EF256" s="3"/>
      <c r="EG256" s="3"/>
      <c r="EH256" s="3"/>
      <c r="EI256" s="3"/>
      <c r="EJ256" s="109">
        <f t="shared" si="249"/>
        <v>0</v>
      </c>
      <c r="EK256" s="3">
        <f t="shared" si="250"/>
        <v>1805</v>
      </c>
      <c r="EL256" t="str">
        <f>+VLOOKUP(A256,'[1]Listado jugadores VALORES'!$A:$D,4,FALSE)</f>
        <v>Volante</v>
      </c>
      <c r="EM256">
        <f>+VLOOKUP(EK256,Clubes!$A:$O,15,FALSE)</f>
        <v>1</v>
      </c>
      <c r="EN256">
        <f>+VLOOKUP(EK256,Clubes!$A:$M,13,FALSE)</f>
        <v>1</v>
      </c>
      <c r="EO256">
        <f t="shared" si="214"/>
        <v>0</v>
      </c>
      <c r="EP256">
        <f t="shared" si="215"/>
        <v>0</v>
      </c>
      <c r="EQ256">
        <f t="shared" si="216"/>
        <v>0</v>
      </c>
      <c r="ER256">
        <f t="shared" si="217"/>
        <v>0</v>
      </c>
      <c r="ES256">
        <f t="shared" si="218"/>
        <v>0</v>
      </c>
      <c r="ET256">
        <f t="shared" si="219"/>
        <v>0</v>
      </c>
      <c r="EU256">
        <f t="shared" si="220"/>
        <v>0</v>
      </c>
      <c r="EV256">
        <f t="shared" si="221"/>
        <v>0</v>
      </c>
      <c r="EW256">
        <f t="shared" si="222"/>
        <v>0</v>
      </c>
      <c r="EX256">
        <f t="shared" si="223"/>
        <v>0</v>
      </c>
      <c r="EY256">
        <f t="shared" si="224"/>
        <v>0</v>
      </c>
      <c r="EZ256">
        <f t="shared" si="225"/>
        <v>0</v>
      </c>
      <c r="FA256">
        <f t="shared" si="226"/>
        <v>0</v>
      </c>
      <c r="FB256">
        <f t="shared" si="227"/>
        <v>0</v>
      </c>
      <c r="FC256">
        <f t="shared" si="228"/>
        <v>0</v>
      </c>
    </row>
    <row r="257" spans="1:159">
      <c r="A257" s="139">
        <v>308</v>
      </c>
      <c r="B257" s="139" t="s">
        <v>581</v>
      </c>
      <c r="C257" s="139">
        <v>18</v>
      </c>
      <c r="D257">
        <v>1</v>
      </c>
      <c r="E257" s="5">
        <v>5</v>
      </c>
      <c r="F257" s="5">
        <v>26</v>
      </c>
      <c r="G257" s="5">
        <v>2</v>
      </c>
      <c r="H257" s="5">
        <v>45</v>
      </c>
      <c r="K257" s="109">
        <f t="shared" si="229"/>
        <v>0</v>
      </c>
      <c r="M257" s="109">
        <f t="shared" si="230"/>
        <v>0</v>
      </c>
      <c r="X257" s="109">
        <f t="shared" si="231"/>
        <v>0</v>
      </c>
      <c r="AI257" s="109">
        <f t="shared" si="232"/>
        <v>0</v>
      </c>
      <c r="AT257" s="109">
        <f t="shared" si="233"/>
        <v>0</v>
      </c>
      <c r="BA257" s="109">
        <f t="shared" si="234"/>
        <v>0</v>
      </c>
      <c r="BB257" s="113"/>
      <c r="BC257" s="113"/>
      <c r="BD257" s="113"/>
      <c r="BE257" s="113"/>
      <c r="BF257" s="113"/>
      <c r="BG257" s="113"/>
      <c r="BH257" s="113"/>
      <c r="BI257" s="113"/>
      <c r="BJ257" s="113"/>
      <c r="BK257" s="113"/>
      <c r="BL257" s="109">
        <f t="shared" si="235"/>
        <v>0</v>
      </c>
      <c r="BW257" s="109">
        <f t="shared" si="236"/>
        <v>0</v>
      </c>
      <c r="BZ257" s="109">
        <f t="shared" si="237"/>
        <v>0</v>
      </c>
      <c r="CA257" s="3"/>
      <c r="CB257" s="3"/>
      <c r="CC257" s="3"/>
      <c r="CD257" s="3"/>
      <c r="CE257" s="109">
        <f t="shared" si="238"/>
        <v>0</v>
      </c>
      <c r="CJ257" s="109">
        <f t="shared" si="239"/>
        <v>0</v>
      </c>
      <c r="CQ257" s="109">
        <f t="shared" si="240"/>
        <v>0</v>
      </c>
      <c r="CV257" s="109">
        <f t="shared" si="241"/>
        <v>0</v>
      </c>
      <c r="DA257" s="109">
        <f t="shared" si="242"/>
        <v>0</v>
      </c>
      <c r="DF257" s="109">
        <f t="shared" si="243"/>
        <v>0</v>
      </c>
      <c r="DK257" s="109">
        <f t="shared" si="244"/>
        <v>0</v>
      </c>
      <c r="DP257" s="109">
        <f t="shared" si="245"/>
        <v>0</v>
      </c>
      <c r="DU257" s="109">
        <f t="shared" si="246"/>
        <v>0</v>
      </c>
      <c r="DZ257" s="109">
        <f t="shared" si="247"/>
        <v>0</v>
      </c>
      <c r="EE257" s="109">
        <f t="shared" si="248"/>
        <v>0</v>
      </c>
      <c r="EF257" s="3"/>
      <c r="EG257" s="3"/>
      <c r="EH257" s="3"/>
      <c r="EI257" s="3"/>
      <c r="EJ257" s="109">
        <f t="shared" si="249"/>
        <v>0</v>
      </c>
      <c r="EK257" s="3">
        <f t="shared" si="250"/>
        <v>1805</v>
      </c>
      <c r="EL257" t="str">
        <f>+VLOOKUP(A257,'[1]Listado jugadores VALORES'!$A:$D,4,FALSE)</f>
        <v>Delantero</v>
      </c>
      <c r="EM257">
        <f>+VLOOKUP(EK257,Clubes!$A:$O,15,FALSE)</f>
        <v>1</v>
      </c>
      <c r="EN257">
        <f>+VLOOKUP(EK257,Clubes!$A:$M,13,FALSE)</f>
        <v>1</v>
      </c>
      <c r="EO257">
        <f t="shared" si="214"/>
        <v>1</v>
      </c>
      <c r="EP257">
        <f t="shared" si="215"/>
        <v>1</v>
      </c>
      <c r="EQ257">
        <f t="shared" si="216"/>
        <v>0</v>
      </c>
      <c r="ER257">
        <f t="shared" si="217"/>
        <v>0</v>
      </c>
      <c r="ES257">
        <f t="shared" si="218"/>
        <v>0</v>
      </c>
      <c r="ET257">
        <f t="shared" si="219"/>
        <v>0</v>
      </c>
      <c r="EU257">
        <f t="shared" si="220"/>
        <v>0</v>
      </c>
      <c r="EV257">
        <f t="shared" si="221"/>
        <v>0</v>
      </c>
      <c r="EW257">
        <f t="shared" si="222"/>
        <v>0</v>
      </c>
      <c r="EX257">
        <f t="shared" si="223"/>
        <v>0</v>
      </c>
      <c r="EY257">
        <f t="shared" si="224"/>
        <v>0</v>
      </c>
      <c r="EZ257">
        <f t="shared" si="225"/>
        <v>0</v>
      </c>
      <c r="FA257">
        <f t="shared" si="226"/>
        <v>0</v>
      </c>
      <c r="FB257">
        <f t="shared" si="227"/>
        <v>0</v>
      </c>
      <c r="FC257">
        <f t="shared" si="228"/>
        <v>2</v>
      </c>
    </row>
    <row r="258" spans="1:159">
      <c r="A258" s="139">
        <v>1921</v>
      </c>
      <c r="B258" s="139" t="s">
        <v>582</v>
      </c>
      <c r="C258" s="139">
        <v>18</v>
      </c>
      <c r="D258">
        <v>1</v>
      </c>
      <c r="E258" s="5">
        <v>5</v>
      </c>
      <c r="F258" s="5">
        <v>26</v>
      </c>
      <c r="G258" s="5">
        <v>1</v>
      </c>
      <c r="H258" s="5">
        <v>90</v>
      </c>
      <c r="K258" s="109">
        <f t="shared" si="229"/>
        <v>0</v>
      </c>
      <c r="M258" s="109">
        <f t="shared" si="230"/>
        <v>0</v>
      </c>
      <c r="X258" s="109">
        <f t="shared" si="231"/>
        <v>0</v>
      </c>
      <c r="AI258" s="109">
        <f t="shared" si="232"/>
        <v>0</v>
      </c>
      <c r="AT258" s="109">
        <f t="shared" si="233"/>
        <v>0</v>
      </c>
      <c r="BA258" s="109">
        <f t="shared" si="234"/>
        <v>0</v>
      </c>
      <c r="BB258" s="113"/>
      <c r="BC258" s="113"/>
      <c r="BD258" s="113"/>
      <c r="BE258" s="113"/>
      <c r="BF258" s="113"/>
      <c r="BG258" s="113"/>
      <c r="BH258" s="113"/>
      <c r="BI258" s="113"/>
      <c r="BJ258" s="113"/>
      <c r="BK258" s="113"/>
      <c r="BL258" s="109">
        <f t="shared" si="235"/>
        <v>0</v>
      </c>
      <c r="BW258" s="109">
        <f t="shared" si="236"/>
        <v>0</v>
      </c>
      <c r="BZ258" s="109">
        <f t="shared" si="237"/>
        <v>0</v>
      </c>
      <c r="CA258" s="3"/>
      <c r="CB258" s="3"/>
      <c r="CC258" s="3"/>
      <c r="CD258" s="3"/>
      <c r="CE258" s="109">
        <f t="shared" si="238"/>
        <v>0</v>
      </c>
      <c r="CJ258" s="109">
        <f t="shared" si="239"/>
        <v>0</v>
      </c>
      <c r="CQ258" s="109">
        <f t="shared" si="240"/>
        <v>0</v>
      </c>
      <c r="CV258" s="109">
        <f t="shared" si="241"/>
        <v>0</v>
      </c>
      <c r="DA258" s="109">
        <f t="shared" si="242"/>
        <v>0</v>
      </c>
      <c r="DF258" s="109">
        <f t="shared" si="243"/>
        <v>0</v>
      </c>
      <c r="DK258" s="109">
        <f t="shared" si="244"/>
        <v>0</v>
      </c>
      <c r="DP258" s="109">
        <f t="shared" si="245"/>
        <v>0</v>
      </c>
      <c r="DU258" s="109">
        <f t="shared" si="246"/>
        <v>0</v>
      </c>
      <c r="DZ258" s="109">
        <f t="shared" si="247"/>
        <v>0</v>
      </c>
      <c r="EE258" s="109">
        <f t="shared" si="248"/>
        <v>0</v>
      </c>
      <c r="EF258" s="3"/>
      <c r="EG258" s="3"/>
      <c r="EH258" s="3"/>
      <c r="EI258" s="3"/>
      <c r="EJ258" s="109">
        <f t="shared" si="249"/>
        <v>0</v>
      </c>
      <c r="EK258" s="3">
        <f t="shared" si="250"/>
        <v>1805</v>
      </c>
      <c r="EL258" t="str">
        <f>+VLOOKUP(A258,'[1]Listado jugadores VALORES'!$A:$D,4,FALSE)</f>
        <v>Delantero</v>
      </c>
      <c r="EM258">
        <f>+VLOOKUP(EK258,Clubes!$A:$O,15,FALSE)</f>
        <v>1</v>
      </c>
      <c r="EN258">
        <f>+VLOOKUP(EK258,Clubes!$A:$M,13,FALSE)</f>
        <v>1</v>
      </c>
      <c r="EO258">
        <f t="shared" si="214"/>
        <v>2</v>
      </c>
      <c r="EP258">
        <f t="shared" si="215"/>
        <v>2</v>
      </c>
      <c r="EQ258">
        <f t="shared" si="216"/>
        <v>0</v>
      </c>
      <c r="ER258">
        <f t="shared" si="217"/>
        <v>0</v>
      </c>
      <c r="ES258">
        <f t="shared" si="218"/>
        <v>0</v>
      </c>
      <c r="ET258">
        <f t="shared" si="219"/>
        <v>0</v>
      </c>
      <c r="EU258">
        <f t="shared" si="220"/>
        <v>0</v>
      </c>
      <c r="EV258">
        <f t="shared" si="221"/>
        <v>0</v>
      </c>
      <c r="EW258">
        <f t="shared" si="222"/>
        <v>0</v>
      </c>
      <c r="EX258">
        <f t="shared" si="223"/>
        <v>0</v>
      </c>
      <c r="EY258">
        <f t="shared" si="224"/>
        <v>0</v>
      </c>
      <c r="EZ258">
        <f t="shared" si="225"/>
        <v>0</v>
      </c>
      <c r="FA258">
        <f t="shared" si="226"/>
        <v>0</v>
      </c>
      <c r="FB258">
        <f t="shared" si="227"/>
        <v>1</v>
      </c>
      <c r="FC258">
        <f t="shared" si="228"/>
        <v>5</v>
      </c>
    </row>
    <row r="259" spans="1:159">
      <c r="A259" s="147">
        <v>366</v>
      </c>
      <c r="B259" s="148" t="s">
        <v>583</v>
      </c>
      <c r="C259" s="139">
        <v>18</v>
      </c>
      <c r="D259">
        <v>1</v>
      </c>
      <c r="E259" s="5">
        <v>5</v>
      </c>
      <c r="F259" s="5">
        <v>26</v>
      </c>
      <c r="G259" s="5">
        <v>1</v>
      </c>
      <c r="H259" s="5">
        <v>90</v>
      </c>
      <c r="K259" s="109">
        <f t="shared" si="229"/>
        <v>0</v>
      </c>
      <c r="M259" s="109">
        <f t="shared" si="230"/>
        <v>0</v>
      </c>
      <c r="X259" s="109">
        <f t="shared" si="231"/>
        <v>0</v>
      </c>
      <c r="AI259" s="109">
        <f t="shared" si="232"/>
        <v>0</v>
      </c>
      <c r="AT259" s="109">
        <f t="shared" si="233"/>
        <v>0</v>
      </c>
      <c r="BA259" s="109">
        <f t="shared" si="234"/>
        <v>0</v>
      </c>
      <c r="BB259" s="113"/>
      <c r="BC259" s="113"/>
      <c r="BD259" s="113"/>
      <c r="BE259" s="113"/>
      <c r="BF259" s="113"/>
      <c r="BG259" s="113"/>
      <c r="BH259" s="113"/>
      <c r="BI259" s="113"/>
      <c r="BJ259" s="113"/>
      <c r="BK259" s="113"/>
      <c r="BL259" s="109">
        <f t="shared" si="235"/>
        <v>0</v>
      </c>
      <c r="BW259" s="109">
        <f t="shared" si="236"/>
        <v>0</v>
      </c>
      <c r="BZ259" s="109">
        <f t="shared" si="237"/>
        <v>0</v>
      </c>
      <c r="CA259" s="3"/>
      <c r="CB259" s="3"/>
      <c r="CC259" s="3"/>
      <c r="CD259" s="3"/>
      <c r="CE259" s="109">
        <f t="shared" si="238"/>
        <v>0</v>
      </c>
      <c r="CJ259" s="109">
        <f t="shared" si="239"/>
        <v>0</v>
      </c>
      <c r="CQ259" s="109">
        <f t="shared" si="240"/>
        <v>0</v>
      </c>
      <c r="CV259" s="109">
        <f t="shared" si="241"/>
        <v>0</v>
      </c>
      <c r="DA259" s="109">
        <f t="shared" si="242"/>
        <v>0</v>
      </c>
      <c r="DF259" s="109">
        <f t="shared" si="243"/>
        <v>0</v>
      </c>
      <c r="DK259" s="109">
        <f t="shared" si="244"/>
        <v>0</v>
      </c>
      <c r="DP259" s="109">
        <f t="shared" si="245"/>
        <v>0</v>
      </c>
      <c r="DU259" s="109">
        <f t="shared" si="246"/>
        <v>0</v>
      </c>
      <c r="DZ259" s="109">
        <f t="shared" si="247"/>
        <v>0</v>
      </c>
      <c r="EE259" s="109">
        <f t="shared" si="248"/>
        <v>0</v>
      </c>
      <c r="EF259" s="3"/>
      <c r="EG259" s="3"/>
      <c r="EH259" s="3"/>
      <c r="EI259" s="3"/>
      <c r="EJ259" s="109">
        <f t="shared" si="249"/>
        <v>0</v>
      </c>
      <c r="EK259" s="3">
        <f t="shared" si="250"/>
        <v>1805</v>
      </c>
      <c r="EL259" t="str">
        <f>+VLOOKUP(A259,'[1]Listado jugadores VALORES'!$A:$D,4,FALSE)</f>
        <v>Volante</v>
      </c>
      <c r="EM259">
        <f>+VLOOKUP(EK259,Clubes!$A:$O,15,FALSE)</f>
        <v>1</v>
      </c>
      <c r="EN259">
        <f>+VLOOKUP(EK259,Clubes!$A:$M,13,FALSE)</f>
        <v>1</v>
      </c>
      <c r="EO259">
        <f t="shared" si="214"/>
        <v>2</v>
      </c>
      <c r="EP259">
        <f t="shared" si="215"/>
        <v>2</v>
      </c>
      <c r="EQ259">
        <f t="shared" si="216"/>
        <v>0</v>
      </c>
      <c r="ER259">
        <f t="shared" si="217"/>
        <v>0</v>
      </c>
      <c r="ES259">
        <f t="shared" si="218"/>
        <v>0</v>
      </c>
      <c r="ET259">
        <f t="shared" si="219"/>
        <v>0</v>
      </c>
      <c r="EU259">
        <f t="shared" si="220"/>
        <v>0</v>
      </c>
      <c r="EV259">
        <f t="shared" si="221"/>
        <v>0</v>
      </c>
      <c r="EW259">
        <f t="shared" si="222"/>
        <v>0</v>
      </c>
      <c r="EX259">
        <f t="shared" si="223"/>
        <v>0</v>
      </c>
      <c r="EY259">
        <f t="shared" si="224"/>
        <v>0</v>
      </c>
      <c r="EZ259">
        <f t="shared" si="225"/>
        <v>0</v>
      </c>
      <c r="FA259">
        <f t="shared" si="226"/>
        <v>0</v>
      </c>
      <c r="FB259">
        <f t="shared" si="227"/>
        <v>1</v>
      </c>
      <c r="FC259">
        <f t="shared" si="228"/>
        <v>5</v>
      </c>
    </row>
    <row r="260" spans="1:159">
      <c r="A260" s="139">
        <v>980</v>
      </c>
      <c r="B260" s="139" t="s">
        <v>584</v>
      </c>
      <c r="C260" s="139">
        <v>18</v>
      </c>
      <c r="D260">
        <v>1</v>
      </c>
      <c r="E260" s="5">
        <v>5</v>
      </c>
      <c r="F260" s="5">
        <v>26</v>
      </c>
      <c r="G260" s="5">
        <v>2</v>
      </c>
      <c r="H260" s="5">
        <f>90-68</f>
        <v>22</v>
      </c>
      <c r="K260" s="109">
        <f t="shared" si="229"/>
        <v>0</v>
      </c>
      <c r="M260" s="109">
        <f t="shared" si="230"/>
        <v>0</v>
      </c>
      <c r="X260" s="109">
        <f t="shared" si="231"/>
        <v>0</v>
      </c>
      <c r="AI260" s="109">
        <f t="shared" si="232"/>
        <v>0</v>
      </c>
      <c r="AT260" s="109">
        <f t="shared" si="233"/>
        <v>0</v>
      </c>
      <c r="BA260" s="109">
        <f t="shared" si="234"/>
        <v>0</v>
      </c>
      <c r="BB260" s="113"/>
      <c r="BC260" s="113"/>
      <c r="BD260" s="113"/>
      <c r="BE260" s="113"/>
      <c r="BF260" s="113"/>
      <c r="BG260" s="113"/>
      <c r="BH260" s="113"/>
      <c r="BI260" s="113"/>
      <c r="BJ260" s="113"/>
      <c r="BK260" s="113"/>
      <c r="BL260" s="109">
        <f t="shared" si="235"/>
        <v>0</v>
      </c>
      <c r="BW260" s="109">
        <f t="shared" si="236"/>
        <v>0</v>
      </c>
      <c r="BZ260" s="109">
        <f t="shared" si="237"/>
        <v>0</v>
      </c>
      <c r="CA260" s="3"/>
      <c r="CB260" s="3"/>
      <c r="CC260" s="3"/>
      <c r="CD260" s="3"/>
      <c r="CE260" s="109">
        <f t="shared" si="238"/>
        <v>0</v>
      </c>
      <c r="CJ260" s="109">
        <f t="shared" si="239"/>
        <v>0</v>
      </c>
      <c r="CQ260" s="109">
        <f t="shared" si="240"/>
        <v>0</v>
      </c>
      <c r="CV260" s="109">
        <f t="shared" si="241"/>
        <v>0</v>
      </c>
      <c r="DA260" s="109">
        <f t="shared" si="242"/>
        <v>0</v>
      </c>
      <c r="DF260" s="109">
        <f t="shared" si="243"/>
        <v>0</v>
      </c>
      <c r="DK260" s="109">
        <f t="shared" si="244"/>
        <v>0</v>
      </c>
      <c r="DP260" s="109">
        <f t="shared" si="245"/>
        <v>0</v>
      </c>
      <c r="DU260" s="109">
        <f t="shared" si="246"/>
        <v>0</v>
      </c>
      <c r="DZ260" s="109">
        <f t="shared" si="247"/>
        <v>0</v>
      </c>
      <c r="EE260" s="109">
        <f t="shared" si="248"/>
        <v>0</v>
      </c>
      <c r="EF260" s="3"/>
      <c r="EG260" s="3"/>
      <c r="EH260" s="3"/>
      <c r="EI260" s="3"/>
      <c r="EJ260" s="109">
        <f t="shared" si="249"/>
        <v>0</v>
      </c>
      <c r="EK260" s="3">
        <f t="shared" si="250"/>
        <v>1805</v>
      </c>
      <c r="EL260" t="str">
        <f>+VLOOKUP(A260,'[1]Listado jugadores VALORES'!$A:$D,4,FALSE)</f>
        <v>Delantero</v>
      </c>
      <c r="EM260">
        <f>+VLOOKUP(EK260,Clubes!$A:$O,15,FALSE)</f>
        <v>1</v>
      </c>
      <c r="EN260">
        <f>+VLOOKUP(EK260,Clubes!$A:$M,13,FALSE)</f>
        <v>1</v>
      </c>
      <c r="EO260">
        <f t="shared" ref="EO260:EO323" si="251">IF(G260=1,2,IF(G260=2,1,0))</f>
        <v>1</v>
      </c>
      <c r="EP260">
        <f t="shared" ref="EP260:EP323" si="252">+IF(H260=0,0,IF(H260&gt;=60,2,IF(H260&lt;60,1)))</f>
        <v>1</v>
      </c>
      <c r="EQ260">
        <f t="shared" ref="EQ260:EQ323" si="253">+IF(K260=0,0,IF(K260=1,-1,-2))</f>
        <v>0</v>
      </c>
      <c r="ER260">
        <f t="shared" ref="ER260:ER323" si="254">IF(AND(M260=1,K260=0),-3,IF(AND(M260=1,K260=1),-3,0))</f>
        <v>0</v>
      </c>
      <c r="ES260">
        <f t="shared" ref="ES260:ES323" si="255">+IF(EL260="Portero",X260*7,IF(EL260="Defensa",X260*6,IF(EL260="Volante",X260*5,IF(EL260="Delantero",X260*4,0))))-CQ260</f>
        <v>0</v>
      </c>
      <c r="ET260">
        <f t="shared" ref="ET260:ET323" si="256">+IF(Y260=2,1,IF(Z260=2,1,IF(AA260=2,1,IF(AB260=2,1,IF(AC260=2,1,0)))))</f>
        <v>0</v>
      </c>
      <c r="EU260">
        <f t="shared" ref="EU260:EU323" si="257">+IF(EL260="Portero",BA260*5,IF(EL260="Defensa",BA260*4,IF(EL260="Volante",BA260*3,IF(EL260="Delantero",BA260*3,0))))</f>
        <v>0</v>
      </c>
      <c r="EV260">
        <f t="shared" ref="EV260:EV323" si="258">+IF(CE260&gt;0,CE260*-2,0)</f>
        <v>0</v>
      </c>
      <c r="EW260">
        <f t="shared" ref="EW260:EW323" si="259">+IF(AND(H260&gt;60,EM260=1,EL260="Portero"),-1,IF(AND(H260&gt;60,EM260=1,EL260="Defensa"),-1,IF(AND(H260&gt;60,EM260=2,EL260="Portero"),-1,IF(AND(H260&gt;60,EM260=2,EL260="Defensa"),-1,IF(AND(H260&gt;60,EM260&gt;2,EL260="Portero"),-2,IF(AND(H260&gt;60,EM260&gt;2,EL260="Defensa"),-2,0))))))</f>
        <v>0</v>
      </c>
      <c r="EX260">
        <f t="shared" ref="EX260:EX323" si="260">+IF(AND(EN260=1,DA260&gt;0,DB260&lt;4),-1,IF(AND(EN260=1,DA260&gt;0,DB260&gt;3),-2,IF(AND(EN260=2,DA260&gt;0,DB260&lt;4),-2,IF(AND(EN260=2,DA260&gt;0,DB260&gt;3),-3,IF(AND(EN260=3,DA260&gt;0,DB260&lt;4),-2,IF(AND(EN260=3,DA260&gt;0,DB260&gt;3),-3,0))))))</f>
        <v>0</v>
      </c>
      <c r="EY260">
        <f t="shared" ref="EY260:EY323" si="261">+IF(OR(EF260=1,EF260=2,EF260=3,EF260=4,EF260=5),4,0)+IF(OR(EG260=1,EG260=2,EG260=3,EG260=4,EG260=5),4,0)</f>
        <v>0</v>
      </c>
      <c r="EZ260">
        <f t="shared" ref="EZ260:EZ323" si="262">+IF(DK260&gt;0,DK260*-1,0)</f>
        <v>0</v>
      </c>
      <c r="FA260">
        <f t="shared" ref="FA260:FA323" si="263">+IF(AND(H260&gt;60,EM260=0,EL260="Portero"),3,IF(AND(H260&gt;60,EM260=0,EL260="Defensa"),2,IF(AND(H260&gt;60,EM260=0,EL260="Volante"),1,0)))</f>
        <v>0</v>
      </c>
      <c r="FB260">
        <f t="shared" ref="FB260:FB323" si="264">IF(AND(H260&gt;=60,EN260=1,D260=1),1,IF(AND(H260&gt;=60,EN260=1,D260=2),2,IF(AND(H260&gt;=60,EN260=3,D260=2),-1,IF(AND(H260&gt;=60,EN260=3,D260=1),-2,IF(AND(H260&lt;60,EN260=1,D260=1,X260&gt;0),1,IF(AND(H260&lt;60,EN260=1,D260=2,X260&gt;0),2,0))))))</f>
        <v>0</v>
      </c>
      <c r="FC260">
        <f t="shared" ref="FC260:FC323" si="265">SUM(EO260:FB260)</f>
        <v>2</v>
      </c>
    </row>
    <row r="261" spans="1:159">
      <c r="A261" s="139">
        <v>442</v>
      </c>
      <c r="B261" s="139" t="s">
        <v>585</v>
      </c>
      <c r="C261" s="139">
        <v>18</v>
      </c>
      <c r="D261">
        <v>1</v>
      </c>
      <c r="E261" s="5">
        <v>5</v>
      </c>
      <c r="F261" s="5">
        <v>26</v>
      </c>
      <c r="G261" s="5">
        <v>2</v>
      </c>
      <c r="K261" s="109">
        <f t="shared" si="229"/>
        <v>0</v>
      </c>
      <c r="M261" s="109">
        <f t="shared" si="230"/>
        <v>0</v>
      </c>
      <c r="X261" s="109">
        <f t="shared" si="231"/>
        <v>0</v>
      </c>
      <c r="AI261" s="109">
        <f t="shared" si="232"/>
        <v>0</v>
      </c>
      <c r="AT261" s="109">
        <f t="shared" si="233"/>
        <v>0</v>
      </c>
      <c r="BA261" s="109">
        <f t="shared" si="234"/>
        <v>0</v>
      </c>
      <c r="BB261" s="113"/>
      <c r="BC261" s="113"/>
      <c r="BD261" s="113"/>
      <c r="BE261" s="113"/>
      <c r="BF261" s="113"/>
      <c r="BG261" s="113"/>
      <c r="BH261" s="113"/>
      <c r="BI261" s="113"/>
      <c r="BJ261" s="113"/>
      <c r="BK261" s="113"/>
      <c r="BL261" s="109">
        <f t="shared" si="235"/>
        <v>0</v>
      </c>
      <c r="BW261" s="109">
        <f t="shared" si="236"/>
        <v>0</v>
      </c>
      <c r="BZ261" s="109">
        <f t="shared" si="237"/>
        <v>0</v>
      </c>
      <c r="CA261" s="3"/>
      <c r="CB261" s="3"/>
      <c r="CC261" s="3"/>
      <c r="CD261" s="3"/>
      <c r="CE261" s="109">
        <f t="shared" si="238"/>
        <v>0</v>
      </c>
      <c r="CJ261" s="109">
        <f t="shared" si="239"/>
        <v>0</v>
      </c>
      <c r="CQ261" s="109">
        <f t="shared" si="240"/>
        <v>0</v>
      </c>
      <c r="CV261" s="109">
        <f t="shared" si="241"/>
        <v>0</v>
      </c>
      <c r="DA261" s="109">
        <f t="shared" si="242"/>
        <v>0</v>
      </c>
      <c r="DF261" s="109">
        <f t="shared" si="243"/>
        <v>0</v>
      </c>
      <c r="DK261" s="109">
        <f t="shared" si="244"/>
        <v>0</v>
      </c>
      <c r="DP261" s="109">
        <f t="shared" si="245"/>
        <v>0</v>
      </c>
      <c r="DU261" s="109">
        <f t="shared" si="246"/>
        <v>0</v>
      </c>
      <c r="DZ261" s="109">
        <f t="shared" si="247"/>
        <v>0</v>
      </c>
      <c r="EE261" s="109">
        <f t="shared" si="248"/>
        <v>0</v>
      </c>
      <c r="EF261" s="3"/>
      <c r="EG261" s="3"/>
      <c r="EH261" s="3"/>
      <c r="EI261" s="3"/>
      <c r="EJ261" s="109">
        <f t="shared" si="249"/>
        <v>0</v>
      </c>
      <c r="EK261" s="3">
        <f t="shared" si="250"/>
        <v>1805</v>
      </c>
      <c r="EL261" t="str">
        <f>+VLOOKUP(A261,'[1]Listado jugadores VALORES'!$A:$D,4,FALSE)</f>
        <v>Portero</v>
      </c>
      <c r="EM261">
        <f>+VLOOKUP(EK261,Clubes!$A:$O,15,FALSE)</f>
        <v>1</v>
      </c>
      <c r="EN261">
        <f>+VLOOKUP(EK261,Clubes!$A:$M,13,FALSE)</f>
        <v>1</v>
      </c>
      <c r="EO261">
        <f t="shared" si="251"/>
        <v>1</v>
      </c>
      <c r="EP261">
        <f t="shared" si="252"/>
        <v>0</v>
      </c>
      <c r="EQ261">
        <f t="shared" si="253"/>
        <v>0</v>
      </c>
      <c r="ER261">
        <f t="shared" si="254"/>
        <v>0</v>
      </c>
      <c r="ES261">
        <f t="shared" si="255"/>
        <v>0</v>
      </c>
      <c r="ET261">
        <f t="shared" si="256"/>
        <v>0</v>
      </c>
      <c r="EU261">
        <f t="shared" si="257"/>
        <v>0</v>
      </c>
      <c r="EV261">
        <f t="shared" si="258"/>
        <v>0</v>
      </c>
      <c r="EW261">
        <f t="shared" si="259"/>
        <v>0</v>
      </c>
      <c r="EX261">
        <f t="shared" si="260"/>
        <v>0</v>
      </c>
      <c r="EY261">
        <f t="shared" si="261"/>
        <v>0</v>
      </c>
      <c r="EZ261">
        <f t="shared" si="262"/>
        <v>0</v>
      </c>
      <c r="FA261">
        <f t="shared" si="263"/>
        <v>0</v>
      </c>
      <c r="FB261">
        <f t="shared" si="264"/>
        <v>0</v>
      </c>
      <c r="FC261">
        <f t="shared" si="265"/>
        <v>1</v>
      </c>
    </row>
    <row r="262" spans="1:159">
      <c r="A262" s="139">
        <v>469</v>
      </c>
      <c r="B262" s="144" t="s">
        <v>586</v>
      </c>
      <c r="C262" s="139">
        <v>18</v>
      </c>
      <c r="D262">
        <v>1</v>
      </c>
      <c r="E262" s="5">
        <v>5</v>
      </c>
      <c r="F262" s="5">
        <v>26</v>
      </c>
      <c r="G262" s="5">
        <v>1</v>
      </c>
      <c r="H262" s="5">
        <v>90</v>
      </c>
      <c r="K262" s="109">
        <f t="shared" si="229"/>
        <v>0</v>
      </c>
      <c r="M262" s="109">
        <f t="shared" si="230"/>
        <v>0</v>
      </c>
      <c r="N262" s="4">
        <v>76</v>
      </c>
      <c r="X262" s="109">
        <f t="shared" si="231"/>
        <v>1</v>
      </c>
      <c r="Y262" s="3">
        <v>1</v>
      </c>
      <c r="AI262" s="109">
        <f t="shared" si="232"/>
        <v>1</v>
      </c>
      <c r="AJ262" s="3">
        <v>3</v>
      </c>
      <c r="AT262" s="109">
        <f t="shared" si="233"/>
        <v>1</v>
      </c>
      <c r="BA262" s="109">
        <f t="shared" si="234"/>
        <v>0</v>
      </c>
      <c r="BB262" s="113">
        <v>0</v>
      </c>
      <c r="BC262" s="113"/>
      <c r="BD262" s="113"/>
      <c r="BE262" s="113"/>
      <c r="BF262" s="113"/>
      <c r="BG262" s="113"/>
      <c r="BH262" s="113"/>
      <c r="BI262" s="113"/>
      <c r="BJ262" s="113"/>
      <c r="BK262" s="113"/>
      <c r="BL262" s="109">
        <f t="shared" si="235"/>
        <v>0</v>
      </c>
      <c r="BW262" s="109">
        <f t="shared" si="236"/>
        <v>0</v>
      </c>
      <c r="BZ262" s="109">
        <f t="shared" si="237"/>
        <v>0</v>
      </c>
      <c r="CA262" s="3"/>
      <c r="CB262" s="3"/>
      <c r="CC262" s="3"/>
      <c r="CD262" s="3"/>
      <c r="CE262" s="109">
        <f t="shared" si="238"/>
        <v>0</v>
      </c>
      <c r="CJ262" s="109">
        <f t="shared" si="239"/>
        <v>0</v>
      </c>
      <c r="CQ262" s="109">
        <f t="shared" si="240"/>
        <v>0</v>
      </c>
      <c r="CV262" s="109">
        <f t="shared" si="241"/>
        <v>0</v>
      </c>
      <c r="DA262" s="109">
        <f t="shared" si="242"/>
        <v>0</v>
      </c>
      <c r="DF262" s="109">
        <f t="shared" si="243"/>
        <v>0</v>
      </c>
      <c r="DK262" s="109">
        <f t="shared" si="244"/>
        <v>0</v>
      </c>
      <c r="DP262" s="109">
        <f t="shared" si="245"/>
        <v>0</v>
      </c>
      <c r="DU262" s="109">
        <f t="shared" si="246"/>
        <v>0</v>
      </c>
      <c r="DZ262" s="109">
        <f t="shared" si="247"/>
        <v>0</v>
      </c>
      <c r="EE262" s="109">
        <f t="shared" si="248"/>
        <v>0</v>
      </c>
      <c r="EF262" s="3"/>
      <c r="EG262" s="3"/>
      <c r="EH262" s="3"/>
      <c r="EI262" s="3"/>
      <c r="EJ262" s="109">
        <f t="shared" si="249"/>
        <v>0</v>
      </c>
      <c r="EK262" s="3">
        <f t="shared" si="250"/>
        <v>1805</v>
      </c>
      <c r="EL262" t="str">
        <f>+VLOOKUP(A262,'[1]Listado jugadores VALORES'!$A:$D,4,FALSE)</f>
        <v>Defensa</v>
      </c>
      <c r="EM262">
        <f>+VLOOKUP(EK262,Clubes!$A:$O,15,FALSE)</f>
        <v>1</v>
      </c>
      <c r="EN262">
        <f>+VLOOKUP(EK262,Clubes!$A:$M,13,FALSE)</f>
        <v>1</v>
      </c>
      <c r="EO262">
        <f t="shared" si="251"/>
        <v>2</v>
      </c>
      <c r="EP262">
        <f t="shared" si="252"/>
        <v>2</v>
      </c>
      <c r="EQ262">
        <f t="shared" si="253"/>
        <v>0</v>
      </c>
      <c r="ER262">
        <f t="shared" si="254"/>
        <v>0</v>
      </c>
      <c r="ES262">
        <f t="shared" si="255"/>
        <v>6</v>
      </c>
      <c r="ET262">
        <f t="shared" si="256"/>
        <v>0</v>
      </c>
      <c r="EU262">
        <f t="shared" si="257"/>
        <v>0</v>
      </c>
      <c r="EV262">
        <f t="shared" si="258"/>
        <v>0</v>
      </c>
      <c r="EW262">
        <f t="shared" si="259"/>
        <v>-1</v>
      </c>
      <c r="EX262">
        <f t="shared" si="260"/>
        <v>0</v>
      </c>
      <c r="EY262">
        <f t="shared" si="261"/>
        <v>0</v>
      </c>
      <c r="EZ262">
        <f t="shared" si="262"/>
        <v>0</v>
      </c>
      <c r="FA262">
        <f t="shared" si="263"/>
        <v>0</v>
      </c>
      <c r="FB262">
        <f t="shared" si="264"/>
        <v>1</v>
      </c>
      <c r="FC262">
        <f t="shared" si="265"/>
        <v>10</v>
      </c>
    </row>
    <row r="263" spans="1:159">
      <c r="A263" s="139">
        <v>1923</v>
      </c>
      <c r="B263" s="139" t="s">
        <v>587</v>
      </c>
      <c r="C263" s="139">
        <v>18</v>
      </c>
      <c r="D263">
        <v>1</v>
      </c>
      <c r="E263" s="5">
        <v>5</v>
      </c>
      <c r="F263" s="5">
        <v>26</v>
      </c>
      <c r="G263" s="5">
        <v>2</v>
      </c>
      <c r="H263" s="5">
        <f>90-85</f>
        <v>5</v>
      </c>
      <c r="K263" s="109">
        <f t="shared" si="229"/>
        <v>0</v>
      </c>
      <c r="M263" s="109">
        <f t="shared" si="230"/>
        <v>0</v>
      </c>
      <c r="X263" s="109">
        <f t="shared" si="231"/>
        <v>0</v>
      </c>
      <c r="AI263" s="109">
        <f t="shared" si="232"/>
        <v>0</v>
      </c>
      <c r="AT263" s="109">
        <f t="shared" si="233"/>
        <v>0</v>
      </c>
      <c r="BA263" s="109">
        <f t="shared" si="234"/>
        <v>0</v>
      </c>
      <c r="BB263" s="113"/>
      <c r="BC263" s="113"/>
      <c r="BD263" s="113"/>
      <c r="BE263" s="113"/>
      <c r="BF263" s="113"/>
      <c r="BG263" s="113"/>
      <c r="BH263" s="113"/>
      <c r="BI263" s="113"/>
      <c r="BJ263" s="113"/>
      <c r="BK263" s="113"/>
      <c r="BL263" s="109">
        <f t="shared" si="235"/>
        <v>0</v>
      </c>
      <c r="BW263" s="109">
        <f t="shared" si="236"/>
        <v>0</v>
      </c>
      <c r="BZ263" s="109">
        <f t="shared" si="237"/>
        <v>0</v>
      </c>
      <c r="CA263" s="3"/>
      <c r="CB263" s="3"/>
      <c r="CC263" s="3"/>
      <c r="CD263" s="3"/>
      <c r="CE263" s="109">
        <f t="shared" si="238"/>
        <v>0</v>
      </c>
      <c r="CJ263" s="109">
        <f t="shared" si="239"/>
        <v>0</v>
      </c>
      <c r="CQ263" s="109">
        <f t="shared" si="240"/>
        <v>0</v>
      </c>
      <c r="CV263" s="109">
        <f t="shared" si="241"/>
        <v>0</v>
      </c>
      <c r="DA263" s="109">
        <f t="shared" si="242"/>
        <v>0</v>
      </c>
      <c r="DF263" s="109">
        <f t="shared" si="243"/>
        <v>0</v>
      </c>
      <c r="DK263" s="109">
        <f t="shared" si="244"/>
        <v>0</v>
      </c>
      <c r="DP263" s="109">
        <f t="shared" si="245"/>
        <v>0</v>
      </c>
      <c r="DU263" s="109">
        <f t="shared" si="246"/>
        <v>0</v>
      </c>
      <c r="DZ263" s="109">
        <f t="shared" si="247"/>
        <v>0</v>
      </c>
      <c r="EE263" s="109">
        <f t="shared" si="248"/>
        <v>0</v>
      </c>
      <c r="EF263" s="3"/>
      <c r="EG263" s="3"/>
      <c r="EH263" s="3"/>
      <c r="EI263" s="3"/>
      <c r="EJ263" s="109">
        <f t="shared" si="249"/>
        <v>0</v>
      </c>
      <c r="EK263" s="3">
        <f t="shared" si="250"/>
        <v>1805</v>
      </c>
      <c r="EL263" t="str">
        <f>+VLOOKUP(A263,'[1]Listado jugadores VALORES'!$A:$D,4,FALSE)</f>
        <v>Volante</v>
      </c>
      <c r="EM263">
        <f>+VLOOKUP(EK263,Clubes!$A:$O,15,FALSE)</f>
        <v>1</v>
      </c>
      <c r="EN263">
        <f>+VLOOKUP(EK263,Clubes!$A:$M,13,FALSE)</f>
        <v>1</v>
      </c>
      <c r="EO263">
        <f t="shared" si="251"/>
        <v>1</v>
      </c>
      <c r="EP263">
        <f t="shared" si="252"/>
        <v>1</v>
      </c>
      <c r="EQ263">
        <f t="shared" si="253"/>
        <v>0</v>
      </c>
      <c r="ER263">
        <f t="shared" si="254"/>
        <v>0</v>
      </c>
      <c r="ES263">
        <f t="shared" si="255"/>
        <v>0</v>
      </c>
      <c r="ET263">
        <f t="shared" si="256"/>
        <v>0</v>
      </c>
      <c r="EU263">
        <f t="shared" si="257"/>
        <v>0</v>
      </c>
      <c r="EV263">
        <f t="shared" si="258"/>
        <v>0</v>
      </c>
      <c r="EW263">
        <f t="shared" si="259"/>
        <v>0</v>
      </c>
      <c r="EX263">
        <f t="shared" si="260"/>
        <v>0</v>
      </c>
      <c r="EY263">
        <f t="shared" si="261"/>
        <v>0</v>
      </c>
      <c r="EZ263">
        <f t="shared" si="262"/>
        <v>0</v>
      </c>
      <c r="FA263">
        <f t="shared" si="263"/>
        <v>0</v>
      </c>
      <c r="FB263">
        <f t="shared" si="264"/>
        <v>0</v>
      </c>
      <c r="FC263">
        <f t="shared" si="265"/>
        <v>2</v>
      </c>
    </row>
    <row r="264" spans="1:159">
      <c r="A264" s="139">
        <v>1927</v>
      </c>
      <c r="B264" s="139" t="s">
        <v>588</v>
      </c>
      <c r="C264" s="139">
        <v>18</v>
      </c>
      <c r="D264">
        <v>1</v>
      </c>
      <c r="E264" s="5">
        <v>5</v>
      </c>
      <c r="F264" s="5">
        <v>26</v>
      </c>
      <c r="G264" s="5">
        <v>1</v>
      </c>
      <c r="H264" s="5">
        <v>90</v>
      </c>
      <c r="K264" s="109">
        <f t="shared" si="229"/>
        <v>0</v>
      </c>
      <c r="M264" s="109">
        <f t="shared" si="230"/>
        <v>0</v>
      </c>
      <c r="X264" s="109">
        <f t="shared" si="231"/>
        <v>0</v>
      </c>
      <c r="AI264" s="109">
        <f t="shared" si="232"/>
        <v>0</v>
      </c>
      <c r="AT264" s="109">
        <f t="shared" si="233"/>
        <v>0</v>
      </c>
      <c r="BA264" s="109">
        <f t="shared" si="234"/>
        <v>0</v>
      </c>
      <c r="BB264" s="113"/>
      <c r="BC264" s="113"/>
      <c r="BD264" s="113"/>
      <c r="BE264" s="113"/>
      <c r="BF264" s="113"/>
      <c r="BG264" s="113"/>
      <c r="BH264" s="113"/>
      <c r="BI264" s="113"/>
      <c r="BJ264" s="113"/>
      <c r="BK264" s="113"/>
      <c r="BL264" s="109">
        <f t="shared" si="235"/>
        <v>0</v>
      </c>
      <c r="BW264" s="109">
        <f t="shared" si="236"/>
        <v>0</v>
      </c>
      <c r="BZ264" s="109">
        <f t="shared" si="237"/>
        <v>0</v>
      </c>
      <c r="CA264" s="3"/>
      <c r="CB264" s="3"/>
      <c r="CC264" s="3"/>
      <c r="CD264" s="3"/>
      <c r="CE264" s="109">
        <f t="shared" si="238"/>
        <v>0</v>
      </c>
      <c r="CJ264" s="109">
        <f t="shared" si="239"/>
        <v>0</v>
      </c>
      <c r="CQ264" s="109">
        <f t="shared" si="240"/>
        <v>0</v>
      </c>
      <c r="CV264" s="109">
        <f t="shared" si="241"/>
        <v>0</v>
      </c>
      <c r="DA264" s="109">
        <f t="shared" si="242"/>
        <v>0</v>
      </c>
      <c r="DF264" s="109">
        <f t="shared" si="243"/>
        <v>0</v>
      </c>
      <c r="DK264" s="109">
        <f t="shared" si="244"/>
        <v>0</v>
      </c>
      <c r="DP264" s="109">
        <f t="shared" si="245"/>
        <v>0</v>
      </c>
      <c r="DU264" s="109">
        <f t="shared" si="246"/>
        <v>0</v>
      </c>
      <c r="DZ264" s="109">
        <f t="shared" si="247"/>
        <v>0</v>
      </c>
      <c r="EE264" s="109">
        <f t="shared" si="248"/>
        <v>0</v>
      </c>
      <c r="EF264" s="3"/>
      <c r="EG264" s="3"/>
      <c r="EH264" s="3"/>
      <c r="EI264" s="3"/>
      <c r="EJ264" s="109">
        <f t="shared" si="249"/>
        <v>0</v>
      </c>
      <c r="EK264" s="3">
        <f t="shared" si="250"/>
        <v>1805</v>
      </c>
      <c r="EL264" t="str">
        <f>+VLOOKUP(A264,'[1]Listado jugadores VALORES'!$A:$D,4,FALSE)</f>
        <v>Portero</v>
      </c>
      <c r="EM264">
        <f>+VLOOKUP(EK264,Clubes!$A:$O,15,FALSE)</f>
        <v>1</v>
      </c>
      <c r="EN264">
        <f>+VLOOKUP(EK264,Clubes!$A:$M,13,FALSE)</f>
        <v>1</v>
      </c>
      <c r="EO264">
        <f t="shared" si="251"/>
        <v>2</v>
      </c>
      <c r="EP264">
        <f t="shared" si="252"/>
        <v>2</v>
      </c>
      <c r="EQ264">
        <f t="shared" si="253"/>
        <v>0</v>
      </c>
      <c r="ER264">
        <f t="shared" si="254"/>
        <v>0</v>
      </c>
      <c r="ES264">
        <f t="shared" si="255"/>
        <v>0</v>
      </c>
      <c r="ET264">
        <f t="shared" si="256"/>
        <v>0</v>
      </c>
      <c r="EU264">
        <f t="shared" si="257"/>
        <v>0</v>
      </c>
      <c r="EV264">
        <f t="shared" si="258"/>
        <v>0</v>
      </c>
      <c r="EW264">
        <f t="shared" si="259"/>
        <v>-1</v>
      </c>
      <c r="EX264">
        <f t="shared" si="260"/>
        <v>0</v>
      </c>
      <c r="EY264">
        <f t="shared" si="261"/>
        <v>0</v>
      </c>
      <c r="EZ264">
        <f t="shared" si="262"/>
        <v>0</v>
      </c>
      <c r="FA264">
        <f t="shared" si="263"/>
        <v>0</v>
      </c>
      <c r="FB264">
        <f t="shared" si="264"/>
        <v>1</v>
      </c>
      <c r="FC264">
        <f t="shared" si="265"/>
        <v>4</v>
      </c>
    </row>
    <row r="265" spans="1:159">
      <c r="A265" s="139">
        <v>934</v>
      </c>
      <c r="B265" s="139" t="s">
        <v>589</v>
      </c>
      <c r="C265" s="139">
        <v>18</v>
      </c>
      <c r="D265">
        <v>1</v>
      </c>
      <c r="E265" s="5">
        <v>5</v>
      </c>
      <c r="F265" s="5">
        <v>26</v>
      </c>
      <c r="G265" s="5">
        <v>1</v>
      </c>
      <c r="H265" s="5">
        <v>90</v>
      </c>
      <c r="K265" s="109">
        <f t="shared" si="229"/>
        <v>0</v>
      </c>
      <c r="M265" s="109">
        <f t="shared" si="230"/>
        <v>0</v>
      </c>
      <c r="X265" s="109">
        <f t="shared" si="231"/>
        <v>0</v>
      </c>
      <c r="AI265" s="109">
        <f t="shared" si="232"/>
        <v>0</v>
      </c>
      <c r="AT265" s="109">
        <f t="shared" si="233"/>
        <v>0</v>
      </c>
      <c r="BA265" s="109">
        <f t="shared" si="234"/>
        <v>0</v>
      </c>
      <c r="BB265" s="113"/>
      <c r="BC265" s="113"/>
      <c r="BD265" s="113"/>
      <c r="BE265" s="113"/>
      <c r="BF265" s="113"/>
      <c r="BG265" s="113"/>
      <c r="BH265" s="113"/>
      <c r="BI265" s="113"/>
      <c r="BJ265" s="113"/>
      <c r="BK265" s="113"/>
      <c r="BL265" s="109">
        <f t="shared" si="235"/>
        <v>0</v>
      </c>
      <c r="BW265" s="109">
        <f t="shared" si="236"/>
        <v>0</v>
      </c>
      <c r="BZ265" s="109">
        <f t="shared" si="237"/>
        <v>0</v>
      </c>
      <c r="CA265" s="3"/>
      <c r="CB265" s="3"/>
      <c r="CC265" s="3"/>
      <c r="CD265" s="3"/>
      <c r="CE265" s="109">
        <f t="shared" si="238"/>
        <v>0</v>
      </c>
      <c r="CJ265" s="109">
        <f t="shared" si="239"/>
        <v>0</v>
      </c>
      <c r="CQ265" s="109">
        <f t="shared" si="240"/>
        <v>0</v>
      </c>
      <c r="CV265" s="109">
        <f t="shared" si="241"/>
        <v>0</v>
      </c>
      <c r="DA265" s="109">
        <f t="shared" si="242"/>
        <v>0</v>
      </c>
      <c r="DF265" s="109">
        <f t="shared" si="243"/>
        <v>0</v>
      </c>
      <c r="DK265" s="109">
        <f t="shared" si="244"/>
        <v>0</v>
      </c>
      <c r="DP265" s="109">
        <f t="shared" si="245"/>
        <v>0</v>
      </c>
      <c r="DU265" s="109">
        <f t="shared" si="246"/>
        <v>0</v>
      </c>
      <c r="DZ265" s="109">
        <f t="shared" si="247"/>
        <v>0</v>
      </c>
      <c r="EE265" s="109">
        <f t="shared" si="248"/>
        <v>0</v>
      </c>
      <c r="EF265" s="3"/>
      <c r="EG265" s="3"/>
      <c r="EH265" s="3"/>
      <c r="EI265" s="3"/>
      <c r="EJ265" s="109">
        <f t="shared" si="249"/>
        <v>0</v>
      </c>
      <c r="EK265" s="3">
        <f t="shared" si="250"/>
        <v>1805</v>
      </c>
      <c r="EL265" t="str">
        <f>+VLOOKUP(A265,'[1]Listado jugadores VALORES'!$A:$D,4,FALSE)</f>
        <v>Delantero</v>
      </c>
      <c r="EM265">
        <f>+VLOOKUP(EK265,Clubes!$A:$O,15,FALSE)</f>
        <v>1</v>
      </c>
      <c r="EN265">
        <f>+VLOOKUP(EK265,Clubes!$A:$M,13,FALSE)</f>
        <v>1</v>
      </c>
      <c r="EO265">
        <f t="shared" si="251"/>
        <v>2</v>
      </c>
      <c r="EP265">
        <f t="shared" si="252"/>
        <v>2</v>
      </c>
      <c r="EQ265">
        <f t="shared" si="253"/>
        <v>0</v>
      </c>
      <c r="ER265">
        <f t="shared" si="254"/>
        <v>0</v>
      </c>
      <c r="ES265">
        <f t="shared" si="255"/>
        <v>0</v>
      </c>
      <c r="ET265">
        <f t="shared" si="256"/>
        <v>0</v>
      </c>
      <c r="EU265">
        <f t="shared" si="257"/>
        <v>0</v>
      </c>
      <c r="EV265">
        <f t="shared" si="258"/>
        <v>0</v>
      </c>
      <c r="EW265">
        <f t="shared" si="259"/>
        <v>0</v>
      </c>
      <c r="EX265">
        <f t="shared" si="260"/>
        <v>0</v>
      </c>
      <c r="EY265">
        <f t="shared" si="261"/>
        <v>0</v>
      </c>
      <c r="EZ265">
        <f t="shared" si="262"/>
        <v>0</v>
      </c>
      <c r="FA265">
        <f t="shared" si="263"/>
        <v>0</v>
      </c>
      <c r="FB265">
        <f t="shared" si="264"/>
        <v>1</v>
      </c>
      <c r="FC265">
        <f t="shared" si="265"/>
        <v>5</v>
      </c>
    </row>
    <row r="266" spans="1:159">
      <c r="A266" s="139">
        <v>795</v>
      </c>
      <c r="B266" s="139" t="s">
        <v>590</v>
      </c>
      <c r="C266" s="139">
        <v>18</v>
      </c>
      <c r="D266">
        <v>1</v>
      </c>
      <c r="E266" s="5">
        <v>5</v>
      </c>
      <c r="F266" s="5">
        <v>26</v>
      </c>
      <c r="G266" s="5">
        <v>1</v>
      </c>
      <c r="H266" s="5">
        <v>45</v>
      </c>
      <c r="K266" s="109">
        <f t="shared" si="229"/>
        <v>0</v>
      </c>
      <c r="M266" s="109">
        <f t="shared" si="230"/>
        <v>0</v>
      </c>
      <c r="X266" s="109">
        <f t="shared" si="231"/>
        <v>0</v>
      </c>
      <c r="AI266" s="109">
        <f t="shared" si="232"/>
        <v>0</v>
      </c>
      <c r="AT266" s="109">
        <f t="shared" si="233"/>
        <v>0</v>
      </c>
      <c r="BA266" s="109">
        <f t="shared" si="234"/>
        <v>0</v>
      </c>
      <c r="BB266" s="113"/>
      <c r="BC266" s="113"/>
      <c r="BD266" s="113"/>
      <c r="BE266" s="113"/>
      <c r="BF266" s="113"/>
      <c r="BG266" s="113"/>
      <c r="BH266" s="113"/>
      <c r="BI266" s="113"/>
      <c r="BJ266" s="113"/>
      <c r="BK266" s="113"/>
      <c r="BL266" s="109">
        <f t="shared" si="235"/>
        <v>0</v>
      </c>
      <c r="BW266" s="109">
        <f t="shared" si="236"/>
        <v>0</v>
      </c>
      <c r="BZ266" s="109">
        <f t="shared" si="237"/>
        <v>0</v>
      </c>
      <c r="CA266" s="3"/>
      <c r="CB266" s="3"/>
      <c r="CC266" s="3"/>
      <c r="CD266" s="3"/>
      <c r="CE266" s="109">
        <f t="shared" si="238"/>
        <v>0</v>
      </c>
      <c r="CJ266" s="109">
        <f t="shared" si="239"/>
        <v>0</v>
      </c>
      <c r="CQ266" s="109">
        <f t="shared" si="240"/>
        <v>0</v>
      </c>
      <c r="CV266" s="109">
        <f t="shared" si="241"/>
        <v>0</v>
      </c>
      <c r="DA266" s="109">
        <f t="shared" si="242"/>
        <v>0</v>
      </c>
      <c r="DF266" s="109">
        <f t="shared" si="243"/>
        <v>0</v>
      </c>
      <c r="DK266" s="109">
        <f t="shared" si="244"/>
        <v>0</v>
      </c>
      <c r="DP266" s="109">
        <f t="shared" si="245"/>
        <v>0</v>
      </c>
      <c r="DU266" s="109">
        <f t="shared" si="246"/>
        <v>0</v>
      </c>
      <c r="DZ266" s="109">
        <f t="shared" si="247"/>
        <v>0</v>
      </c>
      <c r="EE266" s="109">
        <f t="shared" si="248"/>
        <v>0</v>
      </c>
      <c r="EF266" s="3"/>
      <c r="EG266" s="3"/>
      <c r="EH266" s="3"/>
      <c r="EI266" s="3"/>
      <c r="EJ266" s="109">
        <f t="shared" si="249"/>
        <v>0</v>
      </c>
      <c r="EK266" s="3">
        <f t="shared" si="250"/>
        <v>1805</v>
      </c>
      <c r="EL266" t="str">
        <f>+VLOOKUP(A266,'[1]Listado jugadores VALORES'!$A:$D,4,FALSE)</f>
        <v>Delantero</v>
      </c>
      <c r="EM266">
        <f>+VLOOKUP(EK266,Clubes!$A:$O,15,FALSE)</f>
        <v>1</v>
      </c>
      <c r="EN266">
        <f>+VLOOKUP(EK266,Clubes!$A:$M,13,FALSE)</f>
        <v>1</v>
      </c>
      <c r="EO266">
        <f t="shared" si="251"/>
        <v>2</v>
      </c>
      <c r="EP266">
        <f t="shared" si="252"/>
        <v>1</v>
      </c>
      <c r="EQ266">
        <f t="shared" si="253"/>
        <v>0</v>
      </c>
      <c r="ER266">
        <f t="shared" si="254"/>
        <v>0</v>
      </c>
      <c r="ES266">
        <f t="shared" si="255"/>
        <v>0</v>
      </c>
      <c r="ET266">
        <f t="shared" si="256"/>
        <v>0</v>
      </c>
      <c r="EU266">
        <f t="shared" si="257"/>
        <v>0</v>
      </c>
      <c r="EV266">
        <f t="shared" si="258"/>
        <v>0</v>
      </c>
      <c r="EW266">
        <f t="shared" si="259"/>
        <v>0</v>
      </c>
      <c r="EX266">
        <f t="shared" si="260"/>
        <v>0</v>
      </c>
      <c r="EY266">
        <f t="shared" si="261"/>
        <v>0</v>
      </c>
      <c r="EZ266">
        <f t="shared" si="262"/>
        <v>0</v>
      </c>
      <c r="FA266">
        <f t="shared" si="263"/>
        <v>0</v>
      </c>
      <c r="FB266">
        <f t="shared" si="264"/>
        <v>0</v>
      </c>
      <c r="FC266">
        <f t="shared" si="265"/>
        <v>3</v>
      </c>
    </row>
    <row r="267" spans="1:159">
      <c r="A267" s="139">
        <v>1796</v>
      </c>
      <c r="B267" s="139" t="s">
        <v>591</v>
      </c>
      <c r="C267" s="139">
        <v>18</v>
      </c>
      <c r="D267">
        <v>1</v>
      </c>
      <c r="E267" s="5">
        <v>5</v>
      </c>
      <c r="F267" s="5">
        <v>26</v>
      </c>
      <c r="G267" s="5">
        <v>3</v>
      </c>
      <c r="K267" s="109">
        <f t="shared" si="229"/>
        <v>0</v>
      </c>
      <c r="M267" s="109">
        <f t="shared" si="230"/>
        <v>0</v>
      </c>
      <c r="X267" s="109">
        <f t="shared" si="231"/>
        <v>0</v>
      </c>
      <c r="AI267" s="109">
        <f t="shared" si="232"/>
        <v>0</v>
      </c>
      <c r="AT267" s="109">
        <f t="shared" si="233"/>
        <v>0</v>
      </c>
      <c r="BA267" s="109">
        <f t="shared" si="234"/>
        <v>0</v>
      </c>
      <c r="BB267" s="113"/>
      <c r="BC267" s="113"/>
      <c r="BD267" s="113"/>
      <c r="BE267" s="113"/>
      <c r="BF267" s="113"/>
      <c r="BG267" s="113"/>
      <c r="BH267" s="113"/>
      <c r="BI267" s="113"/>
      <c r="BJ267" s="113"/>
      <c r="BK267" s="113"/>
      <c r="BL267" s="109">
        <f t="shared" si="235"/>
        <v>0</v>
      </c>
      <c r="BW267" s="109">
        <f t="shared" si="236"/>
        <v>0</v>
      </c>
      <c r="BZ267" s="109">
        <f t="shared" si="237"/>
        <v>0</v>
      </c>
      <c r="CA267" s="3"/>
      <c r="CB267" s="3"/>
      <c r="CC267" s="3"/>
      <c r="CD267" s="3"/>
      <c r="CE267" s="109">
        <f t="shared" si="238"/>
        <v>0</v>
      </c>
      <c r="CJ267" s="109">
        <f t="shared" si="239"/>
        <v>0</v>
      </c>
      <c r="CQ267" s="109">
        <f t="shared" si="240"/>
        <v>0</v>
      </c>
      <c r="CV267" s="109">
        <f t="shared" si="241"/>
        <v>0</v>
      </c>
      <c r="DA267" s="109">
        <f t="shared" si="242"/>
        <v>0</v>
      </c>
      <c r="DF267" s="109">
        <f t="shared" si="243"/>
        <v>0</v>
      </c>
      <c r="DK267" s="109">
        <f t="shared" si="244"/>
        <v>0</v>
      </c>
      <c r="DP267" s="109">
        <f t="shared" si="245"/>
        <v>0</v>
      </c>
      <c r="DU267" s="109">
        <f t="shared" si="246"/>
        <v>0</v>
      </c>
      <c r="DZ267" s="109">
        <f t="shared" si="247"/>
        <v>0</v>
      </c>
      <c r="EE267" s="109">
        <f t="shared" si="248"/>
        <v>0</v>
      </c>
      <c r="EF267" s="3"/>
      <c r="EG267" s="3"/>
      <c r="EH267" s="3"/>
      <c r="EI267" s="3"/>
      <c r="EJ267" s="109">
        <f t="shared" si="249"/>
        <v>0</v>
      </c>
      <c r="EK267" s="3">
        <f t="shared" si="250"/>
        <v>1805</v>
      </c>
      <c r="EL267" t="str">
        <f>+VLOOKUP(A267,'[1]Listado jugadores VALORES'!$A:$D,4,FALSE)</f>
        <v>Volante</v>
      </c>
      <c r="EM267">
        <f>+VLOOKUP(EK267,Clubes!$A:$O,15,FALSE)</f>
        <v>1</v>
      </c>
      <c r="EN267">
        <f>+VLOOKUP(EK267,Clubes!$A:$M,13,FALSE)</f>
        <v>1</v>
      </c>
      <c r="EO267">
        <f t="shared" si="251"/>
        <v>0</v>
      </c>
      <c r="EP267">
        <f t="shared" si="252"/>
        <v>0</v>
      </c>
      <c r="EQ267">
        <f t="shared" si="253"/>
        <v>0</v>
      </c>
      <c r="ER267">
        <f t="shared" si="254"/>
        <v>0</v>
      </c>
      <c r="ES267">
        <f t="shared" si="255"/>
        <v>0</v>
      </c>
      <c r="ET267">
        <f t="shared" si="256"/>
        <v>0</v>
      </c>
      <c r="EU267">
        <f t="shared" si="257"/>
        <v>0</v>
      </c>
      <c r="EV267">
        <f t="shared" si="258"/>
        <v>0</v>
      </c>
      <c r="EW267">
        <f t="shared" si="259"/>
        <v>0</v>
      </c>
      <c r="EX267">
        <f t="shared" si="260"/>
        <v>0</v>
      </c>
      <c r="EY267">
        <f t="shared" si="261"/>
        <v>0</v>
      </c>
      <c r="EZ267">
        <f t="shared" si="262"/>
        <v>0</v>
      </c>
      <c r="FA267">
        <f t="shared" si="263"/>
        <v>0</v>
      </c>
      <c r="FB267">
        <f t="shared" si="264"/>
        <v>0</v>
      </c>
      <c r="FC267">
        <f t="shared" si="265"/>
        <v>0</v>
      </c>
    </row>
    <row r="268" spans="1:159">
      <c r="A268" s="139">
        <v>1940</v>
      </c>
      <c r="B268" s="139" t="s">
        <v>592</v>
      </c>
      <c r="C268" s="139">
        <v>18</v>
      </c>
      <c r="D268">
        <v>1</v>
      </c>
      <c r="E268" s="5">
        <v>5</v>
      </c>
      <c r="F268" s="5">
        <v>26</v>
      </c>
      <c r="G268" s="5">
        <v>2</v>
      </c>
      <c r="K268" s="109">
        <f t="shared" si="229"/>
        <v>0</v>
      </c>
      <c r="M268" s="109">
        <f t="shared" si="230"/>
        <v>0</v>
      </c>
      <c r="X268" s="109">
        <f t="shared" si="231"/>
        <v>0</v>
      </c>
      <c r="AI268" s="109">
        <f t="shared" si="232"/>
        <v>0</v>
      </c>
      <c r="AT268" s="109">
        <f t="shared" si="233"/>
        <v>0</v>
      </c>
      <c r="BA268" s="109">
        <f t="shared" si="234"/>
        <v>0</v>
      </c>
      <c r="BB268" s="113"/>
      <c r="BC268" s="113"/>
      <c r="BD268" s="113"/>
      <c r="BE268" s="113"/>
      <c r="BF268" s="113"/>
      <c r="BG268" s="113"/>
      <c r="BH268" s="113"/>
      <c r="BI268" s="113"/>
      <c r="BJ268" s="113"/>
      <c r="BK268" s="113"/>
      <c r="BL268" s="109">
        <f t="shared" si="235"/>
        <v>0</v>
      </c>
      <c r="BW268" s="109">
        <f t="shared" si="236"/>
        <v>0</v>
      </c>
      <c r="BZ268" s="109">
        <f t="shared" si="237"/>
        <v>0</v>
      </c>
      <c r="CA268" s="3"/>
      <c r="CB268" s="3"/>
      <c r="CC268" s="3"/>
      <c r="CD268" s="3"/>
      <c r="CE268" s="109">
        <f t="shared" si="238"/>
        <v>0</v>
      </c>
      <c r="CJ268" s="109">
        <f t="shared" si="239"/>
        <v>0</v>
      </c>
      <c r="CQ268" s="109">
        <f t="shared" si="240"/>
        <v>0</v>
      </c>
      <c r="CV268" s="109">
        <f t="shared" si="241"/>
        <v>0</v>
      </c>
      <c r="DA268" s="109">
        <f t="shared" si="242"/>
        <v>0</v>
      </c>
      <c r="DF268" s="109">
        <f t="shared" si="243"/>
        <v>0</v>
      </c>
      <c r="DK268" s="109">
        <f t="shared" si="244"/>
        <v>0</v>
      </c>
      <c r="DP268" s="109">
        <f t="shared" si="245"/>
        <v>0</v>
      </c>
      <c r="DU268" s="109">
        <f t="shared" si="246"/>
        <v>0</v>
      </c>
      <c r="DZ268" s="109">
        <f t="shared" si="247"/>
        <v>0</v>
      </c>
      <c r="EE268" s="109">
        <f t="shared" si="248"/>
        <v>0</v>
      </c>
      <c r="EF268" s="3"/>
      <c r="EG268" s="3"/>
      <c r="EH268" s="3"/>
      <c r="EI268" s="3"/>
      <c r="EJ268" s="109">
        <f t="shared" si="249"/>
        <v>0</v>
      </c>
      <c r="EK268" s="3">
        <f t="shared" si="250"/>
        <v>1805</v>
      </c>
      <c r="EL268" t="str">
        <f>+VLOOKUP(A268,'[1]Listado jugadores VALORES'!$A:$D,4,FALSE)</f>
        <v>Defensa</v>
      </c>
      <c r="EM268">
        <f>+VLOOKUP(EK268,Clubes!$A:$O,15,FALSE)</f>
        <v>1</v>
      </c>
      <c r="EN268">
        <f>+VLOOKUP(EK268,Clubes!$A:$M,13,FALSE)</f>
        <v>1</v>
      </c>
      <c r="EO268">
        <f t="shared" si="251"/>
        <v>1</v>
      </c>
      <c r="EP268">
        <f t="shared" si="252"/>
        <v>0</v>
      </c>
      <c r="EQ268">
        <f t="shared" si="253"/>
        <v>0</v>
      </c>
      <c r="ER268">
        <f t="shared" si="254"/>
        <v>0</v>
      </c>
      <c r="ES268">
        <f t="shared" si="255"/>
        <v>0</v>
      </c>
      <c r="ET268">
        <f t="shared" si="256"/>
        <v>0</v>
      </c>
      <c r="EU268">
        <f t="shared" si="257"/>
        <v>0</v>
      </c>
      <c r="EV268">
        <f t="shared" si="258"/>
        <v>0</v>
      </c>
      <c r="EW268">
        <f t="shared" si="259"/>
        <v>0</v>
      </c>
      <c r="EX268">
        <f t="shared" si="260"/>
        <v>0</v>
      </c>
      <c r="EY268">
        <f t="shared" si="261"/>
        <v>0</v>
      </c>
      <c r="EZ268">
        <f t="shared" si="262"/>
        <v>0</v>
      </c>
      <c r="FA268">
        <f t="shared" si="263"/>
        <v>0</v>
      </c>
      <c r="FB268">
        <f t="shared" si="264"/>
        <v>0</v>
      </c>
      <c r="FC268">
        <f t="shared" si="265"/>
        <v>1</v>
      </c>
    </row>
    <row r="269" spans="1:159">
      <c r="A269" s="139">
        <v>604</v>
      </c>
      <c r="B269" s="139" t="s">
        <v>593</v>
      </c>
      <c r="C269" s="139">
        <v>18</v>
      </c>
      <c r="D269">
        <v>1</v>
      </c>
      <c r="E269" s="5">
        <v>5</v>
      </c>
      <c r="F269" s="5">
        <v>26</v>
      </c>
      <c r="G269" s="5">
        <v>1</v>
      </c>
      <c r="H269" s="5">
        <v>90</v>
      </c>
      <c r="K269" s="109">
        <f t="shared" si="229"/>
        <v>0</v>
      </c>
      <c r="M269" s="109">
        <f t="shared" si="230"/>
        <v>0</v>
      </c>
      <c r="X269" s="109">
        <f t="shared" si="231"/>
        <v>0</v>
      </c>
      <c r="AI269" s="109">
        <f t="shared" si="232"/>
        <v>0</v>
      </c>
      <c r="AT269" s="109">
        <f t="shared" si="233"/>
        <v>0</v>
      </c>
      <c r="AU269" s="3">
        <v>1</v>
      </c>
      <c r="AV269" s="3">
        <v>469</v>
      </c>
      <c r="BA269" s="109">
        <f t="shared" si="234"/>
        <v>1</v>
      </c>
      <c r="BB269" s="113"/>
      <c r="BC269" s="113"/>
      <c r="BD269" s="113"/>
      <c r="BE269" s="113"/>
      <c r="BF269" s="113"/>
      <c r="BG269" s="113"/>
      <c r="BH269" s="113"/>
      <c r="BI269" s="113"/>
      <c r="BJ269" s="113"/>
      <c r="BK269" s="113"/>
      <c r="BL269" s="109">
        <f t="shared" si="235"/>
        <v>0</v>
      </c>
      <c r="BW269" s="109">
        <f t="shared" si="236"/>
        <v>0</v>
      </c>
      <c r="BZ269" s="109">
        <f t="shared" si="237"/>
        <v>0</v>
      </c>
      <c r="CA269" s="3"/>
      <c r="CB269" s="3"/>
      <c r="CC269" s="3"/>
      <c r="CD269" s="3"/>
      <c r="CE269" s="109">
        <f t="shared" si="238"/>
        <v>0</v>
      </c>
      <c r="CJ269" s="109">
        <f t="shared" si="239"/>
        <v>0</v>
      </c>
      <c r="CQ269" s="109">
        <f t="shared" si="240"/>
        <v>0</v>
      </c>
      <c r="CV269" s="109">
        <f t="shared" si="241"/>
        <v>0</v>
      </c>
      <c r="DA269" s="109">
        <f t="shared" si="242"/>
        <v>0</v>
      </c>
      <c r="DF269" s="109">
        <f t="shared" si="243"/>
        <v>0</v>
      </c>
      <c r="DK269" s="109">
        <f t="shared" si="244"/>
        <v>0</v>
      </c>
      <c r="DP269" s="109">
        <f t="shared" si="245"/>
        <v>0</v>
      </c>
      <c r="DU269" s="109">
        <f t="shared" si="246"/>
        <v>0</v>
      </c>
      <c r="DZ269" s="109">
        <f t="shared" si="247"/>
        <v>0</v>
      </c>
      <c r="EE269" s="109">
        <f t="shared" si="248"/>
        <v>0</v>
      </c>
      <c r="EF269" s="3"/>
      <c r="EG269" s="3"/>
      <c r="EH269" s="3"/>
      <c r="EI269" s="3"/>
      <c r="EJ269" s="109">
        <f t="shared" si="249"/>
        <v>0</v>
      </c>
      <c r="EK269" s="3">
        <f t="shared" si="250"/>
        <v>1805</v>
      </c>
      <c r="EL269" t="str">
        <f>+VLOOKUP(A269,'[1]Listado jugadores VALORES'!$A:$D,4,FALSE)</f>
        <v>Defensa</v>
      </c>
      <c r="EM269">
        <f>+VLOOKUP(EK269,Clubes!$A:$O,15,FALSE)</f>
        <v>1</v>
      </c>
      <c r="EN269">
        <f>+VLOOKUP(EK269,Clubes!$A:$M,13,FALSE)</f>
        <v>1</v>
      </c>
      <c r="EO269">
        <f t="shared" si="251"/>
        <v>2</v>
      </c>
      <c r="EP269">
        <f t="shared" si="252"/>
        <v>2</v>
      </c>
      <c r="EQ269">
        <f t="shared" si="253"/>
        <v>0</v>
      </c>
      <c r="ER269">
        <f t="shared" si="254"/>
        <v>0</v>
      </c>
      <c r="ES269">
        <f t="shared" si="255"/>
        <v>0</v>
      </c>
      <c r="ET269">
        <f t="shared" si="256"/>
        <v>0</v>
      </c>
      <c r="EU269">
        <f t="shared" si="257"/>
        <v>4</v>
      </c>
      <c r="EV269">
        <f t="shared" si="258"/>
        <v>0</v>
      </c>
      <c r="EW269">
        <f t="shared" si="259"/>
        <v>-1</v>
      </c>
      <c r="EX269">
        <f t="shared" si="260"/>
        <v>0</v>
      </c>
      <c r="EY269">
        <f t="shared" si="261"/>
        <v>0</v>
      </c>
      <c r="EZ269">
        <f t="shared" si="262"/>
        <v>0</v>
      </c>
      <c r="FA269">
        <f t="shared" si="263"/>
        <v>0</v>
      </c>
      <c r="FB269">
        <f t="shared" si="264"/>
        <v>1</v>
      </c>
      <c r="FC269">
        <f t="shared" si="265"/>
        <v>8</v>
      </c>
    </row>
    <row r="270" spans="1:159">
      <c r="A270" s="139">
        <v>696</v>
      </c>
      <c r="B270" s="139" t="s">
        <v>594</v>
      </c>
      <c r="C270" s="139">
        <v>18</v>
      </c>
      <c r="D270">
        <v>1</v>
      </c>
      <c r="E270" s="5">
        <v>5</v>
      </c>
      <c r="F270" s="5">
        <v>26</v>
      </c>
      <c r="G270" s="5">
        <v>1</v>
      </c>
      <c r="H270" s="5">
        <v>85</v>
      </c>
      <c r="I270" s="4">
        <v>80</v>
      </c>
      <c r="K270" s="109">
        <f t="shared" si="229"/>
        <v>1</v>
      </c>
      <c r="M270" s="109">
        <f t="shared" si="230"/>
        <v>0</v>
      </c>
      <c r="X270" s="109">
        <f t="shared" si="231"/>
        <v>0</v>
      </c>
      <c r="AI270" s="109">
        <f t="shared" si="232"/>
        <v>0</v>
      </c>
      <c r="AT270" s="109">
        <f t="shared" si="233"/>
        <v>0</v>
      </c>
      <c r="BA270" s="109">
        <f t="shared" si="234"/>
        <v>0</v>
      </c>
      <c r="BB270" s="113"/>
      <c r="BC270" s="113"/>
      <c r="BD270" s="113"/>
      <c r="BE270" s="113"/>
      <c r="BF270" s="113"/>
      <c r="BG270" s="113"/>
      <c r="BH270" s="113"/>
      <c r="BI270" s="113"/>
      <c r="BJ270" s="113"/>
      <c r="BK270" s="113"/>
      <c r="BL270" s="109">
        <f t="shared" si="235"/>
        <v>0</v>
      </c>
      <c r="BW270" s="109">
        <f t="shared" si="236"/>
        <v>0</v>
      </c>
      <c r="BZ270" s="109">
        <f t="shared" si="237"/>
        <v>0</v>
      </c>
      <c r="CA270" s="3"/>
      <c r="CB270" s="3"/>
      <c r="CC270" s="3"/>
      <c r="CD270" s="3"/>
      <c r="CE270" s="109">
        <f t="shared" si="238"/>
        <v>0</v>
      </c>
      <c r="CJ270" s="109">
        <f t="shared" si="239"/>
        <v>0</v>
      </c>
      <c r="CQ270" s="109">
        <f t="shared" si="240"/>
        <v>0</v>
      </c>
      <c r="CV270" s="109">
        <f t="shared" si="241"/>
        <v>0</v>
      </c>
      <c r="DA270" s="109">
        <f t="shared" si="242"/>
        <v>0</v>
      </c>
      <c r="DF270" s="109">
        <f t="shared" si="243"/>
        <v>0</v>
      </c>
      <c r="DK270" s="109">
        <f t="shared" si="244"/>
        <v>0</v>
      </c>
      <c r="DP270" s="109">
        <f t="shared" si="245"/>
        <v>0</v>
      </c>
      <c r="DU270" s="109">
        <f t="shared" si="246"/>
        <v>0</v>
      </c>
      <c r="DZ270" s="109">
        <f t="shared" si="247"/>
        <v>0</v>
      </c>
      <c r="EE270" s="109">
        <f t="shared" si="248"/>
        <v>0</v>
      </c>
      <c r="EF270" s="3"/>
      <c r="EG270" s="3"/>
      <c r="EH270" s="3"/>
      <c r="EI270" s="3"/>
      <c r="EJ270" s="109">
        <f t="shared" si="249"/>
        <v>0</v>
      </c>
      <c r="EK270" s="3">
        <f t="shared" si="250"/>
        <v>1805</v>
      </c>
      <c r="EL270" t="str">
        <f>+VLOOKUP(A270,'[1]Listado jugadores VALORES'!$A:$D,4,FALSE)</f>
        <v>Volante</v>
      </c>
      <c r="EM270">
        <f>+VLOOKUP(EK270,Clubes!$A:$O,15,FALSE)</f>
        <v>1</v>
      </c>
      <c r="EN270">
        <f>+VLOOKUP(EK270,Clubes!$A:$M,13,FALSE)</f>
        <v>1</v>
      </c>
      <c r="EO270">
        <f t="shared" si="251"/>
        <v>2</v>
      </c>
      <c r="EP270">
        <f t="shared" si="252"/>
        <v>2</v>
      </c>
      <c r="EQ270">
        <f t="shared" si="253"/>
        <v>-1</v>
      </c>
      <c r="ER270">
        <f t="shared" si="254"/>
        <v>0</v>
      </c>
      <c r="ES270">
        <f t="shared" si="255"/>
        <v>0</v>
      </c>
      <c r="ET270">
        <f t="shared" si="256"/>
        <v>0</v>
      </c>
      <c r="EU270">
        <f t="shared" si="257"/>
        <v>0</v>
      </c>
      <c r="EV270">
        <f t="shared" si="258"/>
        <v>0</v>
      </c>
      <c r="EW270">
        <f t="shared" si="259"/>
        <v>0</v>
      </c>
      <c r="EX270">
        <f t="shared" si="260"/>
        <v>0</v>
      </c>
      <c r="EY270">
        <f t="shared" si="261"/>
        <v>0</v>
      </c>
      <c r="EZ270">
        <f t="shared" si="262"/>
        <v>0</v>
      </c>
      <c r="FA270">
        <f t="shared" si="263"/>
        <v>0</v>
      </c>
      <c r="FB270">
        <f t="shared" si="264"/>
        <v>1</v>
      </c>
      <c r="FC270">
        <f t="shared" si="265"/>
        <v>4</v>
      </c>
    </row>
    <row r="271" spans="1:159">
      <c r="A271" s="139">
        <v>701</v>
      </c>
      <c r="B271" s="139" t="s">
        <v>595</v>
      </c>
      <c r="C271" s="139">
        <v>18</v>
      </c>
      <c r="D271">
        <v>1</v>
      </c>
      <c r="E271" s="5">
        <v>5</v>
      </c>
      <c r="F271" s="5">
        <v>26</v>
      </c>
      <c r="G271" s="5">
        <v>1</v>
      </c>
      <c r="H271" s="5">
        <v>90</v>
      </c>
      <c r="K271" s="109">
        <f t="shared" si="229"/>
        <v>0</v>
      </c>
      <c r="M271" s="109">
        <f t="shared" si="230"/>
        <v>0</v>
      </c>
      <c r="N271" s="4">
        <v>49</v>
      </c>
      <c r="X271" s="109">
        <f t="shared" si="231"/>
        <v>1</v>
      </c>
      <c r="Y271" s="3">
        <v>1</v>
      </c>
      <c r="AI271" s="109">
        <f t="shared" si="232"/>
        <v>1</v>
      </c>
      <c r="AJ271" s="3">
        <v>3</v>
      </c>
      <c r="AT271" s="109">
        <f t="shared" si="233"/>
        <v>1</v>
      </c>
      <c r="BA271" s="109">
        <f t="shared" si="234"/>
        <v>0</v>
      </c>
      <c r="BB271" s="113">
        <v>0</v>
      </c>
      <c r="BC271" s="113"/>
      <c r="BD271" s="113"/>
      <c r="BE271" s="113"/>
      <c r="BF271" s="113"/>
      <c r="BG271" s="113"/>
      <c r="BH271" s="113"/>
      <c r="BI271" s="113"/>
      <c r="BJ271" s="113"/>
      <c r="BK271" s="113"/>
      <c r="BL271" s="109">
        <f t="shared" si="235"/>
        <v>0</v>
      </c>
      <c r="BW271" s="109">
        <f t="shared" si="236"/>
        <v>0</v>
      </c>
      <c r="BZ271" s="109">
        <f t="shared" si="237"/>
        <v>0</v>
      </c>
      <c r="CA271" s="3"/>
      <c r="CB271" s="3"/>
      <c r="CC271" s="3"/>
      <c r="CD271" s="3"/>
      <c r="CE271" s="109">
        <f t="shared" si="238"/>
        <v>0</v>
      </c>
      <c r="CJ271" s="109">
        <f t="shared" si="239"/>
        <v>0</v>
      </c>
      <c r="CQ271" s="109">
        <f t="shared" si="240"/>
        <v>0</v>
      </c>
      <c r="CV271" s="109">
        <f t="shared" si="241"/>
        <v>0</v>
      </c>
      <c r="DA271" s="109">
        <f t="shared" si="242"/>
        <v>0</v>
      </c>
      <c r="DF271" s="109">
        <f t="shared" si="243"/>
        <v>0</v>
      </c>
      <c r="DK271" s="109">
        <f t="shared" si="244"/>
        <v>0</v>
      </c>
      <c r="DP271" s="109">
        <f t="shared" si="245"/>
        <v>0</v>
      </c>
      <c r="DU271" s="109">
        <f t="shared" si="246"/>
        <v>0</v>
      </c>
      <c r="DZ271" s="109">
        <f t="shared" si="247"/>
        <v>0</v>
      </c>
      <c r="EE271" s="109">
        <f t="shared" si="248"/>
        <v>0</v>
      </c>
      <c r="EF271" s="3"/>
      <c r="EG271" s="3"/>
      <c r="EH271" s="3"/>
      <c r="EI271" s="3"/>
      <c r="EJ271" s="109">
        <f t="shared" si="249"/>
        <v>0</v>
      </c>
      <c r="EK271" s="3">
        <f t="shared" si="250"/>
        <v>1805</v>
      </c>
      <c r="EL271" t="str">
        <f>+VLOOKUP(A271,'[1]Listado jugadores VALORES'!$A:$D,4,FALSE)</f>
        <v>Defensa</v>
      </c>
      <c r="EM271">
        <f>+VLOOKUP(EK271,Clubes!$A:$O,15,FALSE)</f>
        <v>1</v>
      </c>
      <c r="EN271">
        <f>+VLOOKUP(EK271,Clubes!$A:$M,13,FALSE)</f>
        <v>1</v>
      </c>
      <c r="EO271">
        <f t="shared" si="251"/>
        <v>2</v>
      </c>
      <c r="EP271">
        <f t="shared" si="252"/>
        <v>2</v>
      </c>
      <c r="EQ271">
        <f t="shared" si="253"/>
        <v>0</v>
      </c>
      <c r="ER271">
        <f t="shared" si="254"/>
        <v>0</v>
      </c>
      <c r="ES271">
        <f t="shared" si="255"/>
        <v>6</v>
      </c>
      <c r="ET271">
        <f t="shared" si="256"/>
        <v>0</v>
      </c>
      <c r="EU271">
        <f t="shared" si="257"/>
        <v>0</v>
      </c>
      <c r="EV271">
        <f t="shared" si="258"/>
        <v>0</v>
      </c>
      <c r="EW271">
        <f t="shared" si="259"/>
        <v>-1</v>
      </c>
      <c r="EX271">
        <f t="shared" si="260"/>
        <v>0</v>
      </c>
      <c r="EY271">
        <f t="shared" si="261"/>
        <v>0</v>
      </c>
      <c r="EZ271">
        <f t="shared" si="262"/>
        <v>0</v>
      </c>
      <c r="FA271">
        <f t="shared" si="263"/>
        <v>0</v>
      </c>
      <c r="FB271">
        <f t="shared" si="264"/>
        <v>1</v>
      </c>
      <c r="FC271">
        <f t="shared" si="265"/>
        <v>10</v>
      </c>
    </row>
    <row r="272" spans="1:159">
      <c r="A272" s="139">
        <v>1930</v>
      </c>
      <c r="B272" s="139" t="s">
        <v>596</v>
      </c>
      <c r="C272" s="139">
        <v>18</v>
      </c>
      <c r="D272">
        <v>1</v>
      </c>
      <c r="E272" s="5">
        <v>5</v>
      </c>
      <c r="F272" s="5">
        <v>26</v>
      </c>
      <c r="G272" s="5">
        <v>3</v>
      </c>
      <c r="K272" s="109">
        <f t="shared" si="229"/>
        <v>0</v>
      </c>
      <c r="M272" s="109">
        <f t="shared" si="230"/>
        <v>0</v>
      </c>
      <c r="X272" s="109">
        <f t="shared" si="231"/>
        <v>0</v>
      </c>
      <c r="AI272" s="109">
        <f t="shared" si="232"/>
        <v>0</v>
      </c>
      <c r="AT272" s="109">
        <f t="shared" si="233"/>
        <v>0</v>
      </c>
      <c r="BA272" s="109">
        <f t="shared" si="234"/>
        <v>0</v>
      </c>
      <c r="BB272" s="113"/>
      <c r="BC272" s="113"/>
      <c r="BD272" s="113"/>
      <c r="BE272" s="113"/>
      <c r="BF272" s="113"/>
      <c r="BG272" s="113"/>
      <c r="BH272" s="113"/>
      <c r="BI272" s="113"/>
      <c r="BJ272" s="113"/>
      <c r="BK272" s="113"/>
      <c r="BL272" s="109">
        <f t="shared" si="235"/>
        <v>0</v>
      </c>
      <c r="BW272" s="109">
        <f t="shared" si="236"/>
        <v>0</v>
      </c>
      <c r="BZ272" s="109">
        <f t="shared" si="237"/>
        <v>0</v>
      </c>
      <c r="CA272" s="3"/>
      <c r="CB272" s="3"/>
      <c r="CC272" s="3"/>
      <c r="CD272" s="3"/>
      <c r="CE272" s="109">
        <f t="shared" si="238"/>
        <v>0</v>
      </c>
      <c r="CJ272" s="109">
        <f t="shared" si="239"/>
        <v>0</v>
      </c>
      <c r="CQ272" s="109">
        <f t="shared" si="240"/>
        <v>0</v>
      </c>
      <c r="CV272" s="109">
        <f t="shared" si="241"/>
        <v>0</v>
      </c>
      <c r="DA272" s="109">
        <f t="shared" si="242"/>
        <v>0</v>
      </c>
      <c r="DF272" s="109">
        <f t="shared" si="243"/>
        <v>0</v>
      </c>
      <c r="DK272" s="109">
        <f t="shared" si="244"/>
        <v>0</v>
      </c>
      <c r="DP272" s="109">
        <f t="shared" si="245"/>
        <v>0</v>
      </c>
      <c r="DU272" s="109">
        <f t="shared" si="246"/>
        <v>0</v>
      </c>
      <c r="DZ272" s="109">
        <f t="shared" si="247"/>
        <v>0</v>
      </c>
      <c r="EE272" s="109">
        <f t="shared" si="248"/>
        <v>0</v>
      </c>
      <c r="EF272" s="3"/>
      <c r="EG272" s="3"/>
      <c r="EH272" s="3"/>
      <c r="EI272" s="3"/>
      <c r="EJ272" s="109">
        <f t="shared" si="249"/>
        <v>0</v>
      </c>
      <c r="EK272" s="3">
        <f t="shared" si="250"/>
        <v>1805</v>
      </c>
      <c r="EL272" t="str">
        <f>+VLOOKUP(A272,'[1]Listado jugadores VALORES'!$A:$D,4,FALSE)</f>
        <v>Volante</v>
      </c>
      <c r="EM272">
        <f>+VLOOKUP(EK272,Clubes!$A:$O,15,FALSE)</f>
        <v>1</v>
      </c>
      <c r="EN272">
        <f>+VLOOKUP(EK272,Clubes!$A:$M,13,FALSE)</f>
        <v>1</v>
      </c>
      <c r="EO272">
        <f t="shared" si="251"/>
        <v>0</v>
      </c>
      <c r="EP272">
        <f t="shared" si="252"/>
        <v>0</v>
      </c>
      <c r="EQ272">
        <f t="shared" si="253"/>
        <v>0</v>
      </c>
      <c r="ER272">
        <f t="shared" si="254"/>
        <v>0</v>
      </c>
      <c r="ES272">
        <f t="shared" si="255"/>
        <v>0</v>
      </c>
      <c r="ET272">
        <f t="shared" si="256"/>
        <v>0</v>
      </c>
      <c r="EU272">
        <f t="shared" si="257"/>
        <v>0</v>
      </c>
      <c r="EV272">
        <f t="shared" si="258"/>
        <v>0</v>
      </c>
      <c r="EW272">
        <f t="shared" si="259"/>
        <v>0</v>
      </c>
      <c r="EX272">
        <f t="shared" si="260"/>
        <v>0</v>
      </c>
      <c r="EY272">
        <f t="shared" si="261"/>
        <v>0</v>
      </c>
      <c r="EZ272">
        <f t="shared" si="262"/>
        <v>0</v>
      </c>
      <c r="FA272">
        <f t="shared" si="263"/>
        <v>0</v>
      </c>
      <c r="FB272">
        <f t="shared" si="264"/>
        <v>0</v>
      </c>
      <c r="FC272">
        <f t="shared" si="265"/>
        <v>0</v>
      </c>
    </row>
    <row r="273" spans="1:159">
      <c r="A273" s="139">
        <v>1931</v>
      </c>
      <c r="B273" s="139" t="s">
        <v>597</v>
      </c>
      <c r="C273" s="139">
        <v>18</v>
      </c>
      <c r="D273">
        <v>1</v>
      </c>
      <c r="E273" s="5">
        <v>5</v>
      </c>
      <c r="F273" s="5">
        <v>26</v>
      </c>
      <c r="G273" s="5">
        <v>2</v>
      </c>
      <c r="K273" s="109">
        <f t="shared" si="229"/>
        <v>0</v>
      </c>
      <c r="M273" s="109">
        <f t="shared" si="230"/>
        <v>0</v>
      </c>
      <c r="X273" s="109">
        <f t="shared" si="231"/>
        <v>0</v>
      </c>
      <c r="AI273" s="109">
        <f t="shared" si="232"/>
        <v>0</v>
      </c>
      <c r="AT273" s="109">
        <f t="shared" si="233"/>
        <v>0</v>
      </c>
      <c r="BA273" s="109">
        <f t="shared" si="234"/>
        <v>0</v>
      </c>
      <c r="BB273" s="113"/>
      <c r="BC273" s="113"/>
      <c r="BD273" s="113"/>
      <c r="BE273" s="113"/>
      <c r="BF273" s="113"/>
      <c r="BG273" s="113"/>
      <c r="BH273" s="113"/>
      <c r="BI273" s="113"/>
      <c r="BJ273" s="113"/>
      <c r="BK273" s="113"/>
      <c r="BL273" s="109">
        <f t="shared" si="235"/>
        <v>0</v>
      </c>
      <c r="BW273" s="109">
        <f t="shared" si="236"/>
        <v>0</v>
      </c>
      <c r="BZ273" s="109">
        <f t="shared" si="237"/>
        <v>0</v>
      </c>
      <c r="CA273" s="3"/>
      <c r="CB273" s="3"/>
      <c r="CC273" s="3"/>
      <c r="CD273" s="3"/>
      <c r="CE273" s="109">
        <f t="shared" si="238"/>
        <v>0</v>
      </c>
      <c r="CJ273" s="109">
        <f t="shared" si="239"/>
        <v>0</v>
      </c>
      <c r="CQ273" s="109">
        <f t="shared" si="240"/>
        <v>0</v>
      </c>
      <c r="CV273" s="109">
        <f t="shared" si="241"/>
        <v>0</v>
      </c>
      <c r="DA273" s="109">
        <f t="shared" si="242"/>
        <v>0</v>
      </c>
      <c r="DF273" s="109">
        <f t="shared" si="243"/>
        <v>0</v>
      </c>
      <c r="DK273" s="109">
        <f t="shared" si="244"/>
        <v>0</v>
      </c>
      <c r="DP273" s="109">
        <f t="shared" si="245"/>
        <v>0</v>
      </c>
      <c r="DU273" s="109">
        <f t="shared" si="246"/>
        <v>0</v>
      </c>
      <c r="DZ273" s="109">
        <f t="shared" si="247"/>
        <v>0</v>
      </c>
      <c r="EE273" s="109">
        <f t="shared" si="248"/>
        <v>0</v>
      </c>
      <c r="EF273" s="3"/>
      <c r="EG273" s="3"/>
      <c r="EH273" s="3"/>
      <c r="EI273" s="3"/>
      <c r="EJ273" s="109">
        <f t="shared" si="249"/>
        <v>0</v>
      </c>
      <c r="EK273" s="3">
        <f t="shared" si="250"/>
        <v>1805</v>
      </c>
      <c r="EL273" t="str">
        <f>+VLOOKUP(A273,'[1]Listado jugadores VALORES'!$A:$D,4,FALSE)</f>
        <v>Defensa</v>
      </c>
      <c r="EM273">
        <f>+VLOOKUP(EK273,Clubes!$A:$O,15,FALSE)</f>
        <v>1</v>
      </c>
      <c r="EN273">
        <f>+VLOOKUP(EK273,Clubes!$A:$M,13,FALSE)</f>
        <v>1</v>
      </c>
      <c r="EO273">
        <f t="shared" si="251"/>
        <v>1</v>
      </c>
      <c r="EP273">
        <f t="shared" si="252"/>
        <v>0</v>
      </c>
      <c r="EQ273">
        <f t="shared" si="253"/>
        <v>0</v>
      </c>
      <c r="ER273">
        <f t="shared" si="254"/>
        <v>0</v>
      </c>
      <c r="ES273">
        <f t="shared" si="255"/>
        <v>0</v>
      </c>
      <c r="ET273">
        <f t="shared" si="256"/>
        <v>0</v>
      </c>
      <c r="EU273">
        <f t="shared" si="257"/>
        <v>0</v>
      </c>
      <c r="EV273">
        <f t="shared" si="258"/>
        <v>0</v>
      </c>
      <c r="EW273">
        <f t="shared" si="259"/>
        <v>0</v>
      </c>
      <c r="EX273">
        <f t="shared" si="260"/>
        <v>0</v>
      </c>
      <c r="EY273">
        <f t="shared" si="261"/>
        <v>0</v>
      </c>
      <c r="EZ273">
        <f t="shared" si="262"/>
        <v>0</v>
      </c>
      <c r="FA273">
        <f t="shared" si="263"/>
        <v>0</v>
      </c>
      <c r="FB273">
        <f t="shared" si="264"/>
        <v>0</v>
      </c>
      <c r="FC273">
        <f t="shared" si="265"/>
        <v>1</v>
      </c>
    </row>
    <row r="274" spans="1:159">
      <c r="A274" s="139">
        <v>1932</v>
      </c>
      <c r="B274" s="139" t="s">
        <v>598</v>
      </c>
      <c r="C274" s="139">
        <v>18</v>
      </c>
      <c r="D274">
        <v>1</v>
      </c>
      <c r="E274" s="5">
        <v>5</v>
      </c>
      <c r="F274" s="5">
        <v>26</v>
      </c>
      <c r="G274" s="5">
        <v>3</v>
      </c>
      <c r="K274" s="109">
        <f t="shared" si="229"/>
        <v>0</v>
      </c>
      <c r="M274" s="109">
        <f t="shared" si="230"/>
        <v>0</v>
      </c>
      <c r="X274" s="109">
        <f t="shared" si="231"/>
        <v>0</v>
      </c>
      <c r="AI274" s="109">
        <f t="shared" si="232"/>
        <v>0</v>
      </c>
      <c r="AT274" s="109">
        <f t="shared" si="233"/>
        <v>0</v>
      </c>
      <c r="BA274" s="109">
        <f t="shared" si="234"/>
        <v>0</v>
      </c>
      <c r="BB274" s="113"/>
      <c r="BC274" s="113"/>
      <c r="BD274" s="113"/>
      <c r="BE274" s="113"/>
      <c r="BF274" s="113"/>
      <c r="BG274" s="113"/>
      <c r="BH274" s="113"/>
      <c r="BI274" s="113"/>
      <c r="BJ274" s="113"/>
      <c r="BK274" s="113"/>
      <c r="BL274" s="109">
        <f t="shared" si="235"/>
        <v>0</v>
      </c>
      <c r="BW274" s="109">
        <f t="shared" si="236"/>
        <v>0</v>
      </c>
      <c r="BZ274" s="109">
        <f t="shared" si="237"/>
        <v>0</v>
      </c>
      <c r="CA274" s="3"/>
      <c r="CB274" s="3"/>
      <c r="CC274" s="3"/>
      <c r="CD274" s="3"/>
      <c r="CE274" s="109">
        <f t="shared" si="238"/>
        <v>0</v>
      </c>
      <c r="CJ274" s="109">
        <f t="shared" si="239"/>
        <v>0</v>
      </c>
      <c r="CQ274" s="109">
        <f t="shared" si="240"/>
        <v>0</v>
      </c>
      <c r="CV274" s="109">
        <f t="shared" si="241"/>
        <v>0</v>
      </c>
      <c r="DA274" s="109">
        <f t="shared" si="242"/>
        <v>0</v>
      </c>
      <c r="DF274" s="109">
        <f t="shared" si="243"/>
        <v>0</v>
      </c>
      <c r="DK274" s="109">
        <f t="shared" si="244"/>
        <v>0</v>
      </c>
      <c r="DP274" s="109">
        <f t="shared" si="245"/>
        <v>0</v>
      </c>
      <c r="DU274" s="109">
        <f t="shared" si="246"/>
        <v>0</v>
      </c>
      <c r="DZ274" s="109">
        <f t="shared" si="247"/>
        <v>0</v>
      </c>
      <c r="EE274" s="109">
        <f t="shared" si="248"/>
        <v>0</v>
      </c>
      <c r="EF274" s="3"/>
      <c r="EG274" s="3"/>
      <c r="EH274" s="3"/>
      <c r="EI274" s="3"/>
      <c r="EJ274" s="109">
        <f t="shared" si="249"/>
        <v>0</v>
      </c>
      <c r="EK274" s="3">
        <f t="shared" si="250"/>
        <v>1805</v>
      </c>
      <c r="EL274" t="str">
        <f>+VLOOKUP(A274,'[1]Listado jugadores VALORES'!$A:$D,4,FALSE)</f>
        <v>Volante</v>
      </c>
      <c r="EM274">
        <f>+VLOOKUP(EK274,Clubes!$A:$O,15,FALSE)</f>
        <v>1</v>
      </c>
      <c r="EN274">
        <f>+VLOOKUP(EK274,Clubes!$A:$M,13,FALSE)</f>
        <v>1</v>
      </c>
      <c r="EO274">
        <f t="shared" si="251"/>
        <v>0</v>
      </c>
      <c r="EP274">
        <f t="shared" si="252"/>
        <v>0</v>
      </c>
      <c r="EQ274">
        <f t="shared" si="253"/>
        <v>0</v>
      </c>
      <c r="ER274">
        <f t="shared" si="254"/>
        <v>0</v>
      </c>
      <c r="ES274">
        <f t="shared" si="255"/>
        <v>0</v>
      </c>
      <c r="ET274">
        <f t="shared" si="256"/>
        <v>0</v>
      </c>
      <c r="EU274">
        <f t="shared" si="257"/>
        <v>0</v>
      </c>
      <c r="EV274">
        <f t="shared" si="258"/>
        <v>0</v>
      </c>
      <c r="EW274">
        <f t="shared" si="259"/>
        <v>0</v>
      </c>
      <c r="EX274">
        <f t="shared" si="260"/>
        <v>0</v>
      </c>
      <c r="EY274">
        <f t="shared" si="261"/>
        <v>0</v>
      </c>
      <c r="EZ274">
        <f t="shared" si="262"/>
        <v>0</v>
      </c>
      <c r="FA274">
        <f t="shared" si="263"/>
        <v>0</v>
      </c>
      <c r="FB274">
        <f t="shared" si="264"/>
        <v>0</v>
      </c>
      <c r="FC274">
        <f t="shared" si="265"/>
        <v>0</v>
      </c>
    </row>
    <row r="275" spans="1:159">
      <c r="A275" s="139">
        <v>31</v>
      </c>
      <c r="B275" s="139" t="s">
        <v>415</v>
      </c>
      <c r="C275" s="139">
        <v>7</v>
      </c>
      <c r="D275">
        <v>2</v>
      </c>
      <c r="E275" s="5">
        <v>5</v>
      </c>
      <c r="F275" s="5">
        <v>26</v>
      </c>
      <c r="G275" s="5">
        <v>2</v>
      </c>
      <c r="H275" s="5">
        <f>90-13</f>
        <v>77</v>
      </c>
      <c r="K275" s="109">
        <f t="shared" si="229"/>
        <v>0</v>
      </c>
      <c r="M275" s="109">
        <f t="shared" si="230"/>
        <v>0</v>
      </c>
      <c r="X275" s="109">
        <f t="shared" si="231"/>
        <v>0</v>
      </c>
      <c r="AI275" s="109">
        <f t="shared" si="232"/>
        <v>0</v>
      </c>
      <c r="AT275" s="109">
        <f t="shared" si="233"/>
        <v>0</v>
      </c>
      <c r="BA275" s="109">
        <f t="shared" si="234"/>
        <v>0</v>
      </c>
      <c r="BB275" s="113"/>
      <c r="BC275" s="113"/>
      <c r="BD275" s="113"/>
      <c r="BE275" s="113"/>
      <c r="BF275" s="113"/>
      <c r="BG275" s="113"/>
      <c r="BH275" s="113"/>
      <c r="BI275" s="113"/>
      <c r="BJ275" s="113"/>
      <c r="BK275" s="113"/>
      <c r="BL275" s="109">
        <f t="shared" si="235"/>
        <v>0</v>
      </c>
      <c r="BW275" s="109">
        <f t="shared" si="236"/>
        <v>0</v>
      </c>
      <c r="BZ275" s="109">
        <f t="shared" si="237"/>
        <v>0</v>
      </c>
      <c r="CA275" s="3"/>
      <c r="CB275" s="3"/>
      <c r="CC275" s="3"/>
      <c r="CD275" s="3"/>
      <c r="CE275" s="109">
        <f t="shared" si="238"/>
        <v>0</v>
      </c>
      <c r="CJ275" s="109">
        <f t="shared" si="239"/>
        <v>0</v>
      </c>
      <c r="CQ275" s="109">
        <f t="shared" si="240"/>
        <v>0</v>
      </c>
      <c r="CV275" s="109">
        <f t="shared" si="241"/>
        <v>0</v>
      </c>
      <c r="DA275" s="109">
        <f t="shared" si="242"/>
        <v>0</v>
      </c>
      <c r="DF275" s="109">
        <f t="shared" si="243"/>
        <v>0</v>
      </c>
      <c r="DK275" s="109">
        <f t="shared" si="244"/>
        <v>0</v>
      </c>
      <c r="DP275" s="109">
        <f t="shared" si="245"/>
        <v>0</v>
      </c>
      <c r="DU275" s="109">
        <f t="shared" si="246"/>
        <v>0</v>
      </c>
      <c r="DZ275" s="109">
        <f t="shared" si="247"/>
        <v>0</v>
      </c>
      <c r="EE275" s="109">
        <f t="shared" si="248"/>
        <v>0</v>
      </c>
      <c r="EF275" s="3"/>
      <c r="EG275" s="3"/>
      <c r="EH275" s="3"/>
      <c r="EI275" s="3"/>
      <c r="EJ275" s="109">
        <f t="shared" si="249"/>
        <v>0</v>
      </c>
      <c r="EK275" s="3">
        <f t="shared" si="250"/>
        <v>705</v>
      </c>
      <c r="EL275" t="str">
        <f>+VLOOKUP(A275,'[1]Listado jugadores VALORES'!$A:$D,4,FALSE)</f>
        <v>Defensa</v>
      </c>
      <c r="EM275">
        <f>+VLOOKUP(EK275,Clubes!$A:$O,15,FALSE)</f>
        <v>2</v>
      </c>
      <c r="EN275">
        <f>+VLOOKUP(EK275,Clubes!$A:$M,13,FALSE)</f>
        <v>3</v>
      </c>
      <c r="EO275">
        <f t="shared" si="251"/>
        <v>1</v>
      </c>
      <c r="EP275">
        <f t="shared" si="252"/>
        <v>2</v>
      </c>
      <c r="EQ275">
        <f t="shared" si="253"/>
        <v>0</v>
      </c>
      <c r="ER275">
        <f t="shared" si="254"/>
        <v>0</v>
      </c>
      <c r="ES275">
        <f t="shared" si="255"/>
        <v>0</v>
      </c>
      <c r="ET275">
        <f t="shared" si="256"/>
        <v>0</v>
      </c>
      <c r="EU275">
        <f t="shared" si="257"/>
        <v>0</v>
      </c>
      <c r="EV275">
        <f t="shared" si="258"/>
        <v>0</v>
      </c>
      <c r="EW275">
        <f t="shared" si="259"/>
        <v>-1</v>
      </c>
      <c r="EX275">
        <f t="shared" si="260"/>
        <v>0</v>
      </c>
      <c r="EY275">
        <f t="shared" si="261"/>
        <v>0</v>
      </c>
      <c r="EZ275">
        <f t="shared" si="262"/>
        <v>0</v>
      </c>
      <c r="FA275">
        <f t="shared" si="263"/>
        <v>0</v>
      </c>
      <c r="FB275">
        <f t="shared" si="264"/>
        <v>-1</v>
      </c>
      <c r="FC275">
        <f t="shared" si="265"/>
        <v>1</v>
      </c>
    </row>
    <row r="276" spans="1:159">
      <c r="A276" s="139">
        <v>820</v>
      </c>
      <c r="B276" s="139" t="s">
        <v>416</v>
      </c>
      <c r="C276" s="139">
        <v>7</v>
      </c>
      <c r="D276">
        <v>2</v>
      </c>
      <c r="E276" s="5">
        <v>5</v>
      </c>
      <c r="F276" s="5">
        <v>26</v>
      </c>
      <c r="G276" s="5">
        <v>3</v>
      </c>
      <c r="K276" s="109">
        <f t="shared" si="229"/>
        <v>0</v>
      </c>
      <c r="M276" s="109">
        <f t="shared" si="230"/>
        <v>0</v>
      </c>
      <c r="X276" s="109">
        <f t="shared" si="231"/>
        <v>0</v>
      </c>
      <c r="AI276" s="109">
        <f t="shared" si="232"/>
        <v>0</v>
      </c>
      <c r="AT276" s="109">
        <f t="shared" si="233"/>
        <v>0</v>
      </c>
      <c r="BA276" s="109">
        <f t="shared" si="234"/>
        <v>0</v>
      </c>
      <c r="BB276" s="113"/>
      <c r="BC276" s="113"/>
      <c r="BD276" s="113"/>
      <c r="BE276" s="113"/>
      <c r="BF276" s="113"/>
      <c r="BG276" s="113"/>
      <c r="BH276" s="113"/>
      <c r="BI276" s="113"/>
      <c r="BJ276" s="113"/>
      <c r="BK276" s="113"/>
      <c r="BL276" s="109">
        <f t="shared" si="235"/>
        <v>0</v>
      </c>
      <c r="BW276" s="109">
        <f t="shared" si="236"/>
        <v>0</v>
      </c>
      <c r="BZ276" s="109">
        <f t="shared" si="237"/>
        <v>0</v>
      </c>
      <c r="CA276" s="3"/>
      <c r="CB276" s="3"/>
      <c r="CC276" s="3"/>
      <c r="CD276" s="3"/>
      <c r="CE276" s="109">
        <f t="shared" si="238"/>
        <v>0</v>
      </c>
      <c r="CJ276" s="109">
        <f t="shared" si="239"/>
        <v>0</v>
      </c>
      <c r="CQ276" s="109">
        <f t="shared" si="240"/>
        <v>0</v>
      </c>
      <c r="CV276" s="109">
        <f t="shared" si="241"/>
        <v>0</v>
      </c>
      <c r="DA276" s="109">
        <f t="shared" si="242"/>
        <v>0</v>
      </c>
      <c r="DF276" s="109">
        <f t="shared" si="243"/>
        <v>0</v>
      </c>
      <c r="DK276" s="109">
        <f t="shared" si="244"/>
        <v>0</v>
      </c>
      <c r="DP276" s="109">
        <f t="shared" si="245"/>
        <v>0</v>
      </c>
      <c r="DU276" s="109">
        <f t="shared" si="246"/>
        <v>0</v>
      </c>
      <c r="DZ276" s="109">
        <f t="shared" si="247"/>
        <v>0</v>
      </c>
      <c r="EE276" s="109">
        <f t="shared" si="248"/>
        <v>0</v>
      </c>
      <c r="EF276" s="3"/>
      <c r="EG276" s="3"/>
      <c r="EH276" s="3"/>
      <c r="EI276" s="3"/>
      <c r="EJ276" s="109">
        <f t="shared" si="249"/>
        <v>0</v>
      </c>
      <c r="EK276" s="3">
        <f t="shared" si="250"/>
        <v>705</v>
      </c>
      <c r="EL276" t="str">
        <f>+VLOOKUP(A276,'[1]Listado jugadores VALORES'!$A:$D,4,FALSE)</f>
        <v>Delantero</v>
      </c>
      <c r="EM276">
        <f>+VLOOKUP(EK276,Clubes!$A:$O,15,FALSE)</f>
        <v>2</v>
      </c>
      <c r="EN276">
        <f>+VLOOKUP(EK276,Clubes!$A:$M,13,FALSE)</f>
        <v>3</v>
      </c>
      <c r="EO276">
        <f t="shared" si="251"/>
        <v>0</v>
      </c>
      <c r="EP276">
        <f t="shared" si="252"/>
        <v>0</v>
      </c>
      <c r="EQ276">
        <f t="shared" si="253"/>
        <v>0</v>
      </c>
      <c r="ER276">
        <f t="shared" si="254"/>
        <v>0</v>
      </c>
      <c r="ES276">
        <f t="shared" si="255"/>
        <v>0</v>
      </c>
      <c r="ET276">
        <f t="shared" si="256"/>
        <v>0</v>
      </c>
      <c r="EU276">
        <f t="shared" si="257"/>
        <v>0</v>
      </c>
      <c r="EV276">
        <f t="shared" si="258"/>
        <v>0</v>
      </c>
      <c r="EW276">
        <f t="shared" si="259"/>
        <v>0</v>
      </c>
      <c r="EX276">
        <f t="shared" si="260"/>
        <v>0</v>
      </c>
      <c r="EY276">
        <f t="shared" si="261"/>
        <v>0</v>
      </c>
      <c r="EZ276">
        <f t="shared" si="262"/>
        <v>0</v>
      </c>
      <c r="FA276">
        <f t="shared" si="263"/>
        <v>0</v>
      </c>
      <c r="FB276">
        <f t="shared" si="264"/>
        <v>0</v>
      </c>
      <c r="FC276">
        <f t="shared" si="265"/>
        <v>0</v>
      </c>
    </row>
    <row r="277" spans="1:159">
      <c r="A277" s="139">
        <v>102</v>
      </c>
      <c r="B277" s="139" t="s">
        <v>417</v>
      </c>
      <c r="C277" s="139">
        <v>7</v>
      </c>
      <c r="D277">
        <v>2</v>
      </c>
      <c r="E277" s="5">
        <v>5</v>
      </c>
      <c r="F277" s="5">
        <v>26</v>
      </c>
      <c r="G277" s="5">
        <v>1</v>
      </c>
      <c r="H277" s="5">
        <v>90</v>
      </c>
      <c r="K277" s="109">
        <f t="shared" si="229"/>
        <v>0</v>
      </c>
      <c r="M277" s="109">
        <f t="shared" si="230"/>
        <v>0</v>
      </c>
      <c r="X277" s="109">
        <f t="shared" si="231"/>
        <v>0</v>
      </c>
      <c r="AI277" s="109">
        <f t="shared" si="232"/>
        <v>0</v>
      </c>
      <c r="AT277" s="109">
        <f t="shared" si="233"/>
        <v>0</v>
      </c>
      <c r="BA277" s="109">
        <f t="shared" si="234"/>
        <v>0</v>
      </c>
      <c r="BB277" s="113"/>
      <c r="BC277" s="113"/>
      <c r="BD277" s="113"/>
      <c r="BE277" s="113"/>
      <c r="BF277" s="113"/>
      <c r="BG277" s="113"/>
      <c r="BH277" s="113"/>
      <c r="BI277" s="113"/>
      <c r="BJ277" s="113"/>
      <c r="BK277" s="113"/>
      <c r="BL277" s="109">
        <f t="shared" si="235"/>
        <v>0</v>
      </c>
      <c r="BW277" s="109">
        <f t="shared" si="236"/>
        <v>0</v>
      </c>
      <c r="BZ277" s="109">
        <f t="shared" si="237"/>
        <v>0</v>
      </c>
      <c r="CA277" s="3"/>
      <c r="CB277" s="3"/>
      <c r="CC277" s="3"/>
      <c r="CD277" s="3"/>
      <c r="CE277" s="109">
        <f t="shared" si="238"/>
        <v>0</v>
      </c>
      <c r="CJ277" s="109">
        <f t="shared" si="239"/>
        <v>0</v>
      </c>
      <c r="CQ277" s="109">
        <f t="shared" si="240"/>
        <v>0</v>
      </c>
      <c r="CV277" s="109">
        <f t="shared" si="241"/>
        <v>0</v>
      </c>
      <c r="DA277" s="109">
        <f t="shared" si="242"/>
        <v>0</v>
      </c>
      <c r="DF277" s="109">
        <f t="shared" si="243"/>
        <v>0</v>
      </c>
      <c r="DK277" s="109">
        <f t="shared" si="244"/>
        <v>0</v>
      </c>
      <c r="DP277" s="109">
        <f t="shared" si="245"/>
        <v>0</v>
      </c>
      <c r="DU277" s="109">
        <f t="shared" si="246"/>
        <v>0</v>
      </c>
      <c r="DZ277" s="109">
        <f t="shared" si="247"/>
        <v>0</v>
      </c>
      <c r="EE277" s="109">
        <f t="shared" si="248"/>
        <v>0</v>
      </c>
      <c r="EF277" s="3"/>
      <c r="EG277" s="3"/>
      <c r="EH277" s="3"/>
      <c r="EI277" s="3"/>
      <c r="EJ277" s="109">
        <f t="shared" si="249"/>
        <v>0</v>
      </c>
      <c r="EK277" s="3">
        <f t="shared" si="250"/>
        <v>705</v>
      </c>
      <c r="EL277" t="str">
        <f>+VLOOKUP(A277,'[1]Listado jugadores VALORES'!$A:$D,4,FALSE)</f>
        <v>Volante</v>
      </c>
      <c r="EM277">
        <f>+VLOOKUP(EK277,Clubes!$A:$O,15,FALSE)</f>
        <v>2</v>
      </c>
      <c r="EN277">
        <f>+VLOOKUP(EK277,Clubes!$A:$M,13,FALSE)</f>
        <v>3</v>
      </c>
      <c r="EO277">
        <f t="shared" si="251"/>
        <v>2</v>
      </c>
      <c r="EP277">
        <f t="shared" si="252"/>
        <v>2</v>
      </c>
      <c r="EQ277">
        <f t="shared" si="253"/>
        <v>0</v>
      </c>
      <c r="ER277">
        <f t="shared" si="254"/>
        <v>0</v>
      </c>
      <c r="ES277">
        <f t="shared" si="255"/>
        <v>0</v>
      </c>
      <c r="ET277">
        <f t="shared" si="256"/>
        <v>0</v>
      </c>
      <c r="EU277">
        <f t="shared" si="257"/>
        <v>0</v>
      </c>
      <c r="EV277">
        <f t="shared" si="258"/>
        <v>0</v>
      </c>
      <c r="EW277">
        <f t="shared" si="259"/>
        <v>0</v>
      </c>
      <c r="EX277">
        <f t="shared" si="260"/>
        <v>0</v>
      </c>
      <c r="EY277">
        <f t="shared" si="261"/>
        <v>0</v>
      </c>
      <c r="EZ277">
        <f t="shared" si="262"/>
        <v>0</v>
      </c>
      <c r="FA277">
        <f t="shared" si="263"/>
        <v>0</v>
      </c>
      <c r="FB277">
        <f t="shared" si="264"/>
        <v>-1</v>
      </c>
      <c r="FC277">
        <f t="shared" si="265"/>
        <v>3</v>
      </c>
    </row>
    <row r="278" spans="1:159">
      <c r="A278" s="139">
        <v>1837</v>
      </c>
      <c r="B278" s="139" t="s">
        <v>418</v>
      </c>
      <c r="C278" s="139">
        <v>7</v>
      </c>
      <c r="D278">
        <v>2</v>
      </c>
      <c r="E278" s="5">
        <v>5</v>
      </c>
      <c r="F278" s="5">
        <v>26</v>
      </c>
      <c r="G278" s="5">
        <v>3</v>
      </c>
      <c r="K278" s="109">
        <f t="shared" si="229"/>
        <v>0</v>
      </c>
      <c r="M278" s="109">
        <f t="shared" si="230"/>
        <v>0</v>
      </c>
      <c r="X278" s="109">
        <f t="shared" si="231"/>
        <v>0</v>
      </c>
      <c r="AI278" s="109">
        <f t="shared" si="232"/>
        <v>0</v>
      </c>
      <c r="AT278" s="109">
        <f t="shared" si="233"/>
        <v>0</v>
      </c>
      <c r="BA278" s="109">
        <f t="shared" si="234"/>
        <v>0</v>
      </c>
      <c r="BB278" s="113"/>
      <c r="BC278" s="113"/>
      <c r="BD278" s="113"/>
      <c r="BE278" s="113"/>
      <c r="BF278" s="113"/>
      <c r="BG278" s="113"/>
      <c r="BH278" s="113"/>
      <c r="BI278" s="113"/>
      <c r="BJ278" s="113"/>
      <c r="BK278" s="113"/>
      <c r="BL278" s="109">
        <f t="shared" si="235"/>
        <v>0</v>
      </c>
      <c r="BW278" s="109">
        <f t="shared" si="236"/>
        <v>0</v>
      </c>
      <c r="BZ278" s="109">
        <f t="shared" si="237"/>
        <v>0</v>
      </c>
      <c r="CA278" s="3"/>
      <c r="CB278" s="3"/>
      <c r="CC278" s="3"/>
      <c r="CD278" s="3"/>
      <c r="CE278" s="109">
        <f t="shared" si="238"/>
        <v>0</v>
      </c>
      <c r="CJ278" s="109">
        <f t="shared" si="239"/>
        <v>0</v>
      </c>
      <c r="CQ278" s="109">
        <f t="shared" si="240"/>
        <v>0</v>
      </c>
      <c r="CV278" s="109">
        <f t="shared" si="241"/>
        <v>0</v>
      </c>
      <c r="DA278" s="109">
        <f t="shared" si="242"/>
        <v>0</v>
      </c>
      <c r="DF278" s="109">
        <f t="shared" si="243"/>
        <v>0</v>
      </c>
      <c r="DK278" s="109">
        <f t="shared" si="244"/>
        <v>0</v>
      </c>
      <c r="DP278" s="109">
        <f t="shared" si="245"/>
        <v>0</v>
      </c>
      <c r="DU278" s="109">
        <f t="shared" si="246"/>
        <v>0</v>
      </c>
      <c r="DZ278" s="109">
        <f t="shared" si="247"/>
        <v>0</v>
      </c>
      <c r="EE278" s="109">
        <f t="shared" si="248"/>
        <v>0</v>
      </c>
      <c r="EF278" s="3"/>
      <c r="EG278" s="3"/>
      <c r="EH278" s="3"/>
      <c r="EI278" s="3"/>
      <c r="EJ278" s="109">
        <f t="shared" si="249"/>
        <v>0</v>
      </c>
      <c r="EK278" s="3">
        <f t="shared" si="250"/>
        <v>705</v>
      </c>
      <c r="EL278" t="str">
        <f>+VLOOKUP(A278,'[1]Listado jugadores VALORES'!$A:$D,4,FALSE)</f>
        <v>Defensa</v>
      </c>
      <c r="EM278">
        <f>+VLOOKUP(EK278,Clubes!$A:$O,15,FALSE)</f>
        <v>2</v>
      </c>
      <c r="EN278">
        <f>+VLOOKUP(EK278,Clubes!$A:$M,13,FALSE)</f>
        <v>3</v>
      </c>
      <c r="EO278">
        <f t="shared" si="251"/>
        <v>0</v>
      </c>
      <c r="EP278">
        <f t="shared" si="252"/>
        <v>0</v>
      </c>
      <c r="EQ278">
        <f t="shared" si="253"/>
        <v>0</v>
      </c>
      <c r="ER278">
        <f t="shared" si="254"/>
        <v>0</v>
      </c>
      <c r="ES278">
        <f t="shared" si="255"/>
        <v>0</v>
      </c>
      <c r="ET278">
        <f t="shared" si="256"/>
        <v>0</v>
      </c>
      <c r="EU278">
        <f t="shared" si="257"/>
        <v>0</v>
      </c>
      <c r="EV278">
        <f t="shared" si="258"/>
        <v>0</v>
      </c>
      <c r="EW278">
        <f t="shared" si="259"/>
        <v>0</v>
      </c>
      <c r="EX278">
        <f t="shared" si="260"/>
        <v>0</v>
      </c>
      <c r="EY278">
        <f t="shared" si="261"/>
        <v>0</v>
      </c>
      <c r="EZ278">
        <f t="shared" si="262"/>
        <v>0</v>
      </c>
      <c r="FA278">
        <f t="shared" si="263"/>
        <v>0</v>
      </c>
      <c r="FB278">
        <f t="shared" si="264"/>
        <v>0</v>
      </c>
      <c r="FC278">
        <f t="shared" si="265"/>
        <v>0</v>
      </c>
    </row>
    <row r="279" spans="1:159">
      <c r="A279" s="139">
        <v>127</v>
      </c>
      <c r="B279" s="139" t="s">
        <v>419</v>
      </c>
      <c r="C279" s="139">
        <v>7</v>
      </c>
      <c r="D279">
        <v>2</v>
      </c>
      <c r="E279" s="5">
        <v>5</v>
      </c>
      <c r="F279" s="5">
        <v>26</v>
      </c>
      <c r="G279" s="5">
        <v>1</v>
      </c>
      <c r="H279" s="5">
        <v>90</v>
      </c>
      <c r="K279" s="109">
        <f t="shared" si="229"/>
        <v>0</v>
      </c>
      <c r="M279" s="109">
        <f t="shared" si="230"/>
        <v>0</v>
      </c>
      <c r="X279" s="109">
        <f t="shared" si="231"/>
        <v>0</v>
      </c>
      <c r="AI279" s="109">
        <f t="shared" si="232"/>
        <v>0</v>
      </c>
      <c r="AT279" s="109">
        <f t="shared" si="233"/>
        <v>0</v>
      </c>
      <c r="BA279" s="109">
        <f t="shared" si="234"/>
        <v>0</v>
      </c>
      <c r="BB279" s="113"/>
      <c r="BC279" s="113"/>
      <c r="BD279" s="113"/>
      <c r="BE279" s="113"/>
      <c r="BF279" s="113"/>
      <c r="BG279" s="113"/>
      <c r="BH279" s="113"/>
      <c r="BI279" s="113"/>
      <c r="BJ279" s="113"/>
      <c r="BK279" s="113"/>
      <c r="BL279" s="109">
        <f t="shared" si="235"/>
        <v>0</v>
      </c>
      <c r="BW279" s="109">
        <f t="shared" si="236"/>
        <v>0</v>
      </c>
      <c r="BZ279" s="109">
        <f t="shared" si="237"/>
        <v>0</v>
      </c>
      <c r="CA279" s="3"/>
      <c r="CB279" s="3"/>
      <c r="CC279" s="3"/>
      <c r="CD279" s="3"/>
      <c r="CE279" s="109">
        <f t="shared" si="238"/>
        <v>0</v>
      </c>
      <c r="CJ279" s="109">
        <f t="shared" si="239"/>
        <v>0</v>
      </c>
      <c r="CQ279" s="109">
        <f t="shared" si="240"/>
        <v>0</v>
      </c>
      <c r="CV279" s="109">
        <f t="shared" si="241"/>
        <v>0</v>
      </c>
      <c r="DA279" s="109">
        <f t="shared" si="242"/>
        <v>0</v>
      </c>
      <c r="DF279" s="109">
        <f t="shared" si="243"/>
        <v>0</v>
      </c>
      <c r="DK279" s="109">
        <f t="shared" si="244"/>
        <v>0</v>
      </c>
      <c r="DP279" s="109">
        <f t="shared" si="245"/>
        <v>0</v>
      </c>
      <c r="DU279" s="109">
        <f t="shared" si="246"/>
        <v>0</v>
      </c>
      <c r="DZ279" s="109">
        <f t="shared" si="247"/>
        <v>0</v>
      </c>
      <c r="EE279" s="109">
        <f t="shared" si="248"/>
        <v>0</v>
      </c>
      <c r="EF279" s="3"/>
      <c r="EG279" s="3"/>
      <c r="EH279" s="3"/>
      <c r="EI279" s="3"/>
      <c r="EJ279" s="109">
        <f t="shared" si="249"/>
        <v>0</v>
      </c>
      <c r="EK279" s="3">
        <f t="shared" si="250"/>
        <v>705</v>
      </c>
      <c r="EL279" t="str">
        <f>+VLOOKUP(A279,'[1]Listado jugadores VALORES'!$A:$D,4,FALSE)</f>
        <v>Volante</v>
      </c>
      <c r="EM279">
        <f>+VLOOKUP(EK279,Clubes!$A:$O,15,FALSE)</f>
        <v>2</v>
      </c>
      <c r="EN279">
        <f>+VLOOKUP(EK279,Clubes!$A:$M,13,FALSE)</f>
        <v>3</v>
      </c>
      <c r="EO279">
        <f t="shared" si="251"/>
        <v>2</v>
      </c>
      <c r="EP279">
        <f t="shared" si="252"/>
        <v>2</v>
      </c>
      <c r="EQ279">
        <f t="shared" si="253"/>
        <v>0</v>
      </c>
      <c r="ER279">
        <f t="shared" si="254"/>
        <v>0</v>
      </c>
      <c r="ES279">
        <f t="shared" si="255"/>
        <v>0</v>
      </c>
      <c r="ET279">
        <f t="shared" si="256"/>
        <v>0</v>
      </c>
      <c r="EU279">
        <f t="shared" si="257"/>
        <v>0</v>
      </c>
      <c r="EV279">
        <f t="shared" si="258"/>
        <v>0</v>
      </c>
      <c r="EW279">
        <f t="shared" si="259"/>
        <v>0</v>
      </c>
      <c r="EX279">
        <f t="shared" si="260"/>
        <v>0</v>
      </c>
      <c r="EY279">
        <f t="shared" si="261"/>
        <v>0</v>
      </c>
      <c r="EZ279">
        <f t="shared" si="262"/>
        <v>0</v>
      </c>
      <c r="FA279">
        <f t="shared" si="263"/>
        <v>0</v>
      </c>
      <c r="FB279">
        <f t="shared" si="264"/>
        <v>-1</v>
      </c>
      <c r="FC279">
        <f t="shared" si="265"/>
        <v>3</v>
      </c>
    </row>
    <row r="280" spans="1:159">
      <c r="A280" s="139">
        <v>184</v>
      </c>
      <c r="B280" s="139" t="s">
        <v>420</v>
      </c>
      <c r="C280" s="139">
        <v>7</v>
      </c>
      <c r="D280">
        <v>2</v>
      </c>
      <c r="E280" s="5">
        <v>5</v>
      </c>
      <c r="F280" s="5">
        <v>26</v>
      </c>
      <c r="G280" s="5">
        <v>3</v>
      </c>
      <c r="K280" s="109">
        <f t="shared" si="229"/>
        <v>0</v>
      </c>
      <c r="M280" s="109">
        <f t="shared" si="230"/>
        <v>0</v>
      </c>
      <c r="X280" s="109">
        <f t="shared" si="231"/>
        <v>0</v>
      </c>
      <c r="AI280" s="109">
        <f t="shared" si="232"/>
        <v>0</v>
      </c>
      <c r="AT280" s="109">
        <f t="shared" si="233"/>
        <v>0</v>
      </c>
      <c r="BA280" s="109">
        <f t="shared" si="234"/>
        <v>0</v>
      </c>
      <c r="BB280" s="113"/>
      <c r="BC280" s="113"/>
      <c r="BD280" s="113"/>
      <c r="BE280" s="113"/>
      <c r="BF280" s="113"/>
      <c r="BG280" s="113"/>
      <c r="BH280" s="113"/>
      <c r="BI280" s="113"/>
      <c r="BJ280" s="113"/>
      <c r="BK280" s="113"/>
      <c r="BL280" s="109">
        <f t="shared" si="235"/>
        <v>0</v>
      </c>
      <c r="BW280" s="109">
        <f t="shared" si="236"/>
        <v>0</v>
      </c>
      <c r="BZ280" s="109">
        <f t="shared" si="237"/>
        <v>0</v>
      </c>
      <c r="CA280" s="3"/>
      <c r="CB280" s="3"/>
      <c r="CC280" s="3"/>
      <c r="CD280" s="3"/>
      <c r="CE280" s="109">
        <f t="shared" si="238"/>
        <v>0</v>
      </c>
      <c r="CJ280" s="109">
        <f t="shared" si="239"/>
        <v>0</v>
      </c>
      <c r="CQ280" s="109">
        <f t="shared" si="240"/>
        <v>0</v>
      </c>
      <c r="CV280" s="109">
        <f t="shared" si="241"/>
        <v>0</v>
      </c>
      <c r="DA280" s="109">
        <f t="shared" si="242"/>
        <v>0</v>
      </c>
      <c r="DF280" s="109">
        <f t="shared" si="243"/>
        <v>0</v>
      </c>
      <c r="DK280" s="109">
        <f t="shared" si="244"/>
        <v>0</v>
      </c>
      <c r="DP280" s="109">
        <f t="shared" si="245"/>
        <v>0</v>
      </c>
      <c r="DU280" s="109">
        <f t="shared" si="246"/>
        <v>0</v>
      </c>
      <c r="DZ280" s="109">
        <f t="shared" si="247"/>
        <v>0</v>
      </c>
      <c r="EE280" s="109">
        <f t="shared" si="248"/>
        <v>0</v>
      </c>
      <c r="EF280" s="3"/>
      <c r="EG280" s="3"/>
      <c r="EH280" s="3"/>
      <c r="EI280" s="3"/>
      <c r="EJ280" s="109">
        <f t="shared" si="249"/>
        <v>0</v>
      </c>
      <c r="EK280" s="3">
        <f t="shared" si="250"/>
        <v>705</v>
      </c>
      <c r="EL280" t="str">
        <f>+VLOOKUP(A280,'[1]Listado jugadores VALORES'!$A:$D,4,FALSE)</f>
        <v>Volante</v>
      </c>
      <c r="EM280">
        <f>+VLOOKUP(EK280,Clubes!$A:$O,15,FALSE)</f>
        <v>2</v>
      </c>
      <c r="EN280">
        <f>+VLOOKUP(EK280,Clubes!$A:$M,13,FALSE)</f>
        <v>3</v>
      </c>
      <c r="EO280">
        <f t="shared" si="251"/>
        <v>0</v>
      </c>
      <c r="EP280">
        <f t="shared" si="252"/>
        <v>0</v>
      </c>
      <c r="EQ280">
        <f t="shared" si="253"/>
        <v>0</v>
      </c>
      <c r="ER280">
        <f t="shared" si="254"/>
        <v>0</v>
      </c>
      <c r="ES280">
        <f t="shared" si="255"/>
        <v>0</v>
      </c>
      <c r="ET280">
        <f t="shared" si="256"/>
        <v>0</v>
      </c>
      <c r="EU280">
        <f t="shared" si="257"/>
        <v>0</v>
      </c>
      <c r="EV280">
        <f t="shared" si="258"/>
        <v>0</v>
      </c>
      <c r="EW280">
        <f t="shared" si="259"/>
        <v>0</v>
      </c>
      <c r="EX280">
        <f t="shared" si="260"/>
        <v>0</v>
      </c>
      <c r="EY280">
        <f t="shared" si="261"/>
        <v>0</v>
      </c>
      <c r="EZ280">
        <f t="shared" si="262"/>
        <v>0</v>
      </c>
      <c r="FA280">
        <f t="shared" si="263"/>
        <v>0</v>
      </c>
      <c r="FB280">
        <f t="shared" si="264"/>
        <v>0</v>
      </c>
      <c r="FC280">
        <f t="shared" si="265"/>
        <v>0</v>
      </c>
    </row>
    <row r="281" spans="1:159">
      <c r="A281" s="139">
        <v>230</v>
      </c>
      <c r="B281" s="139" t="s">
        <v>421</v>
      </c>
      <c r="C281" s="139">
        <v>7</v>
      </c>
      <c r="D281">
        <v>2</v>
      </c>
      <c r="E281" s="5">
        <v>5</v>
      </c>
      <c r="F281" s="5">
        <v>26</v>
      </c>
      <c r="G281" s="5">
        <v>2</v>
      </c>
      <c r="K281" s="109">
        <f t="shared" si="229"/>
        <v>0</v>
      </c>
      <c r="M281" s="109">
        <f t="shared" si="230"/>
        <v>0</v>
      </c>
      <c r="X281" s="109">
        <f t="shared" si="231"/>
        <v>0</v>
      </c>
      <c r="AI281" s="109">
        <f t="shared" si="232"/>
        <v>0</v>
      </c>
      <c r="AT281" s="109">
        <f t="shared" si="233"/>
        <v>0</v>
      </c>
      <c r="BA281" s="109">
        <f t="shared" si="234"/>
        <v>0</v>
      </c>
      <c r="BB281" s="113"/>
      <c r="BC281" s="113"/>
      <c r="BD281" s="113"/>
      <c r="BE281" s="113"/>
      <c r="BF281" s="113"/>
      <c r="BG281" s="113"/>
      <c r="BH281" s="113"/>
      <c r="BI281" s="113"/>
      <c r="BJ281" s="113"/>
      <c r="BK281" s="113"/>
      <c r="BL281" s="109">
        <f t="shared" si="235"/>
        <v>0</v>
      </c>
      <c r="BW281" s="109">
        <f t="shared" si="236"/>
        <v>0</v>
      </c>
      <c r="BZ281" s="109">
        <f t="shared" si="237"/>
        <v>0</v>
      </c>
      <c r="CA281" s="3"/>
      <c r="CB281" s="3"/>
      <c r="CC281" s="3"/>
      <c r="CD281" s="3"/>
      <c r="CE281" s="109">
        <f t="shared" si="238"/>
        <v>0</v>
      </c>
      <c r="CJ281" s="109">
        <f t="shared" si="239"/>
        <v>0</v>
      </c>
      <c r="CQ281" s="109">
        <f t="shared" si="240"/>
        <v>0</v>
      </c>
      <c r="CV281" s="109">
        <f t="shared" si="241"/>
        <v>0</v>
      </c>
      <c r="DA281" s="109">
        <f t="shared" si="242"/>
        <v>0</v>
      </c>
      <c r="DF281" s="109">
        <f t="shared" si="243"/>
        <v>0</v>
      </c>
      <c r="DK281" s="109">
        <f t="shared" si="244"/>
        <v>0</v>
      </c>
      <c r="DP281" s="109">
        <f t="shared" si="245"/>
        <v>0</v>
      </c>
      <c r="DU281" s="109">
        <f t="shared" si="246"/>
        <v>0</v>
      </c>
      <c r="DZ281" s="109">
        <f t="shared" si="247"/>
        <v>0</v>
      </c>
      <c r="EE281" s="109">
        <f t="shared" si="248"/>
        <v>0</v>
      </c>
      <c r="EF281" s="3"/>
      <c r="EG281" s="3"/>
      <c r="EH281" s="3"/>
      <c r="EI281" s="3"/>
      <c r="EJ281" s="109">
        <f t="shared" si="249"/>
        <v>0</v>
      </c>
      <c r="EK281" s="3">
        <f t="shared" si="250"/>
        <v>705</v>
      </c>
      <c r="EL281" t="str">
        <f>+VLOOKUP(A281,'[1]Listado jugadores VALORES'!$A:$D,4,FALSE)</f>
        <v>Volante</v>
      </c>
      <c r="EM281">
        <f>+VLOOKUP(EK281,Clubes!$A:$O,15,FALSE)</f>
        <v>2</v>
      </c>
      <c r="EN281">
        <f>+VLOOKUP(EK281,Clubes!$A:$M,13,FALSE)</f>
        <v>3</v>
      </c>
      <c r="EO281">
        <f t="shared" si="251"/>
        <v>1</v>
      </c>
      <c r="EP281">
        <f t="shared" si="252"/>
        <v>0</v>
      </c>
      <c r="EQ281">
        <f t="shared" si="253"/>
        <v>0</v>
      </c>
      <c r="ER281">
        <f t="shared" si="254"/>
        <v>0</v>
      </c>
      <c r="ES281">
        <f t="shared" si="255"/>
        <v>0</v>
      </c>
      <c r="ET281">
        <f t="shared" si="256"/>
        <v>0</v>
      </c>
      <c r="EU281">
        <f t="shared" si="257"/>
        <v>0</v>
      </c>
      <c r="EV281">
        <f t="shared" si="258"/>
        <v>0</v>
      </c>
      <c r="EW281">
        <f t="shared" si="259"/>
        <v>0</v>
      </c>
      <c r="EX281">
        <f t="shared" si="260"/>
        <v>0</v>
      </c>
      <c r="EY281">
        <f t="shared" si="261"/>
        <v>0</v>
      </c>
      <c r="EZ281">
        <f t="shared" si="262"/>
        <v>0</v>
      </c>
      <c r="FA281">
        <f t="shared" si="263"/>
        <v>0</v>
      </c>
      <c r="FB281">
        <f t="shared" si="264"/>
        <v>0</v>
      </c>
      <c r="FC281">
        <f t="shared" si="265"/>
        <v>1</v>
      </c>
    </row>
    <row r="282" spans="1:159">
      <c r="A282" s="139">
        <v>243</v>
      </c>
      <c r="B282" s="139" t="s">
        <v>422</v>
      </c>
      <c r="C282" s="139">
        <v>7</v>
      </c>
      <c r="D282">
        <v>2</v>
      </c>
      <c r="E282" s="5">
        <v>5</v>
      </c>
      <c r="F282" s="5">
        <v>26</v>
      </c>
      <c r="G282" s="5">
        <v>2</v>
      </c>
      <c r="K282" s="109">
        <f t="shared" si="229"/>
        <v>0</v>
      </c>
      <c r="M282" s="109">
        <f t="shared" si="230"/>
        <v>0</v>
      </c>
      <c r="X282" s="109">
        <f t="shared" si="231"/>
        <v>0</v>
      </c>
      <c r="AI282" s="109">
        <f t="shared" si="232"/>
        <v>0</v>
      </c>
      <c r="AT282" s="109">
        <f t="shared" si="233"/>
        <v>0</v>
      </c>
      <c r="BA282" s="109">
        <f t="shared" si="234"/>
        <v>0</v>
      </c>
      <c r="BB282" s="113"/>
      <c r="BC282" s="113"/>
      <c r="BD282" s="113"/>
      <c r="BE282" s="113"/>
      <c r="BF282" s="113"/>
      <c r="BG282" s="113"/>
      <c r="BH282" s="113"/>
      <c r="BI282" s="113"/>
      <c r="BJ282" s="113"/>
      <c r="BK282" s="113"/>
      <c r="BL282" s="109">
        <f t="shared" si="235"/>
        <v>0</v>
      </c>
      <c r="BW282" s="109">
        <f t="shared" si="236"/>
        <v>0</v>
      </c>
      <c r="BZ282" s="109">
        <f t="shared" si="237"/>
        <v>0</v>
      </c>
      <c r="CA282" s="3"/>
      <c r="CB282" s="3"/>
      <c r="CC282" s="3"/>
      <c r="CD282" s="3"/>
      <c r="CE282" s="109">
        <f t="shared" si="238"/>
        <v>0</v>
      </c>
      <c r="CJ282" s="109">
        <f t="shared" si="239"/>
        <v>0</v>
      </c>
      <c r="CQ282" s="109">
        <f t="shared" si="240"/>
        <v>0</v>
      </c>
      <c r="CV282" s="109">
        <f t="shared" si="241"/>
        <v>0</v>
      </c>
      <c r="DA282" s="109">
        <f t="shared" si="242"/>
        <v>0</v>
      </c>
      <c r="DF282" s="109">
        <f t="shared" si="243"/>
        <v>0</v>
      </c>
      <c r="DK282" s="109">
        <f t="shared" si="244"/>
        <v>0</v>
      </c>
      <c r="DP282" s="109">
        <f t="shared" si="245"/>
        <v>0</v>
      </c>
      <c r="DU282" s="109">
        <f t="shared" si="246"/>
        <v>0</v>
      </c>
      <c r="DZ282" s="109">
        <f t="shared" si="247"/>
        <v>0</v>
      </c>
      <c r="EE282" s="109">
        <f t="shared" si="248"/>
        <v>0</v>
      </c>
      <c r="EF282" s="3"/>
      <c r="EG282" s="3"/>
      <c r="EH282" s="3"/>
      <c r="EI282" s="3"/>
      <c r="EJ282" s="109">
        <f t="shared" si="249"/>
        <v>0</v>
      </c>
      <c r="EK282" s="3">
        <f t="shared" si="250"/>
        <v>705</v>
      </c>
      <c r="EL282" t="str">
        <f>+VLOOKUP(A282,'[1]Listado jugadores VALORES'!$A:$D,4,FALSE)</f>
        <v>Defensa</v>
      </c>
      <c r="EM282">
        <f>+VLOOKUP(EK282,Clubes!$A:$O,15,FALSE)</f>
        <v>2</v>
      </c>
      <c r="EN282">
        <f>+VLOOKUP(EK282,Clubes!$A:$M,13,FALSE)</f>
        <v>3</v>
      </c>
      <c r="EO282">
        <f t="shared" si="251"/>
        <v>1</v>
      </c>
      <c r="EP282">
        <f t="shared" si="252"/>
        <v>0</v>
      </c>
      <c r="EQ282">
        <f t="shared" si="253"/>
        <v>0</v>
      </c>
      <c r="ER282">
        <f t="shared" si="254"/>
        <v>0</v>
      </c>
      <c r="ES282">
        <f t="shared" si="255"/>
        <v>0</v>
      </c>
      <c r="ET282">
        <f t="shared" si="256"/>
        <v>0</v>
      </c>
      <c r="EU282">
        <f t="shared" si="257"/>
        <v>0</v>
      </c>
      <c r="EV282">
        <f t="shared" si="258"/>
        <v>0</v>
      </c>
      <c r="EW282">
        <f t="shared" si="259"/>
        <v>0</v>
      </c>
      <c r="EX282">
        <f t="shared" si="260"/>
        <v>0</v>
      </c>
      <c r="EY282">
        <f t="shared" si="261"/>
        <v>0</v>
      </c>
      <c r="EZ282">
        <f t="shared" si="262"/>
        <v>0</v>
      </c>
      <c r="FA282">
        <f t="shared" si="263"/>
        <v>0</v>
      </c>
      <c r="FB282">
        <f t="shared" si="264"/>
        <v>0</v>
      </c>
      <c r="FC282">
        <f t="shared" si="265"/>
        <v>1</v>
      </c>
    </row>
    <row r="283" spans="1:159">
      <c r="A283" s="139">
        <v>268</v>
      </c>
      <c r="B283" s="139" t="s">
        <v>423</v>
      </c>
      <c r="C283" s="139">
        <v>7</v>
      </c>
      <c r="D283">
        <v>2</v>
      </c>
      <c r="E283" s="5">
        <v>5</v>
      </c>
      <c r="F283" s="5">
        <v>26</v>
      </c>
      <c r="G283" s="5">
        <v>3</v>
      </c>
      <c r="K283" s="109">
        <f t="shared" si="229"/>
        <v>0</v>
      </c>
      <c r="M283" s="109">
        <f t="shared" si="230"/>
        <v>0</v>
      </c>
      <c r="X283" s="109">
        <f t="shared" si="231"/>
        <v>0</v>
      </c>
      <c r="AI283" s="109">
        <f t="shared" si="232"/>
        <v>0</v>
      </c>
      <c r="AT283" s="109">
        <f t="shared" si="233"/>
        <v>0</v>
      </c>
      <c r="BA283" s="109">
        <f t="shared" si="234"/>
        <v>0</v>
      </c>
      <c r="BB283" s="113"/>
      <c r="BC283" s="113"/>
      <c r="BD283" s="113"/>
      <c r="BE283" s="113"/>
      <c r="BF283" s="113"/>
      <c r="BG283" s="113"/>
      <c r="BH283" s="113"/>
      <c r="BI283" s="113"/>
      <c r="BJ283" s="113"/>
      <c r="BK283" s="113"/>
      <c r="BL283" s="109">
        <f t="shared" si="235"/>
        <v>0</v>
      </c>
      <c r="BW283" s="109">
        <f t="shared" si="236"/>
        <v>0</v>
      </c>
      <c r="BZ283" s="109">
        <f t="shared" si="237"/>
        <v>0</v>
      </c>
      <c r="CA283" s="3"/>
      <c r="CB283" s="3"/>
      <c r="CC283" s="3"/>
      <c r="CD283" s="3"/>
      <c r="CE283" s="109">
        <f t="shared" si="238"/>
        <v>0</v>
      </c>
      <c r="CJ283" s="109">
        <f t="shared" si="239"/>
        <v>0</v>
      </c>
      <c r="CQ283" s="109">
        <f t="shared" si="240"/>
        <v>0</v>
      </c>
      <c r="CV283" s="109">
        <f t="shared" si="241"/>
        <v>0</v>
      </c>
      <c r="DA283" s="109">
        <f t="shared" si="242"/>
        <v>0</v>
      </c>
      <c r="DF283" s="109">
        <f t="shared" si="243"/>
        <v>0</v>
      </c>
      <c r="DK283" s="109">
        <f t="shared" si="244"/>
        <v>0</v>
      </c>
      <c r="DP283" s="109">
        <f t="shared" si="245"/>
        <v>0</v>
      </c>
      <c r="DU283" s="109">
        <f t="shared" si="246"/>
        <v>0</v>
      </c>
      <c r="DZ283" s="109">
        <f t="shared" si="247"/>
        <v>0</v>
      </c>
      <c r="EE283" s="109">
        <f t="shared" si="248"/>
        <v>0</v>
      </c>
      <c r="EF283" s="3"/>
      <c r="EG283" s="3"/>
      <c r="EH283" s="3"/>
      <c r="EI283" s="3"/>
      <c r="EJ283" s="109">
        <f t="shared" si="249"/>
        <v>0</v>
      </c>
      <c r="EK283" s="3">
        <f t="shared" si="250"/>
        <v>705</v>
      </c>
      <c r="EL283" t="str">
        <f>+VLOOKUP(A283,'[1]Listado jugadores VALORES'!$A:$D,4,FALSE)</f>
        <v>Defensa</v>
      </c>
      <c r="EM283">
        <f>+VLOOKUP(EK283,Clubes!$A:$O,15,FALSE)</f>
        <v>2</v>
      </c>
      <c r="EN283">
        <f>+VLOOKUP(EK283,Clubes!$A:$M,13,FALSE)</f>
        <v>3</v>
      </c>
      <c r="EO283">
        <f t="shared" si="251"/>
        <v>0</v>
      </c>
      <c r="EP283">
        <f t="shared" si="252"/>
        <v>0</v>
      </c>
      <c r="EQ283">
        <f t="shared" si="253"/>
        <v>0</v>
      </c>
      <c r="ER283">
        <f t="shared" si="254"/>
        <v>0</v>
      </c>
      <c r="ES283">
        <f t="shared" si="255"/>
        <v>0</v>
      </c>
      <c r="ET283">
        <f t="shared" si="256"/>
        <v>0</v>
      </c>
      <c r="EU283">
        <f t="shared" si="257"/>
        <v>0</v>
      </c>
      <c r="EV283">
        <f t="shared" si="258"/>
        <v>0</v>
      </c>
      <c r="EW283">
        <f t="shared" si="259"/>
        <v>0</v>
      </c>
      <c r="EX283">
        <f t="shared" si="260"/>
        <v>0</v>
      </c>
      <c r="EY283">
        <f t="shared" si="261"/>
        <v>0</v>
      </c>
      <c r="EZ283">
        <f t="shared" si="262"/>
        <v>0</v>
      </c>
      <c r="FA283">
        <f t="shared" si="263"/>
        <v>0</v>
      </c>
      <c r="FB283">
        <f t="shared" si="264"/>
        <v>0</v>
      </c>
      <c r="FC283">
        <f t="shared" si="265"/>
        <v>0</v>
      </c>
    </row>
    <row r="284" spans="1:159">
      <c r="A284" s="145">
        <v>769</v>
      </c>
      <c r="B284" t="s">
        <v>424</v>
      </c>
      <c r="C284" s="140">
        <v>7</v>
      </c>
      <c r="D284">
        <v>2</v>
      </c>
      <c r="E284" s="5">
        <v>5</v>
      </c>
      <c r="F284" s="5">
        <v>26</v>
      </c>
      <c r="G284" s="5">
        <v>3</v>
      </c>
      <c r="K284" s="109">
        <f t="shared" si="229"/>
        <v>0</v>
      </c>
      <c r="M284" s="109">
        <f t="shared" si="230"/>
        <v>0</v>
      </c>
      <c r="X284" s="109">
        <f t="shared" si="231"/>
        <v>0</v>
      </c>
      <c r="AI284" s="109">
        <f t="shared" si="232"/>
        <v>0</v>
      </c>
      <c r="AT284" s="109">
        <f t="shared" si="233"/>
        <v>0</v>
      </c>
      <c r="BA284" s="109">
        <f t="shared" si="234"/>
        <v>0</v>
      </c>
      <c r="BB284" s="113"/>
      <c r="BC284" s="113"/>
      <c r="BD284" s="113"/>
      <c r="BE284" s="113"/>
      <c r="BF284" s="113"/>
      <c r="BG284" s="113"/>
      <c r="BH284" s="113"/>
      <c r="BI284" s="113"/>
      <c r="BJ284" s="113"/>
      <c r="BK284" s="113"/>
      <c r="BL284" s="109">
        <f t="shared" si="235"/>
        <v>0</v>
      </c>
      <c r="BW284" s="109">
        <f t="shared" si="236"/>
        <v>0</v>
      </c>
      <c r="BZ284" s="109">
        <f t="shared" si="237"/>
        <v>0</v>
      </c>
      <c r="CA284" s="3"/>
      <c r="CB284" s="3"/>
      <c r="CC284" s="3"/>
      <c r="CD284" s="3"/>
      <c r="CE284" s="109">
        <f t="shared" si="238"/>
        <v>0</v>
      </c>
      <c r="CJ284" s="109">
        <f t="shared" si="239"/>
        <v>0</v>
      </c>
      <c r="CQ284" s="109">
        <f t="shared" si="240"/>
        <v>0</v>
      </c>
      <c r="CV284" s="109">
        <f t="shared" si="241"/>
        <v>0</v>
      </c>
      <c r="DA284" s="109">
        <f t="shared" si="242"/>
        <v>0</v>
      </c>
      <c r="DF284" s="109">
        <f t="shared" si="243"/>
        <v>0</v>
      </c>
      <c r="DK284" s="109">
        <f t="shared" si="244"/>
        <v>0</v>
      </c>
      <c r="DP284" s="109">
        <f t="shared" si="245"/>
        <v>0</v>
      </c>
      <c r="DU284" s="109">
        <f t="shared" si="246"/>
        <v>0</v>
      </c>
      <c r="DZ284" s="109">
        <f t="shared" si="247"/>
        <v>0</v>
      </c>
      <c r="EE284" s="109">
        <f t="shared" si="248"/>
        <v>0</v>
      </c>
      <c r="EF284" s="3"/>
      <c r="EG284" s="3"/>
      <c r="EH284" s="3"/>
      <c r="EI284" s="3"/>
      <c r="EJ284" s="109">
        <f t="shared" si="249"/>
        <v>0</v>
      </c>
      <c r="EK284" s="3">
        <f t="shared" si="250"/>
        <v>705</v>
      </c>
      <c r="EL284" t="str">
        <f>+VLOOKUP(A284,'[1]Listado jugadores VALORES'!$A:$D,4,FALSE)</f>
        <v>Portero</v>
      </c>
      <c r="EM284">
        <f>+VLOOKUP(EK284,Clubes!$A:$O,15,FALSE)</f>
        <v>2</v>
      </c>
      <c r="EN284">
        <f>+VLOOKUP(EK284,Clubes!$A:$M,13,FALSE)</f>
        <v>3</v>
      </c>
      <c r="EO284">
        <f t="shared" si="251"/>
        <v>0</v>
      </c>
      <c r="EP284">
        <f t="shared" si="252"/>
        <v>0</v>
      </c>
      <c r="EQ284">
        <f t="shared" si="253"/>
        <v>0</v>
      </c>
      <c r="ER284">
        <f t="shared" si="254"/>
        <v>0</v>
      </c>
      <c r="ES284">
        <f t="shared" si="255"/>
        <v>0</v>
      </c>
      <c r="ET284">
        <f t="shared" si="256"/>
        <v>0</v>
      </c>
      <c r="EU284">
        <f t="shared" si="257"/>
        <v>0</v>
      </c>
      <c r="EV284">
        <f t="shared" si="258"/>
        <v>0</v>
      </c>
      <c r="EW284">
        <f t="shared" si="259"/>
        <v>0</v>
      </c>
      <c r="EX284">
        <f t="shared" si="260"/>
        <v>0</v>
      </c>
      <c r="EY284">
        <f t="shared" si="261"/>
        <v>0</v>
      </c>
      <c r="EZ284">
        <f t="shared" si="262"/>
        <v>0</v>
      </c>
      <c r="FA284">
        <f t="shared" si="263"/>
        <v>0</v>
      </c>
      <c r="FB284">
        <f t="shared" si="264"/>
        <v>0</v>
      </c>
      <c r="FC284">
        <f t="shared" si="265"/>
        <v>0</v>
      </c>
    </row>
    <row r="285" spans="1:159">
      <c r="A285" s="139">
        <v>1955</v>
      </c>
      <c r="B285" s="139" t="s">
        <v>425</v>
      </c>
      <c r="C285" s="139">
        <v>7</v>
      </c>
      <c r="D285">
        <v>2</v>
      </c>
      <c r="E285" s="5">
        <v>5</v>
      </c>
      <c r="F285" s="5">
        <v>26</v>
      </c>
      <c r="G285" s="5">
        <v>3</v>
      </c>
      <c r="K285" s="109">
        <f t="shared" si="229"/>
        <v>0</v>
      </c>
      <c r="M285" s="109">
        <f t="shared" si="230"/>
        <v>0</v>
      </c>
      <c r="X285" s="109">
        <f t="shared" si="231"/>
        <v>0</v>
      </c>
      <c r="AI285" s="109">
        <f t="shared" si="232"/>
        <v>0</v>
      </c>
      <c r="AT285" s="109">
        <f t="shared" si="233"/>
        <v>0</v>
      </c>
      <c r="BA285" s="109">
        <f t="shared" si="234"/>
        <v>0</v>
      </c>
      <c r="BB285" s="113"/>
      <c r="BC285" s="113"/>
      <c r="BD285" s="113"/>
      <c r="BE285" s="113"/>
      <c r="BF285" s="113"/>
      <c r="BG285" s="113"/>
      <c r="BH285" s="113"/>
      <c r="BI285" s="113"/>
      <c r="BJ285" s="113"/>
      <c r="BK285" s="113"/>
      <c r="BL285" s="109">
        <f t="shared" si="235"/>
        <v>0</v>
      </c>
      <c r="BW285" s="109">
        <f t="shared" si="236"/>
        <v>0</v>
      </c>
      <c r="BZ285" s="109">
        <f t="shared" si="237"/>
        <v>0</v>
      </c>
      <c r="CA285" s="3"/>
      <c r="CB285" s="3"/>
      <c r="CC285" s="3"/>
      <c r="CD285" s="3"/>
      <c r="CE285" s="109">
        <f t="shared" si="238"/>
        <v>0</v>
      </c>
      <c r="CJ285" s="109">
        <f t="shared" si="239"/>
        <v>0</v>
      </c>
      <c r="CQ285" s="109">
        <f t="shared" si="240"/>
        <v>0</v>
      </c>
      <c r="CV285" s="109">
        <f t="shared" si="241"/>
        <v>0</v>
      </c>
      <c r="DA285" s="109">
        <f t="shared" si="242"/>
        <v>0</v>
      </c>
      <c r="DF285" s="109">
        <f t="shared" si="243"/>
        <v>0</v>
      </c>
      <c r="DK285" s="109">
        <f t="shared" si="244"/>
        <v>0</v>
      </c>
      <c r="DP285" s="109">
        <f t="shared" si="245"/>
        <v>0</v>
      </c>
      <c r="DU285" s="109">
        <f t="shared" si="246"/>
        <v>0</v>
      </c>
      <c r="DZ285" s="109">
        <f t="shared" si="247"/>
        <v>0</v>
      </c>
      <c r="EE285" s="109">
        <f t="shared" si="248"/>
        <v>0</v>
      </c>
      <c r="EF285" s="3"/>
      <c r="EG285" s="3"/>
      <c r="EH285" s="3"/>
      <c r="EI285" s="3"/>
      <c r="EJ285" s="109">
        <f t="shared" si="249"/>
        <v>0</v>
      </c>
      <c r="EK285" s="3">
        <f t="shared" si="250"/>
        <v>705</v>
      </c>
      <c r="EL285" t="str">
        <f>+VLOOKUP(A285,'[1]Listado jugadores VALORES'!$A:$D,4,FALSE)</f>
        <v>Volante</v>
      </c>
      <c r="EM285">
        <f>+VLOOKUP(EK285,Clubes!$A:$O,15,FALSE)</f>
        <v>2</v>
      </c>
      <c r="EN285">
        <f>+VLOOKUP(EK285,Clubes!$A:$M,13,FALSE)</f>
        <v>3</v>
      </c>
      <c r="EO285">
        <f t="shared" si="251"/>
        <v>0</v>
      </c>
      <c r="EP285">
        <f t="shared" si="252"/>
        <v>0</v>
      </c>
      <c r="EQ285">
        <f t="shared" si="253"/>
        <v>0</v>
      </c>
      <c r="ER285">
        <f t="shared" si="254"/>
        <v>0</v>
      </c>
      <c r="ES285">
        <f t="shared" si="255"/>
        <v>0</v>
      </c>
      <c r="ET285">
        <f t="shared" si="256"/>
        <v>0</v>
      </c>
      <c r="EU285">
        <f t="shared" si="257"/>
        <v>0</v>
      </c>
      <c r="EV285">
        <f t="shared" si="258"/>
        <v>0</v>
      </c>
      <c r="EW285">
        <f t="shared" si="259"/>
        <v>0</v>
      </c>
      <c r="EX285">
        <f t="shared" si="260"/>
        <v>0</v>
      </c>
      <c r="EY285">
        <f t="shared" si="261"/>
        <v>0</v>
      </c>
      <c r="EZ285">
        <f t="shared" si="262"/>
        <v>0</v>
      </c>
      <c r="FA285">
        <f t="shared" si="263"/>
        <v>0</v>
      </c>
      <c r="FB285">
        <f t="shared" si="264"/>
        <v>0</v>
      </c>
      <c r="FC285">
        <f t="shared" si="265"/>
        <v>0</v>
      </c>
    </row>
    <row r="286" spans="1:159">
      <c r="A286" s="139">
        <v>357</v>
      </c>
      <c r="B286" s="140" t="s">
        <v>426</v>
      </c>
      <c r="C286" s="140">
        <v>7</v>
      </c>
      <c r="D286">
        <v>2</v>
      </c>
      <c r="E286" s="5">
        <v>5</v>
      </c>
      <c r="F286" s="5">
        <v>26</v>
      </c>
      <c r="G286" s="5">
        <v>1</v>
      </c>
      <c r="H286" s="5">
        <v>90</v>
      </c>
      <c r="K286" s="109">
        <f t="shared" si="229"/>
        <v>0</v>
      </c>
      <c r="M286" s="109">
        <f t="shared" si="230"/>
        <v>0</v>
      </c>
      <c r="N286" s="4">
        <v>7</v>
      </c>
      <c r="X286" s="109">
        <f t="shared" si="231"/>
        <v>1</v>
      </c>
      <c r="Y286" s="3">
        <v>2</v>
      </c>
      <c r="AI286" s="109">
        <f t="shared" si="232"/>
        <v>1</v>
      </c>
      <c r="AJ286" s="3">
        <v>1</v>
      </c>
      <c r="AT286" s="109">
        <f t="shared" si="233"/>
        <v>1</v>
      </c>
      <c r="BA286" s="109">
        <f t="shared" si="234"/>
        <v>0</v>
      </c>
      <c r="BB286" s="113">
        <v>1</v>
      </c>
      <c r="BC286" s="113"/>
      <c r="BD286" s="113"/>
      <c r="BE286" s="113"/>
      <c r="BF286" s="113"/>
      <c r="BG286" s="113"/>
      <c r="BH286" s="113"/>
      <c r="BI286" s="113"/>
      <c r="BJ286" s="113"/>
      <c r="BK286" s="113"/>
      <c r="BL286" s="109">
        <f t="shared" si="235"/>
        <v>1</v>
      </c>
      <c r="BM286" s="3">
        <v>2</v>
      </c>
      <c r="BW286" s="109">
        <f t="shared" si="236"/>
        <v>1</v>
      </c>
      <c r="BZ286" s="109">
        <f t="shared" si="237"/>
        <v>0</v>
      </c>
      <c r="CA286" s="3"/>
      <c r="CB286" s="3"/>
      <c r="CC286" s="3"/>
      <c r="CD286" s="3"/>
      <c r="CE286" s="109">
        <f t="shared" si="238"/>
        <v>0</v>
      </c>
      <c r="CJ286" s="109">
        <f t="shared" si="239"/>
        <v>0</v>
      </c>
      <c r="CQ286" s="109">
        <f t="shared" si="240"/>
        <v>0</v>
      </c>
      <c r="CV286" s="109">
        <f t="shared" si="241"/>
        <v>0</v>
      </c>
      <c r="DA286" s="109">
        <f t="shared" si="242"/>
        <v>0</v>
      </c>
      <c r="DF286" s="109">
        <f t="shared" si="243"/>
        <v>0</v>
      </c>
      <c r="DK286" s="109">
        <f t="shared" si="244"/>
        <v>0</v>
      </c>
      <c r="DP286" s="109">
        <f t="shared" si="245"/>
        <v>0</v>
      </c>
      <c r="DU286" s="109">
        <f t="shared" si="246"/>
        <v>0</v>
      </c>
      <c r="DZ286" s="109">
        <f t="shared" si="247"/>
        <v>0</v>
      </c>
      <c r="EE286" s="109">
        <f t="shared" si="248"/>
        <v>0</v>
      </c>
      <c r="EF286" s="3"/>
      <c r="EG286" s="3"/>
      <c r="EH286" s="3"/>
      <c r="EI286" s="3"/>
      <c r="EJ286" s="109">
        <f t="shared" si="249"/>
        <v>0</v>
      </c>
      <c r="EK286" s="3">
        <f t="shared" si="250"/>
        <v>705</v>
      </c>
      <c r="EL286" t="str">
        <f>+VLOOKUP(A286,'[1]Listado jugadores VALORES'!$A:$D,4,FALSE)</f>
        <v>Defensa</v>
      </c>
      <c r="EM286">
        <f>+VLOOKUP(EK286,Clubes!$A:$O,15,FALSE)</f>
        <v>2</v>
      </c>
      <c r="EN286">
        <f>+VLOOKUP(EK286,Clubes!$A:$M,13,FALSE)</f>
        <v>3</v>
      </c>
      <c r="EO286">
        <f t="shared" si="251"/>
        <v>2</v>
      </c>
      <c r="EP286">
        <f t="shared" si="252"/>
        <v>2</v>
      </c>
      <c r="EQ286">
        <f t="shared" si="253"/>
        <v>0</v>
      </c>
      <c r="ER286">
        <f t="shared" si="254"/>
        <v>0</v>
      </c>
      <c r="ES286">
        <f t="shared" si="255"/>
        <v>6</v>
      </c>
      <c r="ET286">
        <f t="shared" si="256"/>
        <v>1</v>
      </c>
      <c r="EU286">
        <f t="shared" si="257"/>
        <v>0</v>
      </c>
      <c r="EV286">
        <f t="shared" si="258"/>
        <v>0</v>
      </c>
      <c r="EW286">
        <f t="shared" si="259"/>
        <v>-1</v>
      </c>
      <c r="EX286">
        <f t="shared" si="260"/>
        <v>0</v>
      </c>
      <c r="EY286">
        <f t="shared" si="261"/>
        <v>0</v>
      </c>
      <c r="EZ286">
        <f t="shared" si="262"/>
        <v>0</v>
      </c>
      <c r="FA286">
        <f t="shared" si="263"/>
        <v>0</v>
      </c>
      <c r="FB286">
        <f t="shared" si="264"/>
        <v>-1</v>
      </c>
      <c r="FC286">
        <f t="shared" si="265"/>
        <v>9</v>
      </c>
    </row>
    <row r="287" spans="1:159">
      <c r="A287" s="145">
        <v>1975</v>
      </c>
      <c r="B287" t="s">
        <v>427</v>
      </c>
      <c r="C287" s="139">
        <v>7</v>
      </c>
      <c r="D287">
        <v>2</v>
      </c>
      <c r="E287" s="5">
        <v>5</v>
      </c>
      <c r="F287" s="5">
        <v>26</v>
      </c>
      <c r="G287" s="5">
        <v>1</v>
      </c>
      <c r="H287" s="5">
        <f>45+17</f>
        <v>62</v>
      </c>
      <c r="K287" s="109">
        <f t="shared" si="229"/>
        <v>0</v>
      </c>
      <c r="M287" s="109">
        <f t="shared" si="230"/>
        <v>0</v>
      </c>
      <c r="X287" s="109">
        <f t="shared" si="231"/>
        <v>0</v>
      </c>
      <c r="AI287" s="109">
        <f t="shared" si="232"/>
        <v>0</v>
      </c>
      <c r="AT287" s="109">
        <f t="shared" si="233"/>
        <v>0</v>
      </c>
      <c r="BA287" s="109">
        <f t="shared" si="234"/>
        <v>0</v>
      </c>
      <c r="BB287" s="113"/>
      <c r="BC287" s="113"/>
      <c r="BD287" s="113"/>
      <c r="BE287" s="113"/>
      <c r="BF287" s="113"/>
      <c r="BG287" s="113"/>
      <c r="BH287" s="113"/>
      <c r="BI287" s="113"/>
      <c r="BJ287" s="113"/>
      <c r="BK287" s="113"/>
      <c r="BL287" s="109">
        <f t="shared" si="235"/>
        <v>0</v>
      </c>
      <c r="BW287" s="109">
        <f t="shared" si="236"/>
        <v>0</v>
      </c>
      <c r="BZ287" s="109">
        <f t="shared" si="237"/>
        <v>0</v>
      </c>
      <c r="CA287" s="3"/>
      <c r="CB287" s="3"/>
      <c r="CC287" s="3"/>
      <c r="CD287" s="3"/>
      <c r="CE287" s="109">
        <f t="shared" si="238"/>
        <v>0</v>
      </c>
      <c r="CJ287" s="109">
        <f t="shared" si="239"/>
        <v>0</v>
      </c>
      <c r="CQ287" s="109">
        <f t="shared" si="240"/>
        <v>0</v>
      </c>
      <c r="CV287" s="109">
        <f t="shared" si="241"/>
        <v>0</v>
      </c>
      <c r="DA287" s="109">
        <f t="shared" si="242"/>
        <v>0</v>
      </c>
      <c r="DF287" s="109">
        <f t="shared" si="243"/>
        <v>0</v>
      </c>
      <c r="DK287" s="109">
        <f t="shared" si="244"/>
        <v>0</v>
      </c>
      <c r="DP287" s="109">
        <f t="shared" si="245"/>
        <v>0</v>
      </c>
      <c r="DU287" s="109">
        <f t="shared" si="246"/>
        <v>0</v>
      </c>
      <c r="DZ287" s="109">
        <f t="shared" si="247"/>
        <v>0</v>
      </c>
      <c r="EE287" s="109">
        <f t="shared" si="248"/>
        <v>0</v>
      </c>
      <c r="EF287" s="3"/>
      <c r="EG287" s="3"/>
      <c r="EH287" s="3"/>
      <c r="EI287" s="3"/>
      <c r="EJ287" s="109">
        <f t="shared" si="249"/>
        <v>0</v>
      </c>
      <c r="EK287" s="3">
        <f t="shared" si="250"/>
        <v>705</v>
      </c>
      <c r="EL287" t="str">
        <f>+VLOOKUP(A287,'[1]Listado jugadores VALORES'!$A:$D,4,FALSE)</f>
        <v>Delantero</v>
      </c>
      <c r="EM287">
        <f>+VLOOKUP(EK287,Clubes!$A:$O,15,FALSE)</f>
        <v>2</v>
      </c>
      <c r="EN287">
        <f>+VLOOKUP(EK287,Clubes!$A:$M,13,FALSE)</f>
        <v>3</v>
      </c>
      <c r="EO287">
        <f t="shared" si="251"/>
        <v>2</v>
      </c>
      <c r="EP287">
        <f t="shared" si="252"/>
        <v>2</v>
      </c>
      <c r="EQ287">
        <f t="shared" si="253"/>
        <v>0</v>
      </c>
      <c r="ER287">
        <f t="shared" si="254"/>
        <v>0</v>
      </c>
      <c r="ES287">
        <f t="shared" si="255"/>
        <v>0</v>
      </c>
      <c r="ET287">
        <f t="shared" si="256"/>
        <v>0</v>
      </c>
      <c r="EU287">
        <f t="shared" si="257"/>
        <v>0</v>
      </c>
      <c r="EV287">
        <f t="shared" si="258"/>
        <v>0</v>
      </c>
      <c r="EW287">
        <f t="shared" si="259"/>
        <v>0</v>
      </c>
      <c r="EX287">
        <f t="shared" si="260"/>
        <v>0</v>
      </c>
      <c r="EY287">
        <f t="shared" si="261"/>
        <v>0</v>
      </c>
      <c r="EZ287">
        <f t="shared" si="262"/>
        <v>0</v>
      </c>
      <c r="FA287">
        <f t="shared" si="263"/>
        <v>0</v>
      </c>
      <c r="FB287">
        <f t="shared" si="264"/>
        <v>-1</v>
      </c>
      <c r="FC287">
        <f t="shared" si="265"/>
        <v>3</v>
      </c>
    </row>
    <row r="288" spans="1:159">
      <c r="A288" s="139">
        <v>772</v>
      </c>
      <c r="B288" s="139" t="s">
        <v>428</v>
      </c>
      <c r="C288" s="139">
        <v>7</v>
      </c>
      <c r="D288">
        <v>2</v>
      </c>
      <c r="E288" s="5">
        <v>5</v>
      </c>
      <c r="F288" s="5">
        <v>26</v>
      </c>
      <c r="G288" s="5">
        <v>1</v>
      </c>
      <c r="H288" s="5">
        <v>90</v>
      </c>
      <c r="K288" s="109">
        <f t="shared" si="229"/>
        <v>0</v>
      </c>
      <c r="M288" s="109">
        <f t="shared" si="230"/>
        <v>0</v>
      </c>
      <c r="X288" s="109">
        <f t="shared" si="231"/>
        <v>0</v>
      </c>
      <c r="AI288" s="109">
        <f t="shared" si="232"/>
        <v>0</v>
      </c>
      <c r="AT288" s="109">
        <f t="shared" si="233"/>
        <v>0</v>
      </c>
      <c r="BA288" s="109">
        <f t="shared" si="234"/>
        <v>0</v>
      </c>
      <c r="BB288" s="113"/>
      <c r="BC288" s="113"/>
      <c r="BD288" s="113"/>
      <c r="BE288" s="113"/>
      <c r="BF288" s="113"/>
      <c r="BG288" s="113"/>
      <c r="BH288" s="113"/>
      <c r="BI288" s="113"/>
      <c r="BJ288" s="113"/>
      <c r="BK288" s="113"/>
      <c r="BL288" s="109">
        <f t="shared" si="235"/>
        <v>0</v>
      </c>
      <c r="BW288" s="109">
        <f t="shared" si="236"/>
        <v>0</v>
      </c>
      <c r="BZ288" s="109">
        <f t="shared" si="237"/>
        <v>0</v>
      </c>
      <c r="CA288" s="3"/>
      <c r="CB288" s="3"/>
      <c r="CC288" s="3"/>
      <c r="CD288" s="3"/>
      <c r="CE288" s="109">
        <f t="shared" si="238"/>
        <v>0</v>
      </c>
      <c r="CJ288" s="109">
        <f t="shared" si="239"/>
        <v>0</v>
      </c>
      <c r="CQ288" s="109">
        <f t="shared" si="240"/>
        <v>0</v>
      </c>
      <c r="CV288" s="109">
        <f t="shared" si="241"/>
        <v>0</v>
      </c>
      <c r="DA288" s="109">
        <f t="shared" si="242"/>
        <v>0</v>
      </c>
      <c r="DF288" s="109">
        <f t="shared" si="243"/>
        <v>0</v>
      </c>
      <c r="DK288" s="109">
        <f t="shared" si="244"/>
        <v>0</v>
      </c>
      <c r="DP288" s="109">
        <f t="shared" si="245"/>
        <v>0</v>
      </c>
      <c r="DU288" s="109">
        <f t="shared" si="246"/>
        <v>0</v>
      </c>
      <c r="DZ288" s="109">
        <f t="shared" si="247"/>
        <v>0</v>
      </c>
      <c r="EE288" s="109">
        <f t="shared" si="248"/>
        <v>0</v>
      </c>
      <c r="EF288" s="3"/>
      <c r="EG288" s="3"/>
      <c r="EH288" s="3"/>
      <c r="EI288" s="3"/>
      <c r="EJ288" s="109">
        <f t="shared" si="249"/>
        <v>0</v>
      </c>
      <c r="EK288" s="3">
        <f t="shared" si="250"/>
        <v>705</v>
      </c>
      <c r="EL288" t="str">
        <f>+VLOOKUP(A288,'[1]Listado jugadores VALORES'!$A:$D,4,FALSE)</f>
        <v>Defensa</v>
      </c>
      <c r="EM288">
        <f>+VLOOKUP(EK288,Clubes!$A:$O,15,FALSE)</f>
        <v>2</v>
      </c>
      <c r="EN288">
        <f>+VLOOKUP(EK288,Clubes!$A:$M,13,FALSE)</f>
        <v>3</v>
      </c>
      <c r="EO288">
        <f t="shared" si="251"/>
        <v>2</v>
      </c>
      <c r="EP288">
        <f t="shared" si="252"/>
        <v>2</v>
      </c>
      <c r="EQ288">
        <f t="shared" si="253"/>
        <v>0</v>
      </c>
      <c r="ER288">
        <f t="shared" si="254"/>
        <v>0</v>
      </c>
      <c r="ES288">
        <f t="shared" si="255"/>
        <v>0</v>
      </c>
      <c r="ET288">
        <f t="shared" si="256"/>
        <v>0</v>
      </c>
      <c r="EU288">
        <f t="shared" si="257"/>
        <v>0</v>
      </c>
      <c r="EV288">
        <f t="shared" si="258"/>
        <v>0</v>
      </c>
      <c r="EW288">
        <f t="shared" si="259"/>
        <v>-1</v>
      </c>
      <c r="EX288">
        <f t="shared" si="260"/>
        <v>0</v>
      </c>
      <c r="EY288">
        <f t="shared" si="261"/>
        <v>0</v>
      </c>
      <c r="EZ288">
        <f t="shared" si="262"/>
        <v>0</v>
      </c>
      <c r="FA288">
        <f t="shared" si="263"/>
        <v>0</v>
      </c>
      <c r="FB288">
        <f t="shared" si="264"/>
        <v>-1</v>
      </c>
      <c r="FC288">
        <f t="shared" si="265"/>
        <v>2</v>
      </c>
    </row>
    <row r="289" spans="1:159">
      <c r="A289" s="139">
        <v>415</v>
      </c>
      <c r="B289" s="139" t="s">
        <v>429</v>
      </c>
      <c r="C289" s="139">
        <v>7</v>
      </c>
      <c r="D289">
        <v>2</v>
      </c>
      <c r="E289" s="5">
        <v>5</v>
      </c>
      <c r="F289" s="5">
        <v>26</v>
      </c>
      <c r="G289" s="5">
        <v>1</v>
      </c>
      <c r="H289" s="5">
        <v>86</v>
      </c>
      <c r="I289" s="4">
        <v>78</v>
      </c>
      <c r="J289" s="4">
        <v>86</v>
      </c>
      <c r="K289" s="109">
        <f t="shared" si="229"/>
        <v>2</v>
      </c>
      <c r="L289" s="4">
        <v>86</v>
      </c>
      <c r="M289" s="109">
        <f t="shared" si="230"/>
        <v>1</v>
      </c>
      <c r="X289" s="109">
        <f t="shared" si="231"/>
        <v>0</v>
      </c>
      <c r="AI289" s="109">
        <f t="shared" si="232"/>
        <v>0</v>
      </c>
      <c r="AT289" s="109">
        <f t="shared" si="233"/>
        <v>0</v>
      </c>
      <c r="BA289" s="109">
        <f t="shared" si="234"/>
        <v>0</v>
      </c>
      <c r="BB289" s="113"/>
      <c r="BC289" s="113"/>
      <c r="BD289" s="113"/>
      <c r="BE289" s="113"/>
      <c r="BF289" s="113"/>
      <c r="BG289" s="113"/>
      <c r="BH289" s="113"/>
      <c r="BI289" s="113"/>
      <c r="BJ289" s="113"/>
      <c r="BK289" s="113"/>
      <c r="BL289" s="109">
        <f t="shared" si="235"/>
        <v>0</v>
      </c>
      <c r="BW289" s="109">
        <f t="shared" si="236"/>
        <v>0</v>
      </c>
      <c r="BZ289" s="109">
        <f t="shared" si="237"/>
        <v>0</v>
      </c>
      <c r="CA289" s="3"/>
      <c r="CB289" s="3"/>
      <c r="CC289" s="3"/>
      <c r="CD289" s="3"/>
      <c r="CE289" s="109">
        <f t="shared" si="238"/>
        <v>0</v>
      </c>
      <c r="CJ289" s="109">
        <f t="shared" si="239"/>
        <v>0</v>
      </c>
      <c r="CQ289" s="109">
        <f t="shared" si="240"/>
        <v>0</v>
      </c>
      <c r="CV289" s="109">
        <f t="shared" si="241"/>
        <v>0</v>
      </c>
      <c r="DA289" s="109">
        <f t="shared" si="242"/>
        <v>0</v>
      </c>
      <c r="DF289" s="109">
        <f t="shared" si="243"/>
        <v>0</v>
      </c>
      <c r="DK289" s="109">
        <f t="shared" si="244"/>
        <v>0</v>
      </c>
      <c r="DP289" s="109">
        <f t="shared" si="245"/>
        <v>0</v>
      </c>
      <c r="DU289" s="109">
        <f t="shared" si="246"/>
        <v>0</v>
      </c>
      <c r="DZ289" s="109">
        <f t="shared" si="247"/>
        <v>0</v>
      </c>
      <c r="EE289" s="109">
        <f t="shared" si="248"/>
        <v>0</v>
      </c>
      <c r="EF289" s="3"/>
      <c r="EG289" s="3"/>
      <c r="EH289" s="3"/>
      <c r="EI289" s="3"/>
      <c r="EJ289" s="109">
        <f t="shared" si="249"/>
        <v>0</v>
      </c>
      <c r="EK289" s="3">
        <f t="shared" si="250"/>
        <v>705</v>
      </c>
      <c r="EL289" t="str">
        <f>+VLOOKUP(A289,'[1]Listado jugadores VALORES'!$A:$D,4,FALSE)</f>
        <v>Delantero</v>
      </c>
      <c r="EM289">
        <f>+VLOOKUP(EK289,Clubes!$A:$O,15,FALSE)</f>
        <v>2</v>
      </c>
      <c r="EN289">
        <f>+VLOOKUP(EK289,Clubes!$A:$M,13,FALSE)</f>
        <v>3</v>
      </c>
      <c r="EO289">
        <f t="shared" si="251"/>
        <v>2</v>
      </c>
      <c r="EP289">
        <f t="shared" si="252"/>
        <v>2</v>
      </c>
      <c r="EQ289">
        <f t="shared" si="253"/>
        <v>-2</v>
      </c>
      <c r="ER289">
        <f t="shared" si="254"/>
        <v>0</v>
      </c>
      <c r="ES289">
        <f t="shared" si="255"/>
        <v>0</v>
      </c>
      <c r="ET289">
        <f t="shared" si="256"/>
        <v>0</v>
      </c>
      <c r="EU289">
        <f t="shared" si="257"/>
        <v>0</v>
      </c>
      <c r="EV289">
        <f t="shared" si="258"/>
        <v>0</v>
      </c>
      <c r="EW289">
        <f t="shared" si="259"/>
        <v>0</v>
      </c>
      <c r="EX289">
        <f t="shared" si="260"/>
        <v>0</v>
      </c>
      <c r="EY289">
        <f t="shared" si="261"/>
        <v>0</v>
      </c>
      <c r="EZ289">
        <f t="shared" si="262"/>
        <v>0</v>
      </c>
      <c r="FA289">
        <f t="shared" si="263"/>
        <v>0</v>
      </c>
      <c r="FB289">
        <f t="shared" si="264"/>
        <v>-1</v>
      </c>
      <c r="FC289">
        <f t="shared" si="265"/>
        <v>1</v>
      </c>
    </row>
    <row r="290" spans="1:159">
      <c r="A290" s="139">
        <v>426</v>
      </c>
      <c r="B290" s="139" t="s">
        <v>430</v>
      </c>
      <c r="C290" s="139">
        <v>7</v>
      </c>
      <c r="D290">
        <v>2</v>
      </c>
      <c r="E290" s="5">
        <v>5</v>
      </c>
      <c r="F290" s="5">
        <v>26</v>
      </c>
      <c r="G290" s="5">
        <v>2</v>
      </c>
      <c r="H290" s="5">
        <f>90-67</f>
        <v>23</v>
      </c>
      <c r="K290" s="109">
        <f t="shared" si="229"/>
        <v>0</v>
      </c>
      <c r="M290" s="109">
        <f t="shared" si="230"/>
        <v>0</v>
      </c>
      <c r="X290" s="109">
        <f t="shared" si="231"/>
        <v>0</v>
      </c>
      <c r="AI290" s="109">
        <f t="shared" si="232"/>
        <v>0</v>
      </c>
      <c r="AT290" s="109">
        <f t="shared" si="233"/>
        <v>0</v>
      </c>
      <c r="BA290" s="109">
        <f t="shared" si="234"/>
        <v>0</v>
      </c>
      <c r="BB290" s="113"/>
      <c r="BC290" s="113"/>
      <c r="BD290" s="113"/>
      <c r="BE290" s="113"/>
      <c r="BF290" s="113"/>
      <c r="BG290" s="113"/>
      <c r="BH290" s="113"/>
      <c r="BI290" s="113"/>
      <c r="BJ290" s="113"/>
      <c r="BK290" s="113"/>
      <c r="BL290" s="109">
        <f t="shared" si="235"/>
        <v>0</v>
      </c>
      <c r="BW290" s="109">
        <f t="shared" si="236"/>
        <v>0</v>
      </c>
      <c r="BZ290" s="109">
        <f t="shared" si="237"/>
        <v>0</v>
      </c>
      <c r="CA290" s="3"/>
      <c r="CB290" s="3"/>
      <c r="CC290" s="3"/>
      <c r="CD290" s="3"/>
      <c r="CE290" s="109">
        <f t="shared" si="238"/>
        <v>0</v>
      </c>
      <c r="CJ290" s="109">
        <f t="shared" si="239"/>
        <v>0</v>
      </c>
      <c r="CQ290" s="109">
        <f t="shared" si="240"/>
        <v>0</v>
      </c>
      <c r="CV290" s="109">
        <f t="shared" si="241"/>
        <v>0</v>
      </c>
      <c r="DA290" s="109">
        <f t="shared" si="242"/>
        <v>0</v>
      </c>
      <c r="DF290" s="109">
        <f t="shared" si="243"/>
        <v>0</v>
      </c>
      <c r="DK290" s="109">
        <f t="shared" si="244"/>
        <v>0</v>
      </c>
      <c r="DP290" s="109">
        <f t="shared" si="245"/>
        <v>0</v>
      </c>
      <c r="DU290" s="109">
        <f t="shared" si="246"/>
        <v>0</v>
      </c>
      <c r="DZ290" s="109">
        <f t="shared" si="247"/>
        <v>0</v>
      </c>
      <c r="EE290" s="109">
        <f t="shared" si="248"/>
        <v>0</v>
      </c>
      <c r="EF290" s="3"/>
      <c r="EG290" s="3"/>
      <c r="EH290" s="3"/>
      <c r="EI290" s="3"/>
      <c r="EJ290" s="109">
        <f t="shared" si="249"/>
        <v>0</v>
      </c>
      <c r="EK290" s="3">
        <f t="shared" si="250"/>
        <v>705</v>
      </c>
      <c r="EL290" t="str">
        <f>+VLOOKUP(A290,'[1]Listado jugadores VALORES'!$A:$D,4,FALSE)</f>
        <v>Volante</v>
      </c>
      <c r="EM290">
        <f>+VLOOKUP(EK290,Clubes!$A:$O,15,FALSE)</f>
        <v>2</v>
      </c>
      <c r="EN290">
        <f>+VLOOKUP(EK290,Clubes!$A:$M,13,FALSE)</f>
        <v>3</v>
      </c>
      <c r="EO290">
        <f t="shared" si="251"/>
        <v>1</v>
      </c>
      <c r="EP290">
        <f t="shared" si="252"/>
        <v>1</v>
      </c>
      <c r="EQ290">
        <f t="shared" si="253"/>
        <v>0</v>
      </c>
      <c r="ER290">
        <f t="shared" si="254"/>
        <v>0</v>
      </c>
      <c r="ES290">
        <f t="shared" si="255"/>
        <v>0</v>
      </c>
      <c r="ET290">
        <f t="shared" si="256"/>
        <v>0</v>
      </c>
      <c r="EU290">
        <f t="shared" si="257"/>
        <v>0</v>
      </c>
      <c r="EV290">
        <f t="shared" si="258"/>
        <v>0</v>
      </c>
      <c r="EW290">
        <f t="shared" si="259"/>
        <v>0</v>
      </c>
      <c r="EX290">
        <f t="shared" si="260"/>
        <v>0</v>
      </c>
      <c r="EY290">
        <f t="shared" si="261"/>
        <v>0</v>
      </c>
      <c r="EZ290">
        <f t="shared" si="262"/>
        <v>0</v>
      </c>
      <c r="FA290">
        <f t="shared" si="263"/>
        <v>0</v>
      </c>
      <c r="FB290">
        <f t="shared" si="264"/>
        <v>0</v>
      </c>
      <c r="FC290">
        <f t="shared" si="265"/>
        <v>2</v>
      </c>
    </row>
    <row r="291" spans="1:159">
      <c r="A291" s="139">
        <v>433</v>
      </c>
      <c r="B291" s="139" t="s">
        <v>431</v>
      </c>
      <c r="C291" s="139">
        <v>7</v>
      </c>
      <c r="D291">
        <v>2</v>
      </c>
      <c r="E291" s="5">
        <v>5</v>
      </c>
      <c r="F291" s="5">
        <v>26</v>
      </c>
      <c r="G291" s="5">
        <v>2</v>
      </c>
      <c r="K291" s="109">
        <f t="shared" si="229"/>
        <v>0</v>
      </c>
      <c r="M291" s="109">
        <f t="shared" si="230"/>
        <v>0</v>
      </c>
      <c r="X291" s="109">
        <f t="shared" si="231"/>
        <v>0</v>
      </c>
      <c r="AI291" s="109">
        <f t="shared" si="232"/>
        <v>0</v>
      </c>
      <c r="AT291" s="109">
        <f t="shared" si="233"/>
        <v>0</v>
      </c>
      <c r="BA291" s="109">
        <f t="shared" si="234"/>
        <v>0</v>
      </c>
      <c r="BB291" s="113"/>
      <c r="BC291" s="113"/>
      <c r="BD291" s="113"/>
      <c r="BE291" s="113"/>
      <c r="BF291" s="113"/>
      <c r="BG291" s="113"/>
      <c r="BH291" s="113"/>
      <c r="BI291" s="113"/>
      <c r="BJ291" s="113"/>
      <c r="BK291" s="113"/>
      <c r="BL291" s="109">
        <f t="shared" si="235"/>
        <v>0</v>
      </c>
      <c r="BW291" s="109">
        <f t="shared" si="236"/>
        <v>0</v>
      </c>
      <c r="BZ291" s="109">
        <f t="shared" si="237"/>
        <v>0</v>
      </c>
      <c r="CA291" s="3"/>
      <c r="CB291" s="3"/>
      <c r="CC291" s="3"/>
      <c r="CD291" s="3"/>
      <c r="CE291" s="109">
        <f t="shared" si="238"/>
        <v>0</v>
      </c>
      <c r="CJ291" s="109">
        <f t="shared" si="239"/>
        <v>0</v>
      </c>
      <c r="CQ291" s="109">
        <f t="shared" si="240"/>
        <v>0</v>
      </c>
      <c r="CV291" s="109">
        <f t="shared" si="241"/>
        <v>0</v>
      </c>
      <c r="DA291" s="109">
        <f t="shared" si="242"/>
        <v>0</v>
      </c>
      <c r="DF291" s="109">
        <f t="shared" si="243"/>
        <v>0</v>
      </c>
      <c r="DK291" s="109">
        <f t="shared" si="244"/>
        <v>0</v>
      </c>
      <c r="DP291" s="109">
        <f t="shared" si="245"/>
        <v>0</v>
      </c>
      <c r="DU291" s="109">
        <f t="shared" si="246"/>
        <v>0</v>
      </c>
      <c r="DZ291" s="109">
        <f t="shared" si="247"/>
        <v>0</v>
      </c>
      <c r="EE291" s="109">
        <f t="shared" si="248"/>
        <v>0</v>
      </c>
      <c r="EF291" s="3"/>
      <c r="EG291" s="3"/>
      <c r="EH291" s="3"/>
      <c r="EI291" s="3"/>
      <c r="EJ291" s="109">
        <f t="shared" si="249"/>
        <v>0</v>
      </c>
      <c r="EK291" s="3">
        <f t="shared" si="250"/>
        <v>705</v>
      </c>
      <c r="EL291" t="str">
        <f>+VLOOKUP(A291,'[1]Listado jugadores VALORES'!$A:$D,4,FALSE)</f>
        <v>Delantero</v>
      </c>
      <c r="EM291">
        <f>+VLOOKUP(EK291,Clubes!$A:$O,15,FALSE)</f>
        <v>2</v>
      </c>
      <c r="EN291">
        <f>+VLOOKUP(EK291,Clubes!$A:$M,13,FALSE)</f>
        <v>3</v>
      </c>
      <c r="EO291">
        <f t="shared" si="251"/>
        <v>1</v>
      </c>
      <c r="EP291">
        <f t="shared" si="252"/>
        <v>0</v>
      </c>
      <c r="EQ291">
        <f t="shared" si="253"/>
        <v>0</v>
      </c>
      <c r="ER291">
        <f t="shared" si="254"/>
        <v>0</v>
      </c>
      <c r="ES291">
        <f t="shared" si="255"/>
        <v>0</v>
      </c>
      <c r="ET291">
        <f t="shared" si="256"/>
        <v>0</v>
      </c>
      <c r="EU291">
        <f t="shared" si="257"/>
        <v>0</v>
      </c>
      <c r="EV291">
        <f t="shared" si="258"/>
        <v>0</v>
      </c>
      <c r="EW291">
        <f t="shared" si="259"/>
        <v>0</v>
      </c>
      <c r="EX291">
        <f t="shared" si="260"/>
        <v>0</v>
      </c>
      <c r="EY291">
        <f t="shared" si="261"/>
        <v>0</v>
      </c>
      <c r="EZ291">
        <f t="shared" si="262"/>
        <v>0</v>
      </c>
      <c r="FA291">
        <f t="shared" si="263"/>
        <v>0</v>
      </c>
      <c r="FB291">
        <f t="shared" si="264"/>
        <v>0</v>
      </c>
      <c r="FC291">
        <f t="shared" si="265"/>
        <v>1</v>
      </c>
    </row>
    <row r="292" spans="1:159">
      <c r="A292" s="139">
        <v>847</v>
      </c>
      <c r="B292" s="139" t="s">
        <v>432</v>
      </c>
      <c r="C292" s="139">
        <v>7</v>
      </c>
      <c r="D292">
        <v>2</v>
      </c>
      <c r="E292" s="5">
        <v>5</v>
      </c>
      <c r="F292" s="5">
        <v>26</v>
      </c>
      <c r="G292" s="5">
        <v>1</v>
      </c>
      <c r="H292" s="5">
        <v>90</v>
      </c>
      <c r="I292" s="4">
        <v>68</v>
      </c>
      <c r="K292" s="109">
        <f t="shared" si="229"/>
        <v>1</v>
      </c>
      <c r="M292" s="109">
        <f t="shared" si="230"/>
        <v>0</v>
      </c>
      <c r="X292" s="109">
        <f t="shared" si="231"/>
        <v>0</v>
      </c>
      <c r="AI292" s="109">
        <f t="shared" si="232"/>
        <v>0</v>
      </c>
      <c r="AT292" s="109">
        <f t="shared" si="233"/>
        <v>0</v>
      </c>
      <c r="BA292" s="109">
        <f t="shared" si="234"/>
        <v>0</v>
      </c>
      <c r="BB292" s="113"/>
      <c r="BC292" s="113"/>
      <c r="BD292" s="113"/>
      <c r="BE292" s="113"/>
      <c r="BF292" s="113"/>
      <c r="BG292" s="113"/>
      <c r="BH292" s="113"/>
      <c r="BI292" s="113"/>
      <c r="BJ292" s="113"/>
      <c r="BK292" s="113"/>
      <c r="BL292" s="109">
        <f t="shared" si="235"/>
        <v>0</v>
      </c>
      <c r="BW292" s="109">
        <f t="shared" si="236"/>
        <v>0</v>
      </c>
      <c r="BZ292" s="109">
        <f t="shared" si="237"/>
        <v>0</v>
      </c>
      <c r="CA292" s="3"/>
      <c r="CB292" s="3"/>
      <c r="CC292" s="3"/>
      <c r="CD292" s="3"/>
      <c r="CE292" s="109">
        <f t="shared" si="238"/>
        <v>0</v>
      </c>
      <c r="CJ292" s="109">
        <f t="shared" si="239"/>
        <v>0</v>
      </c>
      <c r="CQ292" s="109">
        <f t="shared" si="240"/>
        <v>0</v>
      </c>
      <c r="CV292" s="109">
        <f t="shared" si="241"/>
        <v>0</v>
      </c>
      <c r="DA292" s="109">
        <f t="shared" si="242"/>
        <v>0</v>
      </c>
      <c r="DF292" s="109">
        <f t="shared" si="243"/>
        <v>0</v>
      </c>
      <c r="DK292" s="109">
        <f t="shared" si="244"/>
        <v>0</v>
      </c>
      <c r="DP292" s="109">
        <f t="shared" si="245"/>
        <v>0</v>
      </c>
      <c r="DU292" s="109">
        <f t="shared" si="246"/>
        <v>0</v>
      </c>
      <c r="DZ292" s="109">
        <f t="shared" si="247"/>
        <v>0</v>
      </c>
      <c r="EE292" s="109">
        <f t="shared" si="248"/>
        <v>0</v>
      </c>
      <c r="EF292" s="3"/>
      <c r="EG292" s="3"/>
      <c r="EH292" s="3"/>
      <c r="EI292" s="3"/>
      <c r="EJ292" s="109">
        <f t="shared" si="249"/>
        <v>0</v>
      </c>
      <c r="EK292" s="3">
        <f t="shared" si="250"/>
        <v>705</v>
      </c>
      <c r="EL292" t="str">
        <f>+VLOOKUP(A292,'[1]Listado jugadores VALORES'!$A:$D,4,FALSE)</f>
        <v>Delantero</v>
      </c>
      <c r="EM292">
        <f>+VLOOKUP(EK292,Clubes!$A:$O,15,FALSE)</f>
        <v>2</v>
      </c>
      <c r="EN292">
        <f>+VLOOKUP(EK292,Clubes!$A:$M,13,FALSE)</f>
        <v>3</v>
      </c>
      <c r="EO292">
        <f t="shared" si="251"/>
        <v>2</v>
      </c>
      <c r="EP292">
        <f t="shared" si="252"/>
        <v>2</v>
      </c>
      <c r="EQ292">
        <f t="shared" si="253"/>
        <v>-1</v>
      </c>
      <c r="ER292">
        <f t="shared" si="254"/>
        <v>0</v>
      </c>
      <c r="ES292">
        <f t="shared" si="255"/>
        <v>0</v>
      </c>
      <c r="ET292">
        <f t="shared" si="256"/>
        <v>0</v>
      </c>
      <c r="EU292">
        <f t="shared" si="257"/>
        <v>0</v>
      </c>
      <c r="EV292">
        <f t="shared" si="258"/>
        <v>0</v>
      </c>
      <c r="EW292">
        <f t="shared" si="259"/>
        <v>0</v>
      </c>
      <c r="EX292">
        <f t="shared" si="260"/>
        <v>0</v>
      </c>
      <c r="EY292">
        <f t="shared" si="261"/>
        <v>0</v>
      </c>
      <c r="EZ292">
        <f t="shared" si="262"/>
        <v>0</v>
      </c>
      <c r="FA292">
        <f t="shared" si="263"/>
        <v>0</v>
      </c>
      <c r="FB292">
        <f t="shared" si="264"/>
        <v>-1</v>
      </c>
      <c r="FC292">
        <f t="shared" si="265"/>
        <v>2</v>
      </c>
    </row>
    <row r="293" spans="1:159">
      <c r="A293" s="139">
        <v>1023</v>
      </c>
      <c r="B293" s="141" t="s">
        <v>433</v>
      </c>
      <c r="C293" s="139">
        <v>7</v>
      </c>
      <c r="D293">
        <v>2</v>
      </c>
      <c r="E293" s="5">
        <v>5</v>
      </c>
      <c r="F293" s="5">
        <v>26</v>
      </c>
      <c r="G293" s="5">
        <v>2</v>
      </c>
      <c r="K293" s="109">
        <f t="shared" si="229"/>
        <v>0</v>
      </c>
      <c r="M293" s="109">
        <f t="shared" si="230"/>
        <v>0</v>
      </c>
      <c r="X293" s="109">
        <f t="shared" si="231"/>
        <v>0</v>
      </c>
      <c r="AI293" s="109">
        <f t="shared" si="232"/>
        <v>0</v>
      </c>
      <c r="AT293" s="109">
        <f t="shared" si="233"/>
        <v>0</v>
      </c>
      <c r="BA293" s="109">
        <f t="shared" si="234"/>
        <v>0</v>
      </c>
      <c r="BB293" s="113"/>
      <c r="BC293" s="113"/>
      <c r="BD293" s="113"/>
      <c r="BE293" s="113"/>
      <c r="BF293" s="113"/>
      <c r="BG293" s="113"/>
      <c r="BH293" s="113"/>
      <c r="BI293" s="113"/>
      <c r="BJ293" s="113"/>
      <c r="BK293" s="113"/>
      <c r="BL293" s="109">
        <f t="shared" si="235"/>
        <v>0</v>
      </c>
      <c r="BW293" s="109">
        <f t="shared" si="236"/>
        <v>0</v>
      </c>
      <c r="BZ293" s="109">
        <f t="shared" si="237"/>
        <v>0</v>
      </c>
      <c r="CA293" s="3"/>
      <c r="CB293" s="3"/>
      <c r="CC293" s="3"/>
      <c r="CD293" s="3"/>
      <c r="CE293" s="109">
        <f t="shared" si="238"/>
        <v>0</v>
      </c>
      <c r="CJ293" s="109">
        <f t="shared" si="239"/>
        <v>0</v>
      </c>
      <c r="CQ293" s="109">
        <f t="shared" si="240"/>
        <v>0</v>
      </c>
      <c r="CV293" s="109">
        <f t="shared" si="241"/>
        <v>0</v>
      </c>
      <c r="DA293" s="109">
        <f t="shared" si="242"/>
        <v>0</v>
      </c>
      <c r="DF293" s="109">
        <f t="shared" si="243"/>
        <v>0</v>
      </c>
      <c r="DK293" s="109">
        <f t="shared" si="244"/>
        <v>0</v>
      </c>
      <c r="DP293" s="109">
        <f t="shared" si="245"/>
        <v>0</v>
      </c>
      <c r="DU293" s="109">
        <f t="shared" si="246"/>
        <v>0</v>
      </c>
      <c r="DZ293" s="109">
        <f t="shared" si="247"/>
        <v>0</v>
      </c>
      <c r="EE293" s="109">
        <f t="shared" si="248"/>
        <v>0</v>
      </c>
      <c r="EF293" s="3"/>
      <c r="EG293" s="3"/>
      <c r="EH293" s="3"/>
      <c r="EI293" s="3"/>
      <c r="EJ293" s="109">
        <f t="shared" si="249"/>
        <v>0</v>
      </c>
      <c r="EK293" s="3">
        <f t="shared" si="250"/>
        <v>705</v>
      </c>
      <c r="EL293" t="str">
        <f>+VLOOKUP(A293,'[1]Listado jugadores VALORES'!$A:$D,4,FALSE)</f>
        <v>Portero</v>
      </c>
      <c r="EM293">
        <f>+VLOOKUP(EK293,Clubes!$A:$O,15,FALSE)</f>
        <v>2</v>
      </c>
      <c r="EN293">
        <f>+VLOOKUP(EK293,Clubes!$A:$M,13,FALSE)</f>
        <v>3</v>
      </c>
      <c r="EO293">
        <f t="shared" si="251"/>
        <v>1</v>
      </c>
      <c r="EP293">
        <f t="shared" si="252"/>
        <v>0</v>
      </c>
      <c r="EQ293">
        <f t="shared" si="253"/>
        <v>0</v>
      </c>
      <c r="ER293">
        <f t="shared" si="254"/>
        <v>0</v>
      </c>
      <c r="ES293">
        <f t="shared" si="255"/>
        <v>0</v>
      </c>
      <c r="ET293">
        <f t="shared" si="256"/>
        <v>0</v>
      </c>
      <c r="EU293">
        <f t="shared" si="257"/>
        <v>0</v>
      </c>
      <c r="EV293">
        <f t="shared" si="258"/>
        <v>0</v>
      </c>
      <c r="EW293">
        <f t="shared" si="259"/>
        <v>0</v>
      </c>
      <c r="EX293">
        <f t="shared" si="260"/>
        <v>0</v>
      </c>
      <c r="EY293">
        <f t="shared" si="261"/>
        <v>0</v>
      </c>
      <c r="EZ293">
        <f t="shared" si="262"/>
        <v>0</v>
      </c>
      <c r="FA293">
        <f t="shared" si="263"/>
        <v>0</v>
      </c>
      <c r="FB293">
        <f t="shared" si="264"/>
        <v>0</v>
      </c>
      <c r="FC293">
        <f t="shared" si="265"/>
        <v>1</v>
      </c>
    </row>
    <row r="294" spans="1:159">
      <c r="A294" s="145">
        <v>785</v>
      </c>
      <c r="B294" t="s">
        <v>434</v>
      </c>
      <c r="C294" s="139">
        <v>7</v>
      </c>
      <c r="D294">
        <v>2</v>
      </c>
      <c r="E294" s="5">
        <v>5</v>
      </c>
      <c r="F294" s="5">
        <v>26</v>
      </c>
      <c r="G294" s="5">
        <v>1</v>
      </c>
      <c r="H294" s="5">
        <v>13</v>
      </c>
      <c r="K294" s="109">
        <f t="shared" si="229"/>
        <v>0</v>
      </c>
      <c r="M294" s="109">
        <f t="shared" si="230"/>
        <v>0</v>
      </c>
      <c r="X294" s="109">
        <f t="shared" si="231"/>
        <v>0</v>
      </c>
      <c r="AI294" s="109">
        <f t="shared" si="232"/>
        <v>0</v>
      </c>
      <c r="AT294" s="109">
        <f t="shared" si="233"/>
        <v>0</v>
      </c>
      <c r="BA294" s="109">
        <f t="shared" si="234"/>
        <v>0</v>
      </c>
      <c r="BB294" s="113"/>
      <c r="BC294" s="113"/>
      <c r="BD294" s="113"/>
      <c r="BE294" s="113"/>
      <c r="BF294" s="113"/>
      <c r="BG294" s="113"/>
      <c r="BH294" s="113"/>
      <c r="BI294" s="113"/>
      <c r="BJ294" s="113"/>
      <c r="BK294" s="113"/>
      <c r="BL294" s="109">
        <f t="shared" si="235"/>
        <v>0</v>
      </c>
      <c r="BW294" s="109">
        <f t="shared" si="236"/>
        <v>0</v>
      </c>
      <c r="BZ294" s="109">
        <f t="shared" si="237"/>
        <v>0</v>
      </c>
      <c r="CA294" s="3"/>
      <c r="CB294" s="3"/>
      <c r="CC294" s="3"/>
      <c r="CD294" s="3"/>
      <c r="CE294" s="109">
        <f t="shared" si="238"/>
        <v>0</v>
      </c>
      <c r="CJ294" s="109">
        <f t="shared" si="239"/>
        <v>0</v>
      </c>
      <c r="CQ294" s="109">
        <f t="shared" si="240"/>
        <v>0</v>
      </c>
      <c r="CV294" s="109">
        <f t="shared" si="241"/>
        <v>0</v>
      </c>
      <c r="DA294" s="109">
        <f t="shared" si="242"/>
        <v>0</v>
      </c>
      <c r="DF294" s="109">
        <f t="shared" si="243"/>
        <v>0</v>
      </c>
      <c r="DK294" s="109">
        <f t="shared" si="244"/>
        <v>0</v>
      </c>
      <c r="DP294" s="109">
        <f t="shared" si="245"/>
        <v>0</v>
      </c>
      <c r="DU294" s="109">
        <f t="shared" si="246"/>
        <v>0</v>
      </c>
      <c r="DZ294" s="109">
        <f t="shared" si="247"/>
        <v>0</v>
      </c>
      <c r="EE294" s="109">
        <f t="shared" si="248"/>
        <v>0</v>
      </c>
      <c r="EF294" s="3"/>
      <c r="EG294" s="3"/>
      <c r="EH294" s="3"/>
      <c r="EI294" s="3"/>
      <c r="EJ294" s="109">
        <f t="shared" si="249"/>
        <v>0</v>
      </c>
      <c r="EK294" s="3">
        <f t="shared" si="250"/>
        <v>705</v>
      </c>
      <c r="EL294" t="str">
        <f>+VLOOKUP(A294,'[1]Listado jugadores VALORES'!$A:$D,4,FALSE)</f>
        <v>Defensa</v>
      </c>
      <c r="EM294">
        <f>+VLOOKUP(EK294,Clubes!$A:$O,15,FALSE)</f>
        <v>2</v>
      </c>
      <c r="EN294">
        <f>+VLOOKUP(EK294,Clubes!$A:$M,13,FALSE)</f>
        <v>3</v>
      </c>
      <c r="EO294">
        <f t="shared" si="251"/>
        <v>2</v>
      </c>
      <c r="EP294">
        <f t="shared" si="252"/>
        <v>1</v>
      </c>
      <c r="EQ294">
        <f t="shared" si="253"/>
        <v>0</v>
      </c>
      <c r="ER294">
        <f t="shared" si="254"/>
        <v>0</v>
      </c>
      <c r="ES294">
        <f t="shared" si="255"/>
        <v>0</v>
      </c>
      <c r="ET294">
        <f t="shared" si="256"/>
        <v>0</v>
      </c>
      <c r="EU294">
        <f t="shared" si="257"/>
        <v>0</v>
      </c>
      <c r="EV294">
        <f t="shared" si="258"/>
        <v>0</v>
      </c>
      <c r="EW294">
        <f t="shared" si="259"/>
        <v>0</v>
      </c>
      <c r="EX294">
        <f t="shared" si="260"/>
        <v>0</v>
      </c>
      <c r="EY294">
        <f t="shared" si="261"/>
        <v>0</v>
      </c>
      <c r="EZ294">
        <f t="shared" si="262"/>
        <v>0</v>
      </c>
      <c r="FA294">
        <f t="shared" si="263"/>
        <v>0</v>
      </c>
      <c r="FB294">
        <f t="shared" si="264"/>
        <v>0</v>
      </c>
      <c r="FC294">
        <f t="shared" si="265"/>
        <v>3</v>
      </c>
    </row>
    <row r="295" spans="1:159">
      <c r="A295" s="139">
        <v>531</v>
      </c>
      <c r="B295" s="139" t="s">
        <v>435</v>
      </c>
      <c r="C295" s="139">
        <v>7</v>
      </c>
      <c r="D295">
        <v>2</v>
      </c>
      <c r="E295" s="5">
        <v>5</v>
      </c>
      <c r="F295" s="5">
        <v>26</v>
      </c>
      <c r="G295" s="5">
        <v>2</v>
      </c>
      <c r="H295" s="5">
        <f>90-62</f>
        <v>28</v>
      </c>
      <c r="K295" s="109">
        <f t="shared" si="229"/>
        <v>0</v>
      </c>
      <c r="M295" s="109">
        <f t="shared" si="230"/>
        <v>0</v>
      </c>
      <c r="X295" s="109">
        <f t="shared" si="231"/>
        <v>0</v>
      </c>
      <c r="AI295" s="109">
        <f t="shared" si="232"/>
        <v>0</v>
      </c>
      <c r="AT295" s="109">
        <f t="shared" si="233"/>
        <v>0</v>
      </c>
      <c r="BA295" s="109">
        <f t="shared" si="234"/>
        <v>0</v>
      </c>
      <c r="BB295" s="113"/>
      <c r="BC295" s="113"/>
      <c r="BD295" s="113"/>
      <c r="BE295" s="113"/>
      <c r="BF295" s="113"/>
      <c r="BG295" s="113"/>
      <c r="BH295" s="113"/>
      <c r="BI295" s="113"/>
      <c r="BJ295" s="113"/>
      <c r="BK295" s="113"/>
      <c r="BL295" s="109">
        <f t="shared" si="235"/>
        <v>0</v>
      </c>
      <c r="BW295" s="109">
        <f t="shared" si="236"/>
        <v>0</v>
      </c>
      <c r="BZ295" s="109">
        <f t="shared" si="237"/>
        <v>0</v>
      </c>
      <c r="CA295" s="3"/>
      <c r="CB295" s="3"/>
      <c r="CC295" s="3"/>
      <c r="CD295" s="3"/>
      <c r="CE295" s="109">
        <f t="shared" si="238"/>
        <v>0</v>
      </c>
      <c r="CJ295" s="109">
        <f t="shared" si="239"/>
        <v>0</v>
      </c>
      <c r="CQ295" s="109">
        <f t="shared" si="240"/>
        <v>0</v>
      </c>
      <c r="CV295" s="109">
        <f t="shared" si="241"/>
        <v>0</v>
      </c>
      <c r="DA295" s="109">
        <f t="shared" si="242"/>
        <v>0</v>
      </c>
      <c r="DF295" s="109">
        <f t="shared" si="243"/>
        <v>0</v>
      </c>
      <c r="DK295" s="109">
        <f t="shared" si="244"/>
        <v>0</v>
      </c>
      <c r="DP295" s="109">
        <f t="shared" si="245"/>
        <v>0</v>
      </c>
      <c r="DU295" s="109">
        <f t="shared" si="246"/>
        <v>0</v>
      </c>
      <c r="DZ295" s="109">
        <f t="shared" si="247"/>
        <v>0</v>
      </c>
      <c r="EE295" s="109">
        <f t="shared" si="248"/>
        <v>0</v>
      </c>
      <c r="EF295" s="3"/>
      <c r="EG295" s="3"/>
      <c r="EH295" s="3"/>
      <c r="EI295" s="3"/>
      <c r="EJ295" s="109">
        <f t="shared" si="249"/>
        <v>0</v>
      </c>
      <c r="EK295" s="3">
        <f t="shared" si="250"/>
        <v>705</v>
      </c>
      <c r="EL295" t="str">
        <f>+VLOOKUP(A295,'[1]Listado jugadores VALORES'!$A:$D,4,FALSE)</f>
        <v>Delantero</v>
      </c>
      <c r="EM295">
        <f>+VLOOKUP(EK295,Clubes!$A:$O,15,FALSE)</f>
        <v>2</v>
      </c>
      <c r="EN295">
        <f>+VLOOKUP(EK295,Clubes!$A:$M,13,FALSE)</f>
        <v>3</v>
      </c>
      <c r="EO295">
        <f t="shared" si="251"/>
        <v>1</v>
      </c>
      <c r="EP295">
        <f t="shared" si="252"/>
        <v>1</v>
      </c>
      <c r="EQ295">
        <f t="shared" si="253"/>
        <v>0</v>
      </c>
      <c r="ER295">
        <f t="shared" si="254"/>
        <v>0</v>
      </c>
      <c r="ES295">
        <f t="shared" si="255"/>
        <v>0</v>
      </c>
      <c r="ET295">
        <f t="shared" si="256"/>
        <v>0</v>
      </c>
      <c r="EU295">
        <f t="shared" si="257"/>
        <v>0</v>
      </c>
      <c r="EV295">
        <f t="shared" si="258"/>
        <v>0</v>
      </c>
      <c r="EW295">
        <f t="shared" si="259"/>
        <v>0</v>
      </c>
      <c r="EX295">
        <f t="shared" si="260"/>
        <v>0</v>
      </c>
      <c r="EY295">
        <f t="shared" si="261"/>
        <v>0</v>
      </c>
      <c r="EZ295">
        <f t="shared" si="262"/>
        <v>0</v>
      </c>
      <c r="FA295">
        <f t="shared" si="263"/>
        <v>0</v>
      </c>
      <c r="FB295">
        <f t="shared" si="264"/>
        <v>0</v>
      </c>
      <c r="FC295">
        <f t="shared" si="265"/>
        <v>2</v>
      </c>
    </row>
    <row r="296" spans="1:159">
      <c r="A296" s="139">
        <v>550</v>
      </c>
      <c r="B296" s="139" t="s">
        <v>436</v>
      </c>
      <c r="C296" s="139">
        <v>7</v>
      </c>
      <c r="D296">
        <v>2</v>
      </c>
      <c r="E296" s="5">
        <v>5</v>
      </c>
      <c r="F296" s="5">
        <v>26</v>
      </c>
      <c r="G296" s="5">
        <v>3</v>
      </c>
      <c r="K296" s="109">
        <f t="shared" si="229"/>
        <v>0</v>
      </c>
      <c r="M296" s="109">
        <f t="shared" si="230"/>
        <v>0</v>
      </c>
      <c r="X296" s="109">
        <f t="shared" si="231"/>
        <v>0</v>
      </c>
      <c r="AI296" s="109">
        <f t="shared" si="232"/>
        <v>0</v>
      </c>
      <c r="AT296" s="109">
        <f t="shared" si="233"/>
        <v>0</v>
      </c>
      <c r="BA296" s="109">
        <f t="shared" si="234"/>
        <v>0</v>
      </c>
      <c r="BB296" s="113"/>
      <c r="BC296" s="113"/>
      <c r="BD296" s="113"/>
      <c r="BE296" s="113"/>
      <c r="BF296" s="113"/>
      <c r="BG296" s="113"/>
      <c r="BH296" s="113"/>
      <c r="BI296" s="113"/>
      <c r="BJ296" s="113"/>
      <c r="BK296" s="113"/>
      <c r="BL296" s="109">
        <f t="shared" si="235"/>
        <v>0</v>
      </c>
      <c r="BW296" s="109">
        <f t="shared" si="236"/>
        <v>0</v>
      </c>
      <c r="BZ296" s="109">
        <f t="shared" si="237"/>
        <v>0</v>
      </c>
      <c r="CA296" s="3"/>
      <c r="CB296" s="3"/>
      <c r="CC296" s="3"/>
      <c r="CD296" s="3"/>
      <c r="CE296" s="109">
        <f t="shared" si="238"/>
        <v>0</v>
      </c>
      <c r="CJ296" s="109">
        <f t="shared" si="239"/>
        <v>0</v>
      </c>
      <c r="CQ296" s="109">
        <f t="shared" si="240"/>
        <v>0</v>
      </c>
      <c r="CV296" s="109">
        <f t="shared" si="241"/>
        <v>0</v>
      </c>
      <c r="DA296" s="109">
        <f t="shared" si="242"/>
        <v>0</v>
      </c>
      <c r="DF296" s="109">
        <f t="shared" si="243"/>
        <v>0</v>
      </c>
      <c r="DK296" s="109">
        <f t="shared" si="244"/>
        <v>0</v>
      </c>
      <c r="DP296" s="109">
        <f t="shared" si="245"/>
        <v>0</v>
      </c>
      <c r="DU296" s="109">
        <f t="shared" si="246"/>
        <v>0</v>
      </c>
      <c r="DZ296" s="109">
        <f t="shared" si="247"/>
        <v>0</v>
      </c>
      <c r="EE296" s="109">
        <f t="shared" si="248"/>
        <v>0</v>
      </c>
      <c r="EF296" s="3"/>
      <c r="EG296" s="3"/>
      <c r="EH296" s="3"/>
      <c r="EI296" s="3"/>
      <c r="EJ296" s="109">
        <f t="shared" si="249"/>
        <v>0</v>
      </c>
      <c r="EK296" s="3">
        <f t="shared" si="250"/>
        <v>705</v>
      </c>
      <c r="EL296" t="str">
        <f>+VLOOKUP(A296,'[1]Listado jugadores VALORES'!$A:$D,4,FALSE)</f>
        <v>Defensa</v>
      </c>
      <c r="EM296">
        <f>+VLOOKUP(EK296,Clubes!$A:$O,15,FALSE)</f>
        <v>2</v>
      </c>
      <c r="EN296">
        <f>+VLOOKUP(EK296,Clubes!$A:$M,13,FALSE)</f>
        <v>3</v>
      </c>
      <c r="EO296">
        <f t="shared" si="251"/>
        <v>0</v>
      </c>
      <c r="EP296">
        <f t="shared" si="252"/>
        <v>0</v>
      </c>
      <c r="EQ296">
        <f t="shared" si="253"/>
        <v>0</v>
      </c>
      <c r="ER296">
        <f t="shared" si="254"/>
        <v>0</v>
      </c>
      <c r="ES296">
        <f t="shared" si="255"/>
        <v>0</v>
      </c>
      <c r="ET296">
        <f t="shared" si="256"/>
        <v>0</v>
      </c>
      <c r="EU296">
        <f t="shared" si="257"/>
        <v>0</v>
      </c>
      <c r="EV296">
        <f t="shared" si="258"/>
        <v>0</v>
      </c>
      <c r="EW296">
        <f t="shared" si="259"/>
        <v>0</v>
      </c>
      <c r="EX296">
        <f t="shared" si="260"/>
        <v>0</v>
      </c>
      <c r="EY296">
        <f t="shared" si="261"/>
        <v>0</v>
      </c>
      <c r="EZ296">
        <f t="shared" si="262"/>
        <v>0</v>
      </c>
      <c r="FA296">
        <f t="shared" si="263"/>
        <v>0</v>
      </c>
      <c r="FB296">
        <f t="shared" si="264"/>
        <v>0</v>
      </c>
      <c r="FC296">
        <f t="shared" si="265"/>
        <v>0</v>
      </c>
    </row>
    <row r="297" spans="1:159">
      <c r="A297" s="145">
        <v>589</v>
      </c>
      <c r="B297" t="s">
        <v>437</v>
      </c>
      <c r="C297" s="139">
        <v>7</v>
      </c>
      <c r="D297">
        <v>2</v>
      </c>
      <c r="E297" s="5">
        <v>5</v>
      </c>
      <c r="F297" s="5">
        <v>26</v>
      </c>
      <c r="G297" s="5">
        <v>1</v>
      </c>
      <c r="H297" s="5">
        <v>90</v>
      </c>
      <c r="K297" s="109">
        <f t="shared" si="229"/>
        <v>0</v>
      </c>
      <c r="M297" s="109">
        <f t="shared" si="230"/>
        <v>0</v>
      </c>
      <c r="X297" s="109">
        <f t="shared" si="231"/>
        <v>0</v>
      </c>
      <c r="AI297" s="109">
        <f t="shared" si="232"/>
        <v>0</v>
      </c>
      <c r="AT297" s="109">
        <f t="shared" si="233"/>
        <v>0</v>
      </c>
      <c r="BA297" s="109">
        <f t="shared" si="234"/>
        <v>0</v>
      </c>
      <c r="BB297" s="113"/>
      <c r="BC297" s="113"/>
      <c r="BD297" s="113"/>
      <c r="BE297" s="113"/>
      <c r="BF297" s="113"/>
      <c r="BG297" s="113"/>
      <c r="BH297" s="113"/>
      <c r="BI297" s="113"/>
      <c r="BJ297" s="113"/>
      <c r="BK297" s="113"/>
      <c r="BL297" s="109">
        <f t="shared" si="235"/>
        <v>0</v>
      </c>
      <c r="BW297" s="109">
        <f t="shared" si="236"/>
        <v>0</v>
      </c>
      <c r="BZ297" s="109">
        <f t="shared" si="237"/>
        <v>0</v>
      </c>
      <c r="CA297" s="3"/>
      <c r="CB297" s="3"/>
      <c r="CC297" s="3"/>
      <c r="CD297" s="3"/>
      <c r="CE297" s="109">
        <f t="shared" si="238"/>
        <v>0</v>
      </c>
      <c r="CJ297" s="109">
        <f t="shared" si="239"/>
        <v>0</v>
      </c>
      <c r="CQ297" s="109">
        <f t="shared" si="240"/>
        <v>0</v>
      </c>
      <c r="CV297" s="109">
        <f t="shared" si="241"/>
        <v>0</v>
      </c>
      <c r="DA297" s="109">
        <f t="shared" si="242"/>
        <v>0</v>
      </c>
      <c r="DF297" s="109">
        <f t="shared" si="243"/>
        <v>0</v>
      </c>
      <c r="DK297" s="109">
        <f t="shared" si="244"/>
        <v>0</v>
      </c>
      <c r="DP297" s="109">
        <f t="shared" si="245"/>
        <v>0</v>
      </c>
      <c r="DU297" s="109">
        <f t="shared" si="246"/>
        <v>0</v>
      </c>
      <c r="DZ297" s="109">
        <f t="shared" si="247"/>
        <v>0</v>
      </c>
      <c r="EE297" s="109">
        <f t="shared" si="248"/>
        <v>0</v>
      </c>
      <c r="EF297" s="3"/>
      <c r="EG297" s="3"/>
      <c r="EH297" s="3"/>
      <c r="EI297" s="3"/>
      <c r="EJ297" s="109">
        <f t="shared" si="249"/>
        <v>0</v>
      </c>
      <c r="EK297" s="3">
        <f t="shared" si="250"/>
        <v>705</v>
      </c>
      <c r="EL297" t="str">
        <f>+VLOOKUP(A297,'[1]Listado jugadores VALORES'!$A:$D,4,FALSE)</f>
        <v>Defensa</v>
      </c>
      <c r="EM297">
        <f>+VLOOKUP(EK297,Clubes!$A:$O,15,FALSE)</f>
        <v>2</v>
      </c>
      <c r="EN297">
        <f>+VLOOKUP(EK297,Clubes!$A:$M,13,FALSE)</f>
        <v>3</v>
      </c>
      <c r="EO297">
        <f t="shared" si="251"/>
        <v>2</v>
      </c>
      <c r="EP297">
        <f t="shared" si="252"/>
        <v>2</v>
      </c>
      <c r="EQ297">
        <f t="shared" si="253"/>
        <v>0</v>
      </c>
      <c r="ER297">
        <f t="shared" si="254"/>
        <v>0</v>
      </c>
      <c r="ES297">
        <f t="shared" si="255"/>
        <v>0</v>
      </c>
      <c r="ET297">
        <f t="shared" si="256"/>
        <v>0</v>
      </c>
      <c r="EU297">
        <f t="shared" si="257"/>
        <v>0</v>
      </c>
      <c r="EV297">
        <f t="shared" si="258"/>
        <v>0</v>
      </c>
      <c r="EW297">
        <f t="shared" si="259"/>
        <v>-1</v>
      </c>
      <c r="EX297">
        <f t="shared" si="260"/>
        <v>0</v>
      </c>
      <c r="EY297">
        <f t="shared" si="261"/>
        <v>0</v>
      </c>
      <c r="EZ297">
        <f t="shared" si="262"/>
        <v>0</v>
      </c>
      <c r="FA297">
        <f t="shared" si="263"/>
        <v>0</v>
      </c>
      <c r="FB297">
        <f t="shared" si="264"/>
        <v>-1</v>
      </c>
      <c r="FC297">
        <f t="shared" si="265"/>
        <v>2</v>
      </c>
    </row>
    <row r="298" spans="1:159">
      <c r="A298" s="139">
        <v>598</v>
      </c>
      <c r="B298" s="139" t="s">
        <v>438</v>
      </c>
      <c r="C298" s="139">
        <v>7</v>
      </c>
      <c r="D298">
        <v>2</v>
      </c>
      <c r="E298" s="5">
        <v>5</v>
      </c>
      <c r="F298" s="5">
        <v>26</v>
      </c>
      <c r="G298" s="5">
        <v>1</v>
      </c>
      <c r="H298" s="5">
        <v>90</v>
      </c>
      <c r="K298" s="109">
        <f t="shared" si="229"/>
        <v>0</v>
      </c>
      <c r="M298" s="109">
        <f t="shared" si="230"/>
        <v>0</v>
      </c>
      <c r="X298" s="109">
        <f t="shared" si="231"/>
        <v>0</v>
      </c>
      <c r="AI298" s="109">
        <f t="shared" si="232"/>
        <v>0</v>
      </c>
      <c r="AT298" s="109">
        <f t="shared" si="233"/>
        <v>0</v>
      </c>
      <c r="BA298" s="109">
        <f t="shared" si="234"/>
        <v>0</v>
      </c>
      <c r="BB298" s="113"/>
      <c r="BC298" s="113"/>
      <c r="BD298" s="113"/>
      <c r="BE298" s="113"/>
      <c r="BF298" s="113"/>
      <c r="BG298" s="113"/>
      <c r="BH298" s="113"/>
      <c r="BI298" s="113"/>
      <c r="BJ298" s="113"/>
      <c r="BK298" s="113"/>
      <c r="BL298" s="109">
        <f t="shared" si="235"/>
        <v>0</v>
      </c>
      <c r="BW298" s="109">
        <f t="shared" si="236"/>
        <v>0</v>
      </c>
      <c r="BZ298" s="109">
        <f t="shared" si="237"/>
        <v>0</v>
      </c>
      <c r="CA298" s="3"/>
      <c r="CB298" s="3"/>
      <c r="CC298" s="3"/>
      <c r="CD298" s="3"/>
      <c r="CE298" s="109">
        <f t="shared" si="238"/>
        <v>0</v>
      </c>
      <c r="CJ298" s="109">
        <f t="shared" si="239"/>
        <v>0</v>
      </c>
      <c r="CQ298" s="109">
        <f t="shared" si="240"/>
        <v>0</v>
      </c>
      <c r="CV298" s="109">
        <f t="shared" si="241"/>
        <v>0</v>
      </c>
      <c r="DA298" s="109">
        <f t="shared" si="242"/>
        <v>0</v>
      </c>
      <c r="DF298" s="109">
        <f t="shared" si="243"/>
        <v>0</v>
      </c>
      <c r="DK298" s="109">
        <f t="shared" si="244"/>
        <v>0</v>
      </c>
      <c r="DP298" s="109">
        <f t="shared" si="245"/>
        <v>0</v>
      </c>
      <c r="DU298" s="109">
        <f t="shared" si="246"/>
        <v>0</v>
      </c>
      <c r="DZ298" s="109">
        <f t="shared" si="247"/>
        <v>0</v>
      </c>
      <c r="EE298" s="109">
        <f t="shared" si="248"/>
        <v>0</v>
      </c>
      <c r="EF298" s="3"/>
      <c r="EG298" s="3"/>
      <c r="EH298" s="3"/>
      <c r="EI298" s="3"/>
      <c r="EJ298" s="109">
        <f t="shared" si="249"/>
        <v>0</v>
      </c>
      <c r="EK298" s="3">
        <f t="shared" si="250"/>
        <v>705</v>
      </c>
      <c r="EL298" t="str">
        <f>+VLOOKUP(A298,'[1]Listado jugadores VALORES'!$A:$D,4,FALSE)</f>
        <v>Portero</v>
      </c>
      <c r="EM298">
        <f>+VLOOKUP(EK298,Clubes!$A:$O,15,FALSE)</f>
        <v>2</v>
      </c>
      <c r="EN298">
        <f>+VLOOKUP(EK298,Clubes!$A:$M,13,FALSE)</f>
        <v>3</v>
      </c>
      <c r="EO298">
        <f t="shared" si="251"/>
        <v>2</v>
      </c>
      <c r="EP298">
        <f t="shared" si="252"/>
        <v>2</v>
      </c>
      <c r="EQ298">
        <f t="shared" si="253"/>
        <v>0</v>
      </c>
      <c r="ER298">
        <f t="shared" si="254"/>
        <v>0</v>
      </c>
      <c r="ES298">
        <f t="shared" si="255"/>
        <v>0</v>
      </c>
      <c r="ET298">
        <f t="shared" si="256"/>
        <v>0</v>
      </c>
      <c r="EU298">
        <f t="shared" si="257"/>
        <v>0</v>
      </c>
      <c r="EV298">
        <f t="shared" si="258"/>
        <v>0</v>
      </c>
      <c r="EW298">
        <f t="shared" si="259"/>
        <v>-1</v>
      </c>
      <c r="EX298">
        <f t="shared" si="260"/>
        <v>0</v>
      </c>
      <c r="EY298">
        <f t="shared" si="261"/>
        <v>0</v>
      </c>
      <c r="EZ298">
        <f t="shared" si="262"/>
        <v>0</v>
      </c>
      <c r="FA298">
        <f t="shared" si="263"/>
        <v>0</v>
      </c>
      <c r="FB298">
        <f t="shared" si="264"/>
        <v>-1</v>
      </c>
      <c r="FC298">
        <f t="shared" si="265"/>
        <v>2</v>
      </c>
    </row>
    <row r="299" spans="1:159">
      <c r="A299">
        <v>2007</v>
      </c>
      <c r="B299" t="s">
        <v>439</v>
      </c>
      <c r="C299" s="139">
        <v>7</v>
      </c>
      <c r="D299">
        <v>2</v>
      </c>
      <c r="E299" s="5">
        <v>5</v>
      </c>
      <c r="F299" s="5">
        <v>26</v>
      </c>
      <c r="G299" s="5">
        <v>3</v>
      </c>
      <c r="K299" s="109">
        <f t="shared" si="229"/>
        <v>0</v>
      </c>
      <c r="M299" s="109">
        <f t="shared" si="230"/>
        <v>0</v>
      </c>
      <c r="X299" s="109">
        <f t="shared" si="231"/>
        <v>0</v>
      </c>
      <c r="AI299" s="109">
        <f t="shared" si="232"/>
        <v>0</v>
      </c>
      <c r="AT299" s="109">
        <f t="shared" si="233"/>
        <v>0</v>
      </c>
      <c r="BA299" s="109">
        <f t="shared" si="234"/>
        <v>0</v>
      </c>
      <c r="BB299" s="113"/>
      <c r="BC299" s="113"/>
      <c r="BD299" s="113"/>
      <c r="BE299" s="113"/>
      <c r="BF299" s="113"/>
      <c r="BG299" s="113"/>
      <c r="BH299" s="113"/>
      <c r="BI299" s="113"/>
      <c r="BJ299" s="113"/>
      <c r="BK299" s="113"/>
      <c r="BL299" s="109">
        <f t="shared" si="235"/>
        <v>0</v>
      </c>
      <c r="BW299" s="109">
        <f t="shared" si="236"/>
        <v>0</v>
      </c>
      <c r="BZ299" s="109">
        <f t="shared" si="237"/>
        <v>0</v>
      </c>
      <c r="CA299" s="3"/>
      <c r="CB299" s="3"/>
      <c r="CC299" s="3"/>
      <c r="CD299" s="3"/>
      <c r="CE299" s="109">
        <f t="shared" si="238"/>
        <v>0</v>
      </c>
      <c r="CJ299" s="109">
        <f t="shared" si="239"/>
        <v>0</v>
      </c>
      <c r="CQ299" s="109">
        <f t="shared" si="240"/>
        <v>0</v>
      </c>
      <c r="CV299" s="109">
        <f t="shared" si="241"/>
        <v>0</v>
      </c>
      <c r="DA299" s="109">
        <f t="shared" si="242"/>
        <v>0</v>
      </c>
      <c r="DF299" s="109">
        <f t="shared" si="243"/>
        <v>0</v>
      </c>
      <c r="DK299" s="109">
        <f t="shared" si="244"/>
        <v>0</v>
      </c>
      <c r="DP299" s="109">
        <f t="shared" si="245"/>
        <v>0</v>
      </c>
      <c r="DU299" s="109">
        <f t="shared" si="246"/>
        <v>0</v>
      </c>
      <c r="DZ299" s="109">
        <f t="shared" si="247"/>
        <v>0</v>
      </c>
      <c r="EE299" s="109">
        <f t="shared" si="248"/>
        <v>0</v>
      </c>
      <c r="EF299" s="3"/>
      <c r="EG299" s="3"/>
      <c r="EH299" s="3"/>
      <c r="EI299" s="3"/>
      <c r="EJ299" s="109">
        <f t="shared" si="249"/>
        <v>0</v>
      </c>
      <c r="EK299" s="3">
        <f t="shared" si="250"/>
        <v>705</v>
      </c>
      <c r="EL299" t="str">
        <f>+VLOOKUP(A299,'[1]Listado jugadores VALORES'!$A:$D,4,FALSE)</f>
        <v>Volante</v>
      </c>
      <c r="EM299">
        <f>+VLOOKUP(EK299,Clubes!$A:$O,15,FALSE)</f>
        <v>2</v>
      </c>
      <c r="EN299">
        <f>+VLOOKUP(EK299,Clubes!$A:$M,13,FALSE)</f>
        <v>3</v>
      </c>
      <c r="EO299">
        <f t="shared" si="251"/>
        <v>0</v>
      </c>
      <c r="EP299">
        <f t="shared" si="252"/>
        <v>0</v>
      </c>
      <c r="EQ299">
        <f t="shared" si="253"/>
        <v>0</v>
      </c>
      <c r="ER299">
        <f t="shared" si="254"/>
        <v>0</v>
      </c>
      <c r="ES299">
        <f t="shared" si="255"/>
        <v>0</v>
      </c>
      <c r="ET299">
        <f t="shared" si="256"/>
        <v>0</v>
      </c>
      <c r="EU299">
        <f t="shared" si="257"/>
        <v>0</v>
      </c>
      <c r="EV299">
        <f t="shared" si="258"/>
        <v>0</v>
      </c>
      <c r="EW299">
        <f t="shared" si="259"/>
        <v>0</v>
      </c>
      <c r="EX299">
        <f t="shared" si="260"/>
        <v>0</v>
      </c>
      <c r="EY299">
        <f t="shared" si="261"/>
        <v>0</v>
      </c>
      <c r="EZ299">
        <f t="shared" si="262"/>
        <v>0</v>
      </c>
      <c r="FA299">
        <f t="shared" si="263"/>
        <v>0</v>
      </c>
      <c r="FB299">
        <f t="shared" si="264"/>
        <v>0</v>
      </c>
      <c r="FC299">
        <f t="shared" si="265"/>
        <v>0</v>
      </c>
    </row>
    <row r="300" spans="1:159">
      <c r="A300" s="139">
        <v>742</v>
      </c>
      <c r="B300" s="139" t="s">
        <v>440</v>
      </c>
      <c r="C300" s="139">
        <v>7</v>
      </c>
      <c r="D300">
        <v>2</v>
      </c>
      <c r="E300" s="5">
        <v>5</v>
      </c>
      <c r="F300" s="5">
        <v>26</v>
      </c>
      <c r="G300" s="5">
        <v>1</v>
      </c>
      <c r="H300" s="5">
        <v>67</v>
      </c>
      <c r="K300" s="109">
        <f t="shared" si="229"/>
        <v>0</v>
      </c>
      <c r="M300" s="109">
        <f t="shared" si="230"/>
        <v>0</v>
      </c>
      <c r="X300" s="109">
        <f t="shared" si="231"/>
        <v>0</v>
      </c>
      <c r="AI300" s="109">
        <f t="shared" si="232"/>
        <v>0</v>
      </c>
      <c r="AT300" s="109">
        <f t="shared" si="233"/>
        <v>0</v>
      </c>
      <c r="BA300" s="109">
        <f t="shared" si="234"/>
        <v>0</v>
      </c>
      <c r="BB300" s="113"/>
      <c r="BC300" s="113"/>
      <c r="BD300" s="113"/>
      <c r="BE300" s="113"/>
      <c r="BF300" s="113"/>
      <c r="BG300" s="113"/>
      <c r="BH300" s="113"/>
      <c r="BI300" s="113"/>
      <c r="BJ300" s="113"/>
      <c r="BK300" s="113"/>
      <c r="BL300" s="109">
        <f t="shared" si="235"/>
        <v>0</v>
      </c>
      <c r="BW300" s="109">
        <f t="shared" si="236"/>
        <v>0</v>
      </c>
      <c r="BZ300" s="109">
        <f t="shared" si="237"/>
        <v>0</v>
      </c>
      <c r="CA300" s="3"/>
      <c r="CB300" s="3"/>
      <c r="CC300" s="3"/>
      <c r="CD300" s="3"/>
      <c r="CE300" s="109">
        <f t="shared" si="238"/>
        <v>0</v>
      </c>
      <c r="CJ300" s="109">
        <f t="shared" si="239"/>
        <v>0</v>
      </c>
      <c r="CQ300" s="109">
        <f t="shared" si="240"/>
        <v>0</v>
      </c>
      <c r="CV300" s="109">
        <f t="shared" si="241"/>
        <v>0</v>
      </c>
      <c r="DA300" s="109">
        <f t="shared" si="242"/>
        <v>0</v>
      </c>
      <c r="DF300" s="109">
        <f t="shared" si="243"/>
        <v>0</v>
      </c>
      <c r="DK300" s="109">
        <f t="shared" si="244"/>
        <v>0</v>
      </c>
      <c r="DP300" s="109">
        <f t="shared" si="245"/>
        <v>0</v>
      </c>
      <c r="DU300" s="109">
        <f t="shared" si="246"/>
        <v>0</v>
      </c>
      <c r="DZ300" s="109">
        <f t="shared" si="247"/>
        <v>0</v>
      </c>
      <c r="EE300" s="109">
        <f t="shared" si="248"/>
        <v>0</v>
      </c>
      <c r="EF300" s="3"/>
      <c r="EG300" s="3"/>
      <c r="EH300" s="3"/>
      <c r="EI300" s="3"/>
      <c r="EJ300" s="109">
        <f t="shared" si="249"/>
        <v>0</v>
      </c>
      <c r="EK300" s="3">
        <f t="shared" si="250"/>
        <v>705</v>
      </c>
      <c r="EL300" t="str">
        <f>+VLOOKUP(A300,'[1]Listado jugadores VALORES'!$A:$D,4,FALSE)</f>
        <v>Volante</v>
      </c>
      <c r="EM300">
        <f>+VLOOKUP(EK300,Clubes!$A:$O,15,FALSE)</f>
        <v>2</v>
      </c>
      <c r="EN300">
        <f>+VLOOKUP(EK300,Clubes!$A:$M,13,FALSE)</f>
        <v>3</v>
      </c>
      <c r="EO300">
        <f t="shared" si="251"/>
        <v>2</v>
      </c>
      <c r="EP300">
        <f t="shared" si="252"/>
        <v>2</v>
      </c>
      <c r="EQ300">
        <f t="shared" si="253"/>
        <v>0</v>
      </c>
      <c r="ER300">
        <f t="shared" si="254"/>
        <v>0</v>
      </c>
      <c r="ES300">
        <f t="shared" si="255"/>
        <v>0</v>
      </c>
      <c r="ET300">
        <f t="shared" si="256"/>
        <v>0</v>
      </c>
      <c r="EU300">
        <f t="shared" si="257"/>
        <v>0</v>
      </c>
      <c r="EV300">
        <f t="shared" si="258"/>
        <v>0</v>
      </c>
      <c r="EW300">
        <f t="shared" si="259"/>
        <v>0</v>
      </c>
      <c r="EX300">
        <f t="shared" si="260"/>
        <v>0</v>
      </c>
      <c r="EY300">
        <f t="shared" si="261"/>
        <v>0</v>
      </c>
      <c r="EZ300">
        <f t="shared" si="262"/>
        <v>0</v>
      </c>
      <c r="FA300">
        <f t="shared" si="263"/>
        <v>0</v>
      </c>
      <c r="FB300">
        <f t="shared" si="264"/>
        <v>-1</v>
      </c>
      <c r="FC300">
        <f t="shared" si="265"/>
        <v>3</v>
      </c>
    </row>
    <row r="301" spans="1:159">
      <c r="A301" s="139">
        <v>1849</v>
      </c>
      <c r="B301" s="139" t="s">
        <v>441</v>
      </c>
      <c r="C301" s="139">
        <v>7</v>
      </c>
      <c r="D301">
        <v>2</v>
      </c>
      <c r="E301" s="5">
        <v>5</v>
      </c>
      <c r="F301" s="5">
        <v>26</v>
      </c>
      <c r="G301" s="5">
        <v>3</v>
      </c>
      <c r="K301" s="109">
        <f t="shared" si="229"/>
        <v>0</v>
      </c>
      <c r="M301" s="109">
        <f t="shared" si="230"/>
        <v>0</v>
      </c>
      <c r="X301" s="109">
        <f t="shared" si="231"/>
        <v>0</v>
      </c>
      <c r="AI301" s="109">
        <f t="shared" si="232"/>
        <v>0</v>
      </c>
      <c r="AT301" s="109">
        <f t="shared" si="233"/>
        <v>0</v>
      </c>
      <c r="BA301" s="109">
        <f t="shared" si="234"/>
        <v>0</v>
      </c>
      <c r="BB301" s="113"/>
      <c r="BC301" s="113"/>
      <c r="BD301" s="113"/>
      <c r="BE301" s="113"/>
      <c r="BF301" s="113"/>
      <c r="BG301" s="113"/>
      <c r="BH301" s="113"/>
      <c r="BI301" s="113"/>
      <c r="BJ301" s="113"/>
      <c r="BK301" s="113"/>
      <c r="BL301" s="109">
        <f t="shared" si="235"/>
        <v>0</v>
      </c>
      <c r="BW301" s="109">
        <f t="shared" si="236"/>
        <v>0</v>
      </c>
      <c r="BZ301" s="109">
        <f t="shared" si="237"/>
        <v>0</v>
      </c>
      <c r="CA301" s="3"/>
      <c r="CB301" s="3"/>
      <c r="CC301" s="3"/>
      <c r="CD301" s="3"/>
      <c r="CE301" s="109">
        <f t="shared" si="238"/>
        <v>0</v>
      </c>
      <c r="CJ301" s="109">
        <f t="shared" si="239"/>
        <v>0</v>
      </c>
      <c r="CQ301" s="109">
        <f t="shared" si="240"/>
        <v>0</v>
      </c>
      <c r="CV301" s="109">
        <f t="shared" si="241"/>
        <v>0</v>
      </c>
      <c r="DA301" s="109">
        <f t="shared" si="242"/>
        <v>0</v>
      </c>
      <c r="DF301" s="109">
        <f t="shared" si="243"/>
        <v>0</v>
      </c>
      <c r="DK301" s="109">
        <f t="shared" si="244"/>
        <v>0</v>
      </c>
      <c r="DP301" s="109">
        <f t="shared" si="245"/>
        <v>0</v>
      </c>
      <c r="DU301" s="109">
        <f t="shared" si="246"/>
        <v>0</v>
      </c>
      <c r="DZ301" s="109">
        <f t="shared" si="247"/>
        <v>0</v>
      </c>
      <c r="EE301" s="109">
        <f t="shared" si="248"/>
        <v>0</v>
      </c>
      <c r="EF301" s="3"/>
      <c r="EG301" s="3"/>
      <c r="EH301" s="3"/>
      <c r="EI301" s="3"/>
      <c r="EJ301" s="109">
        <f t="shared" si="249"/>
        <v>0</v>
      </c>
      <c r="EK301" s="3">
        <f t="shared" si="250"/>
        <v>705</v>
      </c>
      <c r="EL301" t="str">
        <f>+VLOOKUP(A301,'[1]Listado jugadores VALORES'!$A:$D,4,FALSE)</f>
        <v>Delantero</v>
      </c>
      <c r="EM301">
        <f>+VLOOKUP(EK301,Clubes!$A:$O,15,FALSE)</f>
        <v>2</v>
      </c>
      <c r="EN301">
        <f>+VLOOKUP(EK301,Clubes!$A:$M,13,FALSE)</f>
        <v>3</v>
      </c>
      <c r="EO301">
        <f t="shared" si="251"/>
        <v>0</v>
      </c>
      <c r="EP301">
        <f t="shared" si="252"/>
        <v>0</v>
      </c>
      <c r="EQ301">
        <f t="shared" si="253"/>
        <v>0</v>
      </c>
      <c r="ER301">
        <f t="shared" si="254"/>
        <v>0</v>
      </c>
      <c r="ES301">
        <f t="shared" si="255"/>
        <v>0</v>
      </c>
      <c r="ET301">
        <f t="shared" si="256"/>
        <v>0</v>
      </c>
      <c r="EU301">
        <f t="shared" si="257"/>
        <v>0</v>
      </c>
      <c r="EV301">
        <f t="shared" si="258"/>
        <v>0</v>
      </c>
      <c r="EW301">
        <f t="shared" si="259"/>
        <v>0</v>
      </c>
      <c r="EX301">
        <f t="shared" si="260"/>
        <v>0</v>
      </c>
      <c r="EY301">
        <f t="shared" si="261"/>
        <v>0</v>
      </c>
      <c r="EZ301">
        <f t="shared" si="262"/>
        <v>0</v>
      </c>
      <c r="FA301">
        <f t="shared" si="263"/>
        <v>0</v>
      </c>
      <c r="FB301">
        <f t="shared" si="264"/>
        <v>0</v>
      </c>
      <c r="FC301">
        <f t="shared" si="265"/>
        <v>0</v>
      </c>
    </row>
    <row r="302" spans="1:159">
      <c r="A302" s="139">
        <v>1797</v>
      </c>
      <c r="B302" s="139" t="s">
        <v>442</v>
      </c>
      <c r="C302" s="139">
        <v>7</v>
      </c>
      <c r="D302">
        <v>2</v>
      </c>
      <c r="E302" s="5">
        <v>5</v>
      </c>
      <c r="F302" s="5">
        <v>26</v>
      </c>
      <c r="G302" s="5">
        <v>3</v>
      </c>
      <c r="K302" s="109">
        <f t="shared" si="229"/>
        <v>0</v>
      </c>
      <c r="M302" s="109">
        <f t="shared" si="230"/>
        <v>0</v>
      </c>
      <c r="X302" s="109">
        <f t="shared" si="231"/>
        <v>0</v>
      </c>
      <c r="AI302" s="109">
        <f t="shared" si="232"/>
        <v>0</v>
      </c>
      <c r="AT302" s="109">
        <f t="shared" si="233"/>
        <v>0</v>
      </c>
      <c r="BA302" s="109">
        <f t="shared" si="234"/>
        <v>0</v>
      </c>
      <c r="BB302" s="113"/>
      <c r="BC302" s="113"/>
      <c r="BD302" s="113"/>
      <c r="BE302" s="113"/>
      <c r="BF302" s="113"/>
      <c r="BG302" s="113"/>
      <c r="BH302" s="113"/>
      <c r="BI302" s="113"/>
      <c r="BJ302" s="113"/>
      <c r="BK302" s="113"/>
      <c r="BL302" s="109">
        <f t="shared" si="235"/>
        <v>0</v>
      </c>
      <c r="BW302" s="109">
        <f t="shared" si="236"/>
        <v>0</v>
      </c>
      <c r="BZ302" s="109">
        <f t="shared" si="237"/>
        <v>0</v>
      </c>
      <c r="CA302" s="3"/>
      <c r="CB302" s="3"/>
      <c r="CC302" s="3"/>
      <c r="CD302" s="3"/>
      <c r="CE302" s="109">
        <f t="shared" si="238"/>
        <v>0</v>
      </c>
      <c r="CJ302" s="109">
        <f t="shared" si="239"/>
        <v>0</v>
      </c>
      <c r="CQ302" s="109">
        <f t="shared" si="240"/>
        <v>0</v>
      </c>
      <c r="CV302" s="109">
        <f t="shared" si="241"/>
        <v>0</v>
      </c>
      <c r="DA302" s="109">
        <f t="shared" si="242"/>
        <v>0</v>
      </c>
      <c r="DF302" s="109">
        <f t="shared" si="243"/>
        <v>0</v>
      </c>
      <c r="DK302" s="109">
        <f t="shared" si="244"/>
        <v>0</v>
      </c>
      <c r="DP302" s="109">
        <f t="shared" si="245"/>
        <v>0</v>
      </c>
      <c r="DU302" s="109">
        <f t="shared" si="246"/>
        <v>0</v>
      </c>
      <c r="DZ302" s="109">
        <f t="shared" si="247"/>
        <v>0</v>
      </c>
      <c r="EE302" s="109">
        <f t="shared" si="248"/>
        <v>0</v>
      </c>
      <c r="EF302" s="3"/>
      <c r="EG302" s="3"/>
      <c r="EH302" s="3"/>
      <c r="EI302" s="3"/>
      <c r="EJ302" s="109">
        <f t="shared" si="249"/>
        <v>0</v>
      </c>
      <c r="EK302" s="3">
        <f t="shared" si="250"/>
        <v>705</v>
      </c>
      <c r="EL302" t="str">
        <f>+VLOOKUP(A302,'[1]Listado jugadores VALORES'!$A:$D,4,FALSE)</f>
        <v>Defensa</v>
      </c>
      <c r="EM302">
        <f>+VLOOKUP(EK302,Clubes!$A:$O,15,FALSE)</f>
        <v>2</v>
      </c>
      <c r="EN302">
        <f>+VLOOKUP(EK302,Clubes!$A:$M,13,FALSE)</f>
        <v>3</v>
      </c>
      <c r="EO302">
        <f t="shared" si="251"/>
        <v>0</v>
      </c>
      <c r="EP302">
        <f t="shared" si="252"/>
        <v>0</v>
      </c>
      <c r="EQ302">
        <f t="shared" si="253"/>
        <v>0</v>
      </c>
      <c r="ER302">
        <f t="shared" si="254"/>
        <v>0</v>
      </c>
      <c r="ES302">
        <f t="shared" si="255"/>
        <v>0</v>
      </c>
      <c r="ET302">
        <f t="shared" si="256"/>
        <v>0</v>
      </c>
      <c r="EU302">
        <f t="shared" si="257"/>
        <v>0</v>
      </c>
      <c r="EV302">
        <f t="shared" si="258"/>
        <v>0</v>
      </c>
      <c r="EW302">
        <f t="shared" si="259"/>
        <v>0</v>
      </c>
      <c r="EX302">
        <f t="shared" si="260"/>
        <v>0</v>
      </c>
      <c r="EY302">
        <f t="shared" si="261"/>
        <v>0</v>
      </c>
      <c r="EZ302">
        <f t="shared" si="262"/>
        <v>0</v>
      </c>
      <c r="FA302">
        <f t="shared" si="263"/>
        <v>0</v>
      </c>
      <c r="FB302">
        <f t="shared" si="264"/>
        <v>0</v>
      </c>
      <c r="FC302">
        <f t="shared" si="265"/>
        <v>0</v>
      </c>
    </row>
    <row r="303" spans="1:159">
      <c r="A303" s="139">
        <v>777</v>
      </c>
      <c r="B303" s="139" t="s">
        <v>443</v>
      </c>
      <c r="C303" s="139">
        <v>7</v>
      </c>
      <c r="D303">
        <v>2</v>
      </c>
      <c r="E303" s="5">
        <v>5</v>
      </c>
      <c r="F303" s="5">
        <v>26</v>
      </c>
      <c r="G303" s="5">
        <v>3</v>
      </c>
      <c r="K303" s="109">
        <f t="shared" si="229"/>
        <v>0</v>
      </c>
      <c r="M303" s="109">
        <f t="shared" si="230"/>
        <v>0</v>
      </c>
      <c r="X303" s="109">
        <f t="shared" si="231"/>
        <v>0</v>
      </c>
      <c r="AI303" s="109">
        <f t="shared" si="232"/>
        <v>0</v>
      </c>
      <c r="AT303" s="109">
        <f t="shared" si="233"/>
        <v>0</v>
      </c>
      <c r="BA303" s="109">
        <f t="shared" si="234"/>
        <v>0</v>
      </c>
      <c r="BB303" s="113"/>
      <c r="BC303" s="113"/>
      <c r="BD303" s="113"/>
      <c r="BE303" s="113"/>
      <c r="BF303" s="113"/>
      <c r="BG303" s="113"/>
      <c r="BH303" s="113"/>
      <c r="BI303" s="113"/>
      <c r="BJ303" s="113"/>
      <c r="BK303" s="113"/>
      <c r="BL303" s="109">
        <f t="shared" si="235"/>
        <v>0</v>
      </c>
      <c r="BW303" s="109">
        <f t="shared" si="236"/>
        <v>0</v>
      </c>
      <c r="BZ303" s="109">
        <f t="shared" si="237"/>
        <v>0</v>
      </c>
      <c r="CA303" s="3"/>
      <c r="CB303" s="3"/>
      <c r="CC303" s="3"/>
      <c r="CD303" s="3"/>
      <c r="CE303" s="109">
        <f t="shared" si="238"/>
        <v>0</v>
      </c>
      <c r="CJ303" s="109">
        <f t="shared" si="239"/>
        <v>0</v>
      </c>
      <c r="CQ303" s="109">
        <f t="shared" si="240"/>
        <v>0</v>
      </c>
      <c r="CV303" s="109">
        <f t="shared" si="241"/>
        <v>0</v>
      </c>
      <c r="DA303" s="109">
        <f t="shared" si="242"/>
        <v>0</v>
      </c>
      <c r="DF303" s="109">
        <f t="shared" si="243"/>
        <v>0</v>
      </c>
      <c r="DK303" s="109">
        <f t="shared" si="244"/>
        <v>0</v>
      </c>
      <c r="DP303" s="109">
        <f t="shared" si="245"/>
        <v>0</v>
      </c>
      <c r="DU303" s="109">
        <f t="shared" si="246"/>
        <v>0</v>
      </c>
      <c r="DZ303" s="109">
        <f t="shared" si="247"/>
        <v>0</v>
      </c>
      <c r="EE303" s="109">
        <f t="shared" si="248"/>
        <v>0</v>
      </c>
      <c r="EF303" s="3"/>
      <c r="EG303" s="3"/>
      <c r="EH303" s="3"/>
      <c r="EI303" s="3"/>
      <c r="EJ303" s="109">
        <f t="shared" si="249"/>
        <v>0</v>
      </c>
      <c r="EK303" s="3">
        <f t="shared" si="250"/>
        <v>705</v>
      </c>
      <c r="EL303" t="str">
        <f>+VLOOKUP(A303,'[1]Listado jugadores VALORES'!$A:$D,4,FALSE)</f>
        <v>Volante</v>
      </c>
      <c r="EM303">
        <f>+VLOOKUP(EK303,Clubes!$A:$O,15,FALSE)</f>
        <v>2</v>
      </c>
      <c r="EN303">
        <f>+VLOOKUP(EK303,Clubes!$A:$M,13,FALSE)</f>
        <v>3</v>
      </c>
      <c r="EO303">
        <f t="shared" si="251"/>
        <v>0</v>
      </c>
      <c r="EP303">
        <f t="shared" si="252"/>
        <v>0</v>
      </c>
      <c r="EQ303">
        <f t="shared" si="253"/>
        <v>0</v>
      </c>
      <c r="ER303">
        <f t="shared" si="254"/>
        <v>0</v>
      </c>
      <c r="ES303">
        <f t="shared" si="255"/>
        <v>0</v>
      </c>
      <c r="ET303">
        <f t="shared" si="256"/>
        <v>0</v>
      </c>
      <c r="EU303">
        <f t="shared" si="257"/>
        <v>0</v>
      </c>
      <c r="EV303">
        <f t="shared" si="258"/>
        <v>0</v>
      </c>
      <c r="EW303">
        <f t="shared" si="259"/>
        <v>0</v>
      </c>
      <c r="EX303">
        <f t="shared" si="260"/>
        <v>0</v>
      </c>
      <c r="EY303">
        <f t="shared" si="261"/>
        <v>0</v>
      </c>
      <c r="EZ303">
        <f t="shared" si="262"/>
        <v>0</v>
      </c>
      <c r="FA303">
        <f t="shared" si="263"/>
        <v>0</v>
      </c>
      <c r="FB303">
        <f t="shared" si="264"/>
        <v>0</v>
      </c>
      <c r="FC303">
        <f t="shared" si="265"/>
        <v>0</v>
      </c>
    </row>
    <row r="304" spans="1:159">
      <c r="A304" s="139">
        <v>657</v>
      </c>
      <c r="B304" s="139" t="s">
        <v>444</v>
      </c>
      <c r="C304" s="139">
        <v>7</v>
      </c>
      <c r="D304">
        <v>2</v>
      </c>
      <c r="E304" s="5">
        <v>5</v>
      </c>
      <c r="F304" s="5">
        <v>26</v>
      </c>
      <c r="G304" s="5">
        <v>3</v>
      </c>
      <c r="K304" s="109">
        <f t="shared" si="229"/>
        <v>0</v>
      </c>
      <c r="M304" s="109">
        <f t="shared" si="230"/>
        <v>0</v>
      </c>
      <c r="X304" s="109">
        <f t="shared" si="231"/>
        <v>0</v>
      </c>
      <c r="AI304" s="109">
        <f t="shared" si="232"/>
        <v>0</v>
      </c>
      <c r="AT304" s="109">
        <f t="shared" si="233"/>
        <v>0</v>
      </c>
      <c r="BA304" s="109">
        <f t="shared" si="234"/>
        <v>0</v>
      </c>
      <c r="BB304" s="113"/>
      <c r="BC304" s="113"/>
      <c r="BD304" s="113"/>
      <c r="BE304" s="113"/>
      <c r="BF304" s="113"/>
      <c r="BG304" s="113"/>
      <c r="BH304" s="113"/>
      <c r="BI304" s="113"/>
      <c r="BJ304" s="113"/>
      <c r="BK304" s="113"/>
      <c r="BL304" s="109">
        <f t="shared" si="235"/>
        <v>0</v>
      </c>
      <c r="BW304" s="109">
        <f t="shared" si="236"/>
        <v>0</v>
      </c>
      <c r="BZ304" s="109">
        <f t="shared" si="237"/>
        <v>0</v>
      </c>
      <c r="CA304" s="3"/>
      <c r="CB304" s="3"/>
      <c r="CC304" s="3"/>
      <c r="CD304" s="3"/>
      <c r="CE304" s="109">
        <f t="shared" si="238"/>
        <v>0</v>
      </c>
      <c r="CJ304" s="109">
        <f t="shared" si="239"/>
        <v>0</v>
      </c>
      <c r="CQ304" s="109">
        <f t="shared" si="240"/>
        <v>0</v>
      </c>
      <c r="CV304" s="109">
        <f t="shared" si="241"/>
        <v>0</v>
      </c>
      <c r="DA304" s="109">
        <f t="shared" si="242"/>
        <v>0</v>
      </c>
      <c r="DF304" s="109">
        <f t="shared" si="243"/>
        <v>0</v>
      </c>
      <c r="DK304" s="109">
        <f t="shared" si="244"/>
        <v>0</v>
      </c>
      <c r="DP304" s="109">
        <f t="shared" si="245"/>
        <v>0</v>
      </c>
      <c r="DU304" s="109">
        <f t="shared" si="246"/>
        <v>0</v>
      </c>
      <c r="DZ304" s="109">
        <f t="shared" si="247"/>
        <v>0</v>
      </c>
      <c r="EE304" s="109">
        <f t="shared" si="248"/>
        <v>0</v>
      </c>
      <c r="EF304" s="3"/>
      <c r="EG304" s="3"/>
      <c r="EH304" s="3"/>
      <c r="EI304" s="3"/>
      <c r="EJ304" s="109">
        <f t="shared" si="249"/>
        <v>0</v>
      </c>
      <c r="EK304" s="3">
        <f t="shared" si="250"/>
        <v>705</v>
      </c>
      <c r="EL304" t="str">
        <f>+VLOOKUP(A304,'[1]Listado jugadores VALORES'!$A:$D,4,FALSE)</f>
        <v>Defensa</v>
      </c>
      <c r="EM304">
        <f>+VLOOKUP(EK304,Clubes!$A:$O,15,FALSE)</f>
        <v>2</v>
      </c>
      <c r="EN304">
        <f>+VLOOKUP(EK304,Clubes!$A:$M,13,FALSE)</f>
        <v>3</v>
      </c>
      <c r="EO304">
        <f t="shared" si="251"/>
        <v>0</v>
      </c>
      <c r="EP304">
        <f t="shared" si="252"/>
        <v>0</v>
      </c>
      <c r="EQ304">
        <f t="shared" si="253"/>
        <v>0</v>
      </c>
      <c r="ER304">
        <f t="shared" si="254"/>
        <v>0</v>
      </c>
      <c r="ES304">
        <f t="shared" si="255"/>
        <v>0</v>
      </c>
      <c r="ET304">
        <f t="shared" si="256"/>
        <v>0</v>
      </c>
      <c r="EU304">
        <f t="shared" si="257"/>
        <v>0</v>
      </c>
      <c r="EV304">
        <f t="shared" si="258"/>
        <v>0</v>
      </c>
      <c r="EW304">
        <f t="shared" si="259"/>
        <v>0</v>
      </c>
      <c r="EX304">
        <f t="shared" si="260"/>
        <v>0</v>
      </c>
      <c r="EY304">
        <f t="shared" si="261"/>
        <v>0</v>
      </c>
      <c r="EZ304">
        <f t="shared" si="262"/>
        <v>0</v>
      </c>
      <c r="FA304">
        <f t="shared" si="263"/>
        <v>0</v>
      </c>
      <c r="FB304">
        <f t="shared" si="264"/>
        <v>0</v>
      </c>
      <c r="FC304">
        <f t="shared" si="265"/>
        <v>0</v>
      </c>
    </row>
    <row r="305" spans="1:159">
      <c r="A305" s="151">
        <v>31</v>
      </c>
      <c r="B305" s="151" t="s">
        <v>415</v>
      </c>
      <c r="C305" s="151">
        <v>7</v>
      </c>
      <c r="D305">
        <v>1</v>
      </c>
      <c r="E305" s="5">
        <v>6</v>
      </c>
      <c r="F305" s="5">
        <v>34</v>
      </c>
      <c r="G305" s="5">
        <v>1</v>
      </c>
      <c r="H305" s="5">
        <v>90</v>
      </c>
      <c r="K305" s="109">
        <f t="shared" ref="K305:K362" si="266">COUNTIF(I305:J305,"&gt;0")</f>
        <v>0</v>
      </c>
      <c r="M305" s="109">
        <f t="shared" ref="M305:M362" si="267">COUNTIF(L305,"&gt;0")</f>
        <v>0</v>
      </c>
      <c r="X305" s="109">
        <f t="shared" ref="X305:X362" si="268">COUNTIF(N305:W305,"&gt;0")</f>
        <v>0</v>
      </c>
      <c r="AI305" s="109">
        <f t="shared" ref="AI305:AI362" si="269">COUNTIF(Y305:AH305,"&gt;0")</f>
        <v>0</v>
      </c>
      <c r="AT305" s="109">
        <f t="shared" ref="AT305:AT362" si="270">COUNTIF(AJ305:AS305,"&gt;0")</f>
        <v>0</v>
      </c>
      <c r="BA305" s="109">
        <f t="shared" ref="BA305:BA362" si="271">COUNTIF(AV305:AZ305,"&gt;0")</f>
        <v>0</v>
      </c>
      <c r="BB305" s="113"/>
      <c r="BC305" s="113"/>
      <c r="BD305" s="113"/>
      <c r="BE305" s="113"/>
      <c r="BF305" s="113"/>
      <c r="BG305" s="113"/>
      <c r="BH305" s="113"/>
      <c r="BI305" s="113"/>
      <c r="BJ305" s="113"/>
      <c r="BK305" s="113"/>
      <c r="BL305" s="109">
        <f t="shared" ref="BL305:BL362" si="272">COUNTIF(BB305:BK305,"&gt;0")</f>
        <v>0</v>
      </c>
      <c r="BW305" s="109">
        <f t="shared" ref="BW305:BW362" si="273">COUNTIF(BM305:BV305,"&gt;0")</f>
        <v>0</v>
      </c>
      <c r="BZ305" s="109">
        <f t="shared" ref="BZ305:BZ362" si="274">SUM(BX305:BY305)</f>
        <v>0</v>
      </c>
      <c r="CA305" s="3"/>
      <c r="CB305" s="3"/>
      <c r="CC305" s="3"/>
      <c r="CD305" s="3"/>
      <c r="CE305" s="109">
        <f t="shared" ref="CE305:CE362" si="275">COUNTIF(CA305:CD305,"&gt;0")</f>
        <v>0</v>
      </c>
      <c r="CJ305" s="109">
        <f t="shared" ref="CJ305:CJ362" si="276">COUNTIF(CF305:CI305,"&gt;0")</f>
        <v>0</v>
      </c>
      <c r="CQ305" s="109">
        <f t="shared" ref="CQ305:CQ362" si="277">COUNTIF(CM305:CP305,"&gt;0")</f>
        <v>0</v>
      </c>
      <c r="CV305" s="109">
        <f t="shared" ref="CV305:CV362" si="278">COUNTIF(CR305:CU305,"&gt;0")</f>
        <v>0</v>
      </c>
      <c r="DA305" s="109">
        <f t="shared" ref="DA305:DA362" si="279">COUNTIF(CW305:CZ305,"&gt;0")</f>
        <v>0</v>
      </c>
      <c r="DF305" s="109">
        <f t="shared" ref="DF305:DF362" si="280">COUNTIF(DB305:DE305,"&gt;0")</f>
        <v>0</v>
      </c>
      <c r="DK305" s="109">
        <f t="shared" ref="DK305:DK362" si="281">COUNTIF(DG305:DJ305,"&gt;0")</f>
        <v>0</v>
      </c>
      <c r="DP305" s="109">
        <f t="shared" ref="DP305:DP362" si="282">COUNTIF(DL305:DO305,"&gt;0")</f>
        <v>0</v>
      </c>
      <c r="DU305" s="109">
        <f t="shared" ref="DU305:DU362" si="283">COUNTIF(DQ305:DT305,"&gt;0")</f>
        <v>0</v>
      </c>
      <c r="DZ305" s="109">
        <f t="shared" ref="DZ305:DZ362" si="284">COUNTIF(DV305:DY305,"&gt;0")</f>
        <v>0</v>
      </c>
      <c r="EE305" s="109">
        <f t="shared" ref="EE305:EE362" si="285">COUNTIF(EA305:ED305,"&gt;0")</f>
        <v>0</v>
      </c>
      <c r="EF305" s="3"/>
      <c r="EG305" s="3"/>
      <c r="EH305" s="3"/>
      <c r="EI305" s="3"/>
      <c r="EJ305" s="109">
        <f t="shared" ref="EJ305:EJ362" si="286">COUNTIF(EF305:EI305,"&gt;0")</f>
        <v>0</v>
      </c>
      <c r="EK305" s="3">
        <f t="shared" ref="EK305:EK362" si="287">+C305*100+E305</f>
        <v>706</v>
      </c>
      <c r="EL305" t="str">
        <f>+VLOOKUP(A305,'[1]Listado jugadores VALORES'!$A:$D,4,FALSE)</f>
        <v>Defensa</v>
      </c>
      <c r="EM305">
        <f>+VLOOKUP(EK305,Clubes!$A:$O,15,FALSE)</f>
        <v>1</v>
      </c>
      <c r="EN305">
        <f>+VLOOKUP(EK305,Clubes!$A:$M,13,FALSE)</f>
        <v>2</v>
      </c>
      <c r="EO305">
        <f t="shared" si="251"/>
        <v>2</v>
      </c>
      <c r="EP305">
        <f t="shared" si="252"/>
        <v>2</v>
      </c>
      <c r="EQ305">
        <f t="shared" si="253"/>
        <v>0</v>
      </c>
      <c r="ER305">
        <f t="shared" si="254"/>
        <v>0</v>
      </c>
      <c r="ES305">
        <f t="shared" si="255"/>
        <v>0</v>
      </c>
      <c r="ET305">
        <f t="shared" si="256"/>
        <v>0</v>
      </c>
      <c r="EU305">
        <f t="shared" si="257"/>
        <v>0</v>
      </c>
      <c r="EV305">
        <f t="shared" si="258"/>
        <v>0</v>
      </c>
      <c r="EW305">
        <f t="shared" si="259"/>
        <v>-1</v>
      </c>
      <c r="EX305">
        <f t="shared" si="260"/>
        <v>0</v>
      </c>
      <c r="EY305">
        <f t="shared" si="261"/>
        <v>0</v>
      </c>
      <c r="EZ305">
        <f t="shared" si="262"/>
        <v>0</v>
      </c>
      <c r="FA305">
        <f t="shared" si="263"/>
        <v>0</v>
      </c>
      <c r="FB305">
        <f t="shared" si="264"/>
        <v>0</v>
      </c>
      <c r="FC305">
        <f t="shared" si="265"/>
        <v>3</v>
      </c>
    </row>
    <row r="306" spans="1:159">
      <c r="A306" s="151">
        <v>820</v>
      </c>
      <c r="B306" s="151" t="s">
        <v>416</v>
      </c>
      <c r="C306" s="151">
        <v>7</v>
      </c>
      <c r="D306">
        <v>1</v>
      </c>
      <c r="E306" s="5">
        <v>6</v>
      </c>
      <c r="F306" s="5">
        <v>34</v>
      </c>
      <c r="G306" s="5">
        <v>3</v>
      </c>
      <c r="K306" s="109">
        <f t="shared" si="266"/>
        <v>0</v>
      </c>
      <c r="M306" s="109">
        <f t="shared" si="267"/>
        <v>0</v>
      </c>
      <c r="X306" s="109">
        <f t="shared" si="268"/>
        <v>0</v>
      </c>
      <c r="AI306" s="109">
        <f t="shared" si="269"/>
        <v>0</v>
      </c>
      <c r="AT306" s="109">
        <f t="shared" si="270"/>
        <v>0</v>
      </c>
      <c r="BA306" s="109">
        <f t="shared" si="271"/>
        <v>0</v>
      </c>
      <c r="BB306" s="113"/>
      <c r="BC306" s="113"/>
      <c r="BD306" s="113"/>
      <c r="BE306" s="113"/>
      <c r="BF306" s="113"/>
      <c r="BG306" s="113"/>
      <c r="BH306" s="113"/>
      <c r="BI306" s="113"/>
      <c r="BJ306" s="113"/>
      <c r="BK306" s="113"/>
      <c r="BL306" s="109">
        <f t="shared" si="272"/>
        <v>0</v>
      </c>
      <c r="BW306" s="109">
        <f t="shared" si="273"/>
        <v>0</v>
      </c>
      <c r="BZ306" s="109">
        <f t="shared" si="274"/>
        <v>0</v>
      </c>
      <c r="CA306" s="3"/>
      <c r="CB306" s="3"/>
      <c r="CC306" s="3"/>
      <c r="CD306" s="3"/>
      <c r="CE306" s="109">
        <f t="shared" si="275"/>
        <v>0</v>
      </c>
      <c r="CJ306" s="109">
        <f t="shared" si="276"/>
        <v>0</v>
      </c>
      <c r="CQ306" s="109">
        <f t="shared" si="277"/>
        <v>0</v>
      </c>
      <c r="CV306" s="109">
        <f t="shared" si="278"/>
        <v>0</v>
      </c>
      <c r="DA306" s="109">
        <f t="shared" si="279"/>
        <v>0</v>
      </c>
      <c r="DF306" s="109">
        <f t="shared" si="280"/>
        <v>0</v>
      </c>
      <c r="DK306" s="109">
        <f t="shared" si="281"/>
        <v>0</v>
      </c>
      <c r="DP306" s="109">
        <f t="shared" si="282"/>
        <v>0</v>
      </c>
      <c r="DU306" s="109">
        <f t="shared" si="283"/>
        <v>0</v>
      </c>
      <c r="DZ306" s="109">
        <f t="shared" si="284"/>
        <v>0</v>
      </c>
      <c r="EE306" s="109">
        <f t="shared" si="285"/>
        <v>0</v>
      </c>
      <c r="EF306" s="3"/>
      <c r="EG306" s="3"/>
      <c r="EH306" s="3"/>
      <c r="EI306" s="3"/>
      <c r="EJ306" s="109">
        <f t="shared" si="286"/>
        <v>0</v>
      </c>
      <c r="EK306" s="3">
        <f t="shared" si="287"/>
        <v>706</v>
      </c>
      <c r="EL306" t="str">
        <f>+VLOOKUP(A306,'[1]Listado jugadores VALORES'!$A:$D,4,FALSE)</f>
        <v>Delantero</v>
      </c>
      <c r="EM306">
        <f>+VLOOKUP(EK306,Clubes!$A:$O,15,FALSE)</f>
        <v>1</v>
      </c>
      <c r="EN306">
        <f>+VLOOKUP(EK306,Clubes!$A:$M,13,FALSE)</f>
        <v>2</v>
      </c>
      <c r="EO306">
        <f t="shared" si="251"/>
        <v>0</v>
      </c>
      <c r="EP306">
        <f t="shared" si="252"/>
        <v>0</v>
      </c>
      <c r="EQ306">
        <f t="shared" si="253"/>
        <v>0</v>
      </c>
      <c r="ER306">
        <f t="shared" si="254"/>
        <v>0</v>
      </c>
      <c r="ES306">
        <f t="shared" si="255"/>
        <v>0</v>
      </c>
      <c r="ET306">
        <f t="shared" si="256"/>
        <v>0</v>
      </c>
      <c r="EU306">
        <f t="shared" si="257"/>
        <v>0</v>
      </c>
      <c r="EV306">
        <f t="shared" si="258"/>
        <v>0</v>
      </c>
      <c r="EW306">
        <f t="shared" si="259"/>
        <v>0</v>
      </c>
      <c r="EX306">
        <f t="shared" si="260"/>
        <v>0</v>
      </c>
      <c r="EY306">
        <f t="shared" si="261"/>
        <v>0</v>
      </c>
      <c r="EZ306">
        <f t="shared" si="262"/>
        <v>0</v>
      </c>
      <c r="FA306">
        <f t="shared" si="263"/>
        <v>0</v>
      </c>
      <c r="FB306">
        <f t="shared" si="264"/>
        <v>0</v>
      </c>
      <c r="FC306">
        <f t="shared" si="265"/>
        <v>0</v>
      </c>
    </row>
    <row r="307" spans="1:159">
      <c r="A307" s="151">
        <v>102</v>
      </c>
      <c r="B307" s="151" t="s">
        <v>417</v>
      </c>
      <c r="C307" s="151">
        <v>7</v>
      </c>
      <c r="D307">
        <v>1</v>
      </c>
      <c r="E307" s="5">
        <v>6</v>
      </c>
      <c r="F307" s="5">
        <v>34</v>
      </c>
      <c r="G307" s="5">
        <v>1</v>
      </c>
      <c r="H307" s="5">
        <v>90</v>
      </c>
      <c r="K307" s="109">
        <f t="shared" si="266"/>
        <v>0</v>
      </c>
      <c r="M307" s="109">
        <f t="shared" si="267"/>
        <v>0</v>
      </c>
      <c r="X307" s="109">
        <f t="shared" si="268"/>
        <v>0</v>
      </c>
      <c r="AI307" s="109">
        <f t="shared" si="269"/>
        <v>0</v>
      </c>
      <c r="AT307" s="109">
        <f t="shared" si="270"/>
        <v>0</v>
      </c>
      <c r="BA307" s="109">
        <f t="shared" si="271"/>
        <v>0</v>
      </c>
      <c r="BB307" s="113"/>
      <c r="BC307" s="113"/>
      <c r="BD307" s="113"/>
      <c r="BE307" s="113"/>
      <c r="BF307" s="113"/>
      <c r="BG307" s="113"/>
      <c r="BH307" s="113"/>
      <c r="BI307" s="113"/>
      <c r="BJ307" s="113"/>
      <c r="BK307" s="113"/>
      <c r="BL307" s="109">
        <f t="shared" si="272"/>
        <v>0</v>
      </c>
      <c r="BW307" s="109">
        <f t="shared" si="273"/>
        <v>0</v>
      </c>
      <c r="BZ307" s="109">
        <f t="shared" si="274"/>
        <v>0</v>
      </c>
      <c r="CA307" s="3"/>
      <c r="CB307" s="3"/>
      <c r="CC307" s="3"/>
      <c r="CD307" s="3"/>
      <c r="CE307" s="109">
        <f t="shared" si="275"/>
        <v>0</v>
      </c>
      <c r="CJ307" s="109">
        <f t="shared" si="276"/>
        <v>0</v>
      </c>
      <c r="CQ307" s="109">
        <f t="shared" si="277"/>
        <v>0</v>
      </c>
      <c r="CV307" s="109">
        <f t="shared" si="278"/>
        <v>0</v>
      </c>
      <c r="DA307" s="109">
        <f t="shared" si="279"/>
        <v>0</v>
      </c>
      <c r="DF307" s="109">
        <f t="shared" si="280"/>
        <v>0</v>
      </c>
      <c r="DK307" s="109">
        <f t="shared" si="281"/>
        <v>0</v>
      </c>
      <c r="DP307" s="109">
        <f t="shared" si="282"/>
        <v>0</v>
      </c>
      <c r="DU307" s="109">
        <f t="shared" si="283"/>
        <v>0</v>
      </c>
      <c r="DZ307" s="109">
        <f t="shared" si="284"/>
        <v>0</v>
      </c>
      <c r="EE307" s="109">
        <f t="shared" si="285"/>
        <v>0</v>
      </c>
      <c r="EF307" s="3"/>
      <c r="EG307" s="3"/>
      <c r="EH307" s="3"/>
      <c r="EI307" s="3"/>
      <c r="EJ307" s="109">
        <f t="shared" si="286"/>
        <v>0</v>
      </c>
      <c r="EK307" s="3">
        <f t="shared" si="287"/>
        <v>706</v>
      </c>
      <c r="EL307" t="str">
        <f>+VLOOKUP(A307,'[1]Listado jugadores VALORES'!$A:$D,4,FALSE)</f>
        <v>Volante</v>
      </c>
      <c r="EM307">
        <f>+VLOOKUP(EK307,Clubes!$A:$O,15,FALSE)</f>
        <v>1</v>
      </c>
      <c r="EN307">
        <f>+VLOOKUP(EK307,Clubes!$A:$M,13,FALSE)</f>
        <v>2</v>
      </c>
      <c r="EO307">
        <f t="shared" si="251"/>
        <v>2</v>
      </c>
      <c r="EP307">
        <f t="shared" si="252"/>
        <v>2</v>
      </c>
      <c r="EQ307">
        <f t="shared" si="253"/>
        <v>0</v>
      </c>
      <c r="ER307">
        <f t="shared" si="254"/>
        <v>0</v>
      </c>
      <c r="ES307">
        <f t="shared" si="255"/>
        <v>0</v>
      </c>
      <c r="ET307">
        <f t="shared" si="256"/>
        <v>0</v>
      </c>
      <c r="EU307">
        <f t="shared" si="257"/>
        <v>0</v>
      </c>
      <c r="EV307">
        <f t="shared" si="258"/>
        <v>0</v>
      </c>
      <c r="EW307">
        <f t="shared" si="259"/>
        <v>0</v>
      </c>
      <c r="EX307">
        <f t="shared" si="260"/>
        <v>0</v>
      </c>
      <c r="EY307">
        <f t="shared" si="261"/>
        <v>0</v>
      </c>
      <c r="EZ307">
        <f t="shared" si="262"/>
        <v>0</v>
      </c>
      <c r="FA307">
        <f t="shared" si="263"/>
        <v>0</v>
      </c>
      <c r="FB307">
        <f t="shared" si="264"/>
        <v>0</v>
      </c>
      <c r="FC307">
        <f t="shared" si="265"/>
        <v>4</v>
      </c>
    </row>
    <row r="308" spans="1:159">
      <c r="A308" s="151">
        <v>1837</v>
      </c>
      <c r="B308" s="151" t="s">
        <v>418</v>
      </c>
      <c r="C308" s="151">
        <v>7</v>
      </c>
      <c r="D308">
        <v>1</v>
      </c>
      <c r="E308" s="5">
        <v>6</v>
      </c>
      <c r="F308" s="5">
        <v>34</v>
      </c>
      <c r="G308" s="5">
        <v>3</v>
      </c>
      <c r="K308" s="109">
        <f t="shared" si="266"/>
        <v>0</v>
      </c>
      <c r="M308" s="109">
        <f t="shared" si="267"/>
        <v>0</v>
      </c>
      <c r="X308" s="109">
        <f t="shared" si="268"/>
        <v>0</v>
      </c>
      <c r="AI308" s="109">
        <f t="shared" si="269"/>
        <v>0</v>
      </c>
      <c r="AT308" s="109">
        <f t="shared" si="270"/>
        <v>0</v>
      </c>
      <c r="BA308" s="109">
        <f t="shared" si="271"/>
        <v>0</v>
      </c>
      <c r="BB308" s="113"/>
      <c r="BC308" s="113"/>
      <c r="BD308" s="113"/>
      <c r="BE308" s="113"/>
      <c r="BF308" s="113"/>
      <c r="BG308" s="113"/>
      <c r="BH308" s="113"/>
      <c r="BI308" s="113"/>
      <c r="BJ308" s="113"/>
      <c r="BK308" s="113"/>
      <c r="BL308" s="109">
        <f t="shared" si="272"/>
        <v>0</v>
      </c>
      <c r="BW308" s="109">
        <f t="shared" si="273"/>
        <v>0</v>
      </c>
      <c r="BZ308" s="109">
        <f t="shared" si="274"/>
        <v>0</v>
      </c>
      <c r="CA308" s="3"/>
      <c r="CB308" s="3"/>
      <c r="CC308" s="3"/>
      <c r="CD308" s="3"/>
      <c r="CE308" s="109">
        <f t="shared" si="275"/>
        <v>0</v>
      </c>
      <c r="CJ308" s="109">
        <f t="shared" si="276"/>
        <v>0</v>
      </c>
      <c r="CQ308" s="109">
        <f t="shared" si="277"/>
        <v>0</v>
      </c>
      <c r="CV308" s="109">
        <f t="shared" si="278"/>
        <v>0</v>
      </c>
      <c r="DA308" s="109">
        <f t="shared" si="279"/>
        <v>0</v>
      </c>
      <c r="DF308" s="109">
        <f t="shared" si="280"/>
        <v>0</v>
      </c>
      <c r="DK308" s="109">
        <f t="shared" si="281"/>
        <v>0</v>
      </c>
      <c r="DP308" s="109">
        <f t="shared" si="282"/>
        <v>0</v>
      </c>
      <c r="DU308" s="109">
        <f t="shared" si="283"/>
        <v>0</v>
      </c>
      <c r="DZ308" s="109">
        <f t="shared" si="284"/>
        <v>0</v>
      </c>
      <c r="EE308" s="109">
        <f t="shared" si="285"/>
        <v>0</v>
      </c>
      <c r="EF308" s="3"/>
      <c r="EG308" s="3"/>
      <c r="EH308" s="3"/>
      <c r="EI308" s="3"/>
      <c r="EJ308" s="109">
        <f t="shared" si="286"/>
        <v>0</v>
      </c>
      <c r="EK308" s="3">
        <f t="shared" si="287"/>
        <v>706</v>
      </c>
      <c r="EL308" t="str">
        <f>+VLOOKUP(A308,'[1]Listado jugadores VALORES'!$A:$D,4,FALSE)</f>
        <v>Defensa</v>
      </c>
      <c r="EM308">
        <f>+VLOOKUP(EK308,Clubes!$A:$O,15,FALSE)</f>
        <v>1</v>
      </c>
      <c r="EN308">
        <f>+VLOOKUP(EK308,Clubes!$A:$M,13,FALSE)</f>
        <v>2</v>
      </c>
      <c r="EO308">
        <f t="shared" si="251"/>
        <v>0</v>
      </c>
      <c r="EP308">
        <f t="shared" si="252"/>
        <v>0</v>
      </c>
      <c r="EQ308">
        <f t="shared" si="253"/>
        <v>0</v>
      </c>
      <c r="ER308">
        <f t="shared" si="254"/>
        <v>0</v>
      </c>
      <c r="ES308">
        <f t="shared" si="255"/>
        <v>0</v>
      </c>
      <c r="ET308">
        <f t="shared" si="256"/>
        <v>0</v>
      </c>
      <c r="EU308">
        <f t="shared" si="257"/>
        <v>0</v>
      </c>
      <c r="EV308">
        <f t="shared" si="258"/>
        <v>0</v>
      </c>
      <c r="EW308">
        <f t="shared" si="259"/>
        <v>0</v>
      </c>
      <c r="EX308">
        <f t="shared" si="260"/>
        <v>0</v>
      </c>
      <c r="EY308">
        <f t="shared" si="261"/>
        <v>0</v>
      </c>
      <c r="EZ308">
        <f t="shared" si="262"/>
        <v>0</v>
      </c>
      <c r="FA308">
        <f t="shared" si="263"/>
        <v>0</v>
      </c>
      <c r="FB308">
        <f t="shared" si="264"/>
        <v>0</v>
      </c>
      <c r="FC308">
        <f t="shared" si="265"/>
        <v>0</v>
      </c>
    </row>
    <row r="309" spans="1:159">
      <c r="A309" s="151">
        <v>127</v>
      </c>
      <c r="B309" s="151" t="s">
        <v>419</v>
      </c>
      <c r="C309" s="151">
        <v>7</v>
      </c>
      <c r="D309">
        <v>1</v>
      </c>
      <c r="E309" s="5">
        <v>6</v>
      </c>
      <c r="F309" s="5">
        <v>34</v>
      </c>
      <c r="G309" s="5">
        <v>1</v>
      </c>
      <c r="H309" s="5">
        <v>90</v>
      </c>
      <c r="K309" s="109">
        <f t="shared" si="266"/>
        <v>0</v>
      </c>
      <c r="M309" s="109">
        <f t="shared" si="267"/>
        <v>0</v>
      </c>
      <c r="X309" s="109">
        <f t="shared" si="268"/>
        <v>0</v>
      </c>
      <c r="AI309" s="109">
        <f t="shared" si="269"/>
        <v>0</v>
      </c>
      <c r="AT309" s="109">
        <f t="shared" si="270"/>
        <v>0</v>
      </c>
      <c r="BA309" s="109">
        <f t="shared" si="271"/>
        <v>0</v>
      </c>
      <c r="BB309" s="113"/>
      <c r="BC309" s="113"/>
      <c r="BD309" s="113"/>
      <c r="BE309" s="113"/>
      <c r="BF309" s="113"/>
      <c r="BG309" s="113"/>
      <c r="BH309" s="113"/>
      <c r="BI309" s="113"/>
      <c r="BJ309" s="113"/>
      <c r="BK309" s="113"/>
      <c r="BL309" s="109">
        <f t="shared" si="272"/>
        <v>0</v>
      </c>
      <c r="BW309" s="109">
        <f t="shared" si="273"/>
        <v>0</v>
      </c>
      <c r="BZ309" s="109">
        <f t="shared" si="274"/>
        <v>0</v>
      </c>
      <c r="CA309" s="3"/>
      <c r="CB309" s="3"/>
      <c r="CC309" s="3"/>
      <c r="CD309" s="3"/>
      <c r="CE309" s="109">
        <f t="shared" si="275"/>
        <v>0</v>
      </c>
      <c r="CJ309" s="109">
        <f t="shared" si="276"/>
        <v>0</v>
      </c>
      <c r="CQ309" s="109">
        <f t="shared" si="277"/>
        <v>0</v>
      </c>
      <c r="CV309" s="109">
        <f t="shared" si="278"/>
        <v>0</v>
      </c>
      <c r="DA309" s="109">
        <f t="shared" si="279"/>
        <v>0</v>
      </c>
      <c r="DF309" s="109">
        <f t="shared" si="280"/>
        <v>0</v>
      </c>
      <c r="DK309" s="109">
        <f t="shared" si="281"/>
        <v>0</v>
      </c>
      <c r="DP309" s="109">
        <f t="shared" si="282"/>
        <v>0</v>
      </c>
      <c r="DU309" s="109">
        <f t="shared" si="283"/>
        <v>0</v>
      </c>
      <c r="DZ309" s="109">
        <f t="shared" si="284"/>
        <v>0</v>
      </c>
      <c r="EE309" s="109">
        <f t="shared" si="285"/>
        <v>0</v>
      </c>
      <c r="EF309" s="3"/>
      <c r="EG309" s="3"/>
      <c r="EH309" s="3"/>
      <c r="EI309" s="3"/>
      <c r="EJ309" s="109">
        <f t="shared" si="286"/>
        <v>0</v>
      </c>
      <c r="EK309" s="3">
        <f t="shared" si="287"/>
        <v>706</v>
      </c>
      <c r="EL309" t="str">
        <f>+VLOOKUP(A309,'[1]Listado jugadores VALORES'!$A:$D,4,FALSE)</f>
        <v>Volante</v>
      </c>
      <c r="EM309">
        <f>+VLOOKUP(EK309,Clubes!$A:$O,15,FALSE)</f>
        <v>1</v>
      </c>
      <c r="EN309">
        <f>+VLOOKUP(EK309,Clubes!$A:$M,13,FALSE)</f>
        <v>2</v>
      </c>
      <c r="EO309">
        <f t="shared" si="251"/>
        <v>2</v>
      </c>
      <c r="EP309">
        <f t="shared" si="252"/>
        <v>2</v>
      </c>
      <c r="EQ309">
        <f t="shared" si="253"/>
        <v>0</v>
      </c>
      <c r="ER309">
        <f t="shared" si="254"/>
        <v>0</v>
      </c>
      <c r="ES309">
        <f t="shared" si="255"/>
        <v>0</v>
      </c>
      <c r="ET309">
        <f t="shared" si="256"/>
        <v>0</v>
      </c>
      <c r="EU309">
        <f t="shared" si="257"/>
        <v>0</v>
      </c>
      <c r="EV309">
        <f t="shared" si="258"/>
        <v>0</v>
      </c>
      <c r="EW309">
        <f t="shared" si="259"/>
        <v>0</v>
      </c>
      <c r="EX309">
        <f t="shared" si="260"/>
        <v>0</v>
      </c>
      <c r="EY309">
        <f t="shared" si="261"/>
        <v>0</v>
      </c>
      <c r="EZ309">
        <f t="shared" si="262"/>
        <v>0</v>
      </c>
      <c r="FA309">
        <f t="shared" si="263"/>
        <v>0</v>
      </c>
      <c r="FB309">
        <f t="shared" si="264"/>
        <v>0</v>
      </c>
      <c r="FC309">
        <f t="shared" si="265"/>
        <v>4</v>
      </c>
    </row>
    <row r="310" spans="1:159">
      <c r="A310" s="151">
        <v>184</v>
      </c>
      <c r="B310" s="151" t="s">
        <v>420</v>
      </c>
      <c r="C310" s="151">
        <v>7</v>
      </c>
      <c r="D310">
        <v>1</v>
      </c>
      <c r="E310" s="5">
        <v>6</v>
      </c>
      <c r="F310" s="5">
        <v>34</v>
      </c>
      <c r="G310" s="5">
        <v>3</v>
      </c>
      <c r="K310" s="109">
        <f t="shared" si="266"/>
        <v>0</v>
      </c>
      <c r="M310" s="109">
        <f t="shared" si="267"/>
        <v>0</v>
      </c>
      <c r="X310" s="109">
        <f t="shared" si="268"/>
        <v>0</v>
      </c>
      <c r="AI310" s="109">
        <f t="shared" si="269"/>
        <v>0</v>
      </c>
      <c r="AT310" s="109">
        <f t="shared" si="270"/>
        <v>0</v>
      </c>
      <c r="BA310" s="109">
        <f t="shared" si="271"/>
        <v>0</v>
      </c>
      <c r="BB310" s="113"/>
      <c r="BC310" s="113"/>
      <c r="BD310" s="113"/>
      <c r="BE310" s="113"/>
      <c r="BF310" s="113"/>
      <c r="BG310" s="113"/>
      <c r="BH310" s="113"/>
      <c r="BI310" s="113"/>
      <c r="BJ310" s="113"/>
      <c r="BK310" s="113"/>
      <c r="BL310" s="109">
        <f t="shared" si="272"/>
        <v>0</v>
      </c>
      <c r="BW310" s="109">
        <f t="shared" si="273"/>
        <v>0</v>
      </c>
      <c r="BZ310" s="109">
        <f t="shared" si="274"/>
        <v>0</v>
      </c>
      <c r="CA310" s="3"/>
      <c r="CB310" s="3"/>
      <c r="CC310" s="3"/>
      <c r="CD310" s="3"/>
      <c r="CE310" s="109">
        <f t="shared" si="275"/>
        <v>0</v>
      </c>
      <c r="CJ310" s="109">
        <f t="shared" si="276"/>
        <v>0</v>
      </c>
      <c r="CQ310" s="109">
        <f t="shared" si="277"/>
        <v>0</v>
      </c>
      <c r="CV310" s="109">
        <f t="shared" si="278"/>
        <v>0</v>
      </c>
      <c r="DA310" s="109">
        <f t="shared" si="279"/>
        <v>0</v>
      </c>
      <c r="DF310" s="109">
        <f t="shared" si="280"/>
        <v>0</v>
      </c>
      <c r="DK310" s="109">
        <f t="shared" si="281"/>
        <v>0</v>
      </c>
      <c r="DP310" s="109">
        <f t="shared" si="282"/>
        <v>0</v>
      </c>
      <c r="DU310" s="109">
        <f t="shared" si="283"/>
        <v>0</v>
      </c>
      <c r="DZ310" s="109">
        <f t="shared" si="284"/>
        <v>0</v>
      </c>
      <c r="EE310" s="109">
        <f t="shared" si="285"/>
        <v>0</v>
      </c>
      <c r="EF310" s="3"/>
      <c r="EG310" s="3"/>
      <c r="EH310" s="3"/>
      <c r="EI310" s="3"/>
      <c r="EJ310" s="109">
        <f t="shared" si="286"/>
        <v>0</v>
      </c>
      <c r="EK310" s="3">
        <f t="shared" si="287"/>
        <v>706</v>
      </c>
      <c r="EL310" t="str">
        <f>+VLOOKUP(A310,'[1]Listado jugadores VALORES'!$A:$D,4,FALSE)</f>
        <v>Volante</v>
      </c>
      <c r="EM310">
        <f>+VLOOKUP(EK310,Clubes!$A:$O,15,FALSE)</f>
        <v>1</v>
      </c>
      <c r="EN310">
        <f>+VLOOKUP(EK310,Clubes!$A:$M,13,FALSE)</f>
        <v>2</v>
      </c>
      <c r="EO310">
        <f t="shared" si="251"/>
        <v>0</v>
      </c>
      <c r="EP310">
        <f t="shared" si="252"/>
        <v>0</v>
      </c>
      <c r="EQ310">
        <f t="shared" si="253"/>
        <v>0</v>
      </c>
      <c r="ER310">
        <f t="shared" si="254"/>
        <v>0</v>
      </c>
      <c r="ES310">
        <f t="shared" si="255"/>
        <v>0</v>
      </c>
      <c r="ET310">
        <f t="shared" si="256"/>
        <v>0</v>
      </c>
      <c r="EU310">
        <f t="shared" si="257"/>
        <v>0</v>
      </c>
      <c r="EV310">
        <f t="shared" si="258"/>
        <v>0</v>
      </c>
      <c r="EW310">
        <f t="shared" si="259"/>
        <v>0</v>
      </c>
      <c r="EX310">
        <f t="shared" si="260"/>
        <v>0</v>
      </c>
      <c r="EY310">
        <f t="shared" si="261"/>
        <v>0</v>
      </c>
      <c r="EZ310">
        <f t="shared" si="262"/>
        <v>0</v>
      </c>
      <c r="FA310">
        <f t="shared" si="263"/>
        <v>0</v>
      </c>
      <c r="FB310">
        <f t="shared" si="264"/>
        <v>0</v>
      </c>
      <c r="FC310">
        <f t="shared" si="265"/>
        <v>0</v>
      </c>
    </row>
    <row r="311" spans="1:159">
      <c r="A311" s="151">
        <v>230</v>
      </c>
      <c r="B311" s="151" t="s">
        <v>421</v>
      </c>
      <c r="C311" s="151">
        <v>7</v>
      </c>
      <c r="D311">
        <v>1</v>
      </c>
      <c r="E311" s="5">
        <v>6</v>
      </c>
      <c r="F311" s="5">
        <v>34</v>
      </c>
      <c r="G311" s="5">
        <v>1</v>
      </c>
      <c r="H311" s="5">
        <v>90</v>
      </c>
      <c r="K311" s="109">
        <f t="shared" si="266"/>
        <v>0</v>
      </c>
      <c r="M311" s="109">
        <f t="shared" si="267"/>
        <v>0</v>
      </c>
      <c r="X311" s="109">
        <f t="shared" si="268"/>
        <v>0</v>
      </c>
      <c r="AI311" s="109">
        <f t="shared" si="269"/>
        <v>0</v>
      </c>
      <c r="AT311" s="109">
        <f t="shared" si="270"/>
        <v>0</v>
      </c>
      <c r="AU311" s="3">
        <v>1</v>
      </c>
      <c r="AV311" s="3">
        <v>1975</v>
      </c>
      <c r="BA311" s="109">
        <f t="shared" si="271"/>
        <v>1</v>
      </c>
      <c r="BB311" s="113"/>
      <c r="BC311" s="113"/>
      <c r="BD311" s="113"/>
      <c r="BE311" s="113"/>
      <c r="BF311" s="113"/>
      <c r="BG311" s="113"/>
      <c r="BH311" s="113"/>
      <c r="BI311" s="113"/>
      <c r="BJ311" s="113"/>
      <c r="BK311" s="113"/>
      <c r="BL311" s="109">
        <f t="shared" si="272"/>
        <v>0</v>
      </c>
      <c r="BW311" s="109">
        <f t="shared" si="273"/>
        <v>0</v>
      </c>
      <c r="BZ311" s="109">
        <f t="shared" si="274"/>
        <v>0</v>
      </c>
      <c r="CA311" s="3"/>
      <c r="CB311" s="3"/>
      <c r="CC311" s="3"/>
      <c r="CD311" s="3"/>
      <c r="CE311" s="109">
        <f t="shared" si="275"/>
        <v>0</v>
      </c>
      <c r="CJ311" s="109">
        <f t="shared" si="276"/>
        <v>0</v>
      </c>
      <c r="CQ311" s="109">
        <f t="shared" si="277"/>
        <v>0</v>
      </c>
      <c r="CV311" s="109">
        <f t="shared" si="278"/>
        <v>0</v>
      </c>
      <c r="DA311" s="109">
        <f t="shared" si="279"/>
        <v>0</v>
      </c>
      <c r="DF311" s="109">
        <f t="shared" si="280"/>
        <v>0</v>
      </c>
      <c r="DK311" s="109">
        <f t="shared" si="281"/>
        <v>0</v>
      </c>
      <c r="DP311" s="109">
        <f t="shared" si="282"/>
        <v>0</v>
      </c>
      <c r="DU311" s="109">
        <f t="shared" si="283"/>
        <v>0</v>
      </c>
      <c r="DZ311" s="109">
        <f t="shared" si="284"/>
        <v>0</v>
      </c>
      <c r="EE311" s="109">
        <f t="shared" si="285"/>
        <v>0</v>
      </c>
      <c r="EF311" s="3"/>
      <c r="EG311" s="3"/>
      <c r="EH311" s="3"/>
      <c r="EI311" s="3"/>
      <c r="EJ311" s="109">
        <f t="shared" si="286"/>
        <v>0</v>
      </c>
      <c r="EK311" s="3">
        <f t="shared" si="287"/>
        <v>706</v>
      </c>
      <c r="EL311" t="str">
        <f>+VLOOKUP(A311,'[1]Listado jugadores VALORES'!$A:$D,4,FALSE)</f>
        <v>Volante</v>
      </c>
      <c r="EM311">
        <f>+VLOOKUP(EK311,Clubes!$A:$O,15,FALSE)</f>
        <v>1</v>
      </c>
      <c r="EN311">
        <f>+VLOOKUP(EK311,Clubes!$A:$M,13,FALSE)</f>
        <v>2</v>
      </c>
      <c r="EO311">
        <f t="shared" si="251"/>
        <v>2</v>
      </c>
      <c r="EP311">
        <f t="shared" si="252"/>
        <v>2</v>
      </c>
      <c r="EQ311">
        <f t="shared" si="253"/>
        <v>0</v>
      </c>
      <c r="ER311">
        <f t="shared" si="254"/>
        <v>0</v>
      </c>
      <c r="ES311">
        <f t="shared" si="255"/>
        <v>0</v>
      </c>
      <c r="ET311">
        <f t="shared" si="256"/>
        <v>0</v>
      </c>
      <c r="EU311">
        <f t="shared" si="257"/>
        <v>3</v>
      </c>
      <c r="EV311">
        <f t="shared" si="258"/>
        <v>0</v>
      </c>
      <c r="EW311">
        <f t="shared" si="259"/>
        <v>0</v>
      </c>
      <c r="EX311">
        <f t="shared" si="260"/>
        <v>0</v>
      </c>
      <c r="EY311">
        <f t="shared" si="261"/>
        <v>0</v>
      </c>
      <c r="EZ311">
        <f t="shared" si="262"/>
        <v>0</v>
      </c>
      <c r="FA311">
        <f t="shared" si="263"/>
        <v>0</v>
      </c>
      <c r="FB311">
        <f t="shared" si="264"/>
        <v>0</v>
      </c>
      <c r="FC311">
        <f t="shared" si="265"/>
        <v>7</v>
      </c>
    </row>
    <row r="312" spans="1:159">
      <c r="A312" s="151">
        <v>243</v>
      </c>
      <c r="B312" s="151" t="s">
        <v>422</v>
      </c>
      <c r="C312" s="151">
        <v>7</v>
      </c>
      <c r="D312">
        <v>1</v>
      </c>
      <c r="E312" s="5">
        <v>6</v>
      </c>
      <c r="F312" s="5">
        <v>34</v>
      </c>
      <c r="G312" s="5">
        <v>2</v>
      </c>
      <c r="H312" s="5">
        <f>90-84</f>
        <v>6</v>
      </c>
      <c r="K312" s="109">
        <f t="shared" si="266"/>
        <v>0</v>
      </c>
      <c r="M312" s="109">
        <f t="shared" si="267"/>
        <v>0</v>
      </c>
      <c r="X312" s="109">
        <f t="shared" si="268"/>
        <v>0</v>
      </c>
      <c r="AI312" s="109">
        <f t="shared" si="269"/>
        <v>0</v>
      </c>
      <c r="AT312" s="109">
        <f t="shared" si="270"/>
        <v>0</v>
      </c>
      <c r="BA312" s="109">
        <f t="shared" si="271"/>
        <v>0</v>
      </c>
      <c r="BB312" s="113"/>
      <c r="BC312" s="113"/>
      <c r="BD312" s="113"/>
      <c r="BE312" s="113"/>
      <c r="BF312" s="113"/>
      <c r="BG312" s="113"/>
      <c r="BH312" s="113"/>
      <c r="BI312" s="113"/>
      <c r="BJ312" s="113"/>
      <c r="BK312" s="113"/>
      <c r="BL312" s="109">
        <f t="shared" si="272"/>
        <v>0</v>
      </c>
      <c r="BW312" s="109">
        <f t="shared" si="273"/>
        <v>0</v>
      </c>
      <c r="BZ312" s="109">
        <f t="shared" si="274"/>
        <v>0</v>
      </c>
      <c r="CA312" s="3"/>
      <c r="CB312" s="3"/>
      <c r="CC312" s="3"/>
      <c r="CD312" s="3"/>
      <c r="CE312" s="109">
        <f t="shared" si="275"/>
        <v>0</v>
      </c>
      <c r="CJ312" s="109">
        <f t="shared" si="276"/>
        <v>0</v>
      </c>
      <c r="CQ312" s="109">
        <f t="shared" si="277"/>
        <v>0</v>
      </c>
      <c r="CV312" s="109">
        <f t="shared" si="278"/>
        <v>0</v>
      </c>
      <c r="DA312" s="109">
        <f t="shared" si="279"/>
        <v>0</v>
      </c>
      <c r="DF312" s="109">
        <f t="shared" si="280"/>
        <v>0</v>
      </c>
      <c r="DK312" s="109">
        <f t="shared" si="281"/>
        <v>0</v>
      </c>
      <c r="DP312" s="109">
        <f t="shared" si="282"/>
        <v>0</v>
      </c>
      <c r="DU312" s="109">
        <f t="shared" si="283"/>
        <v>0</v>
      </c>
      <c r="DZ312" s="109">
        <f t="shared" si="284"/>
        <v>0</v>
      </c>
      <c r="EE312" s="109">
        <f t="shared" si="285"/>
        <v>0</v>
      </c>
      <c r="EF312" s="3"/>
      <c r="EG312" s="3"/>
      <c r="EH312" s="3"/>
      <c r="EI312" s="3"/>
      <c r="EJ312" s="109">
        <f t="shared" si="286"/>
        <v>0</v>
      </c>
      <c r="EK312" s="3">
        <f t="shared" si="287"/>
        <v>706</v>
      </c>
      <c r="EL312" t="str">
        <f>+VLOOKUP(A312,'[1]Listado jugadores VALORES'!$A:$D,4,FALSE)</f>
        <v>Defensa</v>
      </c>
      <c r="EM312">
        <f>+VLOOKUP(EK312,Clubes!$A:$O,15,FALSE)</f>
        <v>1</v>
      </c>
      <c r="EN312">
        <f>+VLOOKUP(EK312,Clubes!$A:$M,13,FALSE)</f>
        <v>2</v>
      </c>
      <c r="EO312">
        <f t="shared" si="251"/>
        <v>1</v>
      </c>
      <c r="EP312">
        <f t="shared" si="252"/>
        <v>1</v>
      </c>
      <c r="EQ312">
        <f t="shared" si="253"/>
        <v>0</v>
      </c>
      <c r="ER312">
        <f t="shared" si="254"/>
        <v>0</v>
      </c>
      <c r="ES312">
        <f t="shared" si="255"/>
        <v>0</v>
      </c>
      <c r="ET312">
        <f t="shared" si="256"/>
        <v>0</v>
      </c>
      <c r="EU312">
        <f t="shared" si="257"/>
        <v>0</v>
      </c>
      <c r="EV312">
        <f t="shared" si="258"/>
        <v>0</v>
      </c>
      <c r="EW312">
        <f t="shared" si="259"/>
        <v>0</v>
      </c>
      <c r="EX312">
        <f t="shared" si="260"/>
        <v>0</v>
      </c>
      <c r="EY312">
        <f t="shared" si="261"/>
        <v>0</v>
      </c>
      <c r="EZ312">
        <f t="shared" si="262"/>
        <v>0</v>
      </c>
      <c r="FA312">
        <f t="shared" si="263"/>
        <v>0</v>
      </c>
      <c r="FB312">
        <f t="shared" si="264"/>
        <v>0</v>
      </c>
      <c r="FC312">
        <f t="shared" si="265"/>
        <v>2</v>
      </c>
    </row>
    <row r="313" spans="1:159">
      <c r="A313" s="151">
        <v>268</v>
      </c>
      <c r="B313" s="151" t="s">
        <v>423</v>
      </c>
      <c r="C313" s="151">
        <v>7</v>
      </c>
      <c r="D313">
        <v>1</v>
      </c>
      <c r="E313" s="5">
        <v>6</v>
      </c>
      <c r="F313" s="5">
        <v>34</v>
      </c>
      <c r="G313" s="5">
        <v>1</v>
      </c>
      <c r="H313" s="5">
        <v>90</v>
      </c>
      <c r="I313" s="4">
        <v>39</v>
      </c>
      <c r="K313" s="109">
        <f t="shared" si="266"/>
        <v>1</v>
      </c>
      <c r="M313" s="109">
        <f t="shared" si="267"/>
        <v>0</v>
      </c>
      <c r="X313" s="109">
        <f t="shared" si="268"/>
        <v>0</v>
      </c>
      <c r="AI313" s="109">
        <f t="shared" si="269"/>
        <v>0</v>
      </c>
      <c r="AT313" s="109">
        <f t="shared" si="270"/>
        <v>0</v>
      </c>
      <c r="BA313" s="109">
        <f t="shared" si="271"/>
        <v>0</v>
      </c>
      <c r="BB313" s="113"/>
      <c r="BC313" s="113"/>
      <c r="BD313" s="113"/>
      <c r="BE313" s="113"/>
      <c r="BF313" s="113"/>
      <c r="BG313" s="113"/>
      <c r="BH313" s="113"/>
      <c r="BI313" s="113"/>
      <c r="BJ313" s="113"/>
      <c r="BK313" s="113"/>
      <c r="BL313" s="109">
        <f t="shared" si="272"/>
        <v>0</v>
      </c>
      <c r="BW313" s="109">
        <f t="shared" si="273"/>
        <v>0</v>
      </c>
      <c r="BZ313" s="109">
        <f t="shared" si="274"/>
        <v>0</v>
      </c>
      <c r="CA313" s="3"/>
      <c r="CB313" s="3"/>
      <c r="CC313" s="3"/>
      <c r="CD313" s="3"/>
      <c r="CE313" s="109">
        <f t="shared" si="275"/>
        <v>0</v>
      </c>
      <c r="CJ313" s="109">
        <f t="shared" si="276"/>
        <v>0</v>
      </c>
      <c r="CQ313" s="109">
        <f t="shared" si="277"/>
        <v>0</v>
      </c>
      <c r="CV313" s="109">
        <f t="shared" si="278"/>
        <v>0</v>
      </c>
      <c r="DA313" s="109">
        <f t="shared" si="279"/>
        <v>0</v>
      </c>
      <c r="DF313" s="109">
        <f t="shared" si="280"/>
        <v>0</v>
      </c>
      <c r="DK313" s="109">
        <f t="shared" si="281"/>
        <v>0</v>
      </c>
      <c r="DP313" s="109">
        <f t="shared" si="282"/>
        <v>0</v>
      </c>
      <c r="DU313" s="109">
        <f t="shared" si="283"/>
        <v>0</v>
      </c>
      <c r="DZ313" s="109">
        <f t="shared" si="284"/>
        <v>0</v>
      </c>
      <c r="EE313" s="109">
        <f t="shared" si="285"/>
        <v>0</v>
      </c>
      <c r="EF313" s="3"/>
      <c r="EG313" s="3"/>
      <c r="EH313" s="3"/>
      <c r="EI313" s="3"/>
      <c r="EJ313" s="109">
        <f t="shared" si="286"/>
        <v>0</v>
      </c>
      <c r="EK313" s="3">
        <f t="shared" si="287"/>
        <v>706</v>
      </c>
      <c r="EL313" t="str">
        <f>+VLOOKUP(A313,'[1]Listado jugadores VALORES'!$A:$D,4,FALSE)</f>
        <v>Defensa</v>
      </c>
      <c r="EM313">
        <f>+VLOOKUP(EK313,Clubes!$A:$O,15,FALSE)</f>
        <v>1</v>
      </c>
      <c r="EN313">
        <f>+VLOOKUP(EK313,Clubes!$A:$M,13,FALSE)</f>
        <v>2</v>
      </c>
      <c r="EO313">
        <f t="shared" si="251"/>
        <v>2</v>
      </c>
      <c r="EP313">
        <f t="shared" si="252"/>
        <v>2</v>
      </c>
      <c r="EQ313">
        <f t="shared" si="253"/>
        <v>-1</v>
      </c>
      <c r="ER313">
        <f t="shared" si="254"/>
        <v>0</v>
      </c>
      <c r="ES313">
        <f t="shared" si="255"/>
        <v>0</v>
      </c>
      <c r="ET313">
        <f t="shared" si="256"/>
        <v>0</v>
      </c>
      <c r="EU313">
        <f t="shared" si="257"/>
        <v>0</v>
      </c>
      <c r="EV313">
        <f t="shared" si="258"/>
        <v>0</v>
      </c>
      <c r="EW313">
        <f t="shared" si="259"/>
        <v>-1</v>
      </c>
      <c r="EX313">
        <f t="shared" si="260"/>
        <v>0</v>
      </c>
      <c r="EY313">
        <f t="shared" si="261"/>
        <v>0</v>
      </c>
      <c r="EZ313">
        <f t="shared" si="262"/>
        <v>0</v>
      </c>
      <c r="FA313">
        <f t="shared" si="263"/>
        <v>0</v>
      </c>
      <c r="FB313">
        <f t="shared" si="264"/>
        <v>0</v>
      </c>
      <c r="FC313">
        <f t="shared" si="265"/>
        <v>2</v>
      </c>
    </row>
    <row r="314" spans="1:159">
      <c r="A314" s="152">
        <v>769</v>
      </c>
      <c r="B314" s="149" t="s">
        <v>424</v>
      </c>
      <c r="C314" s="150">
        <v>7</v>
      </c>
      <c r="D314">
        <v>1</v>
      </c>
      <c r="E314" s="5">
        <v>6</v>
      </c>
      <c r="F314" s="5">
        <v>34</v>
      </c>
      <c r="G314" s="5">
        <v>3</v>
      </c>
      <c r="K314" s="109">
        <f t="shared" si="266"/>
        <v>0</v>
      </c>
      <c r="M314" s="109">
        <f t="shared" si="267"/>
        <v>0</v>
      </c>
      <c r="X314" s="109">
        <f t="shared" si="268"/>
        <v>0</v>
      </c>
      <c r="AI314" s="109">
        <f t="shared" si="269"/>
        <v>0</v>
      </c>
      <c r="AT314" s="109">
        <f t="shared" si="270"/>
        <v>0</v>
      </c>
      <c r="BA314" s="109">
        <f t="shared" si="271"/>
        <v>0</v>
      </c>
      <c r="BB314" s="113"/>
      <c r="BC314" s="113"/>
      <c r="BD314" s="113"/>
      <c r="BE314" s="113"/>
      <c r="BF314" s="113"/>
      <c r="BG314" s="113"/>
      <c r="BH314" s="113"/>
      <c r="BI314" s="113"/>
      <c r="BJ314" s="113"/>
      <c r="BK314" s="113"/>
      <c r="BL314" s="109">
        <f t="shared" si="272"/>
        <v>0</v>
      </c>
      <c r="BW314" s="109">
        <f t="shared" si="273"/>
        <v>0</v>
      </c>
      <c r="BZ314" s="109">
        <f t="shared" si="274"/>
        <v>0</v>
      </c>
      <c r="CA314" s="3"/>
      <c r="CB314" s="3"/>
      <c r="CC314" s="3"/>
      <c r="CD314" s="3"/>
      <c r="CE314" s="109">
        <f t="shared" si="275"/>
        <v>0</v>
      </c>
      <c r="CJ314" s="109">
        <f t="shared" si="276"/>
        <v>0</v>
      </c>
      <c r="CQ314" s="109">
        <f t="shared" si="277"/>
        <v>0</v>
      </c>
      <c r="CV314" s="109">
        <f t="shared" si="278"/>
        <v>0</v>
      </c>
      <c r="DA314" s="109">
        <f t="shared" si="279"/>
        <v>0</v>
      </c>
      <c r="DF314" s="109">
        <f t="shared" si="280"/>
        <v>0</v>
      </c>
      <c r="DK314" s="109">
        <f t="shared" si="281"/>
        <v>0</v>
      </c>
      <c r="DP314" s="109">
        <f t="shared" si="282"/>
        <v>0</v>
      </c>
      <c r="DU314" s="109">
        <f t="shared" si="283"/>
        <v>0</v>
      </c>
      <c r="DZ314" s="109">
        <f t="shared" si="284"/>
        <v>0</v>
      </c>
      <c r="EE314" s="109">
        <f t="shared" si="285"/>
        <v>0</v>
      </c>
      <c r="EF314" s="3"/>
      <c r="EG314" s="3"/>
      <c r="EH314" s="3"/>
      <c r="EI314" s="3"/>
      <c r="EJ314" s="109">
        <f t="shared" si="286"/>
        <v>0</v>
      </c>
      <c r="EK314" s="3">
        <f t="shared" si="287"/>
        <v>706</v>
      </c>
      <c r="EL314" t="str">
        <f>+VLOOKUP(A314,'[1]Listado jugadores VALORES'!$A:$D,4,FALSE)</f>
        <v>Portero</v>
      </c>
      <c r="EM314">
        <f>+VLOOKUP(EK314,Clubes!$A:$O,15,FALSE)</f>
        <v>1</v>
      </c>
      <c r="EN314">
        <f>+VLOOKUP(EK314,Clubes!$A:$M,13,FALSE)</f>
        <v>2</v>
      </c>
      <c r="EO314">
        <f t="shared" si="251"/>
        <v>0</v>
      </c>
      <c r="EP314">
        <f t="shared" si="252"/>
        <v>0</v>
      </c>
      <c r="EQ314">
        <f t="shared" si="253"/>
        <v>0</v>
      </c>
      <c r="ER314">
        <f t="shared" si="254"/>
        <v>0</v>
      </c>
      <c r="ES314">
        <f t="shared" si="255"/>
        <v>0</v>
      </c>
      <c r="ET314">
        <f t="shared" si="256"/>
        <v>0</v>
      </c>
      <c r="EU314">
        <f t="shared" si="257"/>
        <v>0</v>
      </c>
      <c r="EV314">
        <f t="shared" si="258"/>
        <v>0</v>
      </c>
      <c r="EW314">
        <f t="shared" si="259"/>
        <v>0</v>
      </c>
      <c r="EX314">
        <f t="shared" si="260"/>
        <v>0</v>
      </c>
      <c r="EY314">
        <f t="shared" si="261"/>
        <v>0</v>
      </c>
      <c r="EZ314">
        <f t="shared" si="262"/>
        <v>0</v>
      </c>
      <c r="FA314">
        <f t="shared" si="263"/>
        <v>0</v>
      </c>
      <c r="FB314">
        <f t="shared" si="264"/>
        <v>0</v>
      </c>
      <c r="FC314">
        <f t="shared" si="265"/>
        <v>0</v>
      </c>
    </row>
    <row r="315" spans="1:159">
      <c r="A315" s="151">
        <v>1955</v>
      </c>
      <c r="B315" s="151" t="s">
        <v>425</v>
      </c>
      <c r="C315" s="151">
        <v>7</v>
      </c>
      <c r="D315">
        <v>1</v>
      </c>
      <c r="E315" s="5">
        <v>6</v>
      </c>
      <c r="F315" s="5">
        <v>34</v>
      </c>
      <c r="G315" s="5">
        <v>3</v>
      </c>
      <c r="K315" s="109">
        <f t="shared" si="266"/>
        <v>0</v>
      </c>
      <c r="M315" s="109">
        <f t="shared" si="267"/>
        <v>0</v>
      </c>
      <c r="X315" s="109">
        <f t="shared" si="268"/>
        <v>0</v>
      </c>
      <c r="AI315" s="109">
        <f t="shared" si="269"/>
        <v>0</v>
      </c>
      <c r="AT315" s="109">
        <f t="shared" si="270"/>
        <v>0</v>
      </c>
      <c r="BA315" s="109">
        <f t="shared" si="271"/>
        <v>0</v>
      </c>
      <c r="BB315" s="113"/>
      <c r="BC315" s="113"/>
      <c r="BD315" s="113"/>
      <c r="BE315" s="113"/>
      <c r="BF315" s="113"/>
      <c r="BG315" s="113"/>
      <c r="BH315" s="113"/>
      <c r="BI315" s="113"/>
      <c r="BJ315" s="113"/>
      <c r="BK315" s="113"/>
      <c r="BL315" s="109">
        <f t="shared" si="272"/>
        <v>0</v>
      </c>
      <c r="BW315" s="109">
        <f t="shared" si="273"/>
        <v>0</v>
      </c>
      <c r="BZ315" s="109">
        <f t="shared" si="274"/>
        <v>0</v>
      </c>
      <c r="CA315" s="3"/>
      <c r="CB315" s="3"/>
      <c r="CC315" s="3"/>
      <c r="CD315" s="3"/>
      <c r="CE315" s="109">
        <f t="shared" si="275"/>
        <v>0</v>
      </c>
      <c r="CJ315" s="109">
        <f t="shared" si="276"/>
        <v>0</v>
      </c>
      <c r="CQ315" s="109">
        <f t="shared" si="277"/>
        <v>0</v>
      </c>
      <c r="CV315" s="109">
        <f t="shared" si="278"/>
        <v>0</v>
      </c>
      <c r="DA315" s="109">
        <f t="shared" si="279"/>
        <v>0</v>
      </c>
      <c r="DF315" s="109">
        <f t="shared" si="280"/>
        <v>0</v>
      </c>
      <c r="DK315" s="109">
        <f t="shared" si="281"/>
        <v>0</v>
      </c>
      <c r="DP315" s="109">
        <f t="shared" si="282"/>
        <v>0</v>
      </c>
      <c r="DU315" s="109">
        <f t="shared" si="283"/>
        <v>0</v>
      </c>
      <c r="DZ315" s="109">
        <f t="shared" si="284"/>
        <v>0</v>
      </c>
      <c r="EE315" s="109">
        <f t="shared" si="285"/>
        <v>0</v>
      </c>
      <c r="EF315" s="3"/>
      <c r="EG315" s="3"/>
      <c r="EH315" s="3"/>
      <c r="EI315" s="3"/>
      <c r="EJ315" s="109">
        <f t="shared" si="286"/>
        <v>0</v>
      </c>
      <c r="EK315" s="3">
        <f t="shared" si="287"/>
        <v>706</v>
      </c>
      <c r="EL315" t="str">
        <f>+VLOOKUP(A315,'[1]Listado jugadores VALORES'!$A:$D,4,FALSE)</f>
        <v>Volante</v>
      </c>
      <c r="EM315">
        <f>+VLOOKUP(EK315,Clubes!$A:$O,15,FALSE)</f>
        <v>1</v>
      </c>
      <c r="EN315">
        <f>+VLOOKUP(EK315,Clubes!$A:$M,13,FALSE)</f>
        <v>2</v>
      </c>
      <c r="EO315">
        <f t="shared" si="251"/>
        <v>0</v>
      </c>
      <c r="EP315">
        <f t="shared" si="252"/>
        <v>0</v>
      </c>
      <c r="EQ315">
        <f t="shared" si="253"/>
        <v>0</v>
      </c>
      <c r="ER315">
        <f t="shared" si="254"/>
        <v>0</v>
      </c>
      <c r="ES315">
        <f t="shared" si="255"/>
        <v>0</v>
      </c>
      <c r="ET315">
        <f t="shared" si="256"/>
        <v>0</v>
      </c>
      <c r="EU315">
        <f t="shared" si="257"/>
        <v>0</v>
      </c>
      <c r="EV315">
        <f t="shared" si="258"/>
        <v>0</v>
      </c>
      <c r="EW315">
        <f t="shared" si="259"/>
        <v>0</v>
      </c>
      <c r="EX315">
        <f t="shared" si="260"/>
        <v>0</v>
      </c>
      <c r="EY315">
        <f t="shared" si="261"/>
        <v>0</v>
      </c>
      <c r="EZ315">
        <f t="shared" si="262"/>
        <v>0</v>
      </c>
      <c r="FA315">
        <f t="shared" si="263"/>
        <v>0</v>
      </c>
      <c r="FB315">
        <f t="shared" si="264"/>
        <v>0</v>
      </c>
      <c r="FC315">
        <f t="shared" si="265"/>
        <v>0</v>
      </c>
    </row>
    <row r="316" spans="1:159">
      <c r="A316" s="151">
        <v>357</v>
      </c>
      <c r="B316" s="150" t="s">
        <v>426</v>
      </c>
      <c r="C316" s="150">
        <v>7</v>
      </c>
      <c r="D316">
        <v>1</v>
      </c>
      <c r="E316" s="5">
        <v>6</v>
      </c>
      <c r="F316" s="5">
        <v>34</v>
      </c>
      <c r="G316" s="5">
        <v>3</v>
      </c>
      <c r="K316" s="109">
        <f t="shared" si="266"/>
        <v>0</v>
      </c>
      <c r="M316" s="109">
        <f t="shared" si="267"/>
        <v>0</v>
      </c>
      <c r="X316" s="109">
        <f t="shared" si="268"/>
        <v>0</v>
      </c>
      <c r="AI316" s="109">
        <f t="shared" si="269"/>
        <v>0</v>
      </c>
      <c r="AT316" s="109">
        <f t="shared" si="270"/>
        <v>0</v>
      </c>
      <c r="BA316" s="109">
        <f t="shared" si="271"/>
        <v>0</v>
      </c>
      <c r="BB316" s="113"/>
      <c r="BC316" s="113"/>
      <c r="BD316" s="113"/>
      <c r="BE316" s="113"/>
      <c r="BF316" s="113"/>
      <c r="BG316" s="113"/>
      <c r="BH316" s="113"/>
      <c r="BI316" s="113"/>
      <c r="BJ316" s="113"/>
      <c r="BK316" s="113"/>
      <c r="BL316" s="109">
        <f t="shared" si="272"/>
        <v>0</v>
      </c>
      <c r="BW316" s="109">
        <f t="shared" si="273"/>
        <v>0</v>
      </c>
      <c r="BZ316" s="109">
        <f t="shared" si="274"/>
        <v>0</v>
      </c>
      <c r="CA316" s="3"/>
      <c r="CB316" s="3"/>
      <c r="CC316" s="3"/>
      <c r="CD316" s="3"/>
      <c r="CE316" s="109">
        <f t="shared" si="275"/>
        <v>0</v>
      </c>
      <c r="CJ316" s="109">
        <f t="shared" si="276"/>
        <v>0</v>
      </c>
      <c r="CQ316" s="109">
        <f t="shared" si="277"/>
        <v>0</v>
      </c>
      <c r="CV316" s="109">
        <f t="shared" si="278"/>
        <v>0</v>
      </c>
      <c r="DA316" s="109">
        <f t="shared" si="279"/>
        <v>0</v>
      </c>
      <c r="DF316" s="109">
        <f t="shared" si="280"/>
        <v>0</v>
      </c>
      <c r="DK316" s="109">
        <f t="shared" si="281"/>
        <v>0</v>
      </c>
      <c r="DP316" s="109">
        <f t="shared" si="282"/>
        <v>0</v>
      </c>
      <c r="DU316" s="109">
        <f t="shared" si="283"/>
        <v>0</v>
      </c>
      <c r="DZ316" s="109">
        <f t="shared" si="284"/>
        <v>0</v>
      </c>
      <c r="EE316" s="109">
        <f t="shared" si="285"/>
        <v>0</v>
      </c>
      <c r="EF316" s="3"/>
      <c r="EG316" s="3"/>
      <c r="EH316" s="3"/>
      <c r="EI316" s="3"/>
      <c r="EJ316" s="109">
        <f t="shared" si="286"/>
        <v>0</v>
      </c>
      <c r="EK316" s="3">
        <f t="shared" si="287"/>
        <v>706</v>
      </c>
      <c r="EL316" t="str">
        <f>+VLOOKUP(A316,'[1]Listado jugadores VALORES'!$A:$D,4,FALSE)</f>
        <v>Defensa</v>
      </c>
      <c r="EM316">
        <f>+VLOOKUP(EK316,Clubes!$A:$O,15,FALSE)</f>
        <v>1</v>
      </c>
      <c r="EN316">
        <f>+VLOOKUP(EK316,Clubes!$A:$M,13,FALSE)</f>
        <v>2</v>
      </c>
      <c r="EO316">
        <f t="shared" si="251"/>
        <v>0</v>
      </c>
      <c r="EP316">
        <f t="shared" si="252"/>
        <v>0</v>
      </c>
      <c r="EQ316">
        <f t="shared" si="253"/>
        <v>0</v>
      </c>
      <c r="ER316">
        <f t="shared" si="254"/>
        <v>0</v>
      </c>
      <c r="ES316">
        <f t="shared" si="255"/>
        <v>0</v>
      </c>
      <c r="ET316">
        <f t="shared" si="256"/>
        <v>0</v>
      </c>
      <c r="EU316">
        <f t="shared" si="257"/>
        <v>0</v>
      </c>
      <c r="EV316">
        <f t="shared" si="258"/>
        <v>0</v>
      </c>
      <c r="EW316">
        <f t="shared" si="259"/>
        <v>0</v>
      </c>
      <c r="EX316">
        <f t="shared" si="260"/>
        <v>0</v>
      </c>
      <c r="EY316">
        <f t="shared" si="261"/>
        <v>0</v>
      </c>
      <c r="EZ316">
        <f t="shared" si="262"/>
        <v>0</v>
      </c>
      <c r="FA316">
        <f t="shared" si="263"/>
        <v>0</v>
      </c>
      <c r="FB316">
        <f t="shared" si="264"/>
        <v>0</v>
      </c>
      <c r="FC316">
        <f t="shared" si="265"/>
        <v>0</v>
      </c>
    </row>
    <row r="317" spans="1:159">
      <c r="A317" s="152">
        <v>1975</v>
      </c>
      <c r="B317" s="149" t="s">
        <v>427</v>
      </c>
      <c r="C317" s="151">
        <v>7</v>
      </c>
      <c r="D317">
        <v>1</v>
      </c>
      <c r="E317" s="5">
        <v>6</v>
      </c>
      <c r="F317" s="5">
        <v>34</v>
      </c>
      <c r="G317" s="5">
        <v>1</v>
      </c>
      <c r="H317" s="5">
        <v>77</v>
      </c>
      <c r="K317" s="109">
        <f t="shared" si="266"/>
        <v>0</v>
      </c>
      <c r="M317" s="109">
        <f t="shared" si="267"/>
        <v>0</v>
      </c>
      <c r="N317" s="4">
        <v>34</v>
      </c>
      <c r="X317" s="109">
        <f t="shared" si="268"/>
        <v>1</v>
      </c>
      <c r="Y317" s="3">
        <v>1</v>
      </c>
      <c r="AI317" s="109">
        <f t="shared" si="269"/>
        <v>1</v>
      </c>
      <c r="AJ317" s="3">
        <v>2</v>
      </c>
      <c r="AT317" s="109">
        <f t="shared" si="270"/>
        <v>1</v>
      </c>
      <c r="BA317" s="109">
        <f t="shared" si="271"/>
        <v>0</v>
      </c>
      <c r="BB317" s="113">
        <v>0</v>
      </c>
      <c r="BC317" s="113"/>
      <c r="BD317" s="113"/>
      <c r="BE317" s="113"/>
      <c r="BF317" s="113"/>
      <c r="BG317" s="113"/>
      <c r="BH317" s="113"/>
      <c r="BI317" s="113"/>
      <c r="BJ317" s="113"/>
      <c r="BK317" s="113"/>
      <c r="BL317" s="109">
        <f t="shared" si="272"/>
        <v>0</v>
      </c>
      <c r="BW317" s="109">
        <f t="shared" si="273"/>
        <v>0</v>
      </c>
      <c r="BZ317" s="109">
        <f t="shared" si="274"/>
        <v>0</v>
      </c>
      <c r="CA317" s="3"/>
      <c r="CB317" s="3"/>
      <c r="CC317" s="3"/>
      <c r="CD317" s="3"/>
      <c r="CE317" s="109">
        <f t="shared" si="275"/>
        <v>0</v>
      </c>
      <c r="CJ317" s="109">
        <f t="shared" si="276"/>
        <v>0</v>
      </c>
      <c r="CQ317" s="109">
        <f t="shared" si="277"/>
        <v>0</v>
      </c>
      <c r="CV317" s="109">
        <f t="shared" si="278"/>
        <v>0</v>
      </c>
      <c r="DA317" s="109">
        <f t="shared" si="279"/>
        <v>0</v>
      </c>
      <c r="DF317" s="109">
        <f t="shared" si="280"/>
        <v>0</v>
      </c>
      <c r="DK317" s="109">
        <f t="shared" si="281"/>
        <v>0</v>
      </c>
      <c r="DP317" s="109">
        <f t="shared" si="282"/>
        <v>0</v>
      </c>
      <c r="DU317" s="109">
        <f t="shared" si="283"/>
        <v>0</v>
      </c>
      <c r="DZ317" s="109">
        <f t="shared" si="284"/>
        <v>0</v>
      </c>
      <c r="EE317" s="109">
        <f t="shared" si="285"/>
        <v>0</v>
      </c>
      <c r="EF317" s="3"/>
      <c r="EG317" s="3"/>
      <c r="EH317" s="3"/>
      <c r="EI317" s="3"/>
      <c r="EJ317" s="109">
        <f t="shared" si="286"/>
        <v>0</v>
      </c>
      <c r="EK317" s="3">
        <f t="shared" si="287"/>
        <v>706</v>
      </c>
      <c r="EL317" t="str">
        <f>+VLOOKUP(A317,'[1]Listado jugadores VALORES'!$A:$D,4,FALSE)</f>
        <v>Delantero</v>
      </c>
      <c r="EM317">
        <f>+VLOOKUP(EK317,Clubes!$A:$O,15,FALSE)</f>
        <v>1</v>
      </c>
      <c r="EN317">
        <f>+VLOOKUP(EK317,Clubes!$A:$M,13,FALSE)</f>
        <v>2</v>
      </c>
      <c r="EO317">
        <f t="shared" si="251"/>
        <v>2</v>
      </c>
      <c r="EP317">
        <f t="shared" si="252"/>
        <v>2</v>
      </c>
      <c r="EQ317">
        <f t="shared" si="253"/>
        <v>0</v>
      </c>
      <c r="ER317">
        <f t="shared" si="254"/>
        <v>0</v>
      </c>
      <c r="ES317">
        <f t="shared" si="255"/>
        <v>4</v>
      </c>
      <c r="ET317">
        <f t="shared" si="256"/>
        <v>0</v>
      </c>
      <c r="EU317">
        <f t="shared" si="257"/>
        <v>0</v>
      </c>
      <c r="EV317">
        <f t="shared" si="258"/>
        <v>0</v>
      </c>
      <c r="EW317">
        <f t="shared" si="259"/>
        <v>0</v>
      </c>
      <c r="EX317">
        <f t="shared" si="260"/>
        <v>0</v>
      </c>
      <c r="EY317">
        <f t="shared" si="261"/>
        <v>0</v>
      </c>
      <c r="EZ317">
        <f t="shared" si="262"/>
        <v>0</v>
      </c>
      <c r="FA317">
        <f t="shared" si="263"/>
        <v>0</v>
      </c>
      <c r="FB317">
        <f t="shared" si="264"/>
        <v>0</v>
      </c>
      <c r="FC317">
        <f t="shared" si="265"/>
        <v>8</v>
      </c>
    </row>
    <row r="318" spans="1:159">
      <c r="A318" s="151">
        <v>772</v>
      </c>
      <c r="B318" s="151" t="s">
        <v>428</v>
      </c>
      <c r="C318" s="151">
        <v>7</v>
      </c>
      <c r="D318">
        <v>1</v>
      </c>
      <c r="E318" s="5">
        <v>6</v>
      </c>
      <c r="F318" s="5">
        <v>34</v>
      </c>
      <c r="G318" s="5">
        <v>2</v>
      </c>
      <c r="K318" s="109">
        <f t="shared" si="266"/>
        <v>0</v>
      </c>
      <c r="M318" s="109">
        <f t="shared" si="267"/>
        <v>0</v>
      </c>
      <c r="X318" s="109">
        <f t="shared" si="268"/>
        <v>0</v>
      </c>
      <c r="AI318" s="109">
        <f t="shared" si="269"/>
        <v>0</v>
      </c>
      <c r="AT318" s="109">
        <f t="shared" si="270"/>
        <v>0</v>
      </c>
      <c r="BA318" s="109">
        <f t="shared" si="271"/>
        <v>0</v>
      </c>
      <c r="BB318" s="113"/>
      <c r="BC318" s="113"/>
      <c r="BD318" s="113"/>
      <c r="BE318" s="113"/>
      <c r="BF318" s="113"/>
      <c r="BG318" s="113"/>
      <c r="BH318" s="113"/>
      <c r="BI318" s="113"/>
      <c r="BJ318" s="113"/>
      <c r="BK318" s="113"/>
      <c r="BL318" s="109">
        <f t="shared" si="272"/>
        <v>0</v>
      </c>
      <c r="BW318" s="109">
        <f t="shared" si="273"/>
        <v>0</v>
      </c>
      <c r="BZ318" s="109">
        <f t="shared" si="274"/>
        <v>0</v>
      </c>
      <c r="CA318" s="3"/>
      <c r="CB318" s="3"/>
      <c r="CC318" s="3"/>
      <c r="CD318" s="3"/>
      <c r="CE318" s="109">
        <f t="shared" si="275"/>
        <v>0</v>
      </c>
      <c r="CJ318" s="109">
        <f t="shared" si="276"/>
        <v>0</v>
      </c>
      <c r="CQ318" s="109">
        <f t="shared" si="277"/>
        <v>0</v>
      </c>
      <c r="CV318" s="109">
        <f t="shared" si="278"/>
        <v>0</v>
      </c>
      <c r="DA318" s="109">
        <f t="shared" si="279"/>
        <v>0</v>
      </c>
      <c r="DF318" s="109">
        <f t="shared" si="280"/>
        <v>0</v>
      </c>
      <c r="DK318" s="109">
        <f t="shared" si="281"/>
        <v>0</v>
      </c>
      <c r="DP318" s="109">
        <f t="shared" si="282"/>
        <v>0</v>
      </c>
      <c r="DU318" s="109">
        <f t="shared" si="283"/>
        <v>0</v>
      </c>
      <c r="DZ318" s="109">
        <f t="shared" si="284"/>
        <v>0</v>
      </c>
      <c r="EE318" s="109">
        <f t="shared" si="285"/>
        <v>0</v>
      </c>
      <c r="EF318" s="3"/>
      <c r="EG318" s="3"/>
      <c r="EH318" s="3"/>
      <c r="EI318" s="3"/>
      <c r="EJ318" s="109">
        <f t="shared" si="286"/>
        <v>0</v>
      </c>
      <c r="EK318" s="3">
        <f t="shared" si="287"/>
        <v>706</v>
      </c>
      <c r="EL318" t="str">
        <f>+VLOOKUP(A318,'[1]Listado jugadores VALORES'!$A:$D,4,FALSE)</f>
        <v>Defensa</v>
      </c>
      <c r="EM318">
        <f>+VLOOKUP(EK318,Clubes!$A:$O,15,FALSE)</f>
        <v>1</v>
      </c>
      <c r="EN318">
        <f>+VLOOKUP(EK318,Clubes!$A:$M,13,FALSE)</f>
        <v>2</v>
      </c>
      <c r="EO318">
        <f t="shared" si="251"/>
        <v>1</v>
      </c>
      <c r="EP318">
        <f t="shared" si="252"/>
        <v>0</v>
      </c>
      <c r="EQ318">
        <f t="shared" si="253"/>
        <v>0</v>
      </c>
      <c r="ER318">
        <f t="shared" si="254"/>
        <v>0</v>
      </c>
      <c r="ES318">
        <f t="shared" si="255"/>
        <v>0</v>
      </c>
      <c r="ET318">
        <f t="shared" si="256"/>
        <v>0</v>
      </c>
      <c r="EU318">
        <f t="shared" si="257"/>
        <v>0</v>
      </c>
      <c r="EV318">
        <f t="shared" si="258"/>
        <v>0</v>
      </c>
      <c r="EW318">
        <f t="shared" si="259"/>
        <v>0</v>
      </c>
      <c r="EX318">
        <f t="shared" si="260"/>
        <v>0</v>
      </c>
      <c r="EY318">
        <f t="shared" si="261"/>
        <v>0</v>
      </c>
      <c r="EZ318">
        <f t="shared" si="262"/>
        <v>0</v>
      </c>
      <c r="FA318">
        <f t="shared" si="263"/>
        <v>0</v>
      </c>
      <c r="FB318">
        <f t="shared" si="264"/>
        <v>0</v>
      </c>
      <c r="FC318">
        <f t="shared" si="265"/>
        <v>1</v>
      </c>
    </row>
    <row r="319" spans="1:159">
      <c r="A319" s="151">
        <v>415</v>
      </c>
      <c r="B319" s="151" t="s">
        <v>429</v>
      </c>
      <c r="C319" s="151">
        <v>7</v>
      </c>
      <c r="D319">
        <v>1</v>
      </c>
      <c r="E319" s="5">
        <v>6</v>
      </c>
      <c r="F319" s="5">
        <v>34</v>
      </c>
      <c r="G319" s="5">
        <v>3</v>
      </c>
      <c r="K319" s="109">
        <f t="shared" si="266"/>
        <v>0</v>
      </c>
      <c r="M319" s="109">
        <f t="shared" si="267"/>
        <v>0</v>
      </c>
      <c r="X319" s="109">
        <f t="shared" si="268"/>
        <v>0</v>
      </c>
      <c r="AI319" s="109">
        <f t="shared" si="269"/>
        <v>0</v>
      </c>
      <c r="AT319" s="109">
        <f t="shared" si="270"/>
        <v>0</v>
      </c>
      <c r="BA319" s="109">
        <f t="shared" si="271"/>
        <v>0</v>
      </c>
      <c r="BB319" s="113"/>
      <c r="BC319" s="113"/>
      <c r="BD319" s="113"/>
      <c r="BE319" s="113"/>
      <c r="BF319" s="113"/>
      <c r="BG319" s="113"/>
      <c r="BH319" s="113"/>
      <c r="BI319" s="113"/>
      <c r="BJ319" s="113"/>
      <c r="BK319" s="113"/>
      <c r="BL319" s="109">
        <f t="shared" si="272"/>
        <v>0</v>
      </c>
      <c r="BW319" s="109">
        <f t="shared" si="273"/>
        <v>0</v>
      </c>
      <c r="BZ319" s="109">
        <f t="shared" si="274"/>
        <v>0</v>
      </c>
      <c r="CA319" s="3"/>
      <c r="CB319" s="3"/>
      <c r="CC319" s="3"/>
      <c r="CD319" s="3"/>
      <c r="CE319" s="109">
        <f t="shared" si="275"/>
        <v>0</v>
      </c>
      <c r="CJ319" s="109">
        <f t="shared" si="276"/>
        <v>0</v>
      </c>
      <c r="CQ319" s="109">
        <f t="shared" si="277"/>
        <v>0</v>
      </c>
      <c r="CV319" s="109">
        <f t="shared" si="278"/>
        <v>0</v>
      </c>
      <c r="DA319" s="109">
        <f t="shared" si="279"/>
        <v>0</v>
      </c>
      <c r="DF319" s="109">
        <f t="shared" si="280"/>
        <v>0</v>
      </c>
      <c r="DK319" s="109">
        <f t="shared" si="281"/>
        <v>0</v>
      </c>
      <c r="DP319" s="109">
        <f t="shared" si="282"/>
        <v>0</v>
      </c>
      <c r="DU319" s="109">
        <f t="shared" si="283"/>
        <v>0</v>
      </c>
      <c r="DZ319" s="109">
        <f t="shared" si="284"/>
        <v>0</v>
      </c>
      <c r="EE319" s="109">
        <f t="shared" si="285"/>
        <v>0</v>
      </c>
      <c r="EF319" s="3"/>
      <c r="EG319" s="3"/>
      <c r="EH319" s="3"/>
      <c r="EI319" s="3"/>
      <c r="EJ319" s="109">
        <f t="shared" si="286"/>
        <v>0</v>
      </c>
      <c r="EK319" s="3">
        <f t="shared" si="287"/>
        <v>706</v>
      </c>
      <c r="EL319" t="str">
        <f>+VLOOKUP(A319,'[1]Listado jugadores VALORES'!$A:$D,4,FALSE)</f>
        <v>Delantero</v>
      </c>
      <c r="EM319">
        <f>+VLOOKUP(EK319,Clubes!$A:$O,15,FALSE)</f>
        <v>1</v>
      </c>
      <c r="EN319">
        <f>+VLOOKUP(EK319,Clubes!$A:$M,13,FALSE)</f>
        <v>2</v>
      </c>
      <c r="EO319">
        <f t="shared" si="251"/>
        <v>0</v>
      </c>
      <c r="EP319">
        <f t="shared" si="252"/>
        <v>0</v>
      </c>
      <c r="EQ319">
        <f t="shared" si="253"/>
        <v>0</v>
      </c>
      <c r="ER319">
        <f t="shared" si="254"/>
        <v>0</v>
      </c>
      <c r="ES319">
        <f t="shared" si="255"/>
        <v>0</v>
      </c>
      <c r="ET319">
        <f t="shared" si="256"/>
        <v>0</v>
      </c>
      <c r="EU319">
        <f t="shared" si="257"/>
        <v>0</v>
      </c>
      <c r="EV319">
        <f t="shared" si="258"/>
        <v>0</v>
      </c>
      <c r="EW319">
        <f t="shared" si="259"/>
        <v>0</v>
      </c>
      <c r="EX319">
        <f t="shared" si="260"/>
        <v>0</v>
      </c>
      <c r="EY319">
        <f t="shared" si="261"/>
        <v>0</v>
      </c>
      <c r="EZ319">
        <f t="shared" si="262"/>
        <v>0</v>
      </c>
      <c r="FA319">
        <f t="shared" si="263"/>
        <v>0</v>
      </c>
      <c r="FB319">
        <f t="shared" si="264"/>
        <v>0</v>
      </c>
      <c r="FC319">
        <f t="shared" si="265"/>
        <v>0</v>
      </c>
    </row>
    <row r="320" spans="1:159">
      <c r="A320" s="151">
        <v>426</v>
      </c>
      <c r="B320" s="151" t="s">
        <v>430</v>
      </c>
      <c r="C320" s="151">
        <v>7</v>
      </c>
      <c r="D320">
        <v>1</v>
      </c>
      <c r="E320" s="5">
        <v>6</v>
      </c>
      <c r="F320" s="5">
        <v>34</v>
      </c>
      <c r="G320" s="5">
        <v>1</v>
      </c>
      <c r="H320" s="5">
        <v>84</v>
      </c>
      <c r="I320" s="4">
        <v>84</v>
      </c>
      <c r="K320" s="109">
        <f t="shared" si="266"/>
        <v>1</v>
      </c>
      <c r="M320" s="109">
        <f t="shared" si="267"/>
        <v>0</v>
      </c>
      <c r="X320" s="109">
        <f t="shared" si="268"/>
        <v>0</v>
      </c>
      <c r="AI320" s="109">
        <f t="shared" si="269"/>
        <v>0</v>
      </c>
      <c r="AT320" s="109">
        <f t="shared" si="270"/>
        <v>0</v>
      </c>
      <c r="BA320" s="109">
        <f t="shared" si="271"/>
        <v>0</v>
      </c>
      <c r="BB320" s="113"/>
      <c r="BC320" s="113"/>
      <c r="BD320" s="113"/>
      <c r="BE320" s="113"/>
      <c r="BF320" s="113"/>
      <c r="BG320" s="113"/>
      <c r="BH320" s="113"/>
      <c r="BI320" s="113"/>
      <c r="BJ320" s="113"/>
      <c r="BK320" s="113"/>
      <c r="BL320" s="109">
        <f t="shared" si="272"/>
        <v>0</v>
      </c>
      <c r="BW320" s="109">
        <f t="shared" si="273"/>
        <v>0</v>
      </c>
      <c r="BZ320" s="109">
        <f t="shared" si="274"/>
        <v>0</v>
      </c>
      <c r="CA320" s="3"/>
      <c r="CB320" s="3"/>
      <c r="CC320" s="3"/>
      <c r="CD320" s="3"/>
      <c r="CE320" s="109">
        <f t="shared" si="275"/>
        <v>0</v>
      </c>
      <c r="CJ320" s="109">
        <f t="shared" si="276"/>
        <v>0</v>
      </c>
      <c r="CQ320" s="109">
        <f t="shared" si="277"/>
        <v>0</v>
      </c>
      <c r="CV320" s="109">
        <f t="shared" si="278"/>
        <v>0</v>
      </c>
      <c r="DA320" s="109">
        <f t="shared" si="279"/>
        <v>0</v>
      </c>
      <c r="DF320" s="109">
        <f t="shared" si="280"/>
        <v>0</v>
      </c>
      <c r="DK320" s="109">
        <f t="shared" si="281"/>
        <v>0</v>
      </c>
      <c r="DP320" s="109">
        <f t="shared" si="282"/>
        <v>0</v>
      </c>
      <c r="DU320" s="109">
        <f t="shared" si="283"/>
        <v>0</v>
      </c>
      <c r="DZ320" s="109">
        <f t="shared" si="284"/>
        <v>0</v>
      </c>
      <c r="EE320" s="109">
        <f t="shared" si="285"/>
        <v>0</v>
      </c>
      <c r="EF320" s="3"/>
      <c r="EG320" s="3"/>
      <c r="EH320" s="3"/>
      <c r="EI320" s="3"/>
      <c r="EJ320" s="109">
        <f t="shared" si="286"/>
        <v>0</v>
      </c>
      <c r="EK320" s="3">
        <f t="shared" si="287"/>
        <v>706</v>
      </c>
      <c r="EL320" t="str">
        <f>+VLOOKUP(A320,'[1]Listado jugadores VALORES'!$A:$D,4,FALSE)</f>
        <v>Volante</v>
      </c>
      <c r="EM320">
        <f>+VLOOKUP(EK320,Clubes!$A:$O,15,FALSE)</f>
        <v>1</v>
      </c>
      <c r="EN320">
        <f>+VLOOKUP(EK320,Clubes!$A:$M,13,FALSE)</f>
        <v>2</v>
      </c>
      <c r="EO320">
        <f t="shared" si="251"/>
        <v>2</v>
      </c>
      <c r="EP320">
        <f t="shared" si="252"/>
        <v>2</v>
      </c>
      <c r="EQ320">
        <f t="shared" si="253"/>
        <v>-1</v>
      </c>
      <c r="ER320">
        <f t="shared" si="254"/>
        <v>0</v>
      </c>
      <c r="ES320">
        <f t="shared" si="255"/>
        <v>0</v>
      </c>
      <c r="ET320">
        <f t="shared" si="256"/>
        <v>0</v>
      </c>
      <c r="EU320">
        <f t="shared" si="257"/>
        <v>0</v>
      </c>
      <c r="EV320">
        <f t="shared" si="258"/>
        <v>0</v>
      </c>
      <c r="EW320">
        <f t="shared" si="259"/>
        <v>0</v>
      </c>
      <c r="EX320">
        <f t="shared" si="260"/>
        <v>0</v>
      </c>
      <c r="EY320">
        <f t="shared" si="261"/>
        <v>0</v>
      </c>
      <c r="EZ320">
        <f t="shared" si="262"/>
        <v>0</v>
      </c>
      <c r="FA320">
        <f t="shared" si="263"/>
        <v>0</v>
      </c>
      <c r="FB320">
        <f t="shared" si="264"/>
        <v>0</v>
      </c>
      <c r="FC320">
        <f t="shared" si="265"/>
        <v>3</v>
      </c>
    </row>
    <row r="321" spans="1:159">
      <c r="A321" s="151">
        <v>433</v>
      </c>
      <c r="B321" s="151" t="s">
        <v>431</v>
      </c>
      <c r="C321" s="151">
        <v>7</v>
      </c>
      <c r="D321">
        <v>1</v>
      </c>
      <c r="E321" s="5">
        <v>6</v>
      </c>
      <c r="F321" s="5">
        <v>34</v>
      </c>
      <c r="G321" s="5">
        <v>2</v>
      </c>
      <c r="H321" s="5">
        <f>90-77</f>
        <v>13</v>
      </c>
      <c r="K321" s="109">
        <f t="shared" si="266"/>
        <v>0</v>
      </c>
      <c r="M321" s="109">
        <f t="shared" si="267"/>
        <v>0</v>
      </c>
      <c r="X321" s="109">
        <f t="shared" si="268"/>
        <v>0</v>
      </c>
      <c r="AI321" s="109">
        <f t="shared" si="269"/>
        <v>0</v>
      </c>
      <c r="AT321" s="109">
        <f t="shared" si="270"/>
        <v>0</v>
      </c>
      <c r="BA321" s="109">
        <f t="shared" si="271"/>
        <v>0</v>
      </c>
      <c r="BB321" s="113"/>
      <c r="BC321" s="113"/>
      <c r="BD321" s="113"/>
      <c r="BE321" s="113"/>
      <c r="BF321" s="113"/>
      <c r="BG321" s="113"/>
      <c r="BH321" s="113"/>
      <c r="BI321" s="113"/>
      <c r="BJ321" s="113"/>
      <c r="BK321" s="113"/>
      <c r="BL321" s="109">
        <f t="shared" si="272"/>
        <v>0</v>
      </c>
      <c r="BW321" s="109">
        <f t="shared" si="273"/>
        <v>0</v>
      </c>
      <c r="BZ321" s="109">
        <f t="shared" si="274"/>
        <v>0</v>
      </c>
      <c r="CA321" s="3"/>
      <c r="CB321" s="3"/>
      <c r="CC321" s="3"/>
      <c r="CD321" s="3"/>
      <c r="CE321" s="109">
        <f t="shared" si="275"/>
        <v>0</v>
      </c>
      <c r="CJ321" s="109">
        <f t="shared" si="276"/>
        <v>0</v>
      </c>
      <c r="CQ321" s="109">
        <f t="shared" si="277"/>
        <v>0</v>
      </c>
      <c r="CV321" s="109">
        <f t="shared" si="278"/>
        <v>0</v>
      </c>
      <c r="DA321" s="109">
        <f t="shared" si="279"/>
        <v>0</v>
      </c>
      <c r="DF321" s="109">
        <f t="shared" si="280"/>
        <v>0</v>
      </c>
      <c r="DK321" s="109">
        <f t="shared" si="281"/>
        <v>0</v>
      </c>
      <c r="DP321" s="109">
        <f t="shared" si="282"/>
        <v>0</v>
      </c>
      <c r="DU321" s="109">
        <f t="shared" si="283"/>
        <v>0</v>
      </c>
      <c r="DZ321" s="109">
        <f t="shared" si="284"/>
        <v>0</v>
      </c>
      <c r="EE321" s="109">
        <f t="shared" si="285"/>
        <v>0</v>
      </c>
      <c r="EF321" s="3"/>
      <c r="EG321" s="3"/>
      <c r="EH321" s="3"/>
      <c r="EI321" s="3"/>
      <c r="EJ321" s="109">
        <f t="shared" si="286"/>
        <v>0</v>
      </c>
      <c r="EK321" s="3">
        <f t="shared" si="287"/>
        <v>706</v>
      </c>
      <c r="EL321" t="str">
        <f>+VLOOKUP(A321,'[1]Listado jugadores VALORES'!$A:$D,4,FALSE)</f>
        <v>Delantero</v>
      </c>
      <c r="EM321">
        <f>+VLOOKUP(EK321,Clubes!$A:$O,15,FALSE)</f>
        <v>1</v>
      </c>
      <c r="EN321">
        <f>+VLOOKUP(EK321,Clubes!$A:$M,13,FALSE)</f>
        <v>2</v>
      </c>
      <c r="EO321">
        <f t="shared" si="251"/>
        <v>1</v>
      </c>
      <c r="EP321">
        <f t="shared" si="252"/>
        <v>1</v>
      </c>
      <c r="EQ321">
        <f t="shared" si="253"/>
        <v>0</v>
      </c>
      <c r="ER321">
        <f t="shared" si="254"/>
        <v>0</v>
      </c>
      <c r="ES321">
        <f t="shared" si="255"/>
        <v>0</v>
      </c>
      <c r="ET321">
        <f t="shared" si="256"/>
        <v>0</v>
      </c>
      <c r="EU321">
        <f t="shared" si="257"/>
        <v>0</v>
      </c>
      <c r="EV321">
        <f t="shared" si="258"/>
        <v>0</v>
      </c>
      <c r="EW321">
        <f t="shared" si="259"/>
        <v>0</v>
      </c>
      <c r="EX321">
        <f t="shared" si="260"/>
        <v>0</v>
      </c>
      <c r="EY321">
        <f t="shared" si="261"/>
        <v>0</v>
      </c>
      <c r="EZ321">
        <f t="shared" si="262"/>
        <v>0</v>
      </c>
      <c r="FA321">
        <f t="shared" si="263"/>
        <v>0</v>
      </c>
      <c r="FB321">
        <f t="shared" si="264"/>
        <v>0</v>
      </c>
      <c r="FC321">
        <f t="shared" si="265"/>
        <v>2</v>
      </c>
    </row>
    <row r="322" spans="1:159">
      <c r="A322" s="151">
        <v>847</v>
      </c>
      <c r="B322" s="151" t="s">
        <v>432</v>
      </c>
      <c r="C322" s="151">
        <v>7</v>
      </c>
      <c r="D322">
        <v>1</v>
      </c>
      <c r="E322" s="5">
        <v>6</v>
      </c>
      <c r="F322" s="5">
        <v>34</v>
      </c>
      <c r="G322" s="5">
        <v>2</v>
      </c>
      <c r="K322" s="109">
        <f t="shared" si="266"/>
        <v>0</v>
      </c>
      <c r="M322" s="109">
        <f t="shared" si="267"/>
        <v>0</v>
      </c>
      <c r="X322" s="109">
        <f t="shared" si="268"/>
        <v>0</v>
      </c>
      <c r="AI322" s="109">
        <f t="shared" si="269"/>
        <v>0</v>
      </c>
      <c r="AT322" s="109">
        <f t="shared" si="270"/>
        <v>0</v>
      </c>
      <c r="BA322" s="109">
        <f t="shared" si="271"/>
        <v>0</v>
      </c>
      <c r="BB322" s="113"/>
      <c r="BC322" s="113"/>
      <c r="BD322" s="113"/>
      <c r="BE322" s="113"/>
      <c r="BF322" s="113"/>
      <c r="BG322" s="113"/>
      <c r="BH322" s="113"/>
      <c r="BI322" s="113"/>
      <c r="BJ322" s="113"/>
      <c r="BK322" s="113"/>
      <c r="BL322" s="109">
        <f t="shared" si="272"/>
        <v>0</v>
      </c>
      <c r="BW322" s="109">
        <f t="shared" si="273"/>
        <v>0</v>
      </c>
      <c r="BZ322" s="109">
        <f t="shared" si="274"/>
        <v>0</v>
      </c>
      <c r="CA322" s="3"/>
      <c r="CB322" s="3"/>
      <c r="CC322" s="3"/>
      <c r="CD322" s="3"/>
      <c r="CE322" s="109">
        <f t="shared" si="275"/>
        <v>0</v>
      </c>
      <c r="CJ322" s="109">
        <f t="shared" si="276"/>
        <v>0</v>
      </c>
      <c r="CQ322" s="109">
        <f t="shared" si="277"/>
        <v>0</v>
      </c>
      <c r="CV322" s="109">
        <f t="shared" si="278"/>
        <v>0</v>
      </c>
      <c r="DA322" s="109">
        <f t="shared" si="279"/>
        <v>0</v>
      </c>
      <c r="DF322" s="109">
        <f t="shared" si="280"/>
        <v>0</v>
      </c>
      <c r="DK322" s="109">
        <f t="shared" si="281"/>
        <v>0</v>
      </c>
      <c r="DP322" s="109">
        <f t="shared" si="282"/>
        <v>0</v>
      </c>
      <c r="DU322" s="109">
        <f t="shared" si="283"/>
        <v>0</v>
      </c>
      <c r="DZ322" s="109">
        <f t="shared" si="284"/>
        <v>0</v>
      </c>
      <c r="EE322" s="109">
        <f t="shared" si="285"/>
        <v>0</v>
      </c>
      <c r="EF322" s="3"/>
      <c r="EG322" s="3"/>
      <c r="EH322" s="3"/>
      <c r="EI322" s="3"/>
      <c r="EJ322" s="109">
        <f t="shared" si="286"/>
        <v>0</v>
      </c>
      <c r="EK322" s="3">
        <f t="shared" si="287"/>
        <v>706</v>
      </c>
      <c r="EL322" t="str">
        <f>+VLOOKUP(A322,'[1]Listado jugadores VALORES'!$A:$D,4,FALSE)</f>
        <v>Delantero</v>
      </c>
      <c r="EM322">
        <f>+VLOOKUP(EK322,Clubes!$A:$O,15,FALSE)</f>
        <v>1</v>
      </c>
      <c r="EN322">
        <f>+VLOOKUP(EK322,Clubes!$A:$M,13,FALSE)</f>
        <v>2</v>
      </c>
      <c r="EO322">
        <f t="shared" si="251"/>
        <v>1</v>
      </c>
      <c r="EP322">
        <f t="shared" si="252"/>
        <v>0</v>
      </c>
      <c r="EQ322">
        <f t="shared" si="253"/>
        <v>0</v>
      </c>
      <c r="ER322">
        <f t="shared" si="254"/>
        <v>0</v>
      </c>
      <c r="ES322">
        <f t="shared" si="255"/>
        <v>0</v>
      </c>
      <c r="ET322">
        <f t="shared" si="256"/>
        <v>0</v>
      </c>
      <c r="EU322">
        <f t="shared" si="257"/>
        <v>0</v>
      </c>
      <c r="EV322">
        <f t="shared" si="258"/>
        <v>0</v>
      </c>
      <c r="EW322">
        <f t="shared" si="259"/>
        <v>0</v>
      </c>
      <c r="EX322">
        <f t="shared" si="260"/>
        <v>0</v>
      </c>
      <c r="EY322">
        <f t="shared" si="261"/>
        <v>0</v>
      </c>
      <c r="EZ322">
        <f t="shared" si="262"/>
        <v>0</v>
      </c>
      <c r="FA322">
        <f t="shared" si="263"/>
        <v>0</v>
      </c>
      <c r="FB322">
        <f t="shared" si="264"/>
        <v>0</v>
      </c>
      <c r="FC322">
        <f t="shared" si="265"/>
        <v>1</v>
      </c>
    </row>
    <row r="323" spans="1:159">
      <c r="A323" s="151">
        <v>1023</v>
      </c>
      <c r="B323" s="153" t="s">
        <v>433</v>
      </c>
      <c r="C323" s="151">
        <v>7</v>
      </c>
      <c r="D323">
        <v>1</v>
      </c>
      <c r="E323" s="5">
        <v>6</v>
      </c>
      <c r="F323" s="5">
        <v>34</v>
      </c>
      <c r="G323" s="5">
        <v>2</v>
      </c>
      <c r="K323" s="109">
        <f t="shared" si="266"/>
        <v>0</v>
      </c>
      <c r="M323" s="109">
        <f t="shared" si="267"/>
        <v>0</v>
      </c>
      <c r="X323" s="109">
        <f t="shared" si="268"/>
        <v>0</v>
      </c>
      <c r="AI323" s="109">
        <f t="shared" si="269"/>
        <v>0</v>
      </c>
      <c r="AT323" s="109">
        <f t="shared" si="270"/>
        <v>0</v>
      </c>
      <c r="BA323" s="109">
        <f t="shared" si="271"/>
        <v>0</v>
      </c>
      <c r="BB323" s="113"/>
      <c r="BC323" s="113"/>
      <c r="BD323" s="113"/>
      <c r="BE323" s="113"/>
      <c r="BF323" s="113"/>
      <c r="BG323" s="113"/>
      <c r="BH323" s="113"/>
      <c r="BI323" s="113"/>
      <c r="BJ323" s="113"/>
      <c r="BK323" s="113"/>
      <c r="BL323" s="109">
        <f t="shared" si="272"/>
        <v>0</v>
      </c>
      <c r="BW323" s="109">
        <f t="shared" si="273"/>
        <v>0</v>
      </c>
      <c r="BZ323" s="109">
        <f t="shared" si="274"/>
        <v>0</v>
      </c>
      <c r="CA323" s="3"/>
      <c r="CB323" s="3"/>
      <c r="CC323" s="3"/>
      <c r="CD323" s="3"/>
      <c r="CE323" s="109">
        <f t="shared" si="275"/>
        <v>0</v>
      </c>
      <c r="CJ323" s="109">
        <f t="shared" si="276"/>
        <v>0</v>
      </c>
      <c r="CQ323" s="109">
        <f t="shared" si="277"/>
        <v>0</v>
      </c>
      <c r="CV323" s="109">
        <f t="shared" si="278"/>
        <v>0</v>
      </c>
      <c r="DA323" s="109">
        <f t="shared" si="279"/>
        <v>0</v>
      </c>
      <c r="DF323" s="109">
        <f t="shared" si="280"/>
        <v>0</v>
      </c>
      <c r="DK323" s="109">
        <f t="shared" si="281"/>
        <v>0</v>
      </c>
      <c r="DP323" s="109">
        <f t="shared" si="282"/>
        <v>0</v>
      </c>
      <c r="DU323" s="109">
        <f t="shared" si="283"/>
        <v>0</v>
      </c>
      <c r="DZ323" s="109">
        <f t="shared" si="284"/>
        <v>0</v>
      </c>
      <c r="EE323" s="109">
        <f t="shared" si="285"/>
        <v>0</v>
      </c>
      <c r="EF323" s="3"/>
      <c r="EG323" s="3"/>
      <c r="EH323" s="3"/>
      <c r="EI323" s="3"/>
      <c r="EJ323" s="109">
        <f t="shared" si="286"/>
        <v>0</v>
      </c>
      <c r="EK323" s="3">
        <f t="shared" si="287"/>
        <v>706</v>
      </c>
      <c r="EL323" t="str">
        <f>+VLOOKUP(A323,'[1]Listado jugadores VALORES'!$A:$D,4,FALSE)</f>
        <v>Portero</v>
      </c>
      <c r="EM323">
        <f>+VLOOKUP(EK323,Clubes!$A:$O,15,FALSE)</f>
        <v>1</v>
      </c>
      <c r="EN323">
        <f>+VLOOKUP(EK323,Clubes!$A:$M,13,FALSE)</f>
        <v>2</v>
      </c>
      <c r="EO323">
        <f t="shared" si="251"/>
        <v>1</v>
      </c>
      <c r="EP323">
        <f t="shared" si="252"/>
        <v>0</v>
      </c>
      <c r="EQ323">
        <f t="shared" si="253"/>
        <v>0</v>
      </c>
      <c r="ER323">
        <f t="shared" si="254"/>
        <v>0</v>
      </c>
      <c r="ES323">
        <f t="shared" si="255"/>
        <v>0</v>
      </c>
      <c r="ET323">
        <f t="shared" si="256"/>
        <v>0</v>
      </c>
      <c r="EU323">
        <f t="shared" si="257"/>
        <v>0</v>
      </c>
      <c r="EV323">
        <f t="shared" si="258"/>
        <v>0</v>
      </c>
      <c r="EW323">
        <f t="shared" si="259"/>
        <v>0</v>
      </c>
      <c r="EX323">
        <f t="shared" si="260"/>
        <v>0</v>
      </c>
      <c r="EY323">
        <f t="shared" si="261"/>
        <v>0</v>
      </c>
      <c r="EZ323">
        <f t="shared" si="262"/>
        <v>0</v>
      </c>
      <c r="FA323">
        <f t="shared" si="263"/>
        <v>0</v>
      </c>
      <c r="FB323">
        <f t="shared" si="264"/>
        <v>0</v>
      </c>
      <c r="FC323">
        <f t="shared" si="265"/>
        <v>1</v>
      </c>
    </row>
    <row r="324" spans="1:159">
      <c r="A324" s="152">
        <v>785</v>
      </c>
      <c r="B324" s="149" t="s">
        <v>434</v>
      </c>
      <c r="C324" s="151">
        <v>7</v>
      </c>
      <c r="D324">
        <v>1</v>
      </c>
      <c r="E324" s="5">
        <v>6</v>
      </c>
      <c r="F324" s="5">
        <v>34</v>
      </c>
      <c r="G324" s="5">
        <v>3</v>
      </c>
      <c r="K324" s="109">
        <f t="shared" si="266"/>
        <v>0</v>
      </c>
      <c r="M324" s="109">
        <f t="shared" si="267"/>
        <v>0</v>
      </c>
      <c r="X324" s="109">
        <f t="shared" si="268"/>
        <v>0</v>
      </c>
      <c r="AI324" s="109">
        <f t="shared" si="269"/>
        <v>0</v>
      </c>
      <c r="AT324" s="109">
        <f t="shared" si="270"/>
        <v>0</v>
      </c>
      <c r="BA324" s="109">
        <f t="shared" si="271"/>
        <v>0</v>
      </c>
      <c r="BB324" s="113"/>
      <c r="BC324" s="113"/>
      <c r="BD324" s="113"/>
      <c r="BE324" s="113"/>
      <c r="BF324" s="113"/>
      <c r="BG324" s="113"/>
      <c r="BH324" s="113"/>
      <c r="BI324" s="113"/>
      <c r="BJ324" s="113"/>
      <c r="BK324" s="113"/>
      <c r="BL324" s="109">
        <f t="shared" si="272"/>
        <v>0</v>
      </c>
      <c r="BW324" s="109">
        <f t="shared" si="273"/>
        <v>0</v>
      </c>
      <c r="BZ324" s="109">
        <f t="shared" si="274"/>
        <v>0</v>
      </c>
      <c r="CA324" s="3"/>
      <c r="CB324" s="3"/>
      <c r="CC324" s="3"/>
      <c r="CD324" s="3"/>
      <c r="CE324" s="109">
        <f t="shared" si="275"/>
        <v>0</v>
      </c>
      <c r="CJ324" s="109">
        <f t="shared" si="276"/>
        <v>0</v>
      </c>
      <c r="CQ324" s="109">
        <f t="shared" si="277"/>
        <v>0</v>
      </c>
      <c r="CV324" s="109">
        <f t="shared" si="278"/>
        <v>0</v>
      </c>
      <c r="DA324" s="109">
        <f t="shared" si="279"/>
        <v>0</v>
      </c>
      <c r="DF324" s="109">
        <f t="shared" si="280"/>
        <v>0</v>
      </c>
      <c r="DK324" s="109">
        <f t="shared" si="281"/>
        <v>0</v>
      </c>
      <c r="DP324" s="109">
        <f t="shared" si="282"/>
        <v>0</v>
      </c>
      <c r="DU324" s="109">
        <f t="shared" si="283"/>
        <v>0</v>
      </c>
      <c r="DZ324" s="109">
        <f t="shared" si="284"/>
        <v>0</v>
      </c>
      <c r="EE324" s="109">
        <f t="shared" si="285"/>
        <v>0</v>
      </c>
      <c r="EF324" s="3"/>
      <c r="EG324" s="3"/>
      <c r="EH324" s="3"/>
      <c r="EI324" s="3"/>
      <c r="EJ324" s="109">
        <f t="shared" si="286"/>
        <v>0</v>
      </c>
      <c r="EK324" s="3">
        <f t="shared" si="287"/>
        <v>706</v>
      </c>
      <c r="EL324" t="str">
        <f>+VLOOKUP(A324,'[1]Listado jugadores VALORES'!$A:$D,4,FALSE)</f>
        <v>Defensa</v>
      </c>
      <c r="EM324">
        <f>+VLOOKUP(EK324,Clubes!$A:$O,15,FALSE)</f>
        <v>1</v>
      </c>
      <c r="EN324">
        <f>+VLOOKUP(EK324,Clubes!$A:$M,13,FALSE)</f>
        <v>2</v>
      </c>
      <c r="EO324">
        <f t="shared" ref="EO324:EO387" si="288">IF(G324=1,2,IF(G324=2,1,0))</f>
        <v>0</v>
      </c>
      <c r="EP324">
        <f t="shared" ref="EP324:EP387" si="289">+IF(H324=0,0,IF(H324&gt;=60,2,IF(H324&lt;60,1)))</f>
        <v>0</v>
      </c>
      <c r="EQ324">
        <f t="shared" ref="EQ324:EQ387" si="290">+IF(K324=0,0,IF(K324=1,-1,-2))</f>
        <v>0</v>
      </c>
      <c r="ER324">
        <f t="shared" ref="ER324:ER387" si="291">IF(AND(M324=1,K324=0),-3,IF(AND(M324=1,K324=1),-3,0))</f>
        <v>0</v>
      </c>
      <c r="ES324">
        <f t="shared" ref="ES324:ES387" si="292">+IF(EL324="Portero",X324*7,IF(EL324="Defensa",X324*6,IF(EL324="Volante",X324*5,IF(EL324="Delantero",X324*4,0))))-CQ324</f>
        <v>0</v>
      </c>
      <c r="ET324">
        <f t="shared" ref="ET324:ET387" si="293">+IF(Y324=2,1,IF(Z324=2,1,IF(AA324=2,1,IF(AB324=2,1,IF(AC324=2,1,0)))))</f>
        <v>0</v>
      </c>
      <c r="EU324">
        <f t="shared" ref="EU324:EU387" si="294">+IF(EL324="Portero",BA324*5,IF(EL324="Defensa",BA324*4,IF(EL324="Volante",BA324*3,IF(EL324="Delantero",BA324*3,0))))</f>
        <v>0</v>
      </c>
      <c r="EV324">
        <f t="shared" ref="EV324:EV387" si="295">+IF(CE324&gt;0,CE324*-2,0)</f>
        <v>0</v>
      </c>
      <c r="EW324">
        <f t="shared" ref="EW324:EW387" si="296">+IF(AND(H324&gt;60,EM324=1,EL324="Portero"),-1,IF(AND(H324&gt;60,EM324=1,EL324="Defensa"),-1,IF(AND(H324&gt;60,EM324=2,EL324="Portero"),-1,IF(AND(H324&gt;60,EM324=2,EL324="Defensa"),-1,IF(AND(H324&gt;60,EM324&gt;2,EL324="Portero"),-2,IF(AND(H324&gt;60,EM324&gt;2,EL324="Defensa"),-2,0))))))</f>
        <v>0</v>
      </c>
      <c r="EX324">
        <f t="shared" ref="EX324:EX387" si="297">+IF(AND(EN324=1,DA324&gt;0,DB324&lt;4),-1,IF(AND(EN324=1,DA324&gt;0,DB324&gt;3),-2,IF(AND(EN324=2,DA324&gt;0,DB324&lt;4),-2,IF(AND(EN324=2,DA324&gt;0,DB324&gt;3),-3,IF(AND(EN324=3,DA324&gt;0,DB324&lt;4),-2,IF(AND(EN324=3,DA324&gt;0,DB324&gt;3),-3,0))))))</f>
        <v>0</v>
      </c>
      <c r="EY324">
        <f t="shared" ref="EY324:EY387" si="298">+IF(OR(EF324=1,EF324=2,EF324=3,EF324=4,EF324=5),4,0)+IF(OR(EG324=1,EG324=2,EG324=3,EG324=4,EG324=5),4,0)</f>
        <v>0</v>
      </c>
      <c r="EZ324">
        <f t="shared" ref="EZ324:EZ387" si="299">+IF(DK324&gt;0,DK324*-1,0)</f>
        <v>0</v>
      </c>
      <c r="FA324">
        <f t="shared" ref="FA324:FA387" si="300">+IF(AND(H324&gt;60,EM324=0,EL324="Portero"),3,IF(AND(H324&gt;60,EM324=0,EL324="Defensa"),2,IF(AND(H324&gt;60,EM324=0,EL324="Volante"),1,0)))</f>
        <v>0</v>
      </c>
      <c r="FB324">
        <f t="shared" ref="FB324:FB387" si="301">IF(AND(H324&gt;=60,EN324=1,D324=1),1,IF(AND(H324&gt;=60,EN324=1,D324=2),2,IF(AND(H324&gt;=60,EN324=3,D324=2),-1,IF(AND(H324&gt;=60,EN324=3,D324=1),-2,IF(AND(H324&lt;60,EN324=1,D324=1,X324&gt;0),1,IF(AND(H324&lt;60,EN324=1,D324=2,X324&gt;0),2,0))))))</f>
        <v>0</v>
      </c>
      <c r="FC324">
        <f t="shared" ref="FC324:FC387" si="302">SUM(EO324:FB324)</f>
        <v>0</v>
      </c>
    </row>
    <row r="325" spans="1:159">
      <c r="A325" s="151">
        <v>531</v>
      </c>
      <c r="B325" s="151" t="s">
        <v>435</v>
      </c>
      <c r="C325" s="151">
        <v>7</v>
      </c>
      <c r="D325">
        <v>1</v>
      </c>
      <c r="E325" s="5">
        <v>6</v>
      </c>
      <c r="F325" s="5">
        <v>34</v>
      </c>
      <c r="G325" s="5">
        <v>1</v>
      </c>
      <c r="H325" s="5">
        <v>90</v>
      </c>
      <c r="K325" s="109">
        <f t="shared" si="266"/>
        <v>0</v>
      </c>
      <c r="M325" s="109">
        <f t="shared" si="267"/>
        <v>0</v>
      </c>
      <c r="X325" s="109">
        <f t="shared" si="268"/>
        <v>0</v>
      </c>
      <c r="AI325" s="109">
        <f t="shared" si="269"/>
        <v>0</v>
      </c>
      <c r="AT325" s="109">
        <f t="shared" si="270"/>
        <v>0</v>
      </c>
      <c r="BA325" s="109">
        <f t="shared" si="271"/>
        <v>0</v>
      </c>
      <c r="BB325" s="113"/>
      <c r="BC325" s="113"/>
      <c r="BD325" s="113"/>
      <c r="BE325" s="113"/>
      <c r="BF325" s="113"/>
      <c r="BG325" s="113"/>
      <c r="BH325" s="113"/>
      <c r="BI325" s="113"/>
      <c r="BJ325" s="113"/>
      <c r="BK325" s="113"/>
      <c r="BL325" s="109">
        <f t="shared" si="272"/>
        <v>0</v>
      </c>
      <c r="BW325" s="109">
        <f t="shared" si="273"/>
        <v>0</v>
      </c>
      <c r="BZ325" s="109">
        <f t="shared" si="274"/>
        <v>0</v>
      </c>
      <c r="CA325" s="3"/>
      <c r="CB325" s="3"/>
      <c r="CC325" s="3"/>
      <c r="CD325" s="3"/>
      <c r="CE325" s="109">
        <f t="shared" si="275"/>
        <v>0</v>
      </c>
      <c r="CJ325" s="109">
        <f t="shared" si="276"/>
        <v>0</v>
      </c>
      <c r="CQ325" s="109">
        <f t="shared" si="277"/>
        <v>0</v>
      </c>
      <c r="CV325" s="109">
        <f t="shared" si="278"/>
        <v>0</v>
      </c>
      <c r="DA325" s="109">
        <f t="shared" si="279"/>
        <v>0</v>
      </c>
      <c r="DF325" s="109">
        <f t="shared" si="280"/>
        <v>0</v>
      </c>
      <c r="DK325" s="109">
        <f t="shared" si="281"/>
        <v>0</v>
      </c>
      <c r="DP325" s="109">
        <f t="shared" si="282"/>
        <v>0</v>
      </c>
      <c r="DU325" s="109">
        <f t="shared" si="283"/>
        <v>0</v>
      </c>
      <c r="DZ325" s="109">
        <f t="shared" si="284"/>
        <v>0</v>
      </c>
      <c r="EE325" s="109">
        <f t="shared" si="285"/>
        <v>0</v>
      </c>
      <c r="EF325" s="3"/>
      <c r="EG325" s="3"/>
      <c r="EH325" s="3"/>
      <c r="EI325" s="3"/>
      <c r="EJ325" s="109">
        <f t="shared" si="286"/>
        <v>0</v>
      </c>
      <c r="EK325" s="3">
        <f t="shared" si="287"/>
        <v>706</v>
      </c>
      <c r="EL325" t="str">
        <f>+VLOOKUP(A325,'[1]Listado jugadores VALORES'!$A:$D,4,FALSE)</f>
        <v>Delantero</v>
      </c>
      <c r="EM325">
        <f>+VLOOKUP(EK325,Clubes!$A:$O,15,FALSE)</f>
        <v>1</v>
      </c>
      <c r="EN325">
        <f>+VLOOKUP(EK325,Clubes!$A:$M,13,FALSE)</f>
        <v>2</v>
      </c>
      <c r="EO325">
        <f t="shared" si="288"/>
        <v>2</v>
      </c>
      <c r="EP325">
        <f t="shared" si="289"/>
        <v>2</v>
      </c>
      <c r="EQ325">
        <f t="shared" si="290"/>
        <v>0</v>
      </c>
      <c r="ER325">
        <f t="shared" si="291"/>
        <v>0</v>
      </c>
      <c r="ES325">
        <f t="shared" si="292"/>
        <v>0</v>
      </c>
      <c r="ET325">
        <f t="shared" si="293"/>
        <v>0</v>
      </c>
      <c r="EU325">
        <f t="shared" si="294"/>
        <v>0</v>
      </c>
      <c r="EV325">
        <f t="shared" si="295"/>
        <v>0</v>
      </c>
      <c r="EW325">
        <f t="shared" si="296"/>
        <v>0</v>
      </c>
      <c r="EX325">
        <f t="shared" si="297"/>
        <v>0</v>
      </c>
      <c r="EY325">
        <f t="shared" si="298"/>
        <v>0</v>
      </c>
      <c r="EZ325">
        <f t="shared" si="299"/>
        <v>0</v>
      </c>
      <c r="FA325">
        <f t="shared" si="300"/>
        <v>0</v>
      </c>
      <c r="FB325">
        <f t="shared" si="301"/>
        <v>0</v>
      </c>
      <c r="FC325">
        <f t="shared" si="302"/>
        <v>4</v>
      </c>
    </row>
    <row r="326" spans="1:159">
      <c r="A326" s="151">
        <v>550</v>
      </c>
      <c r="B326" s="151" t="s">
        <v>436</v>
      </c>
      <c r="C326" s="151">
        <v>7</v>
      </c>
      <c r="D326">
        <v>1</v>
      </c>
      <c r="E326" s="5">
        <v>6</v>
      </c>
      <c r="F326" s="5">
        <v>34</v>
      </c>
      <c r="G326" s="5">
        <v>1</v>
      </c>
      <c r="H326" s="5">
        <v>81</v>
      </c>
      <c r="K326" s="109">
        <f t="shared" si="266"/>
        <v>0</v>
      </c>
      <c r="L326" s="4">
        <f>45+36</f>
        <v>81</v>
      </c>
      <c r="M326" s="109">
        <f t="shared" si="267"/>
        <v>1</v>
      </c>
      <c r="X326" s="109">
        <f t="shared" si="268"/>
        <v>0</v>
      </c>
      <c r="AI326" s="109">
        <f t="shared" si="269"/>
        <v>0</v>
      </c>
      <c r="AT326" s="109">
        <f t="shared" si="270"/>
        <v>0</v>
      </c>
      <c r="BA326" s="109">
        <f t="shared" si="271"/>
        <v>0</v>
      </c>
      <c r="BB326" s="113"/>
      <c r="BC326" s="113"/>
      <c r="BD326" s="113"/>
      <c r="BE326" s="113"/>
      <c r="BF326" s="113"/>
      <c r="BG326" s="113"/>
      <c r="BH326" s="113"/>
      <c r="BI326" s="113"/>
      <c r="BJ326" s="113"/>
      <c r="BK326" s="113"/>
      <c r="BL326" s="109">
        <f t="shared" si="272"/>
        <v>0</v>
      </c>
      <c r="BW326" s="109">
        <f t="shared" si="273"/>
        <v>0</v>
      </c>
      <c r="BZ326" s="109">
        <f t="shared" si="274"/>
        <v>0</v>
      </c>
      <c r="CA326" s="3"/>
      <c r="CB326" s="3"/>
      <c r="CC326" s="3"/>
      <c r="CD326" s="3"/>
      <c r="CE326" s="109">
        <f t="shared" si="275"/>
        <v>0</v>
      </c>
      <c r="CJ326" s="109">
        <f t="shared" si="276"/>
        <v>0</v>
      </c>
      <c r="CQ326" s="109">
        <f t="shared" si="277"/>
        <v>0</v>
      </c>
      <c r="CV326" s="109">
        <f t="shared" si="278"/>
        <v>0</v>
      </c>
      <c r="DA326" s="109">
        <f t="shared" si="279"/>
        <v>0</v>
      </c>
      <c r="DF326" s="109">
        <f t="shared" si="280"/>
        <v>0</v>
      </c>
      <c r="DK326" s="109">
        <f t="shared" si="281"/>
        <v>0</v>
      </c>
      <c r="DP326" s="109">
        <f t="shared" si="282"/>
        <v>0</v>
      </c>
      <c r="DU326" s="109">
        <f t="shared" si="283"/>
        <v>0</v>
      </c>
      <c r="DZ326" s="109">
        <f t="shared" si="284"/>
        <v>0</v>
      </c>
      <c r="EE326" s="109">
        <f t="shared" si="285"/>
        <v>0</v>
      </c>
      <c r="EF326" s="3"/>
      <c r="EG326" s="3"/>
      <c r="EH326" s="3"/>
      <c r="EI326" s="3"/>
      <c r="EJ326" s="109">
        <f t="shared" si="286"/>
        <v>0</v>
      </c>
      <c r="EK326" s="3">
        <f t="shared" si="287"/>
        <v>706</v>
      </c>
      <c r="EL326" t="str">
        <f>+VLOOKUP(A326,'[1]Listado jugadores VALORES'!$A:$D,4,FALSE)</f>
        <v>Defensa</v>
      </c>
      <c r="EM326">
        <f>+VLOOKUP(EK326,Clubes!$A:$O,15,FALSE)</f>
        <v>1</v>
      </c>
      <c r="EN326">
        <f>+VLOOKUP(EK326,Clubes!$A:$M,13,FALSE)</f>
        <v>2</v>
      </c>
      <c r="EO326">
        <f t="shared" si="288"/>
        <v>2</v>
      </c>
      <c r="EP326">
        <f t="shared" si="289"/>
        <v>2</v>
      </c>
      <c r="EQ326">
        <f t="shared" si="290"/>
        <v>0</v>
      </c>
      <c r="ER326">
        <f t="shared" si="291"/>
        <v>-3</v>
      </c>
      <c r="ES326">
        <f t="shared" si="292"/>
        <v>0</v>
      </c>
      <c r="ET326">
        <f t="shared" si="293"/>
        <v>0</v>
      </c>
      <c r="EU326">
        <f t="shared" si="294"/>
        <v>0</v>
      </c>
      <c r="EV326">
        <f t="shared" si="295"/>
        <v>0</v>
      </c>
      <c r="EW326">
        <f t="shared" si="296"/>
        <v>-1</v>
      </c>
      <c r="EX326">
        <f t="shared" si="297"/>
        <v>0</v>
      </c>
      <c r="EY326">
        <f t="shared" si="298"/>
        <v>0</v>
      </c>
      <c r="EZ326">
        <f t="shared" si="299"/>
        <v>0</v>
      </c>
      <c r="FA326">
        <f t="shared" si="300"/>
        <v>0</v>
      </c>
      <c r="FB326">
        <f t="shared" si="301"/>
        <v>0</v>
      </c>
      <c r="FC326">
        <f t="shared" si="302"/>
        <v>0</v>
      </c>
    </row>
    <row r="327" spans="1:159">
      <c r="A327" s="152">
        <v>589</v>
      </c>
      <c r="B327" s="149" t="s">
        <v>437</v>
      </c>
      <c r="C327" s="151">
        <v>7</v>
      </c>
      <c r="D327">
        <v>1</v>
      </c>
      <c r="E327" s="5">
        <v>6</v>
      </c>
      <c r="F327" s="5">
        <v>34</v>
      </c>
      <c r="G327" s="5">
        <v>3</v>
      </c>
      <c r="K327" s="109">
        <f t="shared" si="266"/>
        <v>0</v>
      </c>
      <c r="M327" s="109">
        <f t="shared" si="267"/>
        <v>0</v>
      </c>
      <c r="X327" s="109">
        <f t="shared" si="268"/>
        <v>0</v>
      </c>
      <c r="AI327" s="109">
        <f t="shared" si="269"/>
        <v>0</v>
      </c>
      <c r="AT327" s="109">
        <f t="shared" si="270"/>
        <v>0</v>
      </c>
      <c r="BA327" s="109">
        <f t="shared" si="271"/>
        <v>0</v>
      </c>
      <c r="BB327" s="113"/>
      <c r="BC327" s="113"/>
      <c r="BD327" s="113"/>
      <c r="BE327" s="113"/>
      <c r="BF327" s="113"/>
      <c r="BG327" s="113"/>
      <c r="BH327" s="113"/>
      <c r="BI327" s="113"/>
      <c r="BJ327" s="113"/>
      <c r="BK327" s="113"/>
      <c r="BL327" s="109">
        <f t="shared" si="272"/>
        <v>0</v>
      </c>
      <c r="BW327" s="109">
        <f t="shared" si="273"/>
        <v>0</v>
      </c>
      <c r="BZ327" s="109">
        <f t="shared" si="274"/>
        <v>0</v>
      </c>
      <c r="CA327" s="3"/>
      <c r="CB327" s="3"/>
      <c r="CC327" s="3"/>
      <c r="CD327" s="3"/>
      <c r="CE327" s="109">
        <f t="shared" si="275"/>
        <v>0</v>
      </c>
      <c r="CJ327" s="109">
        <f t="shared" si="276"/>
        <v>0</v>
      </c>
      <c r="CQ327" s="109">
        <f t="shared" si="277"/>
        <v>0</v>
      </c>
      <c r="CV327" s="109">
        <f t="shared" si="278"/>
        <v>0</v>
      </c>
      <c r="DA327" s="109">
        <f t="shared" si="279"/>
        <v>0</v>
      </c>
      <c r="DF327" s="109">
        <f t="shared" si="280"/>
        <v>0</v>
      </c>
      <c r="DK327" s="109">
        <f t="shared" si="281"/>
        <v>0</v>
      </c>
      <c r="DP327" s="109">
        <f t="shared" si="282"/>
        <v>0</v>
      </c>
      <c r="DU327" s="109">
        <f t="shared" si="283"/>
        <v>0</v>
      </c>
      <c r="DZ327" s="109">
        <f t="shared" si="284"/>
        <v>0</v>
      </c>
      <c r="EE327" s="109">
        <f t="shared" si="285"/>
        <v>0</v>
      </c>
      <c r="EF327" s="3"/>
      <c r="EG327" s="3"/>
      <c r="EH327" s="3"/>
      <c r="EI327" s="3"/>
      <c r="EJ327" s="109">
        <f t="shared" si="286"/>
        <v>0</v>
      </c>
      <c r="EK327" s="3">
        <f t="shared" si="287"/>
        <v>706</v>
      </c>
      <c r="EL327" t="str">
        <f>+VLOOKUP(A327,'[1]Listado jugadores VALORES'!$A:$D,4,FALSE)</f>
        <v>Defensa</v>
      </c>
      <c r="EM327">
        <f>+VLOOKUP(EK327,Clubes!$A:$O,15,FALSE)</f>
        <v>1</v>
      </c>
      <c r="EN327">
        <f>+VLOOKUP(EK327,Clubes!$A:$M,13,FALSE)</f>
        <v>2</v>
      </c>
      <c r="EO327">
        <f t="shared" si="288"/>
        <v>0</v>
      </c>
      <c r="EP327">
        <f t="shared" si="289"/>
        <v>0</v>
      </c>
      <c r="EQ327">
        <f t="shared" si="290"/>
        <v>0</v>
      </c>
      <c r="ER327">
        <f t="shared" si="291"/>
        <v>0</v>
      </c>
      <c r="ES327">
        <f t="shared" si="292"/>
        <v>0</v>
      </c>
      <c r="ET327">
        <f t="shared" si="293"/>
        <v>0</v>
      </c>
      <c r="EU327">
        <f t="shared" si="294"/>
        <v>0</v>
      </c>
      <c r="EV327">
        <f t="shared" si="295"/>
        <v>0</v>
      </c>
      <c r="EW327">
        <f t="shared" si="296"/>
        <v>0</v>
      </c>
      <c r="EX327">
        <f t="shared" si="297"/>
        <v>0</v>
      </c>
      <c r="EY327">
        <f t="shared" si="298"/>
        <v>0</v>
      </c>
      <c r="EZ327">
        <f t="shared" si="299"/>
        <v>0</v>
      </c>
      <c r="FA327">
        <f t="shared" si="300"/>
        <v>0</v>
      </c>
      <c r="FB327">
        <f t="shared" si="301"/>
        <v>0</v>
      </c>
      <c r="FC327">
        <f t="shared" si="302"/>
        <v>0</v>
      </c>
    </row>
    <row r="328" spans="1:159">
      <c r="A328" s="151">
        <v>598</v>
      </c>
      <c r="B328" s="151" t="s">
        <v>438</v>
      </c>
      <c r="C328" s="151">
        <v>7</v>
      </c>
      <c r="D328">
        <v>1</v>
      </c>
      <c r="E328" s="5">
        <v>6</v>
      </c>
      <c r="F328" s="5">
        <v>34</v>
      </c>
      <c r="G328" s="5">
        <v>1</v>
      </c>
      <c r="H328" s="5">
        <v>90</v>
      </c>
      <c r="K328" s="109">
        <f t="shared" si="266"/>
        <v>0</v>
      </c>
      <c r="M328" s="109">
        <f t="shared" si="267"/>
        <v>0</v>
      </c>
      <c r="X328" s="109">
        <f t="shared" si="268"/>
        <v>0</v>
      </c>
      <c r="AI328" s="109">
        <f t="shared" si="269"/>
        <v>0</v>
      </c>
      <c r="AT328" s="109">
        <f t="shared" si="270"/>
        <v>0</v>
      </c>
      <c r="BA328" s="109">
        <f t="shared" si="271"/>
        <v>0</v>
      </c>
      <c r="BB328" s="113"/>
      <c r="BC328" s="113"/>
      <c r="BD328" s="113"/>
      <c r="BE328" s="113"/>
      <c r="BF328" s="113"/>
      <c r="BG328" s="113"/>
      <c r="BH328" s="113"/>
      <c r="BI328" s="113"/>
      <c r="BJ328" s="113"/>
      <c r="BK328" s="113"/>
      <c r="BL328" s="109">
        <f t="shared" si="272"/>
        <v>0</v>
      </c>
      <c r="BW328" s="109">
        <f t="shared" si="273"/>
        <v>0</v>
      </c>
      <c r="BZ328" s="109">
        <f t="shared" si="274"/>
        <v>0</v>
      </c>
      <c r="CA328" s="3"/>
      <c r="CB328" s="3"/>
      <c r="CC328" s="3"/>
      <c r="CD328" s="3"/>
      <c r="CE328" s="109">
        <f t="shared" si="275"/>
        <v>0</v>
      </c>
      <c r="CJ328" s="109">
        <f t="shared" si="276"/>
        <v>0</v>
      </c>
      <c r="CQ328" s="109">
        <f t="shared" si="277"/>
        <v>0</v>
      </c>
      <c r="CV328" s="109">
        <f t="shared" si="278"/>
        <v>0</v>
      </c>
      <c r="DA328" s="109">
        <f t="shared" si="279"/>
        <v>0</v>
      </c>
      <c r="DF328" s="109">
        <f t="shared" si="280"/>
        <v>0</v>
      </c>
      <c r="DK328" s="109">
        <f t="shared" si="281"/>
        <v>0</v>
      </c>
      <c r="DP328" s="109">
        <f t="shared" si="282"/>
        <v>0</v>
      </c>
      <c r="DU328" s="109">
        <f t="shared" si="283"/>
        <v>0</v>
      </c>
      <c r="DZ328" s="109">
        <f t="shared" si="284"/>
        <v>0</v>
      </c>
      <c r="EE328" s="109">
        <f t="shared" si="285"/>
        <v>0</v>
      </c>
      <c r="EF328" s="3"/>
      <c r="EG328" s="3"/>
      <c r="EH328" s="3"/>
      <c r="EI328" s="3"/>
      <c r="EJ328" s="109">
        <f t="shared" si="286"/>
        <v>0</v>
      </c>
      <c r="EK328" s="3">
        <f t="shared" si="287"/>
        <v>706</v>
      </c>
      <c r="EL328" t="str">
        <f>+VLOOKUP(A328,'[1]Listado jugadores VALORES'!$A:$D,4,FALSE)</f>
        <v>Portero</v>
      </c>
      <c r="EM328">
        <f>+VLOOKUP(EK328,Clubes!$A:$O,15,FALSE)</f>
        <v>1</v>
      </c>
      <c r="EN328">
        <f>+VLOOKUP(EK328,Clubes!$A:$M,13,FALSE)</f>
        <v>2</v>
      </c>
      <c r="EO328">
        <f t="shared" si="288"/>
        <v>2</v>
      </c>
      <c r="EP328">
        <f t="shared" si="289"/>
        <v>2</v>
      </c>
      <c r="EQ328">
        <f t="shared" si="290"/>
        <v>0</v>
      </c>
      <c r="ER328">
        <f t="shared" si="291"/>
        <v>0</v>
      </c>
      <c r="ES328">
        <f t="shared" si="292"/>
        <v>0</v>
      </c>
      <c r="ET328">
        <f t="shared" si="293"/>
        <v>0</v>
      </c>
      <c r="EU328">
        <f t="shared" si="294"/>
        <v>0</v>
      </c>
      <c r="EV328">
        <f t="shared" si="295"/>
        <v>0</v>
      </c>
      <c r="EW328">
        <f t="shared" si="296"/>
        <v>-1</v>
      </c>
      <c r="EX328">
        <f t="shared" si="297"/>
        <v>0</v>
      </c>
      <c r="EY328">
        <f t="shared" si="298"/>
        <v>0</v>
      </c>
      <c r="EZ328">
        <f t="shared" si="299"/>
        <v>0</v>
      </c>
      <c r="FA328">
        <f t="shared" si="300"/>
        <v>0</v>
      </c>
      <c r="FB328">
        <f t="shared" si="301"/>
        <v>0</v>
      </c>
      <c r="FC328">
        <f t="shared" si="302"/>
        <v>3</v>
      </c>
    </row>
    <row r="329" spans="1:159">
      <c r="A329">
        <v>2007</v>
      </c>
      <c r="B329" s="149" t="s">
        <v>439</v>
      </c>
      <c r="C329" s="151">
        <v>7</v>
      </c>
      <c r="D329">
        <v>1</v>
      </c>
      <c r="E329" s="5">
        <v>6</v>
      </c>
      <c r="F329" s="5">
        <v>34</v>
      </c>
      <c r="G329" s="5">
        <v>3</v>
      </c>
      <c r="K329" s="109">
        <f t="shared" si="266"/>
        <v>0</v>
      </c>
      <c r="M329" s="109">
        <f t="shared" si="267"/>
        <v>0</v>
      </c>
      <c r="X329" s="109">
        <f t="shared" si="268"/>
        <v>0</v>
      </c>
      <c r="AI329" s="109">
        <f t="shared" si="269"/>
        <v>0</v>
      </c>
      <c r="AT329" s="109">
        <f t="shared" si="270"/>
        <v>0</v>
      </c>
      <c r="BA329" s="109">
        <f t="shared" si="271"/>
        <v>0</v>
      </c>
      <c r="BB329" s="113"/>
      <c r="BC329" s="113"/>
      <c r="BD329" s="113"/>
      <c r="BE329" s="113"/>
      <c r="BF329" s="113"/>
      <c r="BG329" s="113"/>
      <c r="BH329" s="113"/>
      <c r="BI329" s="113"/>
      <c r="BJ329" s="113"/>
      <c r="BK329" s="113"/>
      <c r="BL329" s="109">
        <f t="shared" si="272"/>
        <v>0</v>
      </c>
      <c r="BW329" s="109">
        <f t="shared" si="273"/>
        <v>0</v>
      </c>
      <c r="BZ329" s="109">
        <f t="shared" si="274"/>
        <v>0</v>
      </c>
      <c r="CA329" s="3"/>
      <c r="CB329" s="3"/>
      <c r="CC329" s="3"/>
      <c r="CD329" s="3"/>
      <c r="CE329" s="109">
        <f t="shared" si="275"/>
        <v>0</v>
      </c>
      <c r="CJ329" s="109">
        <f t="shared" si="276"/>
        <v>0</v>
      </c>
      <c r="CQ329" s="109">
        <f t="shared" si="277"/>
        <v>0</v>
      </c>
      <c r="CV329" s="109">
        <f t="shared" si="278"/>
        <v>0</v>
      </c>
      <c r="DA329" s="109">
        <f t="shared" si="279"/>
        <v>0</v>
      </c>
      <c r="DF329" s="109">
        <f t="shared" si="280"/>
        <v>0</v>
      </c>
      <c r="DK329" s="109">
        <f t="shared" si="281"/>
        <v>0</v>
      </c>
      <c r="DP329" s="109">
        <f t="shared" si="282"/>
        <v>0</v>
      </c>
      <c r="DU329" s="109">
        <f t="shared" si="283"/>
        <v>0</v>
      </c>
      <c r="DZ329" s="109">
        <f t="shared" si="284"/>
        <v>0</v>
      </c>
      <c r="EE329" s="109">
        <f t="shared" si="285"/>
        <v>0</v>
      </c>
      <c r="EF329" s="3"/>
      <c r="EG329" s="3"/>
      <c r="EH329" s="3"/>
      <c r="EI329" s="3"/>
      <c r="EJ329" s="109">
        <f t="shared" si="286"/>
        <v>0</v>
      </c>
      <c r="EK329" s="3">
        <f t="shared" si="287"/>
        <v>706</v>
      </c>
      <c r="EL329" t="str">
        <f>+VLOOKUP(A329,'[1]Listado jugadores VALORES'!$A:$D,4,FALSE)</f>
        <v>Volante</v>
      </c>
      <c r="EM329">
        <f>+VLOOKUP(EK329,Clubes!$A:$O,15,FALSE)</f>
        <v>1</v>
      </c>
      <c r="EN329">
        <f>+VLOOKUP(EK329,Clubes!$A:$M,13,FALSE)</f>
        <v>2</v>
      </c>
      <c r="EO329">
        <f t="shared" si="288"/>
        <v>0</v>
      </c>
      <c r="EP329">
        <f t="shared" si="289"/>
        <v>0</v>
      </c>
      <c r="EQ329">
        <f t="shared" si="290"/>
        <v>0</v>
      </c>
      <c r="ER329">
        <f t="shared" si="291"/>
        <v>0</v>
      </c>
      <c r="ES329">
        <f t="shared" si="292"/>
        <v>0</v>
      </c>
      <c r="ET329">
        <f t="shared" si="293"/>
        <v>0</v>
      </c>
      <c r="EU329">
        <f t="shared" si="294"/>
        <v>0</v>
      </c>
      <c r="EV329">
        <f t="shared" si="295"/>
        <v>0</v>
      </c>
      <c r="EW329">
        <f t="shared" si="296"/>
        <v>0</v>
      </c>
      <c r="EX329">
        <f t="shared" si="297"/>
        <v>0</v>
      </c>
      <c r="EY329">
        <f t="shared" si="298"/>
        <v>0</v>
      </c>
      <c r="EZ329">
        <f t="shared" si="299"/>
        <v>0</v>
      </c>
      <c r="FA329">
        <f t="shared" si="300"/>
        <v>0</v>
      </c>
      <c r="FB329">
        <f t="shared" si="301"/>
        <v>0</v>
      </c>
      <c r="FC329">
        <f t="shared" si="302"/>
        <v>0</v>
      </c>
    </row>
    <row r="330" spans="1:159">
      <c r="A330" s="151">
        <v>742</v>
      </c>
      <c r="B330" s="151" t="s">
        <v>440</v>
      </c>
      <c r="C330" s="151">
        <v>7</v>
      </c>
      <c r="D330">
        <v>1</v>
      </c>
      <c r="E330" s="5">
        <v>6</v>
      </c>
      <c r="F330" s="5">
        <v>34</v>
      </c>
      <c r="G330" s="5">
        <v>1</v>
      </c>
      <c r="H330" s="5">
        <v>71</v>
      </c>
      <c r="I330" s="4">
        <v>29</v>
      </c>
      <c r="K330" s="109">
        <f t="shared" si="266"/>
        <v>1</v>
      </c>
      <c r="M330" s="109">
        <f t="shared" si="267"/>
        <v>0</v>
      </c>
      <c r="X330" s="109">
        <f t="shared" si="268"/>
        <v>0</v>
      </c>
      <c r="AI330" s="109">
        <f t="shared" si="269"/>
        <v>0</v>
      </c>
      <c r="AT330" s="109">
        <f t="shared" si="270"/>
        <v>0</v>
      </c>
      <c r="BA330" s="109">
        <f t="shared" si="271"/>
        <v>0</v>
      </c>
      <c r="BB330" s="113"/>
      <c r="BC330" s="113"/>
      <c r="BD330" s="113"/>
      <c r="BE330" s="113"/>
      <c r="BF330" s="113"/>
      <c r="BG330" s="113"/>
      <c r="BH330" s="113"/>
      <c r="BI330" s="113"/>
      <c r="BJ330" s="113"/>
      <c r="BK330" s="113"/>
      <c r="BL330" s="109">
        <f t="shared" si="272"/>
        <v>0</v>
      </c>
      <c r="BW330" s="109">
        <f t="shared" si="273"/>
        <v>0</v>
      </c>
      <c r="BZ330" s="109">
        <f t="shared" si="274"/>
        <v>0</v>
      </c>
      <c r="CA330" s="3"/>
      <c r="CB330" s="3"/>
      <c r="CC330" s="3"/>
      <c r="CD330" s="3"/>
      <c r="CE330" s="109">
        <f t="shared" si="275"/>
        <v>0</v>
      </c>
      <c r="CJ330" s="109">
        <f t="shared" si="276"/>
        <v>0</v>
      </c>
      <c r="CQ330" s="109">
        <f t="shared" si="277"/>
        <v>0</v>
      </c>
      <c r="CV330" s="109">
        <f t="shared" si="278"/>
        <v>0</v>
      </c>
      <c r="DA330" s="109">
        <f t="shared" si="279"/>
        <v>0</v>
      </c>
      <c r="DF330" s="109">
        <f t="shared" si="280"/>
        <v>0</v>
      </c>
      <c r="DK330" s="109">
        <f t="shared" si="281"/>
        <v>0</v>
      </c>
      <c r="DP330" s="109">
        <f t="shared" si="282"/>
        <v>0</v>
      </c>
      <c r="DU330" s="109">
        <f t="shared" si="283"/>
        <v>0</v>
      </c>
      <c r="DZ330" s="109">
        <f t="shared" si="284"/>
        <v>0</v>
      </c>
      <c r="EE330" s="109">
        <f t="shared" si="285"/>
        <v>0</v>
      </c>
      <c r="EF330" s="3"/>
      <c r="EG330" s="3"/>
      <c r="EH330" s="3"/>
      <c r="EI330" s="3"/>
      <c r="EJ330" s="109">
        <f t="shared" si="286"/>
        <v>0</v>
      </c>
      <c r="EK330" s="3">
        <f t="shared" si="287"/>
        <v>706</v>
      </c>
      <c r="EL330" t="str">
        <f>+VLOOKUP(A330,'[1]Listado jugadores VALORES'!$A:$D,4,FALSE)</f>
        <v>Volante</v>
      </c>
      <c r="EM330">
        <f>+VLOOKUP(EK330,Clubes!$A:$O,15,FALSE)</f>
        <v>1</v>
      </c>
      <c r="EN330">
        <f>+VLOOKUP(EK330,Clubes!$A:$M,13,FALSE)</f>
        <v>2</v>
      </c>
      <c r="EO330">
        <f t="shared" si="288"/>
        <v>2</v>
      </c>
      <c r="EP330">
        <f t="shared" si="289"/>
        <v>2</v>
      </c>
      <c r="EQ330">
        <f t="shared" si="290"/>
        <v>-1</v>
      </c>
      <c r="ER330">
        <f t="shared" si="291"/>
        <v>0</v>
      </c>
      <c r="ES330">
        <f t="shared" si="292"/>
        <v>0</v>
      </c>
      <c r="ET330">
        <f t="shared" si="293"/>
        <v>0</v>
      </c>
      <c r="EU330">
        <f t="shared" si="294"/>
        <v>0</v>
      </c>
      <c r="EV330">
        <f t="shared" si="295"/>
        <v>0</v>
      </c>
      <c r="EW330">
        <f t="shared" si="296"/>
        <v>0</v>
      </c>
      <c r="EX330">
        <f t="shared" si="297"/>
        <v>0</v>
      </c>
      <c r="EY330">
        <f t="shared" si="298"/>
        <v>0</v>
      </c>
      <c r="EZ330">
        <f t="shared" si="299"/>
        <v>0</v>
      </c>
      <c r="FA330">
        <f t="shared" si="300"/>
        <v>0</v>
      </c>
      <c r="FB330">
        <f t="shared" si="301"/>
        <v>0</v>
      </c>
      <c r="FC330">
        <f t="shared" si="302"/>
        <v>3</v>
      </c>
    </row>
    <row r="331" spans="1:159">
      <c r="A331" s="151">
        <v>1849</v>
      </c>
      <c r="B331" s="151" t="s">
        <v>441</v>
      </c>
      <c r="C331" s="151">
        <v>7</v>
      </c>
      <c r="D331">
        <v>1</v>
      </c>
      <c r="E331" s="5">
        <v>6</v>
      </c>
      <c r="F331" s="5">
        <v>34</v>
      </c>
      <c r="G331" s="5">
        <v>3</v>
      </c>
      <c r="K331" s="109">
        <f t="shared" si="266"/>
        <v>0</v>
      </c>
      <c r="M331" s="109">
        <f t="shared" si="267"/>
        <v>0</v>
      </c>
      <c r="X331" s="109">
        <f t="shared" si="268"/>
        <v>0</v>
      </c>
      <c r="AI331" s="109">
        <f t="shared" si="269"/>
        <v>0</v>
      </c>
      <c r="AT331" s="109">
        <f t="shared" si="270"/>
        <v>0</v>
      </c>
      <c r="BA331" s="109">
        <f t="shared" si="271"/>
        <v>0</v>
      </c>
      <c r="BB331" s="113"/>
      <c r="BC331" s="113"/>
      <c r="BD331" s="113"/>
      <c r="BE331" s="113"/>
      <c r="BF331" s="113"/>
      <c r="BG331" s="113"/>
      <c r="BH331" s="113"/>
      <c r="BI331" s="113"/>
      <c r="BJ331" s="113"/>
      <c r="BK331" s="113"/>
      <c r="BL331" s="109">
        <f t="shared" si="272"/>
        <v>0</v>
      </c>
      <c r="BW331" s="109">
        <f t="shared" si="273"/>
        <v>0</v>
      </c>
      <c r="BZ331" s="109">
        <f t="shared" si="274"/>
        <v>0</v>
      </c>
      <c r="CA331" s="3"/>
      <c r="CB331" s="3"/>
      <c r="CC331" s="3"/>
      <c r="CD331" s="3"/>
      <c r="CE331" s="109">
        <f t="shared" si="275"/>
        <v>0</v>
      </c>
      <c r="CJ331" s="109">
        <f t="shared" si="276"/>
        <v>0</v>
      </c>
      <c r="CQ331" s="109">
        <f t="shared" si="277"/>
        <v>0</v>
      </c>
      <c r="CV331" s="109">
        <f t="shared" si="278"/>
        <v>0</v>
      </c>
      <c r="DA331" s="109">
        <f t="shared" si="279"/>
        <v>0</v>
      </c>
      <c r="DF331" s="109">
        <f t="shared" si="280"/>
        <v>0</v>
      </c>
      <c r="DK331" s="109">
        <f t="shared" si="281"/>
        <v>0</v>
      </c>
      <c r="DP331" s="109">
        <f t="shared" si="282"/>
        <v>0</v>
      </c>
      <c r="DU331" s="109">
        <f t="shared" si="283"/>
        <v>0</v>
      </c>
      <c r="DZ331" s="109">
        <f t="shared" si="284"/>
        <v>0</v>
      </c>
      <c r="EE331" s="109">
        <f t="shared" si="285"/>
        <v>0</v>
      </c>
      <c r="EF331" s="3"/>
      <c r="EG331" s="3"/>
      <c r="EH331" s="3"/>
      <c r="EI331" s="3"/>
      <c r="EJ331" s="109">
        <f t="shared" si="286"/>
        <v>0</v>
      </c>
      <c r="EK331" s="3">
        <f t="shared" si="287"/>
        <v>706</v>
      </c>
      <c r="EL331" t="str">
        <f>+VLOOKUP(A331,'[1]Listado jugadores VALORES'!$A:$D,4,FALSE)</f>
        <v>Delantero</v>
      </c>
      <c r="EM331">
        <f>+VLOOKUP(EK331,Clubes!$A:$O,15,FALSE)</f>
        <v>1</v>
      </c>
      <c r="EN331">
        <f>+VLOOKUP(EK331,Clubes!$A:$M,13,FALSE)</f>
        <v>2</v>
      </c>
      <c r="EO331">
        <f t="shared" si="288"/>
        <v>0</v>
      </c>
      <c r="EP331">
        <f t="shared" si="289"/>
        <v>0</v>
      </c>
      <c r="EQ331">
        <f t="shared" si="290"/>
        <v>0</v>
      </c>
      <c r="ER331">
        <f t="shared" si="291"/>
        <v>0</v>
      </c>
      <c r="ES331">
        <f t="shared" si="292"/>
        <v>0</v>
      </c>
      <c r="ET331">
        <f t="shared" si="293"/>
        <v>0</v>
      </c>
      <c r="EU331">
        <f t="shared" si="294"/>
        <v>0</v>
      </c>
      <c r="EV331">
        <f t="shared" si="295"/>
        <v>0</v>
      </c>
      <c r="EW331">
        <f t="shared" si="296"/>
        <v>0</v>
      </c>
      <c r="EX331">
        <f t="shared" si="297"/>
        <v>0</v>
      </c>
      <c r="EY331">
        <f t="shared" si="298"/>
        <v>0</v>
      </c>
      <c r="EZ331">
        <f t="shared" si="299"/>
        <v>0</v>
      </c>
      <c r="FA331">
        <f t="shared" si="300"/>
        <v>0</v>
      </c>
      <c r="FB331">
        <f t="shared" si="301"/>
        <v>0</v>
      </c>
      <c r="FC331">
        <f t="shared" si="302"/>
        <v>0</v>
      </c>
    </row>
    <row r="332" spans="1:159">
      <c r="A332" s="151">
        <v>1797</v>
      </c>
      <c r="B332" s="151" t="s">
        <v>442</v>
      </c>
      <c r="C332" s="151">
        <v>7</v>
      </c>
      <c r="D332">
        <v>1</v>
      </c>
      <c r="E332" s="5">
        <v>6</v>
      </c>
      <c r="F332" s="5">
        <v>34</v>
      </c>
      <c r="G332" s="5">
        <v>3</v>
      </c>
      <c r="K332" s="109">
        <f t="shared" si="266"/>
        <v>0</v>
      </c>
      <c r="M332" s="109">
        <f t="shared" si="267"/>
        <v>0</v>
      </c>
      <c r="X332" s="109">
        <f t="shared" si="268"/>
        <v>0</v>
      </c>
      <c r="AI332" s="109">
        <f t="shared" si="269"/>
        <v>0</v>
      </c>
      <c r="AT332" s="109">
        <f t="shared" si="270"/>
        <v>0</v>
      </c>
      <c r="BA332" s="109">
        <f t="shared" si="271"/>
        <v>0</v>
      </c>
      <c r="BB332" s="113"/>
      <c r="BC332" s="113"/>
      <c r="BD332" s="113"/>
      <c r="BE332" s="113"/>
      <c r="BF332" s="113"/>
      <c r="BG332" s="113"/>
      <c r="BH332" s="113"/>
      <c r="BI332" s="113"/>
      <c r="BJ332" s="113"/>
      <c r="BK332" s="113"/>
      <c r="BL332" s="109">
        <f t="shared" si="272"/>
        <v>0</v>
      </c>
      <c r="BW332" s="109">
        <f t="shared" si="273"/>
        <v>0</v>
      </c>
      <c r="BZ332" s="109">
        <f t="shared" si="274"/>
        <v>0</v>
      </c>
      <c r="CA332" s="3"/>
      <c r="CB332" s="3"/>
      <c r="CC332" s="3"/>
      <c r="CD332" s="3"/>
      <c r="CE332" s="109">
        <f t="shared" si="275"/>
        <v>0</v>
      </c>
      <c r="CJ332" s="109">
        <f t="shared" si="276"/>
        <v>0</v>
      </c>
      <c r="CQ332" s="109">
        <f t="shared" si="277"/>
        <v>0</v>
      </c>
      <c r="CV332" s="109">
        <f t="shared" si="278"/>
        <v>0</v>
      </c>
      <c r="DA332" s="109">
        <f t="shared" si="279"/>
        <v>0</v>
      </c>
      <c r="DF332" s="109">
        <f t="shared" si="280"/>
        <v>0</v>
      </c>
      <c r="DK332" s="109">
        <f t="shared" si="281"/>
        <v>0</v>
      </c>
      <c r="DP332" s="109">
        <f t="shared" si="282"/>
        <v>0</v>
      </c>
      <c r="DU332" s="109">
        <f t="shared" si="283"/>
        <v>0</v>
      </c>
      <c r="DZ332" s="109">
        <f t="shared" si="284"/>
        <v>0</v>
      </c>
      <c r="EE332" s="109">
        <f t="shared" si="285"/>
        <v>0</v>
      </c>
      <c r="EF332" s="3"/>
      <c r="EG332" s="3"/>
      <c r="EH332" s="3"/>
      <c r="EI332" s="3"/>
      <c r="EJ332" s="109">
        <f t="shared" si="286"/>
        <v>0</v>
      </c>
      <c r="EK332" s="3">
        <f t="shared" si="287"/>
        <v>706</v>
      </c>
      <c r="EL332" t="str">
        <f>+VLOOKUP(A332,'[1]Listado jugadores VALORES'!$A:$D,4,FALSE)</f>
        <v>Defensa</v>
      </c>
      <c r="EM332">
        <f>+VLOOKUP(EK332,Clubes!$A:$O,15,FALSE)</f>
        <v>1</v>
      </c>
      <c r="EN332">
        <f>+VLOOKUP(EK332,Clubes!$A:$M,13,FALSE)</f>
        <v>2</v>
      </c>
      <c r="EO332">
        <f t="shared" si="288"/>
        <v>0</v>
      </c>
      <c r="EP332">
        <f t="shared" si="289"/>
        <v>0</v>
      </c>
      <c r="EQ332">
        <f t="shared" si="290"/>
        <v>0</v>
      </c>
      <c r="ER332">
        <f t="shared" si="291"/>
        <v>0</v>
      </c>
      <c r="ES332">
        <f t="shared" si="292"/>
        <v>0</v>
      </c>
      <c r="ET332">
        <f t="shared" si="293"/>
        <v>0</v>
      </c>
      <c r="EU332">
        <f t="shared" si="294"/>
        <v>0</v>
      </c>
      <c r="EV332">
        <f t="shared" si="295"/>
        <v>0</v>
      </c>
      <c r="EW332">
        <f t="shared" si="296"/>
        <v>0</v>
      </c>
      <c r="EX332">
        <f t="shared" si="297"/>
        <v>0</v>
      </c>
      <c r="EY332">
        <f t="shared" si="298"/>
        <v>0</v>
      </c>
      <c r="EZ332">
        <f t="shared" si="299"/>
        <v>0</v>
      </c>
      <c r="FA332">
        <f t="shared" si="300"/>
        <v>0</v>
      </c>
      <c r="FB332">
        <f t="shared" si="301"/>
        <v>0</v>
      </c>
      <c r="FC332">
        <f t="shared" si="302"/>
        <v>0</v>
      </c>
    </row>
    <row r="333" spans="1:159">
      <c r="A333" s="151">
        <v>777</v>
      </c>
      <c r="B333" s="151" t="s">
        <v>443</v>
      </c>
      <c r="C333" s="151">
        <v>7</v>
      </c>
      <c r="D333">
        <v>1</v>
      </c>
      <c r="E333" s="5">
        <v>6</v>
      </c>
      <c r="F333" s="5">
        <v>34</v>
      </c>
      <c r="G333" s="5">
        <v>3</v>
      </c>
      <c r="K333" s="109">
        <f t="shared" si="266"/>
        <v>0</v>
      </c>
      <c r="M333" s="109">
        <f t="shared" si="267"/>
        <v>0</v>
      </c>
      <c r="X333" s="109">
        <f t="shared" si="268"/>
        <v>0</v>
      </c>
      <c r="AI333" s="109">
        <f t="shared" si="269"/>
        <v>0</v>
      </c>
      <c r="AT333" s="109">
        <f t="shared" si="270"/>
        <v>0</v>
      </c>
      <c r="BA333" s="109">
        <f t="shared" si="271"/>
        <v>0</v>
      </c>
      <c r="BB333" s="113"/>
      <c r="BC333" s="113"/>
      <c r="BD333" s="113"/>
      <c r="BE333" s="113"/>
      <c r="BF333" s="113"/>
      <c r="BG333" s="113"/>
      <c r="BH333" s="113"/>
      <c r="BI333" s="113"/>
      <c r="BJ333" s="113"/>
      <c r="BK333" s="113"/>
      <c r="BL333" s="109">
        <f t="shared" si="272"/>
        <v>0</v>
      </c>
      <c r="BW333" s="109">
        <f t="shared" si="273"/>
        <v>0</v>
      </c>
      <c r="BZ333" s="109">
        <f t="shared" si="274"/>
        <v>0</v>
      </c>
      <c r="CA333" s="3"/>
      <c r="CB333" s="3"/>
      <c r="CC333" s="3"/>
      <c r="CD333" s="3"/>
      <c r="CE333" s="109">
        <f t="shared" si="275"/>
        <v>0</v>
      </c>
      <c r="CJ333" s="109">
        <f t="shared" si="276"/>
        <v>0</v>
      </c>
      <c r="CQ333" s="109">
        <f t="shared" si="277"/>
        <v>0</v>
      </c>
      <c r="CV333" s="109">
        <f t="shared" si="278"/>
        <v>0</v>
      </c>
      <c r="DA333" s="109">
        <f t="shared" si="279"/>
        <v>0</v>
      </c>
      <c r="DF333" s="109">
        <f t="shared" si="280"/>
        <v>0</v>
      </c>
      <c r="DK333" s="109">
        <f t="shared" si="281"/>
        <v>0</v>
      </c>
      <c r="DP333" s="109">
        <f t="shared" si="282"/>
        <v>0</v>
      </c>
      <c r="DU333" s="109">
        <f t="shared" si="283"/>
        <v>0</v>
      </c>
      <c r="DZ333" s="109">
        <f t="shared" si="284"/>
        <v>0</v>
      </c>
      <c r="EE333" s="109">
        <f t="shared" si="285"/>
        <v>0</v>
      </c>
      <c r="EF333" s="3"/>
      <c r="EG333" s="3"/>
      <c r="EH333" s="3"/>
      <c r="EI333" s="3"/>
      <c r="EJ333" s="109">
        <f t="shared" si="286"/>
        <v>0</v>
      </c>
      <c r="EK333" s="3">
        <f t="shared" si="287"/>
        <v>706</v>
      </c>
      <c r="EL333" t="str">
        <f>+VLOOKUP(A333,'[1]Listado jugadores VALORES'!$A:$D,4,FALSE)</f>
        <v>Volante</v>
      </c>
      <c r="EM333">
        <f>+VLOOKUP(EK333,Clubes!$A:$O,15,FALSE)</f>
        <v>1</v>
      </c>
      <c r="EN333">
        <f>+VLOOKUP(EK333,Clubes!$A:$M,13,FALSE)</f>
        <v>2</v>
      </c>
      <c r="EO333">
        <f t="shared" si="288"/>
        <v>0</v>
      </c>
      <c r="EP333">
        <f t="shared" si="289"/>
        <v>0</v>
      </c>
      <c r="EQ333">
        <f t="shared" si="290"/>
        <v>0</v>
      </c>
      <c r="ER333">
        <f t="shared" si="291"/>
        <v>0</v>
      </c>
      <c r="ES333">
        <f t="shared" si="292"/>
        <v>0</v>
      </c>
      <c r="ET333">
        <f t="shared" si="293"/>
        <v>0</v>
      </c>
      <c r="EU333">
        <f t="shared" si="294"/>
        <v>0</v>
      </c>
      <c r="EV333">
        <f t="shared" si="295"/>
        <v>0</v>
      </c>
      <c r="EW333">
        <f t="shared" si="296"/>
        <v>0</v>
      </c>
      <c r="EX333">
        <f t="shared" si="297"/>
        <v>0</v>
      </c>
      <c r="EY333">
        <f t="shared" si="298"/>
        <v>0</v>
      </c>
      <c r="EZ333">
        <f t="shared" si="299"/>
        <v>0</v>
      </c>
      <c r="FA333">
        <f t="shared" si="300"/>
        <v>0</v>
      </c>
      <c r="FB333">
        <f t="shared" si="301"/>
        <v>0</v>
      </c>
      <c r="FC333">
        <f t="shared" si="302"/>
        <v>0</v>
      </c>
    </row>
    <row r="334" spans="1:159">
      <c r="A334" s="151">
        <v>657</v>
      </c>
      <c r="B334" s="151" t="s">
        <v>444</v>
      </c>
      <c r="C334" s="151">
        <v>7</v>
      </c>
      <c r="D334">
        <v>1</v>
      </c>
      <c r="E334" s="5">
        <v>6</v>
      </c>
      <c r="F334" s="5">
        <v>34</v>
      </c>
      <c r="G334" s="5">
        <v>3</v>
      </c>
      <c r="K334" s="109">
        <f t="shared" si="266"/>
        <v>0</v>
      </c>
      <c r="M334" s="109">
        <f t="shared" si="267"/>
        <v>0</v>
      </c>
      <c r="X334" s="109">
        <f t="shared" si="268"/>
        <v>0</v>
      </c>
      <c r="AI334" s="109">
        <f t="shared" si="269"/>
        <v>0</v>
      </c>
      <c r="AT334" s="109">
        <f t="shared" si="270"/>
        <v>0</v>
      </c>
      <c r="BA334" s="109">
        <f t="shared" si="271"/>
        <v>0</v>
      </c>
      <c r="BB334" s="113"/>
      <c r="BC334" s="113"/>
      <c r="BD334" s="113"/>
      <c r="BE334" s="113"/>
      <c r="BF334" s="113"/>
      <c r="BG334" s="113"/>
      <c r="BH334" s="113"/>
      <c r="BI334" s="113"/>
      <c r="BJ334" s="113"/>
      <c r="BK334" s="113"/>
      <c r="BL334" s="109">
        <f t="shared" si="272"/>
        <v>0</v>
      </c>
      <c r="BW334" s="109">
        <f t="shared" si="273"/>
        <v>0</v>
      </c>
      <c r="BZ334" s="109">
        <f t="shared" si="274"/>
        <v>0</v>
      </c>
      <c r="CA334" s="3"/>
      <c r="CB334" s="3"/>
      <c r="CC334" s="3"/>
      <c r="CD334" s="3"/>
      <c r="CE334" s="109">
        <f t="shared" si="275"/>
        <v>0</v>
      </c>
      <c r="CJ334" s="109">
        <f t="shared" si="276"/>
        <v>0</v>
      </c>
      <c r="CQ334" s="109">
        <f t="shared" si="277"/>
        <v>0</v>
      </c>
      <c r="CV334" s="109">
        <f t="shared" si="278"/>
        <v>0</v>
      </c>
      <c r="DA334" s="109">
        <f t="shared" si="279"/>
        <v>0</v>
      </c>
      <c r="DF334" s="109">
        <f t="shared" si="280"/>
        <v>0</v>
      </c>
      <c r="DK334" s="109">
        <f t="shared" si="281"/>
        <v>0</v>
      </c>
      <c r="DP334" s="109">
        <f t="shared" si="282"/>
        <v>0</v>
      </c>
      <c r="DU334" s="109">
        <f t="shared" si="283"/>
        <v>0</v>
      </c>
      <c r="DZ334" s="109">
        <f t="shared" si="284"/>
        <v>0</v>
      </c>
      <c r="EE334" s="109">
        <f t="shared" si="285"/>
        <v>0</v>
      </c>
      <c r="EF334" s="3"/>
      <c r="EG334" s="3"/>
      <c r="EH334" s="3"/>
      <c r="EI334" s="3"/>
      <c r="EJ334" s="109">
        <f t="shared" si="286"/>
        <v>0</v>
      </c>
      <c r="EK334" s="3">
        <f t="shared" si="287"/>
        <v>706</v>
      </c>
      <c r="EL334" t="str">
        <f>+VLOOKUP(A334,'[1]Listado jugadores VALORES'!$A:$D,4,FALSE)</f>
        <v>Defensa</v>
      </c>
      <c r="EM334">
        <f>+VLOOKUP(EK334,Clubes!$A:$O,15,FALSE)</f>
        <v>1</v>
      </c>
      <c r="EN334">
        <f>+VLOOKUP(EK334,Clubes!$A:$M,13,FALSE)</f>
        <v>2</v>
      </c>
      <c r="EO334">
        <f t="shared" si="288"/>
        <v>0</v>
      </c>
      <c r="EP334">
        <f t="shared" si="289"/>
        <v>0</v>
      </c>
      <c r="EQ334">
        <f t="shared" si="290"/>
        <v>0</v>
      </c>
      <c r="ER334">
        <f t="shared" si="291"/>
        <v>0</v>
      </c>
      <c r="ES334">
        <f t="shared" si="292"/>
        <v>0</v>
      </c>
      <c r="ET334">
        <f t="shared" si="293"/>
        <v>0</v>
      </c>
      <c r="EU334">
        <f t="shared" si="294"/>
        <v>0</v>
      </c>
      <c r="EV334">
        <f t="shared" si="295"/>
        <v>0</v>
      </c>
      <c r="EW334">
        <f t="shared" si="296"/>
        <v>0</v>
      </c>
      <c r="EX334">
        <f t="shared" si="297"/>
        <v>0</v>
      </c>
      <c r="EY334">
        <f t="shared" si="298"/>
        <v>0</v>
      </c>
      <c r="EZ334">
        <f t="shared" si="299"/>
        <v>0</v>
      </c>
      <c r="FA334">
        <f t="shared" si="300"/>
        <v>0</v>
      </c>
      <c r="FB334">
        <f t="shared" si="301"/>
        <v>0</v>
      </c>
      <c r="FC334">
        <f t="shared" si="302"/>
        <v>0</v>
      </c>
    </row>
    <row r="335" spans="1:159">
      <c r="A335" s="158">
        <v>1990</v>
      </c>
      <c r="B335" s="158" t="s">
        <v>630</v>
      </c>
      <c r="C335" s="158">
        <v>7</v>
      </c>
      <c r="D335">
        <v>1</v>
      </c>
      <c r="E335" s="5">
        <v>6</v>
      </c>
      <c r="F335" s="5">
        <v>34</v>
      </c>
      <c r="G335" s="5">
        <v>2</v>
      </c>
      <c r="K335" s="109">
        <f t="shared" ref="K335" si="303">COUNTIF(I335:J335,"&gt;0")</f>
        <v>0</v>
      </c>
      <c r="M335" s="109">
        <f t="shared" ref="M335" si="304">COUNTIF(L335,"&gt;0")</f>
        <v>0</v>
      </c>
      <c r="X335" s="109">
        <f t="shared" ref="X335" si="305">COUNTIF(N335:W335,"&gt;0")</f>
        <v>0</v>
      </c>
      <c r="AI335" s="109">
        <f t="shared" ref="AI335" si="306">COUNTIF(Y335:AH335,"&gt;0")</f>
        <v>0</v>
      </c>
      <c r="AT335" s="109">
        <f t="shared" ref="AT335" si="307">COUNTIF(AJ335:AS335,"&gt;0")</f>
        <v>0</v>
      </c>
      <c r="BA335" s="109">
        <f t="shared" ref="BA335" si="308">COUNTIF(AV335:AZ335,"&gt;0")</f>
        <v>0</v>
      </c>
      <c r="BB335" s="113"/>
      <c r="BC335" s="113"/>
      <c r="BD335" s="113"/>
      <c r="BE335" s="113"/>
      <c r="BF335" s="113"/>
      <c r="BG335" s="113"/>
      <c r="BH335" s="113"/>
      <c r="BI335" s="113"/>
      <c r="BJ335" s="113"/>
      <c r="BK335" s="113"/>
      <c r="BL335" s="109">
        <f t="shared" ref="BL335" si="309">COUNTIF(BB335:BK335,"&gt;0")</f>
        <v>0</v>
      </c>
      <c r="BW335" s="109">
        <f t="shared" ref="BW335" si="310">COUNTIF(BM335:BV335,"&gt;0")</f>
        <v>0</v>
      </c>
      <c r="BZ335" s="109">
        <f t="shared" ref="BZ335" si="311">SUM(BX335:BY335)</f>
        <v>0</v>
      </c>
      <c r="CA335" s="3"/>
      <c r="CB335" s="3"/>
      <c r="CC335" s="3"/>
      <c r="CD335" s="3"/>
      <c r="CE335" s="109">
        <f t="shared" ref="CE335" si="312">COUNTIF(CA335:CD335,"&gt;0")</f>
        <v>0</v>
      </c>
      <c r="CJ335" s="109">
        <f t="shared" ref="CJ335" si="313">COUNTIF(CF335:CI335,"&gt;0")</f>
        <v>0</v>
      </c>
      <c r="CQ335" s="109">
        <f t="shared" ref="CQ335" si="314">COUNTIF(CM335:CP335,"&gt;0")</f>
        <v>0</v>
      </c>
      <c r="CV335" s="109">
        <f t="shared" ref="CV335" si="315">COUNTIF(CR335:CU335,"&gt;0")</f>
        <v>0</v>
      </c>
      <c r="DA335" s="109">
        <f t="shared" ref="DA335" si="316">COUNTIF(CW335:CZ335,"&gt;0")</f>
        <v>0</v>
      </c>
      <c r="DF335" s="109">
        <f t="shared" ref="DF335" si="317">COUNTIF(DB335:DE335,"&gt;0")</f>
        <v>0</v>
      </c>
      <c r="DK335" s="109">
        <f t="shared" ref="DK335" si="318">COUNTIF(DG335:DJ335,"&gt;0")</f>
        <v>0</v>
      </c>
      <c r="DP335" s="109">
        <f t="shared" ref="DP335" si="319">COUNTIF(DL335:DO335,"&gt;0")</f>
        <v>0</v>
      </c>
      <c r="DU335" s="109">
        <f t="shared" ref="DU335" si="320">COUNTIF(DQ335:DT335,"&gt;0")</f>
        <v>0</v>
      </c>
      <c r="DZ335" s="109">
        <f t="shared" ref="DZ335" si="321">COUNTIF(DV335:DY335,"&gt;0")</f>
        <v>0</v>
      </c>
      <c r="EE335" s="109">
        <f t="shared" ref="EE335" si="322">COUNTIF(EA335:ED335,"&gt;0")</f>
        <v>0</v>
      </c>
      <c r="EF335" s="3"/>
      <c r="EG335" s="3"/>
      <c r="EH335" s="3"/>
      <c r="EI335" s="3"/>
      <c r="EJ335" s="109">
        <f t="shared" ref="EJ335" si="323">COUNTIF(EF335:EI335,"&gt;0")</f>
        <v>0</v>
      </c>
      <c r="EK335" s="3">
        <f t="shared" ref="EK335" si="324">+C335*100+E335</f>
        <v>706</v>
      </c>
      <c r="EL335" t="str">
        <f>+VLOOKUP(A335,'[1]Listado jugadores VALORES'!$A:$D,4,FALSE)</f>
        <v>Volante</v>
      </c>
      <c r="EM335">
        <f>+VLOOKUP(EK335,Clubes!$A:$O,15,FALSE)</f>
        <v>1</v>
      </c>
      <c r="EN335">
        <f>+VLOOKUP(EK335,Clubes!$A:$M,13,FALSE)</f>
        <v>2</v>
      </c>
      <c r="EO335">
        <f t="shared" si="288"/>
        <v>1</v>
      </c>
      <c r="EP335">
        <f t="shared" si="289"/>
        <v>0</v>
      </c>
      <c r="EQ335">
        <f t="shared" si="290"/>
        <v>0</v>
      </c>
      <c r="ER335">
        <f t="shared" si="291"/>
        <v>0</v>
      </c>
      <c r="ES335">
        <f t="shared" si="292"/>
        <v>0</v>
      </c>
      <c r="ET335">
        <f t="shared" si="293"/>
        <v>0</v>
      </c>
      <c r="EU335">
        <f t="shared" si="294"/>
        <v>0</v>
      </c>
      <c r="EV335">
        <f t="shared" si="295"/>
        <v>0</v>
      </c>
      <c r="EW335">
        <f t="shared" si="296"/>
        <v>0</v>
      </c>
      <c r="EX335">
        <f t="shared" si="297"/>
        <v>0</v>
      </c>
      <c r="EY335">
        <f t="shared" si="298"/>
        <v>0</v>
      </c>
      <c r="EZ335">
        <f t="shared" si="299"/>
        <v>0</v>
      </c>
      <c r="FA335">
        <f t="shared" si="300"/>
        <v>0</v>
      </c>
      <c r="FB335">
        <f t="shared" si="301"/>
        <v>0</v>
      </c>
      <c r="FC335">
        <f t="shared" si="302"/>
        <v>1</v>
      </c>
    </row>
    <row r="336" spans="1:159">
      <c r="A336" s="158">
        <v>1991</v>
      </c>
      <c r="B336" s="158" t="s">
        <v>626</v>
      </c>
      <c r="C336" s="158">
        <v>7</v>
      </c>
      <c r="D336">
        <v>1</v>
      </c>
      <c r="E336" s="5">
        <v>6</v>
      </c>
      <c r="F336" s="5">
        <v>34</v>
      </c>
      <c r="G336" s="5">
        <v>2</v>
      </c>
      <c r="H336" s="5">
        <f>90-71</f>
        <v>19</v>
      </c>
      <c r="K336" s="109">
        <f t="shared" ref="K336" si="325">COUNTIF(I336:J336,"&gt;0")</f>
        <v>0</v>
      </c>
      <c r="M336" s="109">
        <f t="shared" ref="M336" si="326">COUNTIF(L336,"&gt;0")</f>
        <v>0</v>
      </c>
      <c r="X336" s="109">
        <f t="shared" ref="X336" si="327">COUNTIF(N336:W336,"&gt;0")</f>
        <v>0</v>
      </c>
      <c r="AI336" s="109">
        <f t="shared" ref="AI336" si="328">COUNTIF(Y336:AH336,"&gt;0")</f>
        <v>0</v>
      </c>
      <c r="AT336" s="109">
        <f t="shared" ref="AT336" si="329">COUNTIF(AJ336:AS336,"&gt;0")</f>
        <v>0</v>
      </c>
      <c r="BA336" s="109">
        <f t="shared" ref="BA336" si="330">COUNTIF(AV336:AZ336,"&gt;0")</f>
        <v>0</v>
      </c>
      <c r="BB336" s="113"/>
      <c r="BC336" s="113"/>
      <c r="BD336" s="113"/>
      <c r="BE336" s="113"/>
      <c r="BF336" s="113"/>
      <c r="BG336" s="113"/>
      <c r="BH336" s="113"/>
      <c r="BI336" s="113"/>
      <c r="BJ336" s="113"/>
      <c r="BK336" s="113"/>
      <c r="BL336" s="109">
        <f t="shared" ref="BL336" si="331">COUNTIF(BB336:BK336,"&gt;0")</f>
        <v>0</v>
      </c>
      <c r="BW336" s="109">
        <f t="shared" ref="BW336" si="332">COUNTIF(BM336:BV336,"&gt;0")</f>
        <v>0</v>
      </c>
      <c r="BZ336" s="109">
        <f t="shared" ref="BZ336" si="333">SUM(BX336:BY336)</f>
        <v>0</v>
      </c>
      <c r="CA336" s="3"/>
      <c r="CB336" s="3"/>
      <c r="CC336" s="3"/>
      <c r="CD336" s="3"/>
      <c r="CE336" s="109">
        <f t="shared" ref="CE336" si="334">COUNTIF(CA336:CD336,"&gt;0")</f>
        <v>0</v>
      </c>
      <c r="CJ336" s="109">
        <f t="shared" ref="CJ336" si="335">COUNTIF(CF336:CI336,"&gt;0")</f>
        <v>0</v>
      </c>
      <c r="CQ336" s="109">
        <f t="shared" ref="CQ336" si="336">COUNTIF(CM336:CP336,"&gt;0")</f>
        <v>0</v>
      </c>
      <c r="CV336" s="109">
        <f t="shared" ref="CV336" si="337">COUNTIF(CR336:CU336,"&gt;0")</f>
        <v>0</v>
      </c>
      <c r="DA336" s="109">
        <f t="shared" ref="DA336" si="338">COUNTIF(CW336:CZ336,"&gt;0")</f>
        <v>0</v>
      </c>
      <c r="DF336" s="109">
        <f t="shared" ref="DF336" si="339">COUNTIF(DB336:DE336,"&gt;0")</f>
        <v>0</v>
      </c>
      <c r="DK336" s="109">
        <f t="shared" ref="DK336" si="340">COUNTIF(DG336:DJ336,"&gt;0")</f>
        <v>0</v>
      </c>
      <c r="DP336" s="109">
        <f t="shared" ref="DP336" si="341">COUNTIF(DL336:DO336,"&gt;0")</f>
        <v>0</v>
      </c>
      <c r="DU336" s="109">
        <f t="shared" ref="DU336" si="342">COUNTIF(DQ336:DT336,"&gt;0")</f>
        <v>0</v>
      </c>
      <c r="DZ336" s="109">
        <f t="shared" ref="DZ336" si="343">COUNTIF(DV336:DY336,"&gt;0")</f>
        <v>0</v>
      </c>
      <c r="EE336" s="109">
        <f t="shared" ref="EE336" si="344">COUNTIF(EA336:ED336,"&gt;0")</f>
        <v>0</v>
      </c>
      <c r="EF336" s="3"/>
      <c r="EG336" s="3"/>
      <c r="EH336" s="3"/>
      <c r="EI336" s="3"/>
      <c r="EJ336" s="109">
        <f t="shared" ref="EJ336" si="345">COUNTIF(EF336:EI336,"&gt;0")</f>
        <v>0</v>
      </c>
      <c r="EK336" s="3">
        <f t="shared" ref="EK336" si="346">+C336*100+E336</f>
        <v>706</v>
      </c>
      <c r="EL336" t="str">
        <f>+VLOOKUP(A336,'[1]Listado jugadores VALORES'!$A:$D,4,FALSE)</f>
        <v>Delantero</v>
      </c>
      <c r="EM336">
        <f>+VLOOKUP(EK336,Clubes!$A:$O,15,FALSE)</f>
        <v>1</v>
      </c>
      <c r="EN336">
        <f>+VLOOKUP(EK336,Clubes!$A:$M,13,FALSE)</f>
        <v>2</v>
      </c>
      <c r="EO336">
        <f t="shared" si="288"/>
        <v>1</v>
      </c>
      <c r="EP336">
        <f t="shared" si="289"/>
        <v>1</v>
      </c>
      <c r="EQ336">
        <f t="shared" si="290"/>
        <v>0</v>
      </c>
      <c r="ER336">
        <f t="shared" si="291"/>
        <v>0</v>
      </c>
      <c r="ES336">
        <f t="shared" si="292"/>
        <v>0</v>
      </c>
      <c r="ET336">
        <f t="shared" si="293"/>
        <v>0</v>
      </c>
      <c r="EU336">
        <f t="shared" si="294"/>
        <v>0</v>
      </c>
      <c r="EV336">
        <f t="shared" si="295"/>
        <v>0</v>
      </c>
      <c r="EW336">
        <f t="shared" si="296"/>
        <v>0</v>
      </c>
      <c r="EX336">
        <f t="shared" si="297"/>
        <v>0</v>
      </c>
      <c r="EY336">
        <f t="shared" si="298"/>
        <v>0</v>
      </c>
      <c r="EZ336">
        <f t="shared" si="299"/>
        <v>0</v>
      </c>
      <c r="FA336">
        <f t="shared" si="300"/>
        <v>0</v>
      </c>
      <c r="FB336">
        <f t="shared" si="301"/>
        <v>0</v>
      </c>
      <c r="FC336">
        <f t="shared" si="302"/>
        <v>2</v>
      </c>
    </row>
    <row r="337" spans="1:159">
      <c r="A337" s="159">
        <v>5</v>
      </c>
      <c r="B337" s="154" t="s">
        <v>600</v>
      </c>
      <c r="C337" s="155">
        <v>2</v>
      </c>
      <c r="D337">
        <v>2</v>
      </c>
      <c r="E337" s="5">
        <v>6</v>
      </c>
      <c r="F337" s="5">
        <v>34</v>
      </c>
      <c r="G337" s="5">
        <v>1</v>
      </c>
      <c r="H337" s="5">
        <v>90</v>
      </c>
      <c r="I337" s="4">
        <v>52</v>
      </c>
      <c r="K337" s="109">
        <f t="shared" si="266"/>
        <v>1</v>
      </c>
      <c r="M337" s="109">
        <f t="shared" si="267"/>
        <v>0</v>
      </c>
      <c r="X337" s="109">
        <f t="shared" si="268"/>
        <v>0</v>
      </c>
      <c r="AI337" s="109">
        <f t="shared" si="269"/>
        <v>0</v>
      </c>
      <c r="AT337" s="109">
        <f t="shared" si="270"/>
        <v>0</v>
      </c>
      <c r="BA337" s="109">
        <f t="shared" si="271"/>
        <v>0</v>
      </c>
      <c r="BB337" s="113"/>
      <c r="BC337" s="113"/>
      <c r="BD337" s="113"/>
      <c r="BE337" s="113"/>
      <c r="BF337" s="113"/>
      <c r="BG337" s="113"/>
      <c r="BH337" s="113"/>
      <c r="BI337" s="113"/>
      <c r="BJ337" s="113"/>
      <c r="BK337" s="113"/>
      <c r="BL337" s="109">
        <f t="shared" si="272"/>
        <v>0</v>
      </c>
      <c r="BW337" s="109">
        <f t="shared" si="273"/>
        <v>0</v>
      </c>
      <c r="BZ337" s="109">
        <f t="shared" si="274"/>
        <v>0</v>
      </c>
      <c r="CA337" s="3"/>
      <c r="CB337" s="3"/>
      <c r="CC337" s="3"/>
      <c r="CD337" s="3"/>
      <c r="CE337" s="109">
        <f t="shared" si="275"/>
        <v>0</v>
      </c>
      <c r="CJ337" s="109">
        <f t="shared" si="276"/>
        <v>0</v>
      </c>
      <c r="CQ337" s="109">
        <f t="shared" si="277"/>
        <v>0</v>
      </c>
      <c r="CV337" s="109">
        <f t="shared" si="278"/>
        <v>0</v>
      </c>
      <c r="DA337" s="109">
        <f t="shared" si="279"/>
        <v>0</v>
      </c>
      <c r="DF337" s="109">
        <f t="shared" si="280"/>
        <v>0</v>
      </c>
      <c r="DK337" s="109">
        <f t="shared" si="281"/>
        <v>0</v>
      </c>
      <c r="DP337" s="109">
        <f t="shared" si="282"/>
        <v>0</v>
      </c>
      <c r="DU337" s="109">
        <f t="shared" si="283"/>
        <v>0</v>
      </c>
      <c r="DZ337" s="109">
        <f t="shared" si="284"/>
        <v>0</v>
      </c>
      <c r="EE337" s="109">
        <f t="shared" si="285"/>
        <v>0</v>
      </c>
      <c r="EF337" s="3"/>
      <c r="EG337" s="3"/>
      <c r="EH337" s="3"/>
      <c r="EI337" s="3"/>
      <c r="EJ337" s="109">
        <f t="shared" si="286"/>
        <v>0</v>
      </c>
      <c r="EK337" s="3">
        <f t="shared" si="287"/>
        <v>206</v>
      </c>
      <c r="EL337" t="str">
        <f>+VLOOKUP(A337,'[1]Listado jugadores VALORES'!$A:$D,4,FALSE)</f>
        <v>Defensa</v>
      </c>
      <c r="EM337">
        <f>+VLOOKUP(EK337,Clubes!$A:$O,15,FALSE)</f>
        <v>1</v>
      </c>
      <c r="EN337">
        <f>+VLOOKUP(EK337,Clubes!$A:$M,13,FALSE)</f>
        <v>2</v>
      </c>
      <c r="EO337">
        <f t="shared" si="288"/>
        <v>2</v>
      </c>
      <c r="EP337">
        <f t="shared" si="289"/>
        <v>2</v>
      </c>
      <c r="EQ337">
        <f t="shared" si="290"/>
        <v>-1</v>
      </c>
      <c r="ER337">
        <f t="shared" si="291"/>
        <v>0</v>
      </c>
      <c r="ES337">
        <f t="shared" si="292"/>
        <v>0</v>
      </c>
      <c r="ET337">
        <f t="shared" si="293"/>
        <v>0</v>
      </c>
      <c r="EU337">
        <f t="shared" si="294"/>
        <v>0</v>
      </c>
      <c r="EV337">
        <f t="shared" si="295"/>
        <v>0</v>
      </c>
      <c r="EW337">
        <f t="shared" si="296"/>
        <v>-1</v>
      </c>
      <c r="EX337">
        <f t="shared" si="297"/>
        <v>0</v>
      </c>
      <c r="EY337">
        <f t="shared" si="298"/>
        <v>0</v>
      </c>
      <c r="EZ337">
        <f t="shared" si="299"/>
        <v>0</v>
      </c>
      <c r="FA337">
        <f t="shared" si="300"/>
        <v>0</v>
      </c>
      <c r="FB337">
        <f t="shared" si="301"/>
        <v>0</v>
      </c>
      <c r="FC337">
        <f t="shared" si="302"/>
        <v>2</v>
      </c>
    </row>
    <row r="338" spans="1:159">
      <c r="A338" s="158">
        <v>6</v>
      </c>
      <c r="B338" s="155" t="s">
        <v>601</v>
      </c>
      <c r="C338" s="155">
        <v>2</v>
      </c>
      <c r="D338">
        <v>2</v>
      </c>
      <c r="E338" s="5">
        <v>6</v>
      </c>
      <c r="F338" s="5">
        <v>34</v>
      </c>
      <c r="G338" s="5">
        <v>3</v>
      </c>
      <c r="K338" s="109">
        <f t="shared" si="266"/>
        <v>0</v>
      </c>
      <c r="M338" s="109">
        <f t="shared" si="267"/>
        <v>0</v>
      </c>
      <c r="X338" s="109">
        <f t="shared" si="268"/>
        <v>0</v>
      </c>
      <c r="AI338" s="109">
        <f t="shared" si="269"/>
        <v>0</v>
      </c>
      <c r="AT338" s="109">
        <f t="shared" si="270"/>
        <v>0</v>
      </c>
      <c r="BA338" s="109">
        <f t="shared" si="271"/>
        <v>0</v>
      </c>
      <c r="BB338" s="113"/>
      <c r="BC338" s="113"/>
      <c r="BD338" s="113"/>
      <c r="BE338" s="113"/>
      <c r="BF338" s="113"/>
      <c r="BG338" s="113"/>
      <c r="BH338" s="113"/>
      <c r="BI338" s="113"/>
      <c r="BJ338" s="113"/>
      <c r="BK338" s="113"/>
      <c r="BL338" s="109">
        <f t="shared" si="272"/>
        <v>0</v>
      </c>
      <c r="BW338" s="109">
        <f t="shared" si="273"/>
        <v>0</v>
      </c>
      <c r="BZ338" s="109">
        <f t="shared" si="274"/>
        <v>0</v>
      </c>
      <c r="CA338" s="3"/>
      <c r="CB338" s="3"/>
      <c r="CC338" s="3"/>
      <c r="CD338" s="3"/>
      <c r="CE338" s="109">
        <f t="shared" si="275"/>
        <v>0</v>
      </c>
      <c r="CJ338" s="109">
        <f t="shared" si="276"/>
        <v>0</v>
      </c>
      <c r="CQ338" s="109">
        <f t="shared" si="277"/>
        <v>0</v>
      </c>
      <c r="CV338" s="109">
        <f t="shared" si="278"/>
        <v>0</v>
      </c>
      <c r="DA338" s="109">
        <f t="shared" si="279"/>
        <v>0</v>
      </c>
      <c r="DF338" s="109">
        <f t="shared" si="280"/>
        <v>0</v>
      </c>
      <c r="DK338" s="109">
        <f t="shared" si="281"/>
        <v>0</v>
      </c>
      <c r="DP338" s="109">
        <f t="shared" si="282"/>
        <v>0</v>
      </c>
      <c r="DU338" s="109">
        <f t="shared" si="283"/>
        <v>0</v>
      </c>
      <c r="DZ338" s="109">
        <f t="shared" si="284"/>
        <v>0</v>
      </c>
      <c r="EE338" s="109">
        <f t="shared" si="285"/>
        <v>0</v>
      </c>
      <c r="EF338" s="3"/>
      <c r="EG338" s="3"/>
      <c r="EH338" s="3"/>
      <c r="EI338" s="3"/>
      <c r="EJ338" s="109">
        <f t="shared" si="286"/>
        <v>0</v>
      </c>
      <c r="EK338" s="3">
        <f t="shared" si="287"/>
        <v>206</v>
      </c>
      <c r="EL338" t="str">
        <f>+VLOOKUP(A338,'[1]Listado jugadores VALORES'!$A:$D,4,FALSE)</f>
        <v>Portero</v>
      </c>
      <c r="EM338">
        <f>+VLOOKUP(EK338,Clubes!$A:$O,15,FALSE)</f>
        <v>1</v>
      </c>
      <c r="EN338">
        <f>+VLOOKUP(EK338,Clubes!$A:$M,13,FALSE)</f>
        <v>2</v>
      </c>
      <c r="EO338">
        <f t="shared" si="288"/>
        <v>0</v>
      </c>
      <c r="EP338">
        <f t="shared" si="289"/>
        <v>0</v>
      </c>
      <c r="EQ338">
        <f t="shared" si="290"/>
        <v>0</v>
      </c>
      <c r="ER338">
        <f t="shared" si="291"/>
        <v>0</v>
      </c>
      <c r="ES338">
        <f t="shared" si="292"/>
        <v>0</v>
      </c>
      <c r="ET338">
        <f t="shared" si="293"/>
        <v>0</v>
      </c>
      <c r="EU338">
        <f t="shared" si="294"/>
        <v>0</v>
      </c>
      <c r="EV338">
        <f t="shared" si="295"/>
        <v>0</v>
      </c>
      <c r="EW338">
        <f t="shared" si="296"/>
        <v>0</v>
      </c>
      <c r="EX338">
        <f t="shared" si="297"/>
        <v>0</v>
      </c>
      <c r="EY338">
        <f t="shared" si="298"/>
        <v>0</v>
      </c>
      <c r="EZ338">
        <f t="shared" si="299"/>
        <v>0</v>
      </c>
      <c r="FA338">
        <f t="shared" si="300"/>
        <v>0</v>
      </c>
      <c r="FB338">
        <f t="shared" si="301"/>
        <v>0</v>
      </c>
      <c r="FC338">
        <f t="shared" si="302"/>
        <v>0</v>
      </c>
    </row>
    <row r="339" spans="1:159">
      <c r="A339" s="158">
        <v>1015</v>
      </c>
      <c r="B339" s="155" t="s">
        <v>602</v>
      </c>
      <c r="C339" s="155">
        <v>2</v>
      </c>
      <c r="D339">
        <v>2</v>
      </c>
      <c r="E339" s="5">
        <v>6</v>
      </c>
      <c r="F339" s="5">
        <v>34</v>
      </c>
      <c r="G339" s="5">
        <v>1</v>
      </c>
      <c r="H339" s="5">
        <v>90</v>
      </c>
      <c r="K339" s="109">
        <f t="shared" si="266"/>
        <v>0</v>
      </c>
      <c r="M339" s="109">
        <f t="shared" si="267"/>
        <v>0</v>
      </c>
      <c r="X339" s="109">
        <f t="shared" si="268"/>
        <v>0</v>
      </c>
      <c r="AI339" s="109">
        <f t="shared" si="269"/>
        <v>0</v>
      </c>
      <c r="AT339" s="109">
        <f t="shared" si="270"/>
        <v>0</v>
      </c>
      <c r="BA339" s="109">
        <f t="shared" si="271"/>
        <v>0</v>
      </c>
      <c r="BB339" s="113"/>
      <c r="BC339" s="113"/>
      <c r="BD339" s="113"/>
      <c r="BE339" s="113"/>
      <c r="BF339" s="113"/>
      <c r="BG339" s="113"/>
      <c r="BH339" s="113"/>
      <c r="BI339" s="113"/>
      <c r="BJ339" s="113"/>
      <c r="BK339" s="113"/>
      <c r="BL339" s="109">
        <f t="shared" si="272"/>
        <v>0</v>
      </c>
      <c r="BW339" s="109">
        <f t="shared" si="273"/>
        <v>0</v>
      </c>
      <c r="BZ339" s="109">
        <f t="shared" si="274"/>
        <v>0</v>
      </c>
      <c r="CA339" s="3"/>
      <c r="CB339" s="3"/>
      <c r="CC339" s="3"/>
      <c r="CD339" s="3"/>
      <c r="CE339" s="109">
        <f t="shared" si="275"/>
        <v>0</v>
      </c>
      <c r="CJ339" s="109">
        <f t="shared" si="276"/>
        <v>0</v>
      </c>
      <c r="CQ339" s="109">
        <f t="shared" si="277"/>
        <v>0</v>
      </c>
      <c r="CV339" s="109">
        <f t="shared" si="278"/>
        <v>0</v>
      </c>
      <c r="DA339" s="109">
        <f t="shared" si="279"/>
        <v>0</v>
      </c>
      <c r="DF339" s="109">
        <f t="shared" si="280"/>
        <v>0</v>
      </c>
      <c r="DK339" s="109">
        <f t="shared" si="281"/>
        <v>0</v>
      </c>
      <c r="DP339" s="109">
        <f t="shared" si="282"/>
        <v>0</v>
      </c>
      <c r="DU339" s="109">
        <f t="shared" si="283"/>
        <v>0</v>
      </c>
      <c r="DZ339" s="109">
        <f t="shared" si="284"/>
        <v>0</v>
      </c>
      <c r="EE339" s="109">
        <f t="shared" si="285"/>
        <v>0</v>
      </c>
      <c r="EF339" s="3"/>
      <c r="EG339" s="3"/>
      <c r="EH339" s="3"/>
      <c r="EI339" s="3"/>
      <c r="EJ339" s="109">
        <f t="shared" si="286"/>
        <v>0</v>
      </c>
      <c r="EK339" s="3">
        <f t="shared" si="287"/>
        <v>206</v>
      </c>
      <c r="EL339" t="str">
        <f>+VLOOKUP(A339,'[1]Listado jugadores VALORES'!$A:$D,4,FALSE)</f>
        <v>Volante</v>
      </c>
      <c r="EM339">
        <f>+VLOOKUP(EK339,Clubes!$A:$O,15,FALSE)</f>
        <v>1</v>
      </c>
      <c r="EN339">
        <f>+VLOOKUP(EK339,Clubes!$A:$M,13,FALSE)</f>
        <v>2</v>
      </c>
      <c r="EO339">
        <f t="shared" si="288"/>
        <v>2</v>
      </c>
      <c r="EP339">
        <f t="shared" si="289"/>
        <v>2</v>
      </c>
      <c r="EQ339">
        <f t="shared" si="290"/>
        <v>0</v>
      </c>
      <c r="ER339">
        <f t="shared" si="291"/>
        <v>0</v>
      </c>
      <c r="ES339">
        <f t="shared" si="292"/>
        <v>0</v>
      </c>
      <c r="ET339">
        <f t="shared" si="293"/>
        <v>0</v>
      </c>
      <c r="EU339">
        <f t="shared" si="294"/>
        <v>0</v>
      </c>
      <c r="EV339">
        <f t="shared" si="295"/>
        <v>0</v>
      </c>
      <c r="EW339">
        <f t="shared" si="296"/>
        <v>0</v>
      </c>
      <c r="EX339">
        <f t="shared" si="297"/>
        <v>0</v>
      </c>
      <c r="EY339">
        <f t="shared" si="298"/>
        <v>0</v>
      </c>
      <c r="EZ339">
        <f t="shared" si="299"/>
        <v>0</v>
      </c>
      <c r="FA339">
        <f t="shared" si="300"/>
        <v>0</v>
      </c>
      <c r="FB339">
        <f t="shared" si="301"/>
        <v>0</v>
      </c>
      <c r="FC339">
        <f t="shared" si="302"/>
        <v>4</v>
      </c>
    </row>
    <row r="340" spans="1:159">
      <c r="A340" s="158">
        <v>27</v>
      </c>
      <c r="B340" s="155" t="s">
        <v>603</v>
      </c>
      <c r="C340" s="155">
        <v>2</v>
      </c>
      <c r="D340">
        <v>2</v>
      </c>
      <c r="E340" s="5">
        <v>6</v>
      </c>
      <c r="F340" s="5">
        <v>34</v>
      </c>
      <c r="G340" s="5">
        <v>1</v>
      </c>
      <c r="H340" s="4">
        <v>63</v>
      </c>
      <c r="K340" s="109">
        <f>COUNTIF(H340:J340,"&gt;0")</f>
        <v>1</v>
      </c>
      <c r="M340" s="109">
        <f t="shared" si="267"/>
        <v>0</v>
      </c>
      <c r="X340" s="109">
        <f t="shared" si="268"/>
        <v>0</v>
      </c>
      <c r="AI340" s="109">
        <f t="shared" si="269"/>
        <v>0</v>
      </c>
      <c r="AT340" s="109">
        <f t="shared" si="270"/>
        <v>0</v>
      </c>
      <c r="BA340" s="109">
        <f t="shared" si="271"/>
        <v>0</v>
      </c>
      <c r="BB340" s="113"/>
      <c r="BC340" s="113"/>
      <c r="BD340" s="113"/>
      <c r="BE340" s="113"/>
      <c r="BF340" s="113"/>
      <c r="BG340" s="113"/>
      <c r="BH340" s="113"/>
      <c r="BI340" s="113"/>
      <c r="BJ340" s="113"/>
      <c r="BK340" s="113"/>
      <c r="BL340" s="109">
        <f t="shared" si="272"/>
        <v>0</v>
      </c>
      <c r="BW340" s="109">
        <f t="shared" si="273"/>
        <v>0</v>
      </c>
      <c r="BZ340" s="109">
        <f t="shared" si="274"/>
        <v>0</v>
      </c>
      <c r="CA340" s="3"/>
      <c r="CB340" s="3"/>
      <c r="CC340" s="3"/>
      <c r="CD340" s="3"/>
      <c r="CE340" s="109">
        <f t="shared" si="275"/>
        <v>0</v>
      </c>
      <c r="CJ340" s="109">
        <f t="shared" si="276"/>
        <v>0</v>
      </c>
      <c r="CQ340" s="109">
        <f t="shared" si="277"/>
        <v>0</v>
      </c>
      <c r="CV340" s="109">
        <f t="shared" si="278"/>
        <v>0</v>
      </c>
      <c r="DA340" s="109">
        <f t="shared" si="279"/>
        <v>0</v>
      </c>
      <c r="DF340" s="109">
        <f t="shared" si="280"/>
        <v>0</v>
      </c>
      <c r="DK340" s="109">
        <f t="shared" si="281"/>
        <v>0</v>
      </c>
      <c r="DP340" s="109">
        <f t="shared" si="282"/>
        <v>0</v>
      </c>
      <c r="DU340" s="109">
        <f t="shared" si="283"/>
        <v>0</v>
      </c>
      <c r="DZ340" s="109">
        <f t="shared" si="284"/>
        <v>0</v>
      </c>
      <c r="EE340" s="109">
        <f t="shared" si="285"/>
        <v>0</v>
      </c>
      <c r="EF340" s="3"/>
      <c r="EG340" s="3"/>
      <c r="EH340" s="3"/>
      <c r="EI340" s="3"/>
      <c r="EJ340" s="109">
        <f t="shared" si="286"/>
        <v>0</v>
      </c>
      <c r="EK340" s="3">
        <f t="shared" si="287"/>
        <v>206</v>
      </c>
      <c r="EL340" t="str">
        <f>+VLOOKUP(A340,'[1]Listado jugadores VALORES'!$A:$D,4,FALSE)</f>
        <v>Volante</v>
      </c>
      <c r="EM340">
        <f>+VLOOKUP(EK340,Clubes!$A:$O,15,FALSE)</f>
        <v>1</v>
      </c>
      <c r="EN340">
        <f>+VLOOKUP(EK340,Clubes!$A:$M,13,FALSE)</f>
        <v>2</v>
      </c>
      <c r="EO340">
        <f t="shared" si="288"/>
        <v>2</v>
      </c>
      <c r="EP340">
        <f t="shared" si="289"/>
        <v>2</v>
      </c>
      <c r="EQ340">
        <f t="shared" si="290"/>
        <v>-1</v>
      </c>
      <c r="ER340">
        <f t="shared" si="291"/>
        <v>0</v>
      </c>
      <c r="ES340">
        <f t="shared" si="292"/>
        <v>0</v>
      </c>
      <c r="ET340">
        <f t="shared" si="293"/>
        <v>0</v>
      </c>
      <c r="EU340">
        <f t="shared" si="294"/>
        <v>0</v>
      </c>
      <c r="EV340">
        <f t="shared" si="295"/>
        <v>0</v>
      </c>
      <c r="EW340">
        <f t="shared" si="296"/>
        <v>0</v>
      </c>
      <c r="EX340">
        <f t="shared" si="297"/>
        <v>0</v>
      </c>
      <c r="EY340">
        <f t="shared" si="298"/>
        <v>0</v>
      </c>
      <c r="EZ340">
        <f t="shared" si="299"/>
        <v>0</v>
      </c>
      <c r="FA340">
        <f t="shared" si="300"/>
        <v>0</v>
      </c>
      <c r="FB340">
        <f t="shared" si="301"/>
        <v>0</v>
      </c>
      <c r="FC340">
        <f t="shared" si="302"/>
        <v>3</v>
      </c>
    </row>
    <row r="341" spans="1:159">
      <c r="A341" s="158">
        <v>808</v>
      </c>
      <c r="B341" s="156" t="s">
        <v>604</v>
      </c>
      <c r="C341" s="155">
        <v>2</v>
      </c>
      <c r="D341">
        <v>2</v>
      </c>
      <c r="E341" s="5">
        <v>6</v>
      </c>
      <c r="F341" s="5">
        <v>34</v>
      </c>
      <c r="G341" s="5">
        <v>1</v>
      </c>
      <c r="H341" s="4">
        <v>57</v>
      </c>
      <c r="I341" s="4">
        <v>13</v>
      </c>
      <c r="K341" s="109">
        <f t="shared" si="266"/>
        <v>1</v>
      </c>
      <c r="M341" s="109">
        <f t="shared" si="267"/>
        <v>0</v>
      </c>
      <c r="X341" s="109">
        <f t="shared" si="268"/>
        <v>0</v>
      </c>
      <c r="AI341" s="109">
        <f t="shared" si="269"/>
        <v>0</v>
      </c>
      <c r="AT341" s="109">
        <f t="shared" si="270"/>
        <v>0</v>
      </c>
      <c r="BA341" s="109">
        <f t="shared" si="271"/>
        <v>0</v>
      </c>
      <c r="BB341" s="113"/>
      <c r="BC341" s="113"/>
      <c r="BD341" s="113"/>
      <c r="BE341" s="113"/>
      <c r="BF341" s="113"/>
      <c r="BG341" s="113"/>
      <c r="BH341" s="113"/>
      <c r="BI341" s="113"/>
      <c r="BJ341" s="113"/>
      <c r="BK341" s="113"/>
      <c r="BL341" s="109">
        <f t="shared" si="272"/>
        <v>0</v>
      </c>
      <c r="BW341" s="109">
        <f t="shared" si="273"/>
        <v>0</v>
      </c>
      <c r="BZ341" s="109">
        <f t="shared" si="274"/>
        <v>0</v>
      </c>
      <c r="CA341" s="3"/>
      <c r="CB341" s="3"/>
      <c r="CC341" s="3"/>
      <c r="CD341" s="3"/>
      <c r="CE341" s="109">
        <f t="shared" si="275"/>
        <v>0</v>
      </c>
      <c r="CJ341" s="109">
        <f t="shared" si="276"/>
        <v>0</v>
      </c>
      <c r="CQ341" s="109">
        <f t="shared" si="277"/>
        <v>0</v>
      </c>
      <c r="CV341" s="109">
        <f t="shared" si="278"/>
        <v>0</v>
      </c>
      <c r="DA341" s="109">
        <f t="shared" si="279"/>
        <v>0</v>
      </c>
      <c r="DF341" s="109">
        <f t="shared" si="280"/>
        <v>0</v>
      </c>
      <c r="DK341" s="109">
        <f t="shared" si="281"/>
        <v>0</v>
      </c>
      <c r="DP341" s="109">
        <f t="shared" si="282"/>
        <v>0</v>
      </c>
      <c r="DU341" s="109">
        <f t="shared" si="283"/>
        <v>0</v>
      </c>
      <c r="DZ341" s="109">
        <f t="shared" si="284"/>
        <v>0</v>
      </c>
      <c r="EE341" s="109">
        <f t="shared" si="285"/>
        <v>0</v>
      </c>
      <c r="EF341" s="3"/>
      <c r="EG341" s="3"/>
      <c r="EH341" s="3"/>
      <c r="EI341" s="3"/>
      <c r="EJ341" s="109">
        <f t="shared" si="286"/>
        <v>0</v>
      </c>
      <c r="EK341" s="3">
        <f t="shared" si="287"/>
        <v>206</v>
      </c>
      <c r="EL341" t="str">
        <f>+VLOOKUP(A341,'[1]Listado jugadores VALORES'!$A:$D,4,FALSE)</f>
        <v>Volante</v>
      </c>
      <c r="EM341">
        <f>+VLOOKUP(EK341,Clubes!$A:$O,15,FALSE)</f>
        <v>1</v>
      </c>
      <c r="EN341">
        <f>+VLOOKUP(EK341,Clubes!$A:$M,13,FALSE)</f>
        <v>2</v>
      </c>
      <c r="EO341">
        <f t="shared" si="288"/>
        <v>2</v>
      </c>
      <c r="EP341">
        <f t="shared" si="289"/>
        <v>1</v>
      </c>
      <c r="EQ341">
        <f t="shared" si="290"/>
        <v>-1</v>
      </c>
      <c r="ER341">
        <f t="shared" si="291"/>
        <v>0</v>
      </c>
      <c r="ES341">
        <f t="shared" si="292"/>
        <v>0</v>
      </c>
      <c r="ET341">
        <f t="shared" si="293"/>
        <v>0</v>
      </c>
      <c r="EU341">
        <f t="shared" si="294"/>
        <v>0</v>
      </c>
      <c r="EV341">
        <f t="shared" si="295"/>
        <v>0</v>
      </c>
      <c r="EW341">
        <f t="shared" si="296"/>
        <v>0</v>
      </c>
      <c r="EX341">
        <f t="shared" si="297"/>
        <v>0</v>
      </c>
      <c r="EY341">
        <f t="shared" si="298"/>
        <v>0</v>
      </c>
      <c r="EZ341">
        <f t="shared" si="299"/>
        <v>0</v>
      </c>
      <c r="FA341">
        <f t="shared" si="300"/>
        <v>0</v>
      </c>
      <c r="FB341">
        <f t="shared" si="301"/>
        <v>0</v>
      </c>
      <c r="FC341">
        <f t="shared" si="302"/>
        <v>2</v>
      </c>
    </row>
    <row r="342" spans="1:159">
      <c r="A342" s="158">
        <v>1946</v>
      </c>
      <c r="B342" s="157" t="s">
        <v>605</v>
      </c>
      <c r="C342" s="155">
        <v>2</v>
      </c>
      <c r="D342">
        <v>2</v>
      </c>
      <c r="E342" s="5">
        <v>6</v>
      </c>
      <c r="F342" s="5">
        <v>34</v>
      </c>
      <c r="G342" s="5">
        <v>3</v>
      </c>
      <c r="K342" s="109">
        <f t="shared" si="266"/>
        <v>0</v>
      </c>
      <c r="M342" s="109">
        <f t="shared" si="267"/>
        <v>0</v>
      </c>
      <c r="X342" s="109">
        <f t="shared" si="268"/>
        <v>0</v>
      </c>
      <c r="AI342" s="109">
        <f t="shared" si="269"/>
        <v>0</v>
      </c>
      <c r="AT342" s="109">
        <f t="shared" si="270"/>
        <v>0</v>
      </c>
      <c r="BA342" s="109">
        <f t="shared" si="271"/>
        <v>0</v>
      </c>
      <c r="BB342" s="113"/>
      <c r="BC342" s="113"/>
      <c r="BD342" s="113"/>
      <c r="BE342" s="113"/>
      <c r="BF342" s="113"/>
      <c r="BG342" s="113"/>
      <c r="BH342" s="113"/>
      <c r="BI342" s="113"/>
      <c r="BJ342" s="113"/>
      <c r="BK342" s="113"/>
      <c r="BL342" s="109">
        <f t="shared" si="272"/>
        <v>0</v>
      </c>
      <c r="BW342" s="109">
        <f t="shared" si="273"/>
        <v>0</v>
      </c>
      <c r="BZ342" s="109">
        <f t="shared" si="274"/>
        <v>0</v>
      </c>
      <c r="CA342" s="3"/>
      <c r="CB342" s="3"/>
      <c r="CC342" s="3"/>
      <c r="CD342" s="3"/>
      <c r="CE342" s="109">
        <f t="shared" si="275"/>
        <v>0</v>
      </c>
      <c r="CJ342" s="109">
        <f t="shared" si="276"/>
        <v>0</v>
      </c>
      <c r="CQ342" s="109">
        <f t="shared" si="277"/>
        <v>0</v>
      </c>
      <c r="CV342" s="109">
        <f t="shared" si="278"/>
        <v>0</v>
      </c>
      <c r="DA342" s="109">
        <f t="shared" si="279"/>
        <v>0</v>
      </c>
      <c r="DF342" s="109">
        <f t="shared" si="280"/>
        <v>0</v>
      </c>
      <c r="DK342" s="109">
        <f t="shared" si="281"/>
        <v>0</v>
      </c>
      <c r="DP342" s="109">
        <f t="shared" si="282"/>
        <v>0</v>
      </c>
      <c r="DU342" s="109">
        <f t="shared" si="283"/>
        <v>0</v>
      </c>
      <c r="DZ342" s="109">
        <f t="shared" si="284"/>
        <v>0</v>
      </c>
      <c r="EE342" s="109">
        <f t="shared" si="285"/>
        <v>0</v>
      </c>
      <c r="EF342" s="3"/>
      <c r="EG342" s="3"/>
      <c r="EH342" s="3"/>
      <c r="EI342" s="3"/>
      <c r="EJ342" s="109">
        <f t="shared" si="286"/>
        <v>0</v>
      </c>
      <c r="EK342" s="3">
        <f t="shared" si="287"/>
        <v>206</v>
      </c>
      <c r="EL342" t="str">
        <f>+VLOOKUP(A342,'[1]Listado jugadores VALORES'!$A:$D,4,FALSE)</f>
        <v>Volante</v>
      </c>
      <c r="EM342">
        <f>+VLOOKUP(EK342,Clubes!$A:$O,15,FALSE)</f>
        <v>1</v>
      </c>
      <c r="EN342">
        <f>+VLOOKUP(EK342,Clubes!$A:$M,13,FALSE)</f>
        <v>2</v>
      </c>
      <c r="EO342">
        <f t="shared" si="288"/>
        <v>0</v>
      </c>
      <c r="EP342">
        <f t="shared" si="289"/>
        <v>0</v>
      </c>
      <c r="EQ342">
        <f t="shared" si="290"/>
        <v>0</v>
      </c>
      <c r="ER342">
        <f t="shared" si="291"/>
        <v>0</v>
      </c>
      <c r="ES342">
        <f t="shared" si="292"/>
        <v>0</v>
      </c>
      <c r="ET342">
        <f t="shared" si="293"/>
        <v>0</v>
      </c>
      <c r="EU342">
        <f t="shared" si="294"/>
        <v>0</v>
      </c>
      <c r="EV342">
        <f t="shared" si="295"/>
        <v>0</v>
      </c>
      <c r="EW342">
        <f t="shared" si="296"/>
        <v>0</v>
      </c>
      <c r="EX342">
        <f t="shared" si="297"/>
        <v>0</v>
      </c>
      <c r="EY342">
        <f t="shared" si="298"/>
        <v>0</v>
      </c>
      <c r="EZ342">
        <f t="shared" si="299"/>
        <v>0</v>
      </c>
      <c r="FA342">
        <f t="shared" si="300"/>
        <v>0</v>
      </c>
      <c r="FB342">
        <f t="shared" si="301"/>
        <v>0</v>
      </c>
      <c r="FC342">
        <f t="shared" si="302"/>
        <v>0</v>
      </c>
    </row>
    <row r="343" spans="1:159">
      <c r="A343" s="158">
        <v>1830</v>
      </c>
      <c r="B343" s="155" t="s">
        <v>606</v>
      </c>
      <c r="C343" s="155">
        <v>2</v>
      </c>
      <c r="D343">
        <v>2</v>
      </c>
      <c r="E343" s="5">
        <v>6</v>
      </c>
      <c r="F343" s="5">
        <v>34</v>
      </c>
      <c r="G343" s="5">
        <v>3</v>
      </c>
      <c r="K343" s="109">
        <f t="shared" si="266"/>
        <v>0</v>
      </c>
      <c r="M343" s="109">
        <f t="shared" si="267"/>
        <v>0</v>
      </c>
      <c r="X343" s="109">
        <f t="shared" si="268"/>
        <v>0</v>
      </c>
      <c r="AI343" s="109">
        <f t="shared" si="269"/>
        <v>0</v>
      </c>
      <c r="AT343" s="109">
        <f t="shared" si="270"/>
        <v>0</v>
      </c>
      <c r="BA343" s="109">
        <f t="shared" si="271"/>
        <v>0</v>
      </c>
      <c r="BB343" s="113"/>
      <c r="BC343" s="113"/>
      <c r="BD343" s="113"/>
      <c r="BE343" s="113"/>
      <c r="BF343" s="113"/>
      <c r="BG343" s="113"/>
      <c r="BH343" s="113"/>
      <c r="BI343" s="113"/>
      <c r="BJ343" s="113"/>
      <c r="BK343" s="113"/>
      <c r="BL343" s="109">
        <f t="shared" si="272"/>
        <v>0</v>
      </c>
      <c r="BW343" s="109">
        <f t="shared" si="273"/>
        <v>0</v>
      </c>
      <c r="BZ343" s="109">
        <f t="shared" si="274"/>
        <v>0</v>
      </c>
      <c r="CA343" s="3"/>
      <c r="CB343" s="3"/>
      <c r="CC343" s="3"/>
      <c r="CD343" s="3"/>
      <c r="CE343" s="109">
        <f t="shared" si="275"/>
        <v>0</v>
      </c>
      <c r="CJ343" s="109">
        <f t="shared" si="276"/>
        <v>0</v>
      </c>
      <c r="CQ343" s="109">
        <f t="shared" si="277"/>
        <v>0</v>
      </c>
      <c r="CV343" s="109">
        <f t="shared" si="278"/>
        <v>0</v>
      </c>
      <c r="DA343" s="109">
        <f t="shared" si="279"/>
        <v>0</v>
      </c>
      <c r="DF343" s="109">
        <f t="shared" si="280"/>
        <v>0</v>
      </c>
      <c r="DK343" s="109">
        <f t="shared" si="281"/>
        <v>0</v>
      </c>
      <c r="DP343" s="109">
        <f t="shared" si="282"/>
        <v>0</v>
      </c>
      <c r="DU343" s="109">
        <f t="shared" si="283"/>
        <v>0</v>
      </c>
      <c r="DZ343" s="109">
        <f t="shared" si="284"/>
        <v>0</v>
      </c>
      <c r="EE343" s="109">
        <f t="shared" si="285"/>
        <v>0</v>
      </c>
      <c r="EF343" s="3"/>
      <c r="EG343" s="3"/>
      <c r="EH343" s="3"/>
      <c r="EI343" s="3"/>
      <c r="EJ343" s="109">
        <f t="shared" si="286"/>
        <v>0</v>
      </c>
      <c r="EK343" s="3">
        <f t="shared" si="287"/>
        <v>206</v>
      </c>
      <c r="EL343" t="str">
        <f>+VLOOKUP(A343,'[1]Listado jugadores VALORES'!$A:$D,4,FALSE)</f>
        <v>Delantero</v>
      </c>
      <c r="EM343">
        <f>+VLOOKUP(EK343,Clubes!$A:$O,15,FALSE)</f>
        <v>1</v>
      </c>
      <c r="EN343">
        <f>+VLOOKUP(EK343,Clubes!$A:$M,13,FALSE)</f>
        <v>2</v>
      </c>
      <c r="EO343">
        <f t="shared" si="288"/>
        <v>0</v>
      </c>
      <c r="EP343">
        <f t="shared" si="289"/>
        <v>0</v>
      </c>
      <c r="EQ343">
        <f t="shared" si="290"/>
        <v>0</v>
      </c>
      <c r="ER343">
        <f t="shared" si="291"/>
        <v>0</v>
      </c>
      <c r="ES343">
        <f t="shared" si="292"/>
        <v>0</v>
      </c>
      <c r="ET343">
        <f t="shared" si="293"/>
        <v>0</v>
      </c>
      <c r="EU343">
        <f t="shared" si="294"/>
        <v>0</v>
      </c>
      <c r="EV343">
        <f t="shared" si="295"/>
        <v>0</v>
      </c>
      <c r="EW343">
        <f t="shared" si="296"/>
        <v>0</v>
      </c>
      <c r="EX343">
        <f t="shared" si="297"/>
        <v>0</v>
      </c>
      <c r="EY343">
        <f t="shared" si="298"/>
        <v>0</v>
      </c>
      <c r="EZ343">
        <f t="shared" si="299"/>
        <v>0</v>
      </c>
      <c r="FA343">
        <f t="shared" si="300"/>
        <v>0</v>
      </c>
      <c r="FB343">
        <f t="shared" si="301"/>
        <v>0</v>
      </c>
      <c r="FC343">
        <f t="shared" si="302"/>
        <v>0</v>
      </c>
    </row>
    <row r="344" spans="1:159">
      <c r="A344" s="158">
        <v>74</v>
      </c>
      <c r="B344" s="155" t="s">
        <v>607</v>
      </c>
      <c r="C344" s="155">
        <v>2</v>
      </c>
      <c r="D344">
        <v>2</v>
      </c>
      <c r="E344" s="5">
        <v>6</v>
      </c>
      <c r="F344" s="5">
        <v>34</v>
      </c>
      <c r="G344" s="5">
        <v>1</v>
      </c>
      <c r="H344" s="5">
        <v>90</v>
      </c>
      <c r="K344" s="109">
        <f t="shared" si="266"/>
        <v>0</v>
      </c>
      <c r="M344" s="109">
        <f t="shared" si="267"/>
        <v>0</v>
      </c>
      <c r="X344" s="109">
        <f t="shared" si="268"/>
        <v>0</v>
      </c>
      <c r="AI344" s="109">
        <f t="shared" si="269"/>
        <v>0</v>
      </c>
      <c r="AT344" s="109">
        <f t="shared" si="270"/>
        <v>0</v>
      </c>
      <c r="BA344" s="109">
        <f t="shared" si="271"/>
        <v>0</v>
      </c>
      <c r="BB344" s="113"/>
      <c r="BC344" s="113"/>
      <c r="BD344" s="113"/>
      <c r="BE344" s="113"/>
      <c r="BF344" s="113"/>
      <c r="BG344" s="113"/>
      <c r="BH344" s="113"/>
      <c r="BI344" s="113"/>
      <c r="BJ344" s="113"/>
      <c r="BK344" s="113"/>
      <c r="BL344" s="109">
        <f t="shared" si="272"/>
        <v>0</v>
      </c>
      <c r="BW344" s="109">
        <f t="shared" si="273"/>
        <v>0</v>
      </c>
      <c r="BZ344" s="109">
        <f t="shared" si="274"/>
        <v>0</v>
      </c>
      <c r="CA344" s="3"/>
      <c r="CB344" s="3"/>
      <c r="CC344" s="3"/>
      <c r="CD344" s="3"/>
      <c r="CE344" s="109">
        <f t="shared" si="275"/>
        <v>0</v>
      </c>
      <c r="CJ344" s="109">
        <f t="shared" si="276"/>
        <v>0</v>
      </c>
      <c r="CQ344" s="109">
        <f t="shared" si="277"/>
        <v>0</v>
      </c>
      <c r="CV344" s="109">
        <f t="shared" si="278"/>
        <v>0</v>
      </c>
      <c r="DA344" s="109">
        <f t="shared" si="279"/>
        <v>0</v>
      </c>
      <c r="DF344" s="109">
        <f t="shared" si="280"/>
        <v>0</v>
      </c>
      <c r="DK344" s="109">
        <f t="shared" si="281"/>
        <v>0</v>
      </c>
      <c r="DP344" s="109">
        <f t="shared" si="282"/>
        <v>0</v>
      </c>
      <c r="DU344" s="109">
        <f t="shared" si="283"/>
        <v>0</v>
      </c>
      <c r="DZ344" s="109">
        <f t="shared" si="284"/>
        <v>0</v>
      </c>
      <c r="EE344" s="109">
        <f t="shared" si="285"/>
        <v>0</v>
      </c>
      <c r="EF344" s="3"/>
      <c r="EG344" s="3"/>
      <c r="EH344" s="3"/>
      <c r="EI344" s="3"/>
      <c r="EJ344" s="109">
        <f t="shared" si="286"/>
        <v>0</v>
      </c>
      <c r="EK344" s="3">
        <f t="shared" si="287"/>
        <v>206</v>
      </c>
      <c r="EL344" t="str">
        <f>+VLOOKUP(A344,'[1]Listado jugadores VALORES'!$A:$D,4,FALSE)</f>
        <v>Volante</v>
      </c>
      <c r="EM344">
        <f>+VLOOKUP(EK344,Clubes!$A:$O,15,FALSE)</f>
        <v>1</v>
      </c>
      <c r="EN344">
        <f>+VLOOKUP(EK344,Clubes!$A:$M,13,FALSE)</f>
        <v>2</v>
      </c>
      <c r="EO344">
        <f t="shared" si="288"/>
        <v>2</v>
      </c>
      <c r="EP344">
        <f t="shared" si="289"/>
        <v>2</v>
      </c>
      <c r="EQ344">
        <f t="shared" si="290"/>
        <v>0</v>
      </c>
      <c r="ER344">
        <f t="shared" si="291"/>
        <v>0</v>
      </c>
      <c r="ES344">
        <f t="shared" si="292"/>
        <v>0</v>
      </c>
      <c r="ET344">
        <f t="shared" si="293"/>
        <v>0</v>
      </c>
      <c r="EU344">
        <f t="shared" si="294"/>
        <v>0</v>
      </c>
      <c r="EV344">
        <f t="shared" si="295"/>
        <v>0</v>
      </c>
      <c r="EW344">
        <f t="shared" si="296"/>
        <v>0</v>
      </c>
      <c r="EX344">
        <f t="shared" si="297"/>
        <v>0</v>
      </c>
      <c r="EY344">
        <f t="shared" si="298"/>
        <v>0</v>
      </c>
      <c r="EZ344">
        <f t="shared" si="299"/>
        <v>0</v>
      </c>
      <c r="FA344">
        <f t="shared" si="300"/>
        <v>0</v>
      </c>
      <c r="FB344">
        <f t="shared" si="301"/>
        <v>0</v>
      </c>
      <c r="FC344">
        <f t="shared" si="302"/>
        <v>4</v>
      </c>
    </row>
    <row r="345" spans="1:159">
      <c r="A345" s="158">
        <v>77</v>
      </c>
      <c r="B345" s="155" t="s">
        <v>608</v>
      </c>
      <c r="C345" s="155">
        <v>2</v>
      </c>
      <c r="D345">
        <v>2</v>
      </c>
      <c r="E345" s="5">
        <v>6</v>
      </c>
      <c r="F345" s="5">
        <v>34</v>
      </c>
      <c r="G345" s="5">
        <v>3</v>
      </c>
      <c r="K345" s="109">
        <f t="shared" si="266"/>
        <v>0</v>
      </c>
      <c r="M345" s="109">
        <f t="shared" si="267"/>
        <v>0</v>
      </c>
      <c r="X345" s="109">
        <f t="shared" si="268"/>
        <v>0</v>
      </c>
      <c r="AI345" s="109">
        <f t="shared" si="269"/>
        <v>0</v>
      </c>
      <c r="AT345" s="109">
        <f t="shared" si="270"/>
        <v>0</v>
      </c>
      <c r="BA345" s="109">
        <f t="shared" si="271"/>
        <v>0</v>
      </c>
      <c r="BB345" s="113"/>
      <c r="BC345" s="113"/>
      <c r="BD345" s="113"/>
      <c r="BE345" s="113"/>
      <c r="BF345" s="113"/>
      <c r="BG345" s="113"/>
      <c r="BH345" s="113"/>
      <c r="BI345" s="113"/>
      <c r="BJ345" s="113"/>
      <c r="BK345" s="113"/>
      <c r="BL345" s="109">
        <f t="shared" si="272"/>
        <v>0</v>
      </c>
      <c r="BW345" s="109">
        <f t="shared" si="273"/>
        <v>0</v>
      </c>
      <c r="BZ345" s="109">
        <f t="shared" si="274"/>
        <v>0</v>
      </c>
      <c r="CA345" s="3"/>
      <c r="CB345" s="3"/>
      <c r="CC345" s="3"/>
      <c r="CD345" s="3"/>
      <c r="CE345" s="109">
        <f t="shared" si="275"/>
        <v>0</v>
      </c>
      <c r="CJ345" s="109">
        <f t="shared" si="276"/>
        <v>0</v>
      </c>
      <c r="CQ345" s="109">
        <f t="shared" si="277"/>
        <v>0</v>
      </c>
      <c r="CV345" s="109">
        <f t="shared" si="278"/>
        <v>0</v>
      </c>
      <c r="DA345" s="109">
        <f t="shared" si="279"/>
        <v>0</v>
      </c>
      <c r="DF345" s="109">
        <f t="shared" si="280"/>
        <v>0</v>
      </c>
      <c r="DK345" s="109">
        <f t="shared" si="281"/>
        <v>0</v>
      </c>
      <c r="DP345" s="109">
        <f t="shared" si="282"/>
        <v>0</v>
      </c>
      <c r="DU345" s="109">
        <f t="shared" si="283"/>
        <v>0</v>
      </c>
      <c r="DZ345" s="109">
        <f t="shared" si="284"/>
        <v>0</v>
      </c>
      <c r="EE345" s="109">
        <f t="shared" si="285"/>
        <v>0</v>
      </c>
      <c r="EF345" s="3"/>
      <c r="EG345" s="3"/>
      <c r="EH345" s="3"/>
      <c r="EI345" s="3"/>
      <c r="EJ345" s="109">
        <f t="shared" si="286"/>
        <v>0</v>
      </c>
      <c r="EK345" s="3">
        <f t="shared" si="287"/>
        <v>206</v>
      </c>
      <c r="EL345" t="str">
        <f>+VLOOKUP(A345,'[1]Listado jugadores VALORES'!$A:$D,4,FALSE)</f>
        <v>Volante</v>
      </c>
      <c r="EM345">
        <f>+VLOOKUP(EK345,Clubes!$A:$O,15,FALSE)</f>
        <v>1</v>
      </c>
      <c r="EN345">
        <f>+VLOOKUP(EK345,Clubes!$A:$M,13,FALSE)</f>
        <v>2</v>
      </c>
      <c r="EO345">
        <f t="shared" si="288"/>
        <v>0</v>
      </c>
      <c r="EP345">
        <f t="shared" si="289"/>
        <v>0</v>
      </c>
      <c r="EQ345">
        <f t="shared" si="290"/>
        <v>0</v>
      </c>
      <c r="ER345">
        <f t="shared" si="291"/>
        <v>0</v>
      </c>
      <c r="ES345">
        <f t="shared" si="292"/>
        <v>0</v>
      </c>
      <c r="ET345">
        <f t="shared" si="293"/>
        <v>0</v>
      </c>
      <c r="EU345">
        <f t="shared" si="294"/>
        <v>0</v>
      </c>
      <c r="EV345">
        <f t="shared" si="295"/>
        <v>0</v>
      </c>
      <c r="EW345">
        <f t="shared" si="296"/>
        <v>0</v>
      </c>
      <c r="EX345">
        <f t="shared" si="297"/>
        <v>0</v>
      </c>
      <c r="EY345">
        <f t="shared" si="298"/>
        <v>0</v>
      </c>
      <c r="EZ345">
        <f t="shared" si="299"/>
        <v>0</v>
      </c>
      <c r="FA345">
        <f t="shared" si="300"/>
        <v>0</v>
      </c>
      <c r="FB345">
        <f t="shared" si="301"/>
        <v>0</v>
      </c>
      <c r="FC345">
        <f t="shared" si="302"/>
        <v>0</v>
      </c>
    </row>
    <row r="346" spans="1:159">
      <c r="A346" s="158">
        <v>142</v>
      </c>
      <c r="B346" s="155" t="s">
        <v>609</v>
      </c>
      <c r="C346" s="155">
        <v>2</v>
      </c>
      <c r="D346">
        <v>2</v>
      </c>
      <c r="E346" s="5">
        <v>6</v>
      </c>
      <c r="F346" s="5">
        <v>34</v>
      </c>
      <c r="G346" s="5">
        <v>1</v>
      </c>
      <c r="H346" s="5">
        <v>90</v>
      </c>
      <c r="K346" s="109">
        <f t="shared" si="266"/>
        <v>0</v>
      </c>
      <c r="M346" s="109">
        <f t="shared" si="267"/>
        <v>0</v>
      </c>
      <c r="X346" s="109">
        <f t="shared" si="268"/>
        <v>0</v>
      </c>
      <c r="AI346" s="109">
        <f t="shared" si="269"/>
        <v>0</v>
      </c>
      <c r="AT346" s="109">
        <f t="shared" si="270"/>
        <v>0</v>
      </c>
      <c r="BA346" s="109">
        <f t="shared" si="271"/>
        <v>0</v>
      </c>
      <c r="BB346" s="113"/>
      <c r="BC346" s="113"/>
      <c r="BD346" s="113"/>
      <c r="BE346" s="113"/>
      <c r="BF346" s="113"/>
      <c r="BG346" s="113"/>
      <c r="BH346" s="113"/>
      <c r="BI346" s="113"/>
      <c r="BJ346" s="113"/>
      <c r="BK346" s="113"/>
      <c r="BL346" s="109">
        <f t="shared" si="272"/>
        <v>0</v>
      </c>
      <c r="BW346" s="109">
        <f t="shared" si="273"/>
        <v>0</v>
      </c>
      <c r="BZ346" s="109">
        <f t="shared" si="274"/>
        <v>0</v>
      </c>
      <c r="CA346" s="3"/>
      <c r="CB346" s="3"/>
      <c r="CC346" s="3"/>
      <c r="CD346" s="3"/>
      <c r="CE346" s="109">
        <f t="shared" si="275"/>
        <v>0</v>
      </c>
      <c r="CJ346" s="109">
        <f t="shared" si="276"/>
        <v>0</v>
      </c>
      <c r="CQ346" s="109">
        <f t="shared" si="277"/>
        <v>0</v>
      </c>
      <c r="CV346" s="109">
        <f t="shared" si="278"/>
        <v>0</v>
      </c>
      <c r="DA346" s="109">
        <f t="shared" si="279"/>
        <v>0</v>
      </c>
      <c r="DF346" s="109">
        <f t="shared" si="280"/>
        <v>0</v>
      </c>
      <c r="DK346" s="109">
        <f t="shared" si="281"/>
        <v>0</v>
      </c>
      <c r="DP346" s="109">
        <f t="shared" si="282"/>
        <v>0</v>
      </c>
      <c r="DU346" s="109">
        <f t="shared" si="283"/>
        <v>0</v>
      </c>
      <c r="DZ346" s="109">
        <f t="shared" si="284"/>
        <v>0</v>
      </c>
      <c r="EE346" s="109">
        <f t="shared" si="285"/>
        <v>0</v>
      </c>
      <c r="EF346" s="3"/>
      <c r="EG346" s="3"/>
      <c r="EH346" s="3"/>
      <c r="EI346" s="3"/>
      <c r="EJ346" s="109">
        <f t="shared" si="286"/>
        <v>0</v>
      </c>
      <c r="EK346" s="3">
        <f t="shared" si="287"/>
        <v>206</v>
      </c>
      <c r="EL346" t="str">
        <f>+VLOOKUP(A346,'[1]Listado jugadores VALORES'!$A:$D,4,FALSE)</f>
        <v>Defensa</v>
      </c>
      <c r="EM346">
        <f>+VLOOKUP(EK346,Clubes!$A:$O,15,FALSE)</f>
        <v>1</v>
      </c>
      <c r="EN346">
        <f>+VLOOKUP(EK346,Clubes!$A:$M,13,FALSE)</f>
        <v>2</v>
      </c>
      <c r="EO346">
        <f t="shared" si="288"/>
        <v>2</v>
      </c>
      <c r="EP346">
        <f t="shared" si="289"/>
        <v>2</v>
      </c>
      <c r="EQ346">
        <f t="shared" si="290"/>
        <v>0</v>
      </c>
      <c r="ER346">
        <f t="shared" si="291"/>
        <v>0</v>
      </c>
      <c r="ES346">
        <f t="shared" si="292"/>
        <v>0</v>
      </c>
      <c r="ET346">
        <f t="shared" si="293"/>
        <v>0</v>
      </c>
      <c r="EU346">
        <f t="shared" si="294"/>
        <v>0</v>
      </c>
      <c r="EV346">
        <f t="shared" si="295"/>
        <v>0</v>
      </c>
      <c r="EW346">
        <f t="shared" si="296"/>
        <v>-1</v>
      </c>
      <c r="EX346">
        <f t="shared" si="297"/>
        <v>0</v>
      </c>
      <c r="EY346">
        <f t="shared" si="298"/>
        <v>0</v>
      </c>
      <c r="EZ346">
        <f t="shared" si="299"/>
        <v>0</v>
      </c>
      <c r="FA346">
        <f t="shared" si="300"/>
        <v>0</v>
      </c>
      <c r="FB346">
        <f t="shared" si="301"/>
        <v>0</v>
      </c>
      <c r="FC346">
        <f t="shared" si="302"/>
        <v>3</v>
      </c>
    </row>
    <row r="347" spans="1:159">
      <c r="A347" s="158">
        <v>1881</v>
      </c>
      <c r="B347" s="155" t="s">
        <v>610</v>
      </c>
      <c r="C347" s="155">
        <v>2</v>
      </c>
      <c r="D347">
        <v>2</v>
      </c>
      <c r="E347" s="5">
        <v>6</v>
      </c>
      <c r="F347" s="5">
        <v>34</v>
      </c>
      <c r="G347" s="5">
        <v>3</v>
      </c>
      <c r="K347" s="109">
        <f t="shared" si="266"/>
        <v>0</v>
      </c>
      <c r="M347" s="109">
        <f t="shared" si="267"/>
        <v>0</v>
      </c>
      <c r="X347" s="109">
        <f t="shared" si="268"/>
        <v>0</v>
      </c>
      <c r="AI347" s="109">
        <f t="shared" si="269"/>
        <v>0</v>
      </c>
      <c r="AT347" s="109">
        <f t="shared" si="270"/>
        <v>0</v>
      </c>
      <c r="BA347" s="109">
        <f t="shared" si="271"/>
        <v>0</v>
      </c>
      <c r="BB347" s="113"/>
      <c r="BC347" s="113"/>
      <c r="BD347" s="113"/>
      <c r="BE347" s="113"/>
      <c r="BF347" s="113"/>
      <c r="BG347" s="113"/>
      <c r="BH347" s="113"/>
      <c r="BI347" s="113"/>
      <c r="BJ347" s="113"/>
      <c r="BK347" s="113"/>
      <c r="BL347" s="109">
        <f t="shared" si="272"/>
        <v>0</v>
      </c>
      <c r="BW347" s="109">
        <f t="shared" si="273"/>
        <v>0</v>
      </c>
      <c r="BZ347" s="109">
        <f t="shared" si="274"/>
        <v>0</v>
      </c>
      <c r="CA347" s="3"/>
      <c r="CB347" s="3"/>
      <c r="CC347" s="3"/>
      <c r="CD347" s="3"/>
      <c r="CE347" s="109">
        <f t="shared" si="275"/>
        <v>0</v>
      </c>
      <c r="CJ347" s="109">
        <f t="shared" si="276"/>
        <v>0</v>
      </c>
      <c r="CQ347" s="109">
        <f t="shared" si="277"/>
        <v>0</v>
      </c>
      <c r="CV347" s="109">
        <f t="shared" si="278"/>
        <v>0</v>
      </c>
      <c r="DA347" s="109">
        <f t="shared" si="279"/>
        <v>0</v>
      </c>
      <c r="DF347" s="109">
        <f t="shared" si="280"/>
        <v>0</v>
      </c>
      <c r="DK347" s="109">
        <f t="shared" si="281"/>
        <v>0</v>
      </c>
      <c r="DP347" s="109">
        <f t="shared" si="282"/>
        <v>0</v>
      </c>
      <c r="DU347" s="109">
        <f t="shared" si="283"/>
        <v>0</v>
      </c>
      <c r="DZ347" s="109">
        <f t="shared" si="284"/>
        <v>0</v>
      </c>
      <c r="EE347" s="109">
        <f t="shared" si="285"/>
        <v>0</v>
      </c>
      <c r="EF347" s="3"/>
      <c r="EG347" s="3"/>
      <c r="EH347" s="3"/>
      <c r="EI347" s="3"/>
      <c r="EJ347" s="109">
        <f t="shared" si="286"/>
        <v>0</v>
      </c>
      <c r="EK347" s="3">
        <f t="shared" si="287"/>
        <v>206</v>
      </c>
      <c r="EL347" t="str">
        <f>+VLOOKUP(A347,'[1]Listado jugadores VALORES'!$A:$D,4,FALSE)</f>
        <v>Defensa</v>
      </c>
      <c r="EM347">
        <f>+VLOOKUP(EK347,Clubes!$A:$O,15,FALSE)</f>
        <v>1</v>
      </c>
      <c r="EN347">
        <f>+VLOOKUP(EK347,Clubes!$A:$M,13,FALSE)</f>
        <v>2</v>
      </c>
      <c r="EO347">
        <f t="shared" si="288"/>
        <v>0</v>
      </c>
      <c r="EP347">
        <f t="shared" si="289"/>
        <v>0</v>
      </c>
      <c r="EQ347">
        <f t="shared" si="290"/>
        <v>0</v>
      </c>
      <c r="ER347">
        <f t="shared" si="291"/>
        <v>0</v>
      </c>
      <c r="ES347">
        <f t="shared" si="292"/>
        <v>0</v>
      </c>
      <c r="ET347">
        <f t="shared" si="293"/>
        <v>0</v>
      </c>
      <c r="EU347">
        <f t="shared" si="294"/>
        <v>0</v>
      </c>
      <c r="EV347">
        <f t="shared" si="295"/>
        <v>0</v>
      </c>
      <c r="EW347">
        <f t="shared" si="296"/>
        <v>0</v>
      </c>
      <c r="EX347">
        <f t="shared" si="297"/>
        <v>0</v>
      </c>
      <c r="EY347">
        <f t="shared" si="298"/>
        <v>0</v>
      </c>
      <c r="EZ347">
        <f t="shared" si="299"/>
        <v>0</v>
      </c>
      <c r="FA347">
        <f t="shared" si="300"/>
        <v>0</v>
      </c>
      <c r="FB347">
        <f t="shared" si="301"/>
        <v>0</v>
      </c>
      <c r="FC347">
        <f t="shared" si="302"/>
        <v>0</v>
      </c>
    </row>
    <row r="348" spans="1:159">
      <c r="A348" s="155">
        <v>848</v>
      </c>
      <c r="B348" s="155" t="s">
        <v>611</v>
      </c>
      <c r="C348" s="155">
        <v>2</v>
      </c>
      <c r="D348">
        <v>2</v>
      </c>
      <c r="E348" s="5">
        <v>6</v>
      </c>
      <c r="F348" s="5">
        <v>34</v>
      </c>
      <c r="G348" s="5">
        <v>2</v>
      </c>
      <c r="K348" s="109">
        <f t="shared" si="266"/>
        <v>0</v>
      </c>
      <c r="M348" s="109">
        <f t="shared" si="267"/>
        <v>0</v>
      </c>
      <c r="X348" s="109">
        <f t="shared" si="268"/>
        <v>0</v>
      </c>
      <c r="AI348" s="109">
        <f t="shared" si="269"/>
        <v>0</v>
      </c>
      <c r="AT348" s="109">
        <f t="shared" si="270"/>
        <v>0</v>
      </c>
      <c r="BA348" s="109">
        <f t="shared" si="271"/>
        <v>0</v>
      </c>
      <c r="BB348" s="113"/>
      <c r="BC348" s="113"/>
      <c r="BD348" s="113"/>
      <c r="BE348" s="113"/>
      <c r="BF348" s="113"/>
      <c r="BG348" s="113"/>
      <c r="BH348" s="113"/>
      <c r="BI348" s="113"/>
      <c r="BJ348" s="113"/>
      <c r="BK348" s="113"/>
      <c r="BL348" s="109">
        <f t="shared" si="272"/>
        <v>0</v>
      </c>
      <c r="BW348" s="109">
        <f t="shared" si="273"/>
        <v>0</v>
      </c>
      <c r="BZ348" s="109">
        <f t="shared" si="274"/>
        <v>0</v>
      </c>
      <c r="CA348" s="3"/>
      <c r="CB348" s="3"/>
      <c r="CC348" s="3"/>
      <c r="CD348" s="3"/>
      <c r="CE348" s="109">
        <f t="shared" si="275"/>
        <v>0</v>
      </c>
      <c r="CJ348" s="109">
        <f t="shared" si="276"/>
        <v>0</v>
      </c>
      <c r="CQ348" s="109">
        <f t="shared" si="277"/>
        <v>0</v>
      </c>
      <c r="CV348" s="109">
        <f t="shared" si="278"/>
        <v>0</v>
      </c>
      <c r="DA348" s="109">
        <f t="shared" si="279"/>
        <v>0</v>
      </c>
      <c r="DF348" s="109">
        <f t="shared" si="280"/>
        <v>0</v>
      </c>
      <c r="DK348" s="109">
        <f t="shared" si="281"/>
        <v>0</v>
      </c>
      <c r="DP348" s="109">
        <f t="shared" si="282"/>
        <v>0</v>
      </c>
      <c r="DU348" s="109">
        <f t="shared" si="283"/>
        <v>0</v>
      </c>
      <c r="DZ348" s="109">
        <f t="shared" si="284"/>
        <v>0</v>
      </c>
      <c r="EE348" s="109">
        <f t="shared" si="285"/>
        <v>0</v>
      </c>
      <c r="EF348" s="3"/>
      <c r="EG348" s="3"/>
      <c r="EH348" s="3"/>
      <c r="EI348" s="3"/>
      <c r="EJ348" s="109">
        <f t="shared" si="286"/>
        <v>0</v>
      </c>
      <c r="EK348" s="3">
        <f t="shared" si="287"/>
        <v>206</v>
      </c>
      <c r="EL348" t="str">
        <f>+VLOOKUP(A348,'[1]Listado jugadores VALORES'!$A:$D,4,FALSE)</f>
        <v>Defensa</v>
      </c>
      <c r="EM348">
        <f>+VLOOKUP(EK348,Clubes!$A:$O,15,FALSE)</f>
        <v>1</v>
      </c>
      <c r="EN348">
        <f>+VLOOKUP(EK348,Clubes!$A:$M,13,FALSE)</f>
        <v>2</v>
      </c>
      <c r="EO348">
        <f t="shared" si="288"/>
        <v>1</v>
      </c>
      <c r="EP348">
        <f t="shared" si="289"/>
        <v>0</v>
      </c>
      <c r="EQ348">
        <f t="shared" si="290"/>
        <v>0</v>
      </c>
      <c r="ER348">
        <f t="shared" si="291"/>
        <v>0</v>
      </c>
      <c r="ES348">
        <f t="shared" si="292"/>
        <v>0</v>
      </c>
      <c r="ET348">
        <f t="shared" si="293"/>
        <v>0</v>
      </c>
      <c r="EU348">
        <f t="shared" si="294"/>
        <v>0</v>
      </c>
      <c r="EV348">
        <f t="shared" si="295"/>
        <v>0</v>
      </c>
      <c r="EW348">
        <f t="shared" si="296"/>
        <v>0</v>
      </c>
      <c r="EX348">
        <f t="shared" si="297"/>
        <v>0</v>
      </c>
      <c r="EY348">
        <f t="shared" si="298"/>
        <v>0</v>
      </c>
      <c r="EZ348">
        <f t="shared" si="299"/>
        <v>0</v>
      </c>
      <c r="FA348">
        <f t="shared" si="300"/>
        <v>0</v>
      </c>
      <c r="FB348">
        <f t="shared" si="301"/>
        <v>0</v>
      </c>
      <c r="FC348">
        <f t="shared" si="302"/>
        <v>1</v>
      </c>
    </row>
    <row r="349" spans="1:159">
      <c r="A349" s="158">
        <v>1846</v>
      </c>
      <c r="B349" s="155" t="s">
        <v>612</v>
      </c>
      <c r="C349" s="155">
        <v>2</v>
      </c>
      <c r="D349">
        <v>2</v>
      </c>
      <c r="E349" s="5">
        <v>6</v>
      </c>
      <c r="F349" s="5">
        <v>34</v>
      </c>
      <c r="G349" s="5">
        <v>2</v>
      </c>
      <c r="H349" s="5">
        <f>90-85</f>
        <v>5</v>
      </c>
      <c r="K349" s="109">
        <f t="shared" si="266"/>
        <v>0</v>
      </c>
      <c r="M349" s="109">
        <f t="shared" si="267"/>
        <v>0</v>
      </c>
      <c r="X349" s="109">
        <f t="shared" si="268"/>
        <v>0</v>
      </c>
      <c r="AI349" s="109">
        <f t="shared" si="269"/>
        <v>0</v>
      </c>
      <c r="AT349" s="109">
        <f t="shared" si="270"/>
        <v>0</v>
      </c>
      <c r="AU349" s="3">
        <v>1</v>
      </c>
      <c r="AV349" s="3">
        <v>354</v>
      </c>
      <c r="BA349" s="109">
        <f t="shared" si="271"/>
        <v>1</v>
      </c>
      <c r="BB349" s="113"/>
      <c r="BC349" s="113"/>
      <c r="BD349" s="113"/>
      <c r="BE349" s="113"/>
      <c r="BF349" s="113"/>
      <c r="BG349" s="113"/>
      <c r="BH349" s="113"/>
      <c r="BI349" s="113"/>
      <c r="BJ349" s="113"/>
      <c r="BK349" s="113"/>
      <c r="BL349" s="109">
        <f t="shared" si="272"/>
        <v>0</v>
      </c>
      <c r="BW349" s="109">
        <f t="shared" si="273"/>
        <v>0</v>
      </c>
      <c r="BZ349" s="109">
        <f t="shared" si="274"/>
        <v>0</v>
      </c>
      <c r="CA349" s="3"/>
      <c r="CB349" s="3"/>
      <c r="CC349" s="3"/>
      <c r="CD349" s="3"/>
      <c r="CE349" s="109">
        <f t="shared" si="275"/>
        <v>0</v>
      </c>
      <c r="CJ349" s="109">
        <f t="shared" si="276"/>
        <v>0</v>
      </c>
      <c r="CQ349" s="109">
        <f t="shared" si="277"/>
        <v>0</v>
      </c>
      <c r="CV349" s="109">
        <f t="shared" si="278"/>
        <v>0</v>
      </c>
      <c r="DA349" s="109">
        <f t="shared" si="279"/>
        <v>0</v>
      </c>
      <c r="DF349" s="109">
        <f t="shared" si="280"/>
        <v>0</v>
      </c>
      <c r="DK349" s="109">
        <f t="shared" si="281"/>
        <v>0</v>
      </c>
      <c r="DP349" s="109">
        <f t="shared" si="282"/>
        <v>0</v>
      </c>
      <c r="DU349" s="109">
        <f t="shared" si="283"/>
        <v>0</v>
      </c>
      <c r="DZ349" s="109">
        <f t="shared" si="284"/>
        <v>0</v>
      </c>
      <c r="EE349" s="109">
        <f t="shared" si="285"/>
        <v>0</v>
      </c>
      <c r="EF349" s="3"/>
      <c r="EG349" s="3"/>
      <c r="EH349" s="3"/>
      <c r="EI349" s="3"/>
      <c r="EJ349" s="109">
        <f t="shared" si="286"/>
        <v>0</v>
      </c>
      <c r="EK349" s="3">
        <f t="shared" si="287"/>
        <v>206</v>
      </c>
      <c r="EL349" t="str">
        <f>+VLOOKUP(A349,'[1]Listado jugadores VALORES'!$A:$D,4,FALSE)</f>
        <v>Volante</v>
      </c>
      <c r="EM349">
        <f>+VLOOKUP(EK349,Clubes!$A:$O,15,FALSE)</f>
        <v>1</v>
      </c>
      <c r="EN349">
        <f>+VLOOKUP(EK349,Clubes!$A:$M,13,FALSE)</f>
        <v>2</v>
      </c>
      <c r="EO349">
        <f t="shared" si="288"/>
        <v>1</v>
      </c>
      <c r="EP349">
        <f t="shared" si="289"/>
        <v>1</v>
      </c>
      <c r="EQ349">
        <f t="shared" si="290"/>
        <v>0</v>
      </c>
      <c r="ER349">
        <f t="shared" si="291"/>
        <v>0</v>
      </c>
      <c r="ES349">
        <f t="shared" si="292"/>
        <v>0</v>
      </c>
      <c r="ET349">
        <f t="shared" si="293"/>
        <v>0</v>
      </c>
      <c r="EU349">
        <f t="shared" si="294"/>
        <v>3</v>
      </c>
      <c r="EV349">
        <f t="shared" si="295"/>
        <v>0</v>
      </c>
      <c r="EW349">
        <f t="shared" si="296"/>
        <v>0</v>
      </c>
      <c r="EX349">
        <f t="shared" si="297"/>
        <v>0</v>
      </c>
      <c r="EY349">
        <f t="shared" si="298"/>
        <v>0</v>
      </c>
      <c r="EZ349">
        <f t="shared" si="299"/>
        <v>0</v>
      </c>
      <c r="FA349">
        <f t="shared" si="300"/>
        <v>0</v>
      </c>
      <c r="FB349">
        <f t="shared" si="301"/>
        <v>0</v>
      </c>
      <c r="FC349">
        <f t="shared" si="302"/>
        <v>5</v>
      </c>
    </row>
    <row r="350" spans="1:159">
      <c r="A350" s="158">
        <v>1888</v>
      </c>
      <c r="B350" s="155" t="s">
        <v>613</v>
      </c>
      <c r="C350" s="155">
        <v>2</v>
      </c>
      <c r="D350">
        <v>2</v>
      </c>
      <c r="E350" s="5">
        <v>6</v>
      </c>
      <c r="F350" s="5">
        <v>34</v>
      </c>
      <c r="G350" s="5">
        <v>3</v>
      </c>
      <c r="K350" s="109">
        <f t="shared" si="266"/>
        <v>0</v>
      </c>
      <c r="M350" s="109">
        <f t="shared" si="267"/>
        <v>0</v>
      </c>
      <c r="X350" s="109">
        <f t="shared" si="268"/>
        <v>0</v>
      </c>
      <c r="AI350" s="109">
        <f t="shared" si="269"/>
        <v>0</v>
      </c>
      <c r="AT350" s="109">
        <f t="shared" si="270"/>
        <v>0</v>
      </c>
      <c r="BA350" s="109">
        <f t="shared" si="271"/>
        <v>0</v>
      </c>
      <c r="BB350" s="113"/>
      <c r="BC350" s="113"/>
      <c r="BD350" s="113"/>
      <c r="BE350" s="113"/>
      <c r="BF350" s="113"/>
      <c r="BG350" s="113"/>
      <c r="BH350" s="113"/>
      <c r="BI350" s="113"/>
      <c r="BJ350" s="113"/>
      <c r="BK350" s="113"/>
      <c r="BL350" s="109">
        <f t="shared" si="272"/>
        <v>0</v>
      </c>
      <c r="BW350" s="109">
        <f t="shared" si="273"/>
        <v>0</v>
      </c>
      <c r="BZ350" s="109">
        <f t="shared" si="274"/>
        <v>0</v>
      </c>
      <c r="CA350" s="3"/>
      <c r="CB350" s="3"/>
      <c r="CC350" s="3"/>
      <c r="CD350" s="3"/>
      <c r="CE350" s="109">
        <f t="shared" si="275"/>
        <v>0</v>
      </c>
      <c r="CJ350" s="109">
        <f t="shared" si="276"/>
        <v>0</v>
      </c>
      <c r="CQ350" s="109">
        <f t="shared" si="277"/>
        <v>0</v>
      </c>
      <c r="CV350" s="109">
        <f t="shared" si="278"/>
        <v>0</v>
      </c>
      <c r="DA350" s="109">
        <f t="shared" si="279"/>
        <v>0</v>
      </c>
      <c r="DF350" s="109">
        <f t="shared" si="280"/>
        <v>0</v>
      </c>
      <c r="DK350" s="109">
        <f t="shared" si="281"/>
        <v>0</v>
      </c>
      <c r="DP350" s="109">
        <f t="shared" si="282"/>
        <v>0</v>
      </c>
      <c r="DU350" s="109">
        <f t="shared" si="283"/>
        <v>0</v>
      </c>
      <c r="DZ350" s="109">
        <f t="shared" si="284"/>
        <v>0</v>
      </c>
      <c r="EE350" s="109">
        <f t="shared" si="285"/>
        <v>0</v>
      </c>
      <c r="EF350" s="3"/>
      <c r="EG350" s="3"/>
      <c r="EH350" s="3"/>
      <c r="EI350" s="3"/>
      <c r="EJ350" s="109">
        <f t="shared" si="286"/>
        <v>0</v>
      </c>
      <c r="EK350" s="3">
        <f t="shared" si="287"/>
        <v>206</v>
      </c>
      <c r="EL350" t="str">
        <f>+VLOOKUP(A350,'[1]Listado jugadores VALORES'!$A:$D,4,FALSE)</f>
        <v>Portero</v>
      </c>
      <c r="EM350">
        <f>+VLOOKUP(EK350,Clubes!$A:$O,15,FALSE)</f>
        <v>1</v>
      </c>
      <c r="EN350">
        <f>+VLOOKUP(EK350,Clubes!$A:$M,13,FALSE)</f>
        <v>2</v>
      </c>
      <c r="EO350">
        <f t="shared" si="288"/>
        <v>0</v>
      </c>
      <c r="EP350">
        <f t="shared" si="289"/>
        <v>0</v>
      </c>
      <c r="EQ350">
        <f t="shared" si="290"/>
        <v>0</v>
      </c>
      <c r="ER350">
        <f t="shared" si="291"/>
        <v>0</v>
      </c>
      <c r="ES350">
        <f t="shared" si="292"/>
        <v>0</v>
      </c>
      <c r="ET350">
        <f t="shared" si="293"/>
        <v>0</v>
      </c>
      <c r="EU350">
        <f t="shared" si="294"/>
        <v>0</v>
      </c>
      <c r="EV350">
        <f t="shared" si="295"/>
        <v>0</v>
      </c>
      <c r="EW350">
        <f t="shared" si="296"/>
        <v>0</v>
      </c>
      <c r="EX350">
        <f t="shared" si="297"/>
        <v>0</v>
      </c>
      <c r="EY350">
        <f t="shared" si="298"/>
        <v>0</v>
      </c>
      <c r="EZ350">
        <f t="shared" si="299"/>
        <v>0</v>
      </c>
      <c r="FA350">
        <f t="shared" si="300"/>
        <v>0</v>
      </c>
      <c r="FB350">
        <f t="shared" si="301"/>
        <v>0</v>
      </c>
      <c r="FC350">
        <f t="shared" si="302"/>
        <v>0</v>
      </c>
    </row>
    <row r="351" spans="1:159">
      <c r="A351" s="158">
        <v>349</v>
      </c>
      <c r="B351" s="155" t="s">
        <v>614</v>
      </c>
      <c r="C351" s="155">
        <v>2</v>
      </c>
      <c r="D351">
        <v>2</v>
      </c>
      <c r="E351" s="5">
        <v>6</v>
      </c>
      <c r="F351" s="5">
        <v>34</v>
      </c>
      <c r="G351" s="5">
        <v>1</v>
      </c>
      <c r="H351" s="5">
        <v>90</v>
      </c>
      <c r="K351" s="109">
        <f t="shared" si="266"/>
        <v>0</v>
      </c>
      <c r="M351" s="109">
        <f t="shared" si="267"/>
        <v>0</v>
      </c>
      <c r="X351" s="109">
        <f t="shared" si="268"/>
        <v>0</v>
      </c>
      <c r="AI351" s="109">
        <f t="shared" si="269"/>
        <v>0</v>
      </c>
      <c r="AT351" s="109">
        <f t="shared" si="270"/>
        <v>0</v>
      </c>
      <c r="BA351" s="109">
        <f t="shared" si="271"/>
        <v>0</v>
      </c>
      <c r="BB351" s="113"/>
      <c r="BC351" s="113"/>
      <c r="BD351" s="113"/>
      <c r="BE351" s="113"/>
      <c r="BF351" s="113"/>
      <c r="BG351" s="113"/>
      <c r="BH351" s="113"/>
      <c r="BI351" s="113"/>
      <c r="BJ351" s="113"/>
      <c r="BK351" s="113"/>
      <c r="BL351" s="109">
        <f t="shared" si="272"/>
        <v>0</v>
      </c>
      <c r="BW351" s="109">
        <f t="shared" si="273"/>
        <v>0</v>
      </c>
      <c r="BZ351" s="109">
        <f t="shared" si="274"/>
        <v>0</v>
      </c>
      <c r="CA351" s="3"/>
      <c r="CB351" s="3"/>
      <c r="CC351" s="3"/>
      <c r="CD351" s="3"/>
      <c r="CE351" s="109">
        <f t="shared" si="275"/>
        <v>0</v>
      </c>
      <c r="CJ351" s="109">
        <f t="shared" si="276"/>
        <v>0</v>
      </c>
      <c r="CQ351" s="109">
        <f t="shared" si="277"/>
        <v>0</v>
      </c>
      <c r="CV351" s="109">
        <f t="shared" si="278"/>
        <v>0</v>
      </c>
      <c r="DA351" s="109">
        <f t="shared" si="279"/>
        <v>0</v>
      </c>
      <c r="DF351" s="109">
        <f t="shared" si="280"/>
        <v>0</v>
      </c>
      <c r="DK351" s="109">
        <f t="shared" si="281"/>
        <v>0</v>
      </c>
      <c r="DP351" s="109">
        <f t="shared" si="282"/>
        <v>0</v>
      </c>
      <c r="DU351" s="109">
        <f t="shared" si="283"/>
        <v>0</v>
      </c>
      <c r="DZ351" s="109">
        <f t="shared" si="284"/>
        <v>0</v>
      </c>
      <c r="EE351" s="109">
        <f t="shared" si="285"/>
        <v>0</v>
      </c>
      <c r="EF351" s="3"/>
      <c r="EG351" s="3"/>
      <c r="EH351" s="3"/>
      <c r="EI351" s="3"/>
      <c r="EJ351" s="109">
        <f t="shared" si="286"/>
        <v>0</v>
      </c>
      <c r="EK351" s="3">
        <f t="shared" si="287"/>
        <v>206</v>
      </c>
      <c r="EL351" t="str">
        <f>+VLOOKUP(A351,'[1]Listado jugadores VALORES'!$A:$D,4,FALSE)</f>
        <v>Delantero</v>
      </c>
      <c r="EM351">
        <f>+VLOOKUP(EK351,Clubes!$A:$O,15,FALSE)</f>
        <v>1</v>
      </c>
      <c r="EN351">
        <f>+VLOOKUP(EK351,Clubes!$A:$M,13,FALSE)</f>
        <v>2</v>
      </c>
      <c r="EO351">
        <f t="shared" si="288"/>
        <v>2</v>
      </c>
      <c r="EP351">
        <f t="shared" si="289"/>
        <v>2</v>
      </c>
      <c r="EQ351">
        <f t="shared" si="290"/>
        <v>0</v>
      </c>
      <c r="ER351">
        <f t="shared" si="291"/>
        <v>0</v>
      </c>
      <c r="ES351">
        <f t="shared" si="292"/>
        <v>0</v>
      </c>
      <c r="ET351">
        <f t="shared" si="293"/>
        <v>0</v>
      </c>
      <c r="EU351">
        <f t="shared" si="294"/>
        <v>0</v>
      </c>
      <c r="EV351">
        <f t="shared" si="295"/>
        <v>0</v>
      </c>
      <c r="EW351">
        <f t="shared" si="296"/>
        <v>0</v>
      </c>
      <c r="EX351">
        <f t="shared" si="297"/>
        <v>0</v>
      </c>
      <c r="EY351">
        <f t="shared" si="298"/>
        <v>0</v>
      </c>
      <c r="EZ351">
        <f t="shared" si="299"/>
        <v>0</v>
      </c>
      <c r="FA351">
        <f t="shared" si="300"/>
        <v>0</v>
      </c>
      <c r="FB351">
        <f t="shared" si="301"/>
        <v>0</v>
      </c>
      <c r="FC351">
        <f t="shared" si="302"/>
        <v>4</v>
      </c>
    </row>
    <row r="352" spans="1:159">
      <c r="A352" s="158">
        <v>354</v>
      </c>
      <c r="B352" s="155" t="s">
        <v>615</v>
      </c>
      <c r="C352" s="155">
        <v>2</v>
      </c>
      <c r="D352">
        <v>2</v>
      </c>
      <c r="E352" s="5">
        <v>6</v>
      </c>
      <c r="F352" s="5">
        <v>34</v>
      </c>
      <c r="G352" s="5">
        <v>2</v>
      </c>
      <c r="H352" s="5">
        <f>90-57</f>
        <v>33</v>
      </c>
      <c r="K352" s="109">
        <f t="shared" si="266"/>
        <v>0</v>
      </c>
      <c r="M352" s="109">
        <f t="shared" si="267"/>
        <v>0</v>
      </c>
      <c r="N352" s="4">
        <v>87</v>
      </c>
      <c r="X352" s="109">
        <f t="shared" si="268"/>
        <v>1</v>
      </c>
      <c r="Y352" s="3">
        <v>1</v>
      </c>
      <c r="AI352" s="109">
        <f t="shared" si="269"/>
        <v>1</v>
      </c>
      <c r="AJ352" s="3">
        <v>1</v>
      </c>
      <c r="AT352" s="109">
        <f t="shared" si="270"/>
        <v>1</v>
      </c>
      <c r="BA352" s="109">
        <f t="shared" si="271"/>
        <v>0</v>
      </c>
      <c r="BB352" s="113">
        <v>0</v>
      </c>
      <c r="BC352" s="113"/>
      <c r="BD352" s="113"/>
      <c r="BE352" s="113"/>
      <c r="BF352" s="113"/>
      <c r="BG352" s="113"/>
      <c r="BH352" s="113"/>
      <c r="BI352" s="113"/>
      <c r="BJ352" s="113"/>
      <c r="BK352" s="113"/>
      <c r="BL352" s="109">
        <f t="shared" si="272"/>
        <v>0</v>
      </c>
      <c r="BW352" s="109">
        <f t="shared" si="273"/>
        <v>0</v>
      </c>
      <c r="BZ352" s="109">
        <f t="shared" si="274"/>
        <v>0</v>
      </c>
      <c r="CA352" s="3"/>
      <c r="CB352" s="3"/>
      <c r="CC352" s="3"/>
      <c r="CD352" s="3"/>
      <c r="CE352" s="109">
        <f t="shared" si="275"/>
        <v>0</v>
      </c>
      <c r="CJ352" s="109">
        <f t="shared" si="276"/>
        <v>0</v>
      </c>
      <c r="CQ352" s="109">
        <f t="shared" si="277"/>
        <v>0</v>
      </c>
      <c r="CV352" s="109">
        <f t="shared" si="278"/>
        <v>0</v>
      </c>
      <c r="DA352" s="109">
        <f t="shared" si="279"/>
        <v>0</v>
      </c>
      <c r="DF352" s="109">
        <f t="shared" si="280"/>
        <v>0</v>
      </c>
      <c r="DK352" s="109">
        <f t="shared" si="281"/>
        <v>0</v>
      </c>
      <c r="DP352" s="109">
        <f t="shared" si="282"/>
        <v>0</v>
      </c>
      <c r="DU352" s="109">
        <f t="shared" si="283"/>
        <v>0</v>
      </c>
      <c r="DZ352" s="109">
        <f t="shared" si="284"/>
        <v>0</v>
      </c>
      <c r="EE352" s="109">
        <f t="shared" si="285"/>
        <v>0</v>
      </c>
      <c r="EF352" s="3"/>
      <c r="EG352" s="3"/>
      <c r="EH352" s="3"/>
      <c r="EI352" s="3"/>
      <c r="EJ352" s="109">
        <f t="shared" si="286"/>
        <v>0</v>
      </c>
      <c r="EK352" s="3">
        <f t="shared" si="287"/>
        <v>206</v>
      </c>
      <c r="EL352" t="str">
        <f>+VLOOKUP(A352,'[1]Listado jugadores VALORES'!$A:$D,4,FALSE)</f>
        <v>Delantero</v>
      </c>
      <c r="EM352">
        <f>+VLOOKUP(EK352,Clubes!$A:$O,15,FALSE)</f>
        <v>1</v>
      </c>
      <c r="EN352">
        <f>+VLOOKUP(EK352,Clubes!$A:$M,13,FALSE)</f>
        <v>2</v>
      </c>
      <c r="EO352">
        <f t="shared" si="288"/>
        <v>1</v>
      </c>
      <c r="EP352">
        <f t="shared" si="289"/>
        <v>1</v>
      </c>
      <c r="EQ352">
        <f t="shared" si="290"/>
        <v>0</v>
      </c>
      <c r="ER352">
        <f t="shared" si="291"/>
        <v>0</v>
      </c>
      <c r="ES352">
        <f t="shared" si="292"/>
        <v>4</v>
      </c>
      <c r="ET352">
        <f t="shared" si="293"/>
        <v>0</v>
      </c>
      <c r="EU352">
        <f t="shared" si="294"/>
        <v>0</v>
      </c>
      <c r="EV352">
        <f t="shared" si="295"/>
        <v>0</v>
      </c>
      <c r="EW352">
        <f t="shared" si="296"/>
        <v>0</v>
      </c>
      <c r="EX352">
        <f t="shared" si="297"/>
        <v>0</v>
      </c>
      <c r="EY352">
        <f t="shared" si="298"/>
        <v>0</v>
      </c>
      <c r="EZ352">
        <f t="shared" si="299"/>
        <v>0</v>
      </c>
      <c r="FA352">
        <f t="shared" si="300"/>
        <v>0</v>
      </c>
      <c r="FB352">
        <f t="shared" si="301"/>
        <v>0</v>
      </c>
      <c r="FC352">
        <f t="shared" si="302"/>
        <v>6</v>
      </c>
    </row>
    <row r="353" spans="1:159">
      <c r="A353" s="158">
        <v>380</v>
      </c>
      <c r="B353" s="155" t="s">
        <v>616</v>
      </c>
      <c r="C353" s="155">
        <v>2</v>
      </c>
      <c r="D353">
        <v>2</v>
      </c>
      <c r="E353" s="5">
        <v>6</v>
      </c>
      <c r="F353" s="5">
        <v>34</v>
      </c>
      <c r="G353" s="5">
        <v>1</v>
      </c>
      <c r="H353" s="5">
        <v>85</v>
      </c>
      <c r="K353" s="109">
        <f t="shared" si="266"/>
        <v>0</v>
      </c>
      <c r="M353" s="109">
        <f t="shared" si="267"/>
        <v>0</v>
      </c>
      <c r="X353" s="109">
        <f t="shared" si="268"/>
        <v>0</v>
      </c>
      <c r="AI353" s="109">
        <f t="shared" si="269"/>
        <v>0</v>
      </c>
      <c r="AT353" s="109">
        <f t="shared" si="270"/>
        <v>0</v>
      </c>
      <c r="BA353" s="109">
        <f t="shared" si="271"/>
        <v>0</v>
      </c>
      <c r="BB353" s="113"/>
      <c r="BC353" s="113"/>
      <c r="BD353" s="113"/>
      <c r="BE353" s="113"/>
      <c r="BF353" s="113"/>
      <c r="BG353" s="113"/>
      <c r="BH353" s="113"/>
      <c r="BI353" s="113"/>
      <c r="BJ353" s="113"/>
      <c r="BK353" s="113"/>
      <c r="BL353" s="109">
        <f t="shared" si="272"/>
        <v>0</v>
      </c>
      <c r="BW353" s="109">
        <f t="shared" si="273"/>
        <v>0</v>
      </c>
      <c r="BZ353" s="109">
        <f t="shared" si="274"/>
        <v>0</v>
      </c>
      <c r="CA353" s="3"/>
      <c r="CB353" s="3"/>
      <c r="CC353" s="3"/>
      <c r="CD353" s="3"/>
      <c r="CE353" s="109">
        <f t="shared" si="275"/>
        <v>0</v>
      </c>
      <c r="CJ353" s="109">
        <f t="shared" si="276"/>
        <v>0</v>
      </c>
      <c r="CQ353" s="109">
        <f t="shared" si="277"/>
        <v>0</v>
      </c>
      <c r="CV353" s="109">
        <f t="shared" si="278"/>
        <v>0</v>
      </c>
      <c r="DA353" s="109">
        <f t="shared" si="279"/>
        <v>0</v>
      </c>
      <c r="DF353" s="109">
        <f t="shared" si="280"/>
        <v>0</v>
      </c>
      <c r="DK353" s="109">
        <f t="shared" si="281"/>
        <v>0</v>
      </c>
      <c r="DP353" s="109">
        <f t="shared" si="282"/>
        <v>0</v>
      </c>
      <c r="DU353" s="109">
        <f t="shared" si="283"/>
        <v>0</v>
      </c>
      <c r="DZ353" s="109">
        <f t="shared" si="284"/>
        <v>0</v>
      </c>
      <c r="EE353" s="109">
        <f t="shared" si="285"/>
        <v>0</v>
      </c>
      <c r="EF353" s="3"/>
      <c r="EG353" s="3"/>
      <c r="EH353" s="3"/>
      <c r="EI353" s="3"/>
      <c r="EJ353" s="109">
        <f t="shared" si="286"/>
        <v>0</v>
      </c>
      <c r="EK353" s="3">
        <f t="shared" si="287"/>
        <v>206</v>
      </c>
      <c r="EL353" t="str">
        <f>+VLOOKUP(A353,'[1]Listado jugadores VALORES'!$A:$D,4,FALSE)</f>
        <v>Defensa</v>
      </c>
      <c r="EM353">
        <f>+VLOOKUP(EK353,Clubes!$A:$O,15,FALSE)</f>
        <v>1</v>
      </c>
      <c r="EN353">
        <f>+VLOOKUP(EK353,Clubes!$A:$M,13,FALSE)</f>
        <v>2</v>
      </c>
      <c r="EO353">
        <f t="shared" si="288"/>
        <v>2</v>
      </c>
      <c r="EP353">
        <f t="shared" si="289"/>
        <v>2</v>
      </c>
      <c r="EQ353">
        <f t="shared" si="290"/>
        <v>0</v>
      </c>
      <c r="ER353">
        <f t="shared" si="291"/>
        <v>0</v>
      </c>
      <c r="ES353">
        <f t="shared" si="292"/>
        <v>0</v>
      </c>
      <c r="ET353">
        <f t="shared" si="293"/>
        <v>0</v>
      </c>
      <c r="EU353">
        <f t="shared" si="294"/>
        <v>0</v>
      </c>
      <c r="EV353">
        <f t="shared" si="295"/>
        <v>0</v>
      </c>
      <c r="EW353">
        <f t="shared" si="296"/>
        <v>-1</v>
      </c>
      <c r="EX353">
        <f t="shared" si="297"/>
        <v>0</v>
      </c>
      <c r="EY353">
        <f t="shared" si="298"/>
        <v>0</v>
      </c>
      <c r="EZ353">
        <f t="shared" si="299"/>
        <v>0</v>
      </c>
      <c r="FA353">
        <f t="shared" si="300"/>
        <v>0</v>
      </c>
      <c r="FB353">
        <f t="shared" si="301"/>
        <v>0</v>
      </c>
      <c r="FC353">
        <f t="shared" si="302"/>
        <v>3</v>
      </c>
    </row>
    <row r="354" spans="1:159">
      <c r="A354" s="158">
        <v>400</v>
      </c>
      <c r="B354" s="155" t="s">
        <v>617</v>
      </c>
      <c r="C354" s="155">
        <v>2</v>
      </c>
      <c r="D354">
        <v>2</v>
      </c>
      <c r="E354" s="5">
        <v>6</v>
      </c>
      <c r="F354" s="5">
        <v>34</v>
      </c>
      <c r="G354" s="5">
        <v>1</v>
      </c>
      <c r="H354" s="5">
        <v>90</v>
      </c>
      <c r="K354" s="109">
        <f t="shared" si="266"/>
        <v>0</v>
      </c>
      <c r="M354" s="109">
        <f t="shared" si="267"/>
        <v>0</v>
      </c>
      <c r="X354" s="109">
        <f t="shared" si="268"/>
        <v>0</v>
      </c>
      <c r="AI354" s="109">
        <f t="shared" si="269"/>
        <v>0</v>
      </c>
      <c r="AT354" s="109">
        <f t="shared" si="270"/>
        <v>0</v>
      </c>
      <c r="BA354" s="109">
        <f t="shared" si="271"/>
        <v>0</v>
      </c>
      <c r="BB354" s="113"/>
      <c r="BC354" s="113"/>
      <c r="BD354" s="113"/>
      <c r="BE354" s="113"/>
      <c r="BF354" s="113"/>
      <c r="BG354" s="113"/>
      <c r="BH354" s="113"/>
      <c r="BI354" s="113"/>
      <c r="BJ354" s="113"/>
      <c r="BK354" s="113"/>
      <c r="BL354" s="109">
        <f t="shared" si="272"/>
        <v>0</v>
      </c>
      <c r="BW354" s="109">
        <f t="shared" si="273"/>
        <v>0</v>
      </c>
      <c r="BZ354" s="109">
        <f t="shared" si="274"/>
        <v>0</v>
      </c>
      <c r="CA354" s="3"/>
      <c r="CB354" s="3"/>
      <c r="CC354" s="3"/>
      <c r="CD354" s="3"/>
      <c r="CE354" s="109">
        <f t="shared" si="275"/>
        <v>0</v>
      </c>
      <c r="CJ354" s="109">
        <f t="shared" si="276"/>
        <v>0</v>
      </c>
      <c r="CQ354" s="109">
        <f t="shared" si="277"/>
        <v>0</v>
      </c>
      <c r="CV354" s="109">
        <f t="shared" si="278"/>
        <v>0</v>
      </c>
      <c r="DA354" s="109">
        <f t="shared" si="279"/>
        <v>0</v>
      </c>
      <c r="DF354" s="109">
        <f t="shared" si="280"/>
        <v>0</v>
      </c>
      <c r="DK354" s="109">
        <f t="shared" si="281"/>
        <v>0</v>
      </c>
      <c r="DP354" s="109">
        <f t="shared" si="282"/>
        <v>0</v>
      </c>
      <c r="DU354" s="109">
        <f t="shared" si="283"/>
        <v>0</v>
      </c>
      <c r="DZ354" s="109">
        <f t="shared" si="284"/>
        <v>0</v>
      </c>
      <c r="EE354" s="109">
        <f t="shared" si="285"/>
        <v>0</v>
      </c>
      <c r="EF354" s="3"/>
      <c r="EG354" s="3"/>
      <c r="EH354" s="3"/>
      <c r="EI354" s="3"/>
      <c r="EJ354" s="109">
        <f t="shared" si="286"/>
        <v>0</v>
      </c>
      <c r="EK354" s="3">
        <f t="shared" si="287"/>
        <v>206</v>
      </c>
      <c r="EL354" t="str">
        <f>+VLOOKUP(A354,'[1]Listado jugadores VALORES'!$A:$D,4,FALSE)</f>
        <v>Volante</v>
      </c>
      <c r="EM354">
        <f>+VLOOKUP(EK354,Clubes!$A:$O,15,FALSE)</f>
        <v>1</v>
      </c>
      <c r="EN354">
        <f>+VLOOKUP(EK354,Clubes!$A:$M,13,FALSE)</f>
        <v>2</v>
      </c>
      <c r="EO354">
        <f t="shared" si="288"/>
        <v>2</v>
      </c>
      <c r="EP354">
        <f t="shared" si="289"/>
        <v>2</v>
      </c>
      <c r="EQ354">
        <f t="shared" si="290"/>
        <v>0</v>
      </c>
      <c r="ER354">
        <f t="shared" si="291"/>
        <v>0</v>
      </c>
      <c r="ES354">
        <f t="shared" si="292"/>
        <v>0</v>
      </c>
      <c r="ET354">
        <f t="shared" si="293"/>
        <v>0</v>
      </c>
      <c r="EU354">
        <f t="shared" si="294"/>
        <v>0</v>
      </c>
      <c r="EV354">
        <f t="shared" si="295"/>
        <v>0</v>
      </c>
      <c r="EW354">
        <f t="shared" si="296"/>
        <v>0</v>
      </c>
      <c r="EX354">
        <f t="shared" si="297"/>
        <v>0</v>
      </c>
      <c r="EY354">
        <f t="shared" si="298"/>
        <v>0</v>
      </c>
      <c r="EZ354">
        <f t="shared" si="299"/>
        <v>0</v>
      </c>
      <c r="FA354">
        <f t="shared" si="300"/>
        <v>0</v>
      </c>
      <c r="FB354">
        <f t="shared" si="301"/>
        <v>0</v>
      </c>
      <c r="FC354">
        <f t="shared" si="302"/>
        <v>4</v>
      </c>
    </row>
    <row r="355" spans="1:159">
      <c r="A355" s="158">
        <v>1845</v>
      </c>
      <c r="B355" s="155" t="s">
        <v>618</v>
      </c>
      <c r="C355" s="155">
        <v>2</v>
      </c>
      <c r="D355">
        <v>2</v>
      </c>
      <c r="E355" s="5">
        <v>6</v>
      </c>
      <c r="F355" s="5">
        <v>34</v>
      </c>
      <c r="G355" s="5">
        <v>3</v>
      </c>
      <c r="K355" s="109">
        <f t="shared" si="266"/>
        <v>0</v>
      </c>
      <c r="M355" s="109">
        <f t="shared" si="267"/>
        <v>0</v>
      </c>
      <c r="X355" s="109">
        <f t="shared" si="268"/>
        <v>0</v>
      </c>
      <c r="AI355" s="109">
        <f t="shared" si="269"/>
        <v>0</v>
      </c>
      <c r="AT355" s="109">
        <f t="shared" si="270"/>
        <v>0</v>
      </c>
      <c r="BA355" s="109">
        <f t="shared" si="271"/>
        <v>0</v>
      </c>
      <c r="BB355" s="113"/>
      <c r="BC355" s="113"/>
      <c r="BD355" s="113"/>
      <c r="BE355" s="113"/>
      <c r="BF355" s="113"/>
      <c r="BG355" s="113"/>
      <c r="BH355" s="113"/>
      <c r="BI355" s="113"/>
      <c r="BJ355" s="113"/>
      <c r="BK355" s="113"/>
      <c r="BL355" s="109">
        <f t="shared" si="272"/>
        <v>0</v>
      </c>
      <c r="BW355" s="109">
        <f t="shared" si="273"/>
        <v>0</v>
      </c>
      <c r="BZ355" s="109">
        <f t="shared" si="274"/>
        <v>0</v>
      </c>
      <c r="CA355" s="3"/>
      <c r="CB355" s="3"/>
      <c r="CC355" s="3"/>
      <c r="CD355" s="3"/>
      <c r="CE355" s="109">
        <f t="shared" si="275"/>
        <v>0</v>
      </c>
      <c r="CJ355" s="109">
        <f t="shared" si="276"/>
        <v>0</v>
      </c>
      <c r="CQ355" s="109">
        <f t="shared" si="277"/>
        <v>0</v>
      </c>
      <c r="CV355" s="109">
        <f t="shared" si="278"/>
        <v>0</v>
      </c>
      <c r="DA355" s="109">
        <f t="shared" si="279"/>
        <v>0</v>
      </c>
      <c r="DF355" s="109">
        <f t="shared" si="280"/>
        <v>0</v>
      </c>
      <c r="DK355" s="109">
        <f t="shared" si="281"/>
        <v>0</v>
      </c>
      <c r="DP355" s="109">
        <f t="shared" si="282"/>
        <v>0</v>
      </c>
      <c r="DU355" s="109">
        <f t="shared" si="283"/>
        <v>0</v>
      </c>
      <c r="DZ355" s="109">
        <f t="shared" si="284"/>
        <v>0</v>
      </c>
      <c r="EE355" s="109">
        <f t="shared" si="285"/>
        <v>0</v>
      </c>
      <c r="EF355" s="3"/>
      <c r="EG355" s="3"/>
      <c r="EH355" s="3"/>
      <c r="EI355" s="3"/>
      <c r="EJ355" s="109">
        <f t="shared" si="286"/>
        <v>0</v>
      </c>
      <c r="EK355" s="3">
        <f t="shared" si="287"/>
        <v>206</v>
      </c>
      <c r="EL355" t="str">
        <f>+VLOOKUP(A355,'[1]Listado jugadores VALORES'!$A:$D,4,FALSE)</f>
        <v>Volante</v>
      </c>
      <c r="EM355">
        <f>+VLOOKUP(EK355,Clubes!$A:$O,15,FALSE)</f>
        <v>1</v>
      </c>
      <c r="EN355">
        <f>+VLOOKUP(EK355,Clubes!$A:$M,13,FALSE)</f>
        <v>2</v>
      </c>
      <c r="EO355">
        <f t="shared" si="288"/>
        <v>0</v>
      </c>
      <c r="EP355">
        <f t="shared" si="289"/>
        <v>0</v>
      </c>
      <c r="EQ355">
        <f t="shared" si="290"/>
        <v>0</v>
      </c>
      <c r="ER355">
        <f t="shared" si="291"/>
        <v>0</v>
      </c>
      <c r="ES355">
        <f t="shared" si="292"/>
        <v>0</v>
      </c>
      <c r="ET355">
        <f t="shared" si="293"/>
        <v>0</v>
      </c>
      <c r="EU355">
        <f t="shared" si="294"/>
        <v>0</v>
      </c>
      <c r="EV355">
        <f t="shared" si="295"/>
        <v>0</v>
      </c>
      <c r="EW355">
        <f t="shared" si="296"/>
        <v>0</v>
      </c>
      <c r="EX355">
        <f t="shared" si="297"/>
        <v>0</v>
      </c>
      <c r="EY355">
        <f t="shared" si="298"/>
        <v>0</v>
      </c>
      <c r="EZ355">
        <f t="shared" si="299"/>
        <v>0</v>
      </c>
      <c r="FA355">
        <f t="shared" si="300"/>
        <v>0</v>
      </c>
      <c r="FB355">
        <f t="shared" si="301"/>
        <v>0</v>
      </c>
      <c r="FC355">
        <f t="shared" si="302"/>
        <v>0</v>
      </c>
    </row>
    <row r="356" spans="1:159">
      <c r="A356" s="158">
        <v>790</v>
      </c>
      <c r="B356" s="157" t="s">
        <v>619</v>
      </c>
      <c r="C356" s="155">
        <v>2</v>
      </c>
      <c r="D356">
        <v>2</v>
      </c>
      <c r="E356" s="5">
        <v>6</v>
      </c>
      <c r="F356" s="5">
        <v>34</v>
      </c>
      <c r="G356" s="5">
        <v>3</v>
      </c>
      <c r="K356" s="109">
        <f t="shared" si="266"/>
        <v>0</v>
      </c>
      <c r="M356" s="109">
        <f t="shared" si="267"/>
        <v>0</v>
      </c>
      <c r="X356" s="109">
        <f t="shared" si="268"/>
        <v>0</v>
      </c>
      <c r="AI356" s="109">
        <f t="shared" si="269"/>
        <v>0</v>
      </c>
      <c r="AT356" s="109">
        <f t="shared" si="270"/>
        <v>0</v>
      </c>
      <c r="BA356" s="109">
        <f t="shared" si="271"/>
        <v>0</v>
      </c>
      <c r="BB356" s="113"/>
      <c r="BC356" s="113"/>
      <c r="BD356" s="113"/>
      <c r="BE356" s="113"/>
      <c r="BF356" s="113"/>
      <c r="BG356" s="113"/>
      <c r="BH356" s="113"/>
      <c r="BI356" s="113"/>
      <c r="BJ356" s="113"/>
      <c r="BK356" s="113"/>
      <c r="BL356" s="109">
        <f t="shared" si="272"/>
        <v>0</v>
      </c>
      <c r="BW356" s="109">
        <f t="shared" si="273"/>
        <v>0</v>
      </c>
      <c r="BZ356" s="109">
        <f t="shared" si="274"/>
        <v>0</v>
      </c>
      <c r="CA356" s="3"/>
      <c r="CB356" s="3"/>
      <c r="CC356" s="3"/>
      <c r="CD356" s="3"/>
      <c r="CE356" s="109">
        <f t="shared" si="275"/>
        <v>0</v>
      </c>
      <c r="CJ356" s="109">
        <f t="shared" si="276"/>
        <v>0</v>
      </c>
      <c r="CQ356" s="109">
        <f t="shared" si="277"/>
        <v>0</v>
      </c>
      <c r="CV356" s="109">
        <f t="shared" si="278"/>
        <v>0</v>
      </c>
      <c r="DA356" s="109">
        <f t="shared" si="279"/>
        <v>0</v>
      </c>
      <c r="DF356" s="109">
        <f t="shared" si="280"/>
        <v>0</v>
      </c>
      <c r="DK356" s="109">
        <f t="shared" si="281"/>
        <v>0</v>
      </c>
      <c r="DP356" s="109">
        <f t="shared" si="282"/>
        <v>0</v>
      </c>
      <c r="DU356" s="109">
        <f t="shared" si="283"/>
        <v>0</v>
      </c>
      <c r="DZ356" s="109">
        <f t="shared" si="284"/>
        <v>0</v>
      </c>
      <c r="EE356" s="109">
        <f t="shared" si="285"/>
        <v>0</v>
      </c>
      <c r="EF356" s="3"/>
      <c r="EG356" s="3"/>
      <c r="EH356" s="3"/>
      <c r="EI356" s="3"/>
      <c r="EJ356" s="109">
        <f t="shared" si="286"/>
        <v>0</v>
      </c>
      <c r="EK356" s="3">
        <f t="shared" si="287"/>
        <v>206</v>
      </c>
      <c r="EL356" t="str">
        <f>+VLOOKUP(A356,'[1]Listado jugadores VALORES'!$A:$D,4,FALSE)</f>
        <v>Volante</v>
      </c>
      <c r="EM356">
        <f>+VLOOKUP(EK356,Clubes!$A:$O,15,FALSE)</f>
        <v>1</v>
      </c>
      <c r="EN356">
        <f>+VLOOKUP(EK356,Clubes!$A:$M,13,FALSE)</f>
        <v>2</v>
      </c>
      <c r="EO356">
        <f t="shared" si="288"/>
        <v>0</v>
      </c>
      <c r="EP356">
        <f t="shared" si="289"/>
        <v>0</v>
      </c>
      <c r="EQ356">
        <f t="shared" si="290"/>
        <v>0</v>
      </c>
      <c r="ER356">
        <f t="shared" si="291"/>
        <v>0</v>
      </c>
      <c r="ES356">
        <f t="shared" si="292"/>
        <v>0</v>
      </c>
      <c r="ET356">
        <f t="shared" si="293"/>
        <v>0</v>
      </c>
      <c r="EU356">
        <f t="shared" si="294"/>
        <v>0</v>
      </c>
      <c r="EV356">
        <f t="shared" si="295"/>
        <v>0</v>
      </c>
      <c r="EW356">
        <f t="shared" si="296"/>
        <v>0</v>
      </c>
      <c r="EX356">
        <f t="shared" si="297"/>
        <v>0</v>
      </c>
      <c r="EY356">
        <f t="shared" si="298"/>
        <v>0</v>
      </c>
      <c r="EZ356">
        <f t="shared" si="299"/>
        <v>0</v>
      </c>
      <c r="FA356">
        <f t="shared" si="300"/>
        <v>0</v>
      </c>
      <c r="FB356">
        <f t="shared" si="301"/>
        <v>0</v>
      </c>
      <c r="FC356">
        <f t="shared" si="302"/>
        <v>0</v>
      </c>
    </row>
    <row r="357" spans="1:159">
      <c r="A357" s="158">
        <v>828</v>
      </c>
      <c r="B357" s="155" t="s">
        <v>620</v>
      </c>
      <c r="C357" s="155">
        <v>2</v>
      </c>
      <c r="D357">
        <v>2</v>
      </c>
      <c r="E357" s="5">
        <v>6</v>
      </c>
      <c r="F357" s="5">
        <v>34</v>
      </c>
      <c r="G357" s="5">
        <v>1</v>
      </c>
      <c r="H357" s="5">
        <v>90</v>
      </c>
      <c r="K357" s="109">
        <f t="shared" si="266"/>
        <v>0</v>
      </c>
      <c r="M357" s="109">
        <f t="shared" si="267"/>
        <v>0</v>
      </c>
      <c r="X357" s="109">
        <f t="shared" si="268"/>
        <v>0</v>
      </c>
      <c r="AI357" s="109">
        <f t="shared" si="269"/>
        <v>0</v>
      </c>
      <c r="AT357" s="109">
        <f t="shared" si="270"/>
        <v>0</v>
      </c>
      <c r="BA357" s="109">
        <f t="shared" si="271"/>
        <v>0</v>
      </c>
      <c r="BB357" s="113"/>
      <c r="BC357" s="113"/>
      <c r="BD357" s="113"/>
      <c r="BE357" s="113"/>
      <c r="BF357" s="113"/>
      <c r="BG357" s="113"/>
      <c r="BH357" s="113"/>
      <c r="BI357" s="113"/>
      <c r="BJ357" s="113"/>
      <c r="BK357" s="113"/>
      <c r="BL357" s="109">
        <f t="shared" si="272"/>
        <v>0</v>
      </c>
      <c r="BW357" s="109">
        <f t="shared" si="273"/>
        <v>0</v>
      </c>
      <c r="BZ357" s="109">
        <f t="shared" si="274"/>
        <v>0</v>
      </c>
      <c r="CA357" s="3"/>
      <c r="CB357" s="3"/>
      <c r="CC357" s="3"/>
      <c r="CD357" s="3"/>
      <c r="CE357" s="109">
        <f t="shared" si="275"/>
        <v>0</v>
      </c>
      <c r="CJ357" s="109">
        <f t="shared" si="276"/>
        <v>0</v>
      </c>
      <c r="CQ357" s="109">
        <f t="shared" si="277"/>
        <v>0</v>
      </c>
      <c r="CV357" s="109">
        <f t="shared" si="278"/>
        <v>0</v>
      </c>
      <c r="DA357" s="109">
        <f t="shared" si="279"/>
        <v>0</v>
      </c>
      <c r="DF357" s="109">
        <f t="shared" si="280"/>
        <v>0</v>
      </c>
      <c r="DK357" s="109">
        <f t="shared" si="281"/>
        <v>0</v>
      </c>
      <c r="DP357" s="109">
        <f t="shared" si="282"/>
        <v>0</v>
      </c>
      <c r="DU357" s="109">
        <f t="shared" si="283"/>
        <v>0</v>
      </c>
      <c r="DZ357" s="109">
        <f t="shared" si="284"/>
        <v>0</v>
      </c>
      <c r="EE357" s="109">
        <f t="shared" si="285"/>
        <v>0</v>
      </c>
      <c r="EF357" s="3"/>
      <c r="EG357" s="3"/>
      <c r="EH357" s="3"/>
      <c r="EI357" s="3"/>
      <c r="EJ357" s="109">
        <f t="shared" si="286"/>
        <v>0</v>
      </c>
      <c r="EK357" s="3">
        <f t="shared" si="287"/>
        <v>206</v>
      </c>
      <c r="EL357" t="str">
        <f>+VLOOKUP(A357,'[1]Listado jugadores VALORES'!$A:$D,4,FALSE)</f>
        <v>Defensa</v>
      </c>
      <c r="EM357">
        <f>+VLOOKUP(EK357,Clubes!$A:$O,15,FALSE)</f>
        <v>1</v>
      </c>
      <c r="EN357">
        <f>+VLOOKUP(EK357,Clubes!$A:$M,13,FALSE)</f>
        <v>2</v>
      </c>
      <c r="EO357">
        <f t="shared" si="288"/>
        <v>2</v>
      </c>
      <c r="EP357">
        <f t="shared" si="289"/>
        <v>2</v>
      </c>
      <c r="EQ357">
        <f t="shared" si="290"/>
        <v>0</v>
      </c>
      <c r="ER357">
        <f t="shared" si="291"/>
        <v>0</v>
      </c>
      <c r="ES357">
        <f t="shared" si="292"/>
        <v>0</v>
      </c>
      <c r="ET357">
        <f t="shared" si="293"/>
        <v>0</v>
      </c>
      <c r="EU357">
        <f t="shared" si="294"/>
        <v>0</v>
      </c>
      <c r="EV357">
        <f t="shared" si="295"/>
        <v>0</v>
      </c>
      <c r="EW357">
        <f t="shared" si="296"/>
        <v>-1</v>
      </c>
      <c r="EX357">
        <f t="shared" si="297"/>
        <v>0</v>
      </c>
      <c r="EY357">
        <f t="shared" si="298"/>
        <v>0</v>
      </c>
      <c r="EZ357">
        <f t="shared" si="299"/>
        <v>0</v>
      </c>
      <c r="FA357">
        <f t="shared" si="300"/>
        <v>0</v>
      </c>
      <c r="FB357">
        <f t="shared" si="301"/>
        <v>0</v>
      </c>
      <c r="FC357">
        <f t="shared" si="302"/>
        <v>3</v>
      </c>
    </row>
    <row r="358" spans="1:159">
      <c r="A358" s="158">
        <v>455</v>
      </c>
      <c r="B358" s="155" t="s">
        <v>621</v>
      </c>
      <c r="C358" s="155">
        <v>2</v>
      </c>
      <c r="D358">
        <v>2</v>
      </c>
      <c r="E358" s="5">
        <v>6</v>
      </c>
      <c r="F358" s="5">
        <v>34</v>
      </c>
      <c r="G358" s="5">
        <v>2</v>
      </c>
      <c r="K358" s="109">
        <f t="shared" si="266"/>
        <v>0</v>
      </c>
      <c r="M358" s="109">
        <f t="shared" si="267"/>
        <v>0</v>
      </c>
      <c r="X358" s="109">
        <f t="shared" si="268"/>
        <v>0</v>
      </c>
      <c r="AI358" s="109">
        <f t="shared" si="269"/>
        <v>0</v>
      </c>
      <c r="AT358" s="109">
        <f t="shared" si="270"/>
        <v>0</v>
      </c>
      <c r="BA358" s="109">
        <f t="shared" si="271"/>
        <v>0</v>
      </c>
      <c r="BB358" s="113"/>
      <c r="BC358" s="113"/>
      <c r="BD358" s="113"/>
      <c r="BE358" s="113"/>
      <c r="BF358" s="113"/>
      <c r="BG358" s="113"/>
      <c r="BH358" s="113"/>
      <c r="BI358" s="113"/>
      <c r="BJ358" s="113"/>
      <c r="BK358" s="113"/>
      <c r="BL358" s="109">
        <f t="shared" si="272"/>
        <v>0</v>
      </c>
      <c r="BW358" s="109">
        <f t="shared" si="273"/>
        <v>0</v>
      </c>
      <c r="BZ358" s="109">
        <f t="shared" si="274"/>
        <v>0</v>
      </c>
      <c r="CA358" s="3"/>
      <c r="CB358" s="3"/>
      <c r="CC358" s="3"/>
      <c r="CD358" s="3"/>
      <c r="CE358" s="109">
        <f t="shared" si="275"/>
        <v>0</v>
      </c>
      <c r="CJ358" s="109">
        <f t="shared" si="276"/>
        <v>0</v>
      </c>
      <c r="CQ358" s="109">
        <f t="shared" si="277"/>
        <v>0</v>
      </c>
      <c r="CV358" s="109">
        <f t="shared" si="278"/>
        <v>0</v>
      </c>
      <c r="DA358" s="109">
        <f t="shared" si="279"/>
        <v>0</v>
      </c>
      <c r="DF358" s="109">
        <f t="shared" si="280"/>
        <v>0</v>
      </c>
      <c r="DK358" s="109">
        <f t="shared" si="281"/>
        <v>0</v>
      </c>
      <c r="DP358" s="109">
        <f t="shared" si="282"/>
        <v>0</v>
      </c>
      <c r="DU358" s="109">
        <f t="shared" si="283"/>
        <v>0</v>
      </c>
      <c r="DZ358" s="109">
        <f t="shared" si="284"/>
        <v>0</v>
      </c>
      <c r="EE358" s="109">
        <f t="shared" si="285"/>
        <v>0</v>
      </c>
      <c r="EF358" s="3"/>
      <c r="EG358" s="3"/>
      <c r="EH358" s="3"/>
      <c r="EI358" s="3"/>
      <c r="EJ358" s="109">
        <f t="shared" si="286"/>
        <v>0</v>
      </c>
      <c r="EK358" s="3">
        <f t="shared" si="287"/>
        <v>206</v>
      </c>
      <c r="EL358" t="str">
        <f>+VLOOKUP(A358,'[1]Listado jugadores VALORES'!$A:$D,4,FALSE)</f>
        <v>Defensa</v>
      </c>
      <c r="EM358">
        <f>+VLOOKUP(EK358,Clubes!$A:$O,15,FALSE)</f>
        <v>1</v>
      </c>
      <c r="EN358">
        <f>+VLOOKUP(EK358,Clubes!$A:$M,13,FALSE)</f>
        <v>2</v>
      </c>
      <c r="EO358">
        <f t="shared" si="288"/>
        <v>1</v>
      </c>
      <c r="EP358">
        <f t="shared" si="289"/>
        <v>0</v>
      </c>
      <c r="EQ358">
        <f t="shared" si="290"/>
        <v>0</v>
      </c>
      <c r="ER358">
        <f t="shared" si="291"/>
        <v>0</v>
      </c>
      <c r="ES358">
        <f t="shared" si="292"/>
        <v>0</v>
      </c>
      <c r="ET358">
        <f t="shared" si="293"/>
        <v>0</v>
      </c>
      <c r="EU358">
        <f t="shared" si="294"/>
        <v>0</v>
      </c>
      <c r="EV358">
        <f t="shared" si="295"/>
        <v>0</v>
      </c>
      <c r="EW358">
        <f t="shared" si="296"/>
        <v>0</v>
      </c>
      <c r="EX358">
        <f t="shared" si="297"/>
        <v>0</v>
      </c>
      <c r="EY358">
        <f t="shared" si="298"/>
        <v>0</v>
      </c>
      <c r="EZ358">
        <f t="shared" si="299"/>
        <v>0</v>
      </c>
      <c r="FA358">
        <f t="shared" si="300"/>
        <v>0</v>
      </c>
      <c r="FB358">
        <f t="shared" si="301"/>
        <v>0</v>
      </c>
      <c r="FC358">
        <f t="shared" si="302"/>
        <v>1</v>
      </c>
    </row>
    <row r="359" spans="1:159">
      <c r="A359" s="160">
        <v>520</v>
      </c>
      <c r="B359" s="155" t="s">
        <v>622</v>
      </c>
      <c r="C359" s="155">
        <v>2</v>
      </c>
      <c r="D359">
        <v>2</v>
      </c>
      <c r="E359" s="5">
        <v>6</v>
      </c>
      <c r="F359" s="5">
        <v>34</v>
      </c>
      <c r="G359" s="5">
        <v>3</v>
      </c>
      <c r="K359" s="109">
        <f t="shared" si="266"/>
        <v>0</v>
      </c>
      <c r="M359" s="109">
        <f t="shared" si="267"/>
        <v>0</v>
      </c>
      <c r="X359" s="109">
        <f t="shared" si="268"/>
        <v>0</v>
      </c>
      <c r="AI359" s="109">
        <f t="shared" si="269"/>
        <v>0</v>
      </c>
      <c r="AT359" s="109">
        <f t="shared" si="270"/>
        <v>0</v>
      </c>
      <c r="BA359" s="109">
        <f t="shared" si="271"/>
        <v>0</v>
      </c>
      <c r="BB359" s="113"/>
      <c r="BC359" s="113"/>
      <c r="BD359" s="113"/>
      <c r="BE359" s="113"/>
      <c r="BF359" s="113"/>
      <c r="BG359" s="113"/>
      <c r="BH359" s="113"/>
      <c r="BI359" s="113"/>
      <c r="BJ359" s="113"/>
      <c r="BK359" s="113"/>
      <c r="BL359" s="109">
        <f t="shared" si="272"/>
        <v>0</v>
      </c>
      <c r="BW359" s="109">
        <f t="shared" si="273"/>
        <v>0</v>
      </c>
      <c r="BZ359" s="109">
        <f t="shared" si="274"/>
        <v>0</v>
      </c>
      <c r="CA359" s="3"/>
      <c r="CB359" s="3"/>
      <c r="CC359" s="3"/>
      <c r="CD359" s="3"/>
      <c r="CE359" s="109">
        <f t="shared" si="275"/>
        <v>0</v>
      </c>
      <c r="CJ359" s="109">
        <f t="shared" si="276"/>
        <v>0</v>
      </c>
      <c r="CQ359" s="109">
        <f t="shared" si="277"/>
        <v>0</v>
      </c>
      <c r="CV359" s="109">
        <f t="shared" si="278"/>
        <v>0</v>
      </c>
      <c r="DA359" s="109">
        <f t="shared" si="279"/>
        <v>0</v>
      </c>
      <c r="DF359" s="109">
        <f t="shared" si="280"/>
        <v>0</v>
      </c>
      <c r="DK359" s="109">
        <f t="shared" si="281"/>
        <v>0</v>
      </c>
      <c r="DP359" s="109">
        <f t="shared" si="282"/>
        <v>0</v>
      </c>
      <c r="DU359" s="109">
        <f t="shared" si="283"/>
        <v>0</v>
      </c>
      <c r="DZ359" s="109">
        <f t="shared" si="284"/>
        <v>0</v>
      </c>
      <c r="EE359" s="109">
        <f t="shared" si="285"/>
        <v>0</v>
      </c>
      <c r="EF359" s="3"/>
      <c r="EG359" s="3"/>
      <c r="EH359" s="3"/>
      <c r="EI359" s="3"/>
      <c r="EJ359" s="109">
        <f t="shared" si="286"/>
        <v>0</v>
      </c>
      <c r="EK359" s="3">
        <f t="shared" si="287"/>
        <v>206</v>
      </c>
      <c r="EL359" t="str">
        <f>+VLOOKUP(A359,'[1]Listado jugadores VALORES'!$A:$D,4,FALSE)</f>
        <v>Volante</v>
      </c>
      <c r="EM359">
        <f>+VLOOKUP(EK359,Clubes!$A:$O,15,FALSE)</f>
        <v>1</v>
      </c>
      <c r="EN359">
        <f>+VLOOKUP(EK359,Clubes!$A:$M,13,FALSE)</f>
        <v>2</v>
      </c>
      <c r="EO359">
        <f t="shared" si="288"/>
        <v>0</v>
      </c>
      <c r="EP359">
        <f t="shared" si="289"/>
        <v>0</v>
      </c>
      <c r="EQ359">
        <f t="shared" si="290"/>
        <v>0</v>
      </c>
      <c r="ER359">
        <f t="shared" si="291"/>
        <v>0</v>
      </c>
      <c r="ES359">
        <f t="shared" si="292"/>
        <v>0</v>
      </c>
      <c r="ET359">
        <f t="shared" si="293"/>
        <v>0</v>
      </c>
      <c r="EU359">
        <f t="shared" si="294"/>
        <v>0</v>
      </c>
      <c r="EV359">
        <f t="shared" si="295"/>
        <v>0</v>
      </c>
      <c r="EW359">
        <f t="shared" si="296"/>
        <v>0</v>
      </c>
      <c r="EX359">
        <f t="shared" si="297"/>
        <v>0</v>
      </c>
      <c r="EY359">
        <f t="shared" si="298"/>
        <v>0</v>
      </c>
      <c r="EZ359">
        <f t="shared" si="299"/>
        <v>0</v>
      </c>
      <c r="FA359">
        <f t="shared" si="300"/>
        <v>0</v>
      </c>
      <c r="FB359">
        <f t="shared" si="301"/>
        <v>0</v>
      </c>
      <c r="FC359">
        <f t="shared" si="302"/>
        <v>0</v>
      </c>
    </row>
    <row r="360" spans="1:159">
      <c r="A360" s="158">
        <v>830</v>
      </c>
      <c r="B360" s="155" t="s">
        <v>623</v>
      </c>
      <c r="C360" s="155">
        <v>2</v>
      </c>
      <c r="D360">
        <v>2</v>
      </c>
      <c r="E360" s="5">
        <v>6</v>
      </c>
      <c r="F360" s="5">
        <v>34</v>
      </c>
      <c r="G360" s="5">
        <v>3</v>
      </c>
      <c r="K360" s="109">
        <f t="shared" si="266"/>
        <v>0</v>
      </c>
      <c r="M360" s="109">
        <f t="shared" si="267"/>
        <v>0</v>
      </c>
      <c r="X360" s="109">
        <f t="shared" si="268"/>
        <v>0</v>
      </c>
      <c r="AI360" s="109">
        <f t="shared" si="269"/>
        <v>0</v>
      </c>
      <c r="AT360" s="109">
        <f t="shared" si="270"/>
        <v>0</v>
      </c>
      <c r="BA360" s="109">
        <f t="shared" si="271"/>
        <v>0</v>
      </c>
      <c r="BB360" s="113"/>
      <c r="BC360" s="113"/>
      <c r="BD360" s="113"/>
      <c r="BE360" s="113"/>
      <c r="BF360" s="113"/>
      <c r="BG360" s="113"/>
      <c r="BH360" s="113"/>
      <c r="BI360" s="113"/>
      <c r="BJ360" s="113"/>
      <c r="BK360" s="113"/>
      <c r="BL360" s="109">
        <f t="shared" si="272"/>
        <v>0</v>
      </c>
      <c r="BW360" s="109">
        <f t="shared" si="273"/>
        <v>0</v>
      </c>
      <c r="BZ360" s="109">
        <f t="shared" si="274"/>
        <v>0</v>
      </c>
      <c r="CA360" s="3"/>
      <c r="CB360" s="3"/>
      <c r="CC360" s="3"/>
      <c r="CD360" s="3"/>
      <c r="CE360" s="109">
        <f t="shared" si="275"/>
        <v>0</v>
      </c>
      <c r="CJ360" s="109">
        <f t="shared" si="276"/>
        <v>0</v>
      </c>
      <c r="CQ360" s="109">
        <f t="shared" si="277"/>
        <v>0</v>
      </c>
      <c r="CV360" s="109">
        <f t="shared" si="278"/>
        <v>0</v>
      </c>
      <c r="DA360" s="109">
        <f t="shared" si="279"/>
        <v>0</v>
      </c>
      <c r="DF360" s="109">
        <f t="shared" si="280"/>
        <v>0</v>
      </c>
      <c r="DK360" s="109">
        <f t="shared" si="281"/>
        <v>0</v>
      </c>
      <c r="DP360" s="109">
        <f t="shared" si="282"/>
        <v>0</v>
      </c>
      <c r="DU360" s="109">
        <f t="shared" si="283"/>
        <v>0</v>
      </c>
      <c r="DZ360" s="109">
        <f t="shared" si="284"/>
        <v>0</v>
      </c>
      <c r="EE360" s="109">
        <f t="shared" si="285"/>
        <v>0</v>
      </c>
      <c r="EF360" s="3"/>
      <c r="EG360" s="3"/>
      <c r="EH360" s="3"/>
      <c r="EI360" s="3"/>
      <c r="EJ360" s="109">
        <f t="shared" si="286"/>
        <v>0</v>
      </c>
      <c r="EK360" s="3">
        <f t="shared" si="287"/>
        <v>206</v>
      </c>
      <c r="EL360" t="str">
        <f>+VLOOKUP(A360,'[1]Listado jugadores VALORES'!$A:$D,4,FALSE)</f>
        <v>Delantero</v>
      </c>
      <c r="EM360">
        <f>+VLOOKUP(EK360,Clubes!$A:$O,15,FALSE)</f>
        <v>1</v>
      </c>
      <c r="EN360">
        <f>+VLOOKUP(EK360,Clubes!$A:$M,13,FALSE)</f>
        <v>2</v>
      </c>
      <c r="EO360">
        <f t="shared" si="288"/>
        <v>0</v>
      </c>
      <c r="EP360">
        <f t="shared" si="289"/>
        <v>0</v>
      </c>
      <c r="EQ360">
        <f t="shared" si="290"/>
        <v>0</v>
      </c>
      <c r="ER360">
        <f t="shared" si="291"/>
        <v>0</v>
      </c>
      <c r="ES360">
        <f t="shared" si="292"/>
        <v>0</v>
      </c>
      <c r="ET360">
        <f t="shared" si="293"/>
        <v>0</v>
      </c>
      <c r="EU360">
        <f t="shared" si="294"/>
        <v>0</v>
      </c>
      <c r="EV360">
        <f t="shared" si="295"/>
        <v>0</v>
      </c>
      <c r="EW360">
        <f t="shared" si="296"/>
        <v>0</v>
      </c>
      <c r="EX360">
        <f t="shared" si="297"/>
        <v>0</v>
      </c>
      <c r="EY360">
        <f t="shared" si="298"/>
        <v>0</v>
      </c>
      <c r="EZ360">
        <f t="shared" si="299"/>
        <v>0</v>
      </c>
      <c r="FA360">
        <f t="shared" si="300"/>
        <v>0</v>
      </c>
      <c r="FB360">
        <f t="shared" si="301"/>
        <v>0</v>
      </c>
      <c r="FC360">
        <f t="shared" si="302"/>
        <v>0</v>
      </c>
    </row>
    <row r="361" spans="1:159">
      <c r="A361" s="158">
        <v>811</v>
      </c>
      <c r="B361" s="155" t="s">
        <v>624</v>
      </c>
      <c r="C361" s="155">
        <v>2</v>
      </c>
      <c r="D361">
        <v>2</v>
      </c>
      <c r="E361" s="5">
        <v>6</v>
      </c>
      <c r="F361" s="5">
        <v>34</v>
      </c>
      <c r="G361" s="5">
        <v>2</v>
      </c>
      <c r="K361" s="109">
        <f t="shared" si="266"/>
        <v>0</v>
      </c>
      <c r="M361" s="109">
        <f t="shared" si="267"/>
        <v>0</v>
      </c>
      <c r="X361" s="109">
        <f t="shared" si="268"/>
        <v>0</v>
      </c>
      <c r="AI361" s="109">
        <f t="shared" si="269"/>
        <v>0</v>
      </c>
      <c r="AT361" s="109">
        <f t="shared" si="270"/>
        <v>0</v>
      </c>
      <c r="BA361" s="109">
        <f t="shared" si="271"/>
        <v>0</v>
      </c>
      <c r="BB361" s="113"/>
      <c r="BC361" s="113"/>
      <c r="BD361" s="113"/>
      <c r="BE361" s="113"/>
      <c r="BF361" s="113"/>
      <c r="BG361" s="113"/>
      <c r="BH361" s="113"/>
      <c r="BI361" s="113"/>
      <c r="BJ361" s="113"/>
      <c r="BK361" s="113"/>
      <c r="BL361" s="109">
        <f t="shared" si="272"/>
        <v>0</v>
      </c>
      <c r="BW361" s="109">
        <f t="shared" si="273"/>
        <v>0</v>
      </c>
      <c r="BZ361" s="109">
        <f t="shared" si="274"/>
        <v>0</v>
      </c>
      <c r="CA361" s="3"/>
      <c r="CB361" s="3"/>
      <c r="CC361" s="3"/>
      <c r="CD361" s="3"/>
      <c r="CE361" s="109">
        <f t="shared" si="275"/>
        <v>0</v>
      </c>
      <c r="CJ361" s="109">
        <f t="shared" si="276"/>
        <v>0</v>
      </c>
      <c r="CQ361" s="109">
        <f t="shared" si="277"/>
        <v>0</v>
      </c>
      <c r="CV361" s="109">
        <f t="shared" si="278"/>
        <v>0</v>
      </c>
      <c r="DA361" s="109">
        <f t="shared" si="279"/>
        <v>0</v>
      </c>
      <c r="DF361" s="109">
        <f t="shared" si="280"/>
        <v>0</v>
      </c>
      <c r="DK361" s="109">
        <f t="shared" si="281"/>
        <v>0</v>
      </c>
      <c r="DP361" s="109">
        <f t="shared" si="282"/>
        <v>0</v>
      </c>
      <c r="DU361" s="109">
        <f t="shared" si="283"/>
        <v>0</v>
      </c>
      <c r="DZ361" s="109">
        <f t="shared" si="284"/>
        <v>0</v>
      </c>
      <c r="EE361" s="109">
        <f t="shared" si="285"/>
        <v>0</v>
      </c>
      <c r="EF361" s="3"/>
      <c r="EG361" s="3"/>
      <c r="EH361" s="3"/>
      <c r="EI361" s="3"/>
      <c r="EJ361" s="109">
        <f t="shared" si="286"/>
        <v>0</v>
      </c>
      <c r="EK361" s="3">
        <f t="shared" si="287"/>
        <v>206</v>
      </c>
      <c r="EL361" t="str">
        <f>+VLOOKUP(A361,'[1]Listado jugadores VALORES'!$A:$D,4,FALSE)</f>
        <v>Portero</v>
      </c>
      <c r="EM361">
        <f>+VLOOKUP(EK361,Clubes!$A:$O,15,FALSE)</f>
        <v>1</v>
      </c>
      <c r="EN361">
        <f>+VLOOKUP(EK361,Clubes!$A:$M,13,FALSE)</f>
        <v>2</v>
      </c>
      <c r="EO361">
        <f t="shared" si="288"/>
        <v>1</v>
      </c>
      <c r="EP361">
        <f t="shared" si="289"/>
        <v>0</v>
      </c>
      <c r="EQ361">
        <f t="shared" si="290"/>
        <v>0</v>
      </c>
      <c r="ER361">
        <f t="shared" si="291"/>
        <v>0</v>
      </c>
      <c r="ES361">
        <f t="shared" si="292"/>
        <v>0</v>
      </c>
      <c r="ET361">
        <f t="shared" si="293"/>
        <v>0</v>
      </c>
      <c r="EU361">
        <f t="shared" si="294"/>
        <v>0</v>
      </c>
      <c r="EV361">
        <f t="shared" si="295"/>
        <v>0</v>
      </c>
      <c r="EW361">
        <f t="shared" si="296"/>
        <v>0</v>
      </c>
      <c r="EX361">
        <f t="shared" si="297"/>
        <v>0</v>
      </c>
      <c r="EY361">
        <f t="shared" si="298"/>
        <v>0</v>
      </c>
      <c r="EZ361">
        <f t="shared" si="299"/>
        <v>0</v>
      </c>
      <c r="FA361">
        <f t="shared" si="300"/>
        <v>0</v>
      </c>
      <c r="FB361">
        <f t="shared" si="301"/>
        <v>0</v>
      </c>
      <c r="FC361">
        <f t="shared" si="302"/>
        <v>1</v>
      </c>
    </row>
    <row r="362" spans="1:159">
      <c r="A362" s="158">
        <v>1938</v>
      </c>
      <c r="B362" s="155" t="s">
        <v>625</v>
      </c>
      <c r="C362" s="155">
        <v>2</v>
      </c>
      <c r="D362">
        <v>2</v>
      </c>
      <c r="E362" s="5">
        <v>6</v>
      </c>
      <c r="F362" s="5">
        <v>34</v>
      </c>
      <c r="G362" s="5">
        <v>3</v>
      </c>
      <c r="K362" s="109">
        <f t="shared" si="266"/>
        <v>0</v>
      </c>
      <c r="M362" s="109">
        <f t="shared" si="267"/>
        <v>0</v>
      </c>
      <c r="X362" s="109">
        <f t="shared" si="268"/>
        <v>0</v>
      </c>
      <c r="AI362" s="109">
        <f t="shared" si="269"/>
        <v>0</v>
      </c>
      <c r="AT362" s="109">
        <f t="shared" si="270"/>
        <v>0</v>
      </c>
      <c r="BA362" s="109">
        <f t="shared" si="271"/>
        <v>0</v>
      </c>
      <c r="BB362" s="113"/>
      <c r="BC362" s="113"/>
      <c r="BD362" s="113"/>
      <c r="BE362" s="113"/>
      <c r="BF362" s="113"/>
      <c r="BG362" s="113"/>
      <c r="BH362" s="113"/>
      <c r="BI362" s="113"/>
      <c r="BJ362" s="113"/>
      <c r="BK362" s="113"/>
      <c r="BL362" s="109">
        <f t="shared" si="272"/>
        <v>0</v>
      </c>
      <c r="BW362" s="109">
        <f t="shared" si="273"/>
        <v>0</v>
      </c>
      <c r="BZ362" s="109">
        <f t="shared" si="274"/>
        <v>0</v>
      </c>
      <c r="CA362" s="3"/>
      <c r="CB362" s="3"/>
      <c r="CC362" s="3"/>
      <c r="CD362" s="3"/>
      <c r="CE362" s="109">
        <f t="shared" si="275"/>
        <v>0</v>
      </c>
      <c r="CJ362" s="109">
        <f t="shared" si="276"/>
        <v>0</v>
      </c>
      <c r="CQ362" s="109">
        <f t="shared" si="277"/>
        <v>0</v>
      </c>
      <c r="CV362" s="109">
        <f t="shared" si="278"/>
        <v>0</v>
      </c>
      <c r="DA362" s="109">
        <f t="shared" si="279"/>
        <v>0</v>
      </c>
      <c r="DF362" s="109">
        <f t="shared" si="280"/>
        <v>0</v>
      </c>
      <c r="DK362" s="109">
        <f t="shared" si="281"/>
        <v>0</v>
      </c>
      <c r="DP362" s="109">
        <f t="shared" si="282"/>
        <v>0</v>
      </c>
      <c r="DU362" s="109">
        <f t="shared" si="283"/>
        <v>0</v>
      </c>
      <c r="DZ362" s="109">
        <f t="shared" si="284"/>
        <v>0</v>
      </c>
      <c r="EE362" s="109">
        <f t="shared" si="285"/>
        <v>0</v>
      </c>
      <c r="EF362" s="3"/>
      <c r="EG362" s="3"/>
      <c r="EH362" s="3"/>
      <c r="EI362" s="3"/>
      <c r="EJ362" s="109">
        <f t="shared" si="286"/>
        <v>0</v>
      </c>
      <c r="EK362" s="3">
        <f t="shared" si="287"/>
        <v>206</v>
      </c>
      <c r="EL362" t="str">
        <f>+VLOOKUP(A362,'[1]Listado jugadores VALORES'!$A:$D,4,FALSE)</f>
        <v>Delantero</v>
      </c>
      <c r="EM362">
        <f>+VLOOKUP(EK362,Clubes!$A:$O,15,FALSE)</f>
        <v>1</v>
      </c>
      <c r="EN362">
        <f>+VLOOKUP(EK362,Clubes!$A:$M,13,FALSE)</f>
        <v>2</v>
      </c>
      <c r="EO362">
        <f t="shared" si="288"/>
        <v>0</v>
      </c>
      <c r="EP362">
        <f t="shared" si="289"/>
        <v>0</v>
      </c>
      <c r="EQ362">
        <f t="shared" si="290"/>
        <v>0</v>
      </c>
      <c r="ER362">
        <f t="shared" si="291"/>
        <v>0</v>
      </c>
      <c r="ES362">
        <f t="shared" si="292"/>
        <v>0</v>
      </c>
      <c r="ET362">
        <f t="shared" si="293"/>
        <v>0</v>
      </c>
      <c r="EU362">
        <f t="shared" si="294"/>
        <v>0</v>
      </c>
      <c r="EV362">
        <f t="shared" si="295"/>
        <v>0</v>
      </c>
      <c r="EW362">
        <f t="shared" si="296"/>
        <v>0</v>
      </c>
      <c r="EX362">
        <f t="shared" si="297"/>
        <v>0</v>
      </c>
      <c r="EY362">
        <f t="shared" si="298"/>
        <v>0</v>
      </c>
      <c r="EZ362">
        <f t="shared" si="299"/>
        <v>0</v>
      </c>
      <c r="FA362">
        <f t="shared" si="300"/>
        <v>0</v>
      </c>
      <c r="FB362">
        <f t="shared" si="301"/>
        <v>0</v>
      </c>
      <c r="FC362">
        <f t="shared" si="302"/>
        <v>0</v>
      </c>
    </row>
    <row r="363" spans="1:159">
      <c r="A363">
        <v>495</v>
      </c>
      <c r="B363" s="108" t="s">
        <v>627</v>
      </c>
      <c r="C363" s="158">
        <v>2</v>
      </c>
      <c r="D363">
        <v>2</v>
      </c>
      <c r="E363" s="5">
        <v>6</v>
      </c>
      <c r="F363" s="5">
        <v>34</v>
      </c>
      <c r="G363" s="5">
        <v>1</v>
      </c>
      <c r="H363" s="5">
        <v>90</v>
      </c>
      <c r="K363" s="109">
        <f t="shared" ref="K363:K365" si="347">COUNTIF(I363:J363,"&gt;0")</f>
        <v>0</v>
      </c>
      <c r="M363" s="109">
        <f t="shared" ref="M363:M365" si="348">COUNTIF(L363,"&gt;0")</f>
        <v>0</v>
      </c>
      <c r="X363" s="109">
        <f t="shared" ref="X363:X365" si="349">COUNTIF(N363:W363,"&gt;0")</f>
        <v>0</v>
      </c>
      <c r="AI363" s="109">
        <f t="shared" ref="AI363:AI365" si="350">COUNTIF(Y363:AH363,"&gt;0")</f>
        <v>0</v>
      </c>
      <c r="AT363" s="109">
        <f t="shared" ref="AT363:AT365" si="351">COUNTIF(AJ363:AS363,"&gt;0")</f>
        <v>0</v>
      </c>
      <c r="BA363" s="109">
        <f t="shared" ref="BA363:BA365" si="352">COUNTIF(AV363:AZ363,"&gt;0")</f>
        <v>0</v>
      </c>
      <c r="BB363" s="113"/>
      <c r="BC363" s="113"/>
      <c r="BD363" s="113"/>
      <c r="BE363" s="113"/>
      <c r="BF363" s="113"/>
      <c r="BG363" s="113"/>
      <c r="BH363" s="113"/>
      <c r="BI363" s="113"/>
      <c r="BJ363" s="113"/>
      <c r="BK363" s="113"/>
      <c r="BL363" s="109">
        <f t="shared" ref="BL363:BL365" si="353">COUNTIF(BB363:BK363,"&gt;0")</f>
        <v>0</v>
      </c>
      <c r="BW363" s="109">
        <f t="shared" ref="BW363:BW365" si="354">COUNTIF(BM363:BV363,"&gt;0")</f>
        <v>0</v>
      </c>
      <c r="BZ363" s="109">
        <f t="shared" ref="BZ363:BZ365" si="355">SUM(BX363:BY363)</f>
        <v>0</v>
      </c>
      <c r="CA363" s="3"/>
      <c r="CB363" s="3"/>
      <c r="CC363" s="3"/>
      <c r="CD363" s="3"/>
      <c r="CE363" s="109">
        <f t="shared" ref="CE363:CE365" si="356">COUNTIF(CA363:CD363,"&gt;0")</f>
        <v>0</v>
      </c>
      <c r="CJ363" s="109">
        <f t="shared" ref="CJ363:CJ365" si="357">COUNTIF(CF363:CI363,"&gt;0")</f>
        <v>0</v>
      </c>
      <c r="CQ363" s="109">
        <f t="shared" ref="CQ363:CQ365" si="358">COUNTIF(CM363:CP363,"&gt;0")</f>
        <v>0</v>
      </c>
      <c r="CV363" s="109">
        <f t="shared" ref="CV363:CV365" si="359">COUNTIF(CR363:CU363,"&gt;0")</f>
        <v>0</v>
      </c>
      <c r="DA363" s="109">
        <f t="shared" ref="DA363:DA365" si="360">COUNTIF(CW363:CZ363,"&gt;0")</f>
        <v>0</v>
      </c>
      <c r="DF363" s="109">
        <f t="shared" ref="DF363:DF365" si="361">COUNTIF(DB363:DE363,"&gt;0")</f>
        <v>0</v>
      </c>
      <c r="DK363" s="109">
        <f t="shared" ref="DK363:DK365" si="362">COUNTIF(DG363:DJ363,"&gt;0")</f>
        <v>0</v>
      </c>
      <c r="DP363" s="109">
        <f t="shared" ref="DP363:DP365" si="363">COUNTIF(DL363:DO363,"&gt;0")</f>
        <v>0</v>
      </c>
      <c r="DU363" s="109">
        <f t="shared" ref="DU363:DU365" si="364">COUNTIF(DQ363:DT363,"&gt;0")</f>
        <v>0</v>
      </c>
      <c r="DZ363" s="109">
        <f t="shared" ref="DZ363:DZ365" si="365">COUNTIF(DV363:DY363,"&gt;0")</f>
        <v>0</v>
      </c>
      <c r="EE363" s="109">
        <f t="shared" ref="EE363:EE365" si="366">COUNTIF(EA363:ED363,"&gt;0")</f>
        <v>0</v>
      </c>
      <c r="EF363" s="3"/>
      <c r="EG363" s="3"/>
      <c r="EH363" s="3"/>
      <c r="EI363" s="3"/>
      <c r="EJ363" s="109">
        <f t="shared" ref="EJ363:EJ365" si="367">COUNTIF(EF363:EI363,"&gt;0")</f>
        <v>0</v>
      </c>
      <c r="EK363" s="3">
        <f t="shared" ref="EK363:EK365" si="368">+C363*100+E363</f>
        <v>206</v>
      </c>
      <c r="EL363" t="str">
        <f>+VLOOKUP(A363,'[1]Listado jugadores VALORES'!$A:$D,4,FALSE)</f>
        <v>Portero</v>
      </c>
      <c r="EM363">
        <f>+VLOOKUP(EK363,Clubes!$A:$O,15,FALSE)</f>
        <v>1</v>
      </c>
      <c r="EN363">
        <f>+VLOOKUP(EK363,Clubes!$A:$M,13,FALSE)</f>
        <v>2</v>
      </c>
      <c r="EO363">
        <f t="shared" si="288"/>
        <v>2</v>
      </c>
      <c r="EP363">
        <f t="shared" si="289"/>
        <v>2</v>
      </c>
      <c r="EQ363">
        <f t="shared" si="290"/>
        <v>0</v>
      </c>
      <c r="ER363">
        <f t="shared" si="291"/>
        <v>0</v>
      </c>
      <c r="ES363">
        <f t="shared" si="292"/>
        <v>0</v>
      </c>
      <c r="ET363">
        <f t="shared" si="293"/>
        <v>0</v>
      </c>
      <c r="EU363">
        <f t="shared" si="294"/>
        <v>0</v>
      </c>
      <c r="EV363">
        <f t="shared" si="295"/>
        <v>0</v>
      </c>
      <c r="EW363">
        <f t="shared" si="296"/>
        <v>-1</v>
      </c>
      <c r="EX363">
        <f t="shared" si="297"/>
        <v>0</v>
      </c>
      <c r="EY363">
        <f t="shared" si="298"/>
        <v>0</v>
      </c>
      <c r="EZ363">
        <f t="shared" si="299"/>
        <v>0</v>
      </c>
      <c r="FA363">
        <f t="shared" si="300"/>
        <v>0</v>
      </c>
      <c r="FB363">
        <f t="shared" si="301"/>
        <v>0</v>
      </c>
      <c r="FC363">
        <f t="shared" si="302"/>
        <v>3</v>
      </c>
    </row>
    <row r="364" spans="1:159">
      <c r="A364">
        <v>1988</v>
      </c>
      <c r="B364" s="108" t="s">
        <v>629</v>
      </c>
      <c r="C364" s="158">
        <v>2</v>
      </c>
      <c r="D364">
        <v>2</v>
      </c>
      <c r="E364" s="5">
        <v>6</v>
      </c>
      <c r="F364" s="5">
        <v>34</v>
      </c>
      <c r="G364" s="5">
        <v>2</v>
      </c>
      <c r="K364" s="109">
        <f t="shared" si="347"/>
        <v>0</v>
      </c>
      <c r="M364" s="109">
        <f t="shared" si="348"/>
        <v>0</v>
      </c>
      <c r="X364" s="109">
        <f t="shared" si="349"/>
        <v>0</v>
      </c>
      <c r="AI364" s="109">
        <f t="shared" si="350"/>
        <v>0</v>
      </c>
      <c r="AT364" s="109">
        <f t="shared" si="351"/>
        <v>0</v>
      </c>
      <c r="BA364" s="109">
        <f t="shared" si="352"/>
        <v>0</v>
      </c>
      <c r="BB364" s="113"/>
      <c r="BC364" s="113"/>
      <c r="BD364" s="113"/>
      <c r="BE364" s="113"/>
      <c r="BF364" s="113"/>
      <c r="BG364" s="113"/>
      <c r="BH364" s="113"/>
      <c r="BI364" s="113"/>
      <c r="BJ364" s="113"/>
      <c r="BK364" s="113"/>
      <c r="BL364" s="109">
        <f t="shared" si="353"/>
        <v>0</v>
      </c>
      <c r="BW364" s="109">
        <f t="shared" si="354"/>
        <v>0</v>
      </c>
      <c r="BZ364" s="109">
        <f t="shared" si="355"/>
        <v>0</v>
      </c>
      <c r="CA364" s="3"/>
      <c r="CB364" s="3"/>
      <c r="CC364" s="3"/>
      <c r="CD364" s="3"/>
      <c r="CE364" s="109">
        <f t="shared" si="356"/>
        <v>0</v>
      </c>
      <c r="CJ364" s="109">
        <f t="shared" si="357"/>
        <v>0</v>
      </c>
      <c r="CQ364" s="109">
        <f t="shared" si="358"/>
        <v>0</v>
      </c>
      <c r="CV364" s="109">
        <f t="shared" si="359"/>
        <v>0</v>
      </c>
      <c r="DA364" s="109">
        <f t="shared" si="360"/>
        <v>0</v>
      </c>
      <c r="DF364" s="109">
        <f t="shared" si="361"/>
        <v>0</v>
      </c>
      <c r="DK364" s="109">
        <f t="shared" si="362"/>
        <v>0</v>
      </c>
      <c r="DP364" s="109">
        <f t="shared" si="363"/>
        <v>0</v>
      </c>
      <c r="DU364" s="109">
        <f t="shared" si="364"/>
        <v>0</v>
      </c>
      <c r="DZ364" s="109">
        <f t="shared" si="365"/>
        <v>0</v>
      </c>
      <c r="EE364" s="109">
        <f t="shared" si="366"/>
        <v>0</v>
      </c>
      <c r="EF364" s="3"/>
      <c r="EG364" s="3"/>
      <c r="EH364" s="3"/>
      <c r="EI364" s="3"/>
      <c r="EJ364" s="109">
        <f t="shared" si="367"/>
        <v>0</v>
      </c>
      <c r="EK364" s="3">
        <f t="shared" si="368"/>
        <v>206</v>
      </c>
      <c r="EL364" t="str">
        <f>+VLOOKUP(A364,'[1]Listado jugadores VALORES'!$A:$D,4,FALSE)</f>
        <v>Defensa</v>
      </c>
      <c r="EM364">
        <f>+VLOOKUP(EK364,Clubes!$A:$O,15,FALSE)</f>
        <v>1</v>
      </c>
      <c r="EN364">
        <f>+VLOOKUP(EK364,Clubes!$A:$M,13,FALSE)</f>
        <v>2</v>
      </c>
      <c r="EO364">
        <f t="shared" si="288"/>
        <v>1</v>
      </c>
      <c r="EP364">
        <f t="shared" si="289"/>
        <v>0</v>
      </c>
      <c r="EQ364">
        <f t="shared" si="290"/>
        <v>0</v>
      </c>
      <c r="ER364">
        <f t="shared" si="291"/>
        <v>0</v>
      </c>
      <c r="ES364">
        <f t="shared" si="292"/>
        <v>0</v>
      </c>
      <c r="ET364">
        <f t="shared" si="293"/>
        <v>0</v>
      </c>
      <c r="EU364">
        <f t="shared" si="294"/>
        <v>0</v>
      </c>
      <c r="EV364">
        <f t="shared" si="295"/>
        <v>0</v>
      </c>
      <c r="EW364">
        <f t="shared" si="296"/>
        <v>0</v>
      </c>
      <c r="EX364">
        <f t="shared" si="297"/>
        <v>0</v>
      </c>
      <c r="EY364">
        <f t="shared" si="298"/>
        <v>0</v>
      </c>
      <c r="EZ364">
        <f t="shared" si="299"/>
        <v>0</v>
      </c>
      <c r="FA364">
        <f t="shared" si="300"/>
        <v>0</v>
      </c>
      <c r="FB364">
        <f t="shared" si="301"/>
        <v>0</v>
      </c>
      <c r="FC364">
        <f t="shared" si="302"/>
        <v>1</v>
      </c>
    </row>
    <row r="365" spans="1:159">
      <c r="A365">
        <v>192</v>
      </c>
      <c r="B365" s="108" t="s">
        <v>628</v>
      </c>
      <c r="C365" s="158">
        <v>2</v>
      </c>
      <c r="D365">
        <v>2</v>
      </c>
      <c r="E365" s="5">
        <v>6</v>
      </c>
      <c r="F365" s="5">
        <v>34</v>
      </c>
      <c r="G365" s="5">
        <v>2</v>
      </c>
      <c r="H365" s="5">
        <f>90-63</f>
        <v>27</v>
      </c>
      <c r="K365" s="109">
        <f t="shared" si="347"/>
        <v>0</v>
      </c>
      <c r="M365" s="109">
        <f t="shared" si="348"/>
        <v>0</v>
      </c>
      <c r="X365" s="109">
        <f t="shared" si="349"/>
        <v>0</v>
      </c>
      <c r="AI365" s="109">
        <f t="shared" si="350"/>
        <v>0</v>
      </c>
      <c r="AT365" s="109">
        <f t="shared" si="351"/>
        <v>0</v>
      </c>
      <c r="BA365" s="109">
        <f t="shared" si="352"/>
        <v>0</v>
      </c>
      <c r="BB365" s="113"/>
      <c r="BC365" s="113"/>
      <c r="BD365" s="113"/>
      <c r="BE365" s="113"/>
      <c r="BF365" s="113"/>
      <c r="BG365" s="113"/>
      <c r="BH365" s="113"/>
      <c r="BI365" s="113"/>
      <c r="BJ365" s="113"/>
      <c r="BK365" s="113"/>
      <c r="BL365" s="109">
        <f t="shared" si="353"/>
        <v>0</v>
      </c>
      <c r="BW365" s="109">
        <f t="shared" si="354"/>
        <v>0</v>
      </c>
      <c r="BZ365" s="109">
        <f t="shared" si="355"/>
        <v>0</v>
      </c>
      <c r="CA365" s="3"/>
      <c r="CB365" s="3"/>
      <c r="CC365" s="3"/>
      <c r="CD365" s="3"/>
      <c r="CE365" s="109">
        <f t="shared" si="356"/>
        <v>0</v>
      </c>
      <c r="CJ365" s="109">
        <f t="shared" si="357"/>
        <v>0</v>
      </c>
      <c r="CQ365" s="109">
        <f t="shared" si="358"/>
        <v>0</v>
      </c>
      <c r="CV365" s="109">
        <f t="shared" si="359"/>
        <v>0</v>
      </c>
      <c r="DA365" s="109">
        <f t="shared" si="360"/>
        <v>0</v>
      </c>
      <c r="DF365" s="109">
        <f t="shared" si="361"/>
        <v>0</v>
      </c>
      <c r="DK365" s="109">
        <f t="shared" si="362"/>
        <v>0</v>
      </c>
      <c r="DP365" s="109">
        <f t="shared" si="363"/>
        <v>0</v>
      </c>
      <c r="DU365" s="109">
        <f t="shared" si="364"/>
        <v>0</v>
      </c>
      <c r="DZ365" s="109">
        <f t="shared" si="365"/>
        <v>0</v>
      </c>
      <c r="EE365" s="109">
        <f t="shared" si="366"/>
        <v>0</v>
      </c>
      <c r="EF365" s="3"/>
      <c r="EG365" s="3"/>
      <c r="EH365" s="3"/>
      <c r="EI365" s="3"/>
      <c r="EJ365" s="109">
        <f t="shared" si="367"/>
        <v>0</v>
      </c>
      <c r="EK365" s="3">
        <f t="shared" si="368"/>
        <v>206</v>
      </c>
      <c r="EL365" t="str">
        <f>+VLOOKUP(A365,'[1]Listado jugadores VALORES'!$A:$D,4,FALSE)</f>
        <v>Volante</v>
      </c>
      <c r="EM365">
        <f>+VLOOKUP(EK365,Clubes!$A:$O,15,FALSE)</f>
        <v>1</v>
      </c>
      <c r="EN365">
        <f>+VLOOKUP(EK365,Clubes!$A:$M,13,FALSE)</f>
        <v>2</v>
      </c>
      <c r="EO365">
        <f t="shared" si="288"/>
        <v>1</v>
      </c>
      <c r="EP365">
        <f t="shared" si="289"/>
        <v>1</v>
      </c>
      <c r="EQ365">
        <f t="shared" si="290"/>
        <v>0</v>
      </c>
      <c r="ER365">
        <f t="shared" si="291"/>
        <v>0</v>
      </c>
      <c r="ES365">
        <f t="shared" si="292"/>
        <v>0</v>
      </c>
      <c r="ET365">
        <f t="shared" si="293"/>
        <v>0</v>
      </c>
      <c r="EU365">
        <f t="shared" si="294"/>
        <v>0</v>
      </c>
      <c r="EV365">
        <f t="shared" si="295"/>
        <v>0</v>
      </c>
      <c r="EW365">
        <f t="shared" si="296"/>
        <v>0</v>
      </c>
      <c r="EX365">
        <f t="shared" si="297"/>
        <v>0</v>
      </c>
      <c r="EY365">
        <f t="shared" si="298"/>
        <v>0</v>
      </c>
      <c r="EZ365">
        <f t="shared" si="299"/>
        <v>0</v>
      </c>
      <c r="FA365">
        <f t="shared" si="300"/>
        <v>0</v>
      </c>
      <c r="FB365">
        <f t="shared" si="301"/>
        <v>0</v>
      </c>
      <c r="FC365">
        <f t="shared" si="302"/>
        <v>2</v>
      </c>
    </row>
    <row r="366" spans="1:159">
      <c r="A366" s="139">
        <v>35</v>
      </c>
      <c r="B366" s="139" t="s">
        <v>631</v>
      </c>
      <c r="C366" s="139">
        <v>6</v>
      </c>
      <c r="D366">
        <v>1</v>
      </c>
      <c r="E366" s="5">
        <v>7</v>
      </c>
      <c r="F366" s="5">
        <v>42</v>
      </c>
      <c r="G366" s="5">
        <v>1</v>
      </c>
      <c r="H366" s="5">
        <v>90</v>
      </c>
      <c r="K366" s="109">
        <f t="shared" ref="K366:K429" si="369">COUNTIF(I366:J366,"&gt;0")</f>
        <v>0</v>
      </c>
      <c r="M366" s="109">
        <f t="shared" ref="M366:M429" si="370">COUNTIF(L366,"&gt;0")</f>
        <v>0</v>
      </c>
      <c r="X366" s="109">
        <f t="shared" ref="X366:X429" si="371">COUNTIF(N366:W366,"&gt;0")</f>
        <v>0</v>
      </c>
      <c r="AI366" s="109">
        <f t="shared" ref="AI366:AI429" si="372">COUNTIF(Y366:AH366,"&gt;0")</f>
        <v>0</v>
      </c>
      <c r="AT366" s="109">
        <f t="shared" ref="AT366:AT429" si="373">COUNTIF(AJ366:AS366,"&gt;0")</f>
        <v>0</v>
      </c>
      <c r="BA366" s="109">
        <f t="shared" ref="BA366:BA429" si="374">COUNTIF(AV366:AZ366,"&gt;0")</f>
        <v>0</v>
      </c>
      <c r="BB366" s="113"/>
      <c r="BC366" s="113"/>
      <c r="BD366" s="113"/>
      <c r="BE366" s="113"/>
      <c r="BF366" s="113"/>
      <c r="BG366" s="113"/>
      <c r="BH366" s="113"/>
      <c r="BI366" s="113"/>
      <c r="BJ366" s="113"/>
      <c r="BK366" s="113"/>
      <c r="BL366" s="109">
        <f t="shared" ref="BL366:BL429" si="375">COUNTIF(BB366:BK366,"&gt;0")</f>
        <v>0</v>
      </c>
      <c r="BW366" s="109">
        <f t="shared" ref="BW366:BW429" si="376">COUNTIF(BM366:BV366,"&gt;0")</f>
        <v>0</v>
      </c>
      <c r="BZ366" s="109">
        <f t="shared" ref="BZ366:BZ429" si="377">SUM(BX366:BY366)</f>
        <v>0</v>
      </c>
      <c r="CA366" s="3"/>
      <c r="CB366" s="3"/>
      <c r="CC366" s="3"/>
      <c r="CD366" s="3"/>
      <c r="CE366" s="109">
        <f t="shared" ref="CE366:CE429" si="378">COUNTIF(CA366:CD366,"&gt;0")</f>
        <v>0</v>
      </c>
      <c r="CJ366" s="109">
        <f t="shared" ref="CJ366:CJ429" si="379">COUNTIF(CF366:CI366,"&gt;0")</f>
        <v>0</v>
      </c>
      <c r="CQ366" s="109">
        <f t="shared" ref="CQ366:CQ429" si="380">COUNTIF(CM366:CP366,"&gt;0")</f>
        <v>0</v>
      </c>
      <c r="CV366" s="109">
        <f t="shared" ref="CV366:CV429" si="381">COUNTIF(CR366:CU366,"&gt;0")</f>
        <v>0</v>
      </c>
      <c r="DA366" s="109">
        <f t="shared" ref="DA366:DA429" si="382">COUNTIF(CW366:CZ366,"&gt;0")</f>
        <v>0</v>
      </c>
      <c r="DF366" s="109">
        <f t="shared" ref="DF366:DF429" si="383">COUNTIF(DB366:DE366,"&gt;0")</f>
        <v>0</v>
      </c>
      <c r="DK366" s="109">
        <f t="shared" ref="DK366:DK429" si="384">COUNTIF(DG366:DJ366,"&gt;0")</f>
        <v>0</v>
      </c>
      <c r="DP366" s="109">
        <f t="shared" ref="DP366:DP429" si="385">COUNTIF(DL366:DO366,"&gt;0")</f>
        <v>0</v>
      </c>
      <c r="DQ366" s="4">
        <f>45+30</f>
        <v>75</v>
      </c>
      <c r="DU366" s="109">
        <f t="shared" ref="DU366:DU429" si="386">COUNTIF(DQ366:DT366,"&gt;0")</f>
        <v>1</v>
      </c>
      <c r="DV366" s="3">
        <v>1</v>
      </c>
      <c r="DZ366" s="109">
        <f t="shared" ref="DZ366:DZ429" si="387">COUNTIF(DV366:DY366,"&gt;0")</f>
        <v>1</v>
      </c>
      <c r="EE366" s="109">
        <f t="shared" ref="EE366:EE429" si="388">COUNTIF(EA366:ED366,"&gt;0")</f>
        <v>0</v>
      </c>
      <c r="EF366" s="3"/>
      <c r="EG366" s="3"/>
      <c r="EH366" s="3"/>
      <c r="EI366" s="3"/>
      <c r="EJ366" s="109">
        <f t="shared" ref="EJ366:EJ429" si="389">COUNTIF(EF366:EI366,"&gt;0")</f>
        <v>0</v>
      </c>
      <c r="EK366" s="3">
        <f t="shared" ref="EK366:EK429" si="390">+C366*100+E366</f>
        <v>607</v>
      </c>
      <c r="EL366" t="str">
        <f>+VLOOKUP(A366,'[1]Listado jugadores VALORES'!$A:$D,4,FALSE)</f>
        <v>Defensa</v>
      </c>
      <c r="EM366">
        <f>+VLOOKUP(EK366,Clubes!$A:$O,15,FALSE)</f>
        <v>2</v>
      </c>
      <c r="EN366">
        <f>+VLOOKUP(EK366,Clubes!$A:$M,13,FALSE)</f>
        <v>1</v>
      </c>
      <c r="EO366">
        <f t="shared" si="288"/>
        <v>2</v>
      </c>
      <c r="EP366">
        <f t="shared" si="289"/>
        <v>2</v>
      </c>
      <c r="EQ366">
        <f t="shared" si="290"/>
        <v>0</v>
      </c>
      <c r="ER366">
        <f t="shared" si="291"/>
        <v>0</v>
      </c>
      <c r="ES366">
        <f t="shared" si="292"/>
        <v>0</v>
      </c>
      <c r="ET366">
        <f t="shared" si="293"/>
        <v>0</v>
      </c>
      <c r="EU366">
        <f t="shared" si="294"/>
        <v>0</v>
      </c>
      <c r="EV366">
        <f t="shared" si="295"/>
        <v>0</v>
      </c>
      <c r="EW366">
        <f t="shared" si="296"/>
        <v>-1</v>
      </c>
      <c r="EX366">
        <f t="shared" si="297"/>
        <v>0</v>
      </c>
      <c r="EY366">
        <f t="shared" si="298"/>
        <v>0</v>
      </c>
      <c r="EZ366">
        <f t="shared" si="299"/>
        <v>0</v>
      </c>
      <c r="FA366">
        <f t="shared" si="300"/>
        <v>0</v>
      </c>
      <c r="FB366">
        <f t="shared" si="301"/>
        <v>1</v>
      </c>
      <c r="FC366">
        <f t="shared" si="302"/>
        <v>4</v>
      </c>
    </row>
    <row r="367" spans="1:159">
      <c r="A367" s="139">
        <v>1811</v>
      </c>
      <c r="B367" s="139" t="s">
        <v>632</v>
      </c>
      <c r="C367" s="139">
        <v>6</v>
      </c>
      <c r="D367">
        <v>1</v>
      </c>
      <c r="E367" s="5">
        <v>7</v>
      </c>
      <c r="F367" s="5">
        <v>42</v>
      </c>
      <c r="G367" s="5">
        <v>3</v>
      </c>
      <c r="K367" s="109">
        <f t="shared" si="369"/>
        <v>0</v>
      </c>
      <c r="M367" s="109">
        <f t="shared" si="370"/>
        <v>0</v>
      </c>
      <c r="X367" s="109">
        <f t="shared" si="371"/>
        <v>0</v>
      </c>
      <c r="AI367" s="109">
        <f t="shared" si="372"/>
        <v>0</v>
      </c>
      <c r="AT367" s="109">
        <f t="shared" si="373"/>
        <v>0</v>
      </c>
      <c r="BA367" s="109">
        <f t="shared" si="374"/>
        <v>0</v>
      </c>
      <c r="BB367" s="113"/>
      <c r="BC367" s="113"/>
      <c r="BD367" s="113"/>
      <c r="BE367" s="113"/>
      <c r="BF367" s="113"/>
      <c r="BG367" s="113"/>
      <c r="BH367" s="113"/>
      <c r="BI367" s="113"/>
      <c r="BJ367" s="113"/>
      <c r="BK367" s="113"/>
      <c r="BL367" s="109">
        <f t="shared" si="375"/>
        <v>0</v>
      </c>
      <c r="BW367" s="109">
        <f t="shared" si="376"/>
        <v>0</v>
      </c>
      <c r="BZ367" s="109">
        <f t="shared" si="377"/>
        <v>0</v>
      </c>
      <c r="CA367" s="3"/>
      <c r="CB367" s="3"/>
      <c r="CC367" s="3"/>
      <c r="CD367" s="3"/>
      <c r="CE367" s="109">
        <f t="shared" si="378"/>
        <v>0</v>
      </c>
      <c r="CJ367" s="109">
        <f t="shared" si="379"/>
        <v>0</v>
      </c>
      <c r="CQ367" s="109">
        <f t="shared" si="380"/>
        <v>0</v>
      </c>
      <c r="CV367" s="109">
        <f t="shared" si="381"/>
        <v>0</v>
      </c>
      <c r="DA367" s="109">
        <f t="shared" si="382"/>
        <v>0</v>
      </c>
      <c r="DF367" s="109">
        <f t="shared" si="383"/>
        <v>0</v>
      </c>
      <c r="DK367" s="109">
        <f t="shared" si="384"/>
        <v>0</v>
      </c>
      <c r="DP367" s="109">
        <f t="shared" si="385"/>
        <v>0</v>
      </c>
      <c r="DU367" s="109">
        <f t="shared" si="386"/>
        <v>0</v>
      </c>
      <c r="DZ367" s="109">
        <f t="shared" si="387"/>
        <v>0</v>
      </c>
      <c r="EE367" s="109">
        <f t="shared" si="388"/>
        <v>0</v>
      </c>
      <c r="EF367" s="3"/>
      <c r="EG367" s="3"/>
      <c r="EH367" s="3"/>
      <c r="EI367" s="3"/>
      <c r="EJ367" s="109">
        <f t="shared" si="389"/>
        <v>0</v>
      </c>
      <c r="EK367" s="3">
        <f t="shared" si="390"/>
        <v>607</v>
      </c>
      <c r="EL367" t="str">
        <f>+VLOOKUP(A367,'[1]Listado jugadores VALORES'!$A:$D,4,FALSE)</f>
        <v>Delantero</v>
      </c>
      <c r="EM367">
        <f>+VLOOKUP(EK367,Clubes!$A:$O,15,FALSE)</f>
        <v>2</v>
      </c>
      <c r="EN367">
        <f>+VLOOKUP(EK367,Clubes!$A:$M,13,FALSE)</f>
        <v>1</v>
      </c>
      <c r="EO367">
        <f t="shared" si="288"/>
        <v>0</v>
      </c>
      <c r="EP367">
        <f t="shared" si="289"/>
        <v>0</v>
      </c>
      <c r="EQ367">
        <f t="shared" si="290"/>
        <v>0</v>
      </c>
      <c r="ER367">
        <f t="shared" si="291"/>
        <v>0</v>
      </c>
      <c r="ES367">
        <f t="shared" si="292"/>
        <v>0</v>
      </c>
      <c r="ET367">
        <f t="shared" si="293"/>
        <v>0</v>
      </c>
      <c r="EU367">
        <f t="shared" si="294"/>
        <v>0</v>
      </c>
      <c r="EV367">
        <f t="shared" si="295"/>
        <v>0</v>
      </c>
      <c r="EW367">
        <f t="shared" si="296"/>
        <v>0</v>
      </c>
      <c r="EX367">
        <f t="shared" si="297"/>
        <v>0</v>
      </c>
      <c r="EY367">
        <f t="shared" si="298"/>
        <v>0</v>
      </c>
      <c r="EZ367">
        <f t="shared" si="299"/>
        <v>0</v>
      </c>
      <c r="FA367">
        <f t="shared" si="300"/>
        <v>0</v>
      </c>
      <c r="FB367">
        <f t="shared" si="301"/>
        <v>0</v>
      </c>
      <c r="FC367">
        <f t="shared" si="302"/>
        <v>0</v>
      </c>
    </row>
    <row r="368" spans="1:159">
      <c r="A368" s="139">
        <v>1910</v>
      </c>
      <c r="B368" s="143" t="s">
        <v>633</v>
      </c>
      <c r="C368" s="139">
        <v>6</v>
      </c>
      <c r="D368">
        <v>1</v>
      </c>
      <c r="E368" s="5">
        <v>7</v>
      </c>
      <c r="F368" s="5">
        <v>42</v>
      </c>
      <c r="G368" s="5">
        <v>3</v>
      </c>
      <c r="K368" s="109">
        <f t="shared" si="369"/>
        <v>0</v>
      </c>
      <c r="M368" s="109">
        <f t="shared" si="370"/>
        <v>0</v>
      </c>
      <c r="X368" s="109">
        <f t="shared" si="371"/>
        <v>0</v>
      </c>
      <c r="AI368" s="109">
        <f t="shared" si="372"/>
        <v>0</v>
      </c>
      <c r="AT368" s="109">
        <f t="shared" si="373"/>
        <v>0</v>
      </c>
      <c r="BA368" s="109">
        <f t="shared" si="374"/>
        <v>0</v>
      </c>
      <c r="BB368" s="113"/>
      <c r="BC368" s="113"/>
      <c r="BD368" s="113"/>
      <c r="BE368" s="113"/>
      <c r="BF368" s="113"/>
      <c r="BG368" s="113"/>
      <c r="BH368" s="113"/>
      <c r="BI368" s="113"/>
      <c r="BJ368" s="113"/>
      <c r="BK368" s="113"/>
      <c r="BL368" s="109">
        <f t="shared" si="375"/>
        <v>0</v>
      </c>
      <c r="BW368" s="109">
        <f t="shared" si="376"/>
        <v>0</v>
      </c>
      <c r="BZ368" s="109">
        <f t="shared" si="377"/>
        <v>0</v>
      </c>
      <c r="CA368" s="3"/>
      <c r="CB368" s="3"/>
      <c r="CC368" s="3"/>
      <c r="CD368" s="3"/>
      <c r="CE368" s="109">
        <f t="shared" si="378"/>
        <v>0</v>
      </c>
      <c r="CJ368" s="109">
        <f t="shared" si="379"/>
        <v>0</v>
      </c>
      <c r="CQ368" s="109">
        <f t="shared" si="380"/>
        <v>0</v>
      </c>
      <c r="CV368" s="109">
        <f t="shared" si="381"/>
        <v>0</v>
      </c>
      <c r="DA368" s="109">
        <f t="shared" si="382"/>
        <v>0</v>
      </c>
      <c r="DF368" s="109">
        <f t="shared" si="383"/>
        <v>0</v>
      </c>
      <c r="DK368" s="109">
        <f t="shared" si="384"/>
        <v>0</v>
      </c>
      <c r="DP368" s="109">
        <f t="shared" si="385"/>
        <v>0</v>
      </c>
      <c r="DU368" s="109">
        <f t="shared" si="386"/>
        <v>0</v>
      </c>
      <c r="DZ368" s="109">
        <f t="shared" si="387"/>
        <v>0</v>
      </c>
      <c r="EE368" s="109">
        <f t="shared" si="388"/>
        <v>0</v>
      </c>
      <c r="EF368" s="3"/>
      <c r="EG368" s="3"/>
      <c r="EH368" s="3"/>
      <c r="EI368" s="3"/>
      <c r="EJ368" s="109">
        <f t="shared" si="389"/>
        <v>0</v>
      </c>
      <c r="EK368" s="3">
        <f t="shared" si="390"/>
        <v>607</v>
      </c>
      <c r="EL368" t="str">
        <f>+VLOOKUP(A368,'[1]Listado jugadores VALORES'!$A:$D,4,FALSE)</f>
        <v>Portero</v>
      </c>
      <c r="EM368">
        <f>+VLOOKUP(EK368,Clubes!$A:$O,15,FALSE)</f>
        <v>2</v>
      </c>
      <c r="EN368">
        <f>+VLOOKUP(EK368,Clubes!$A:$M,13,FALSE)</f>
        <v>1</v>
      </c>
      <c r="EO368">
        <f t="shared" si="288"/>
        <v>0</v>
      </c>
      <c r="EP368">
        <f t="shared" si="289"/>
        <v>0</v>
      </c>
      <c r="EQ368">
        <f t="shared" si="290"/>
        <v>0</v>
      </c>
      <c r="ER368">
        <f t="shared" si="291"/>
        <v>0</v>
      </c>
      <c r="ES368">
        <f t="shared" si="292"/>
        <v>0</v>
      </c>
      <c r="ET368">
        <f t="shared" si="293"/>
        <v>0</v>
      </c>
      <c r="EU368">
        <f t="shared" si="294"/>
        <v>0</v>
      </c>
      <c r="EV368">
        <f t="shared" si="295"/>
        <v>0</v>
      </c>
      <c r="EW368">
        <f t="shared" si="296"/>
        <v>0</v>
      </c>
      <c r="EX368">
        <f t="shared" si="297"/>
        <v>0</v>
      </c>
      <c r="EY368">
        <f t="shared" si="298"/>
        <v>0</v>
      </c>
      <c r="EZ368">
        <f t="shared" si="299"/>
        <v>0</v>
      </c>
      <c r="FA368">
        <f t="shared" si="300"/>
        <v>0</v>
      </c>
      <c r="FB368">
        <f t="shared" si="301"/>
        <v>0</v>
      </c>
      <c r="FC368">
        <f t="shared" si="302"/>
        <v>0</v>
      </c>
    </row>
    <row r="369" spans="1:159">
      <c r="A369" s="139">
        <v>68</v>
      </c>
      <c r="B369" s="139" t="s">
        <v>634</v>
      </c>
      <c r="C369" s="139">
        <v>6</v>
      </c>
      <c r="D369">
        <v>1</v>
      </c>
      <c r="E369" s="5">
        <v>7</v>
      </c>
      <c r="F369" s="5">
        <v>42</v>
      </c>
      <c r="G369" s="5">
        <v>3</v>
      </c>
      <c r="K369" s="109">
        <f t="shared" si="369"/>
        <v>0</v>
      </c>
      <c r="M369" s="109">
        <f t="shared" si="370"/>
        <v>0</v>
      </c>
      <c r="X369" s="109">
        <f t="shared" si="371"/>
        <v>0</v>
      </c>
      <c r="AI369" s="109">
        <f t="shared" si="372"/>
        <v>0</v>
      </c>
      <c r="AT369" s="109">
        <f t="shared" si="373"/>
        <v>0</v>
      </c>
      <c r="BA369" s="109">
        <f t="shared" si="374"/>
        <v>0</v>
      </c>
      <c r="BB369" s="113"/>
      <c r="BC369" s="113"/>
      <c r="BD369" s="113"/>
      <c r="BE369" s="113"/>
      <c r="BF369" s="113"/>
      <c r="BG369" s="113"/>
      <c r="BH369" s="113"/>
      <c r="BI369" s="113"/>
      <c r="BJ369" s="113"/>
      <c r="BK369" s="113"/>
      <c r="BL369" s="109">
        <f t="shared" si="375"/>
        <v>0</v>
      </c>
      <c r="BW369" s="109">
        <f t="shared" si="376"/>
        <v>0</v>
      </c>
      <c r="BZ369" s="109">
        <f t="shared" si="377"/>
        <v>0</v>
      </c>
      <c r="CA369" s="3"/>
      <c r="CB369" s="3"/>
      <c r="CC369" s="3"/>
      <c r="CD369" s="3"/>
      <c r="CE369" s="109">
        <f t="shared" si="378"/>
        <v>0</v>
      </c>
      <c r="CJ369" s="109">
        <f t="shared" si="379"/>
        <v>0</v>
      </c>
      <c r="CQ369" s="109">
        <f t="shared" si="380"/>
        <v>0</v>
      </c>
      <c r="CV369" s="109">
        <f t="shared" si="381"/>
        <v>0</v>
      </c>
      <c r="DA369" s="109">
        <f t="shared" si="382"/>
        <v>0</v>
      </c>
      <c r="DF369" s="109">
        <f t="shared" si="383"/>
        <v>0</v>
      </c>
      <c r="DK369" s="109">
        <f t="shared" si="384"/>
        <v>0</v>
      </c>
      <c r="DP369" s="109">
        <f t="shared" si="385"/>
        <v>0</v>
      </c>
      <c r="DU369" s="109">
        <f t="shared" si="386"/>
        <v>0</v>
      </c>
      <c r="DZ369" s="109">
        <f t="shared" si="387"/>
        <v>0</v>
      </c>
      <c r="EE369" s="109">
        <f t="shared" si="388"/>
        <v>0</v>
      </c>
      <c r="EF369" s="3"/>
      <c r="EG369" s="3"/>
      <c r="EH369" s="3"/>
      <c r="EI369" s="3"/>
      <c r="EJ369" s="109">
        <f t="shared" si="389"/>
        <v>0</v>
      </c>
      <c r="EK369" s="3">
        <f t="shared" si="390"/>
        <v>607</v>
      </c>
      <c r="EL369" t="str">
        <f>+VLOOKUP(A369,'[1]Listado jugadores VALORES'!$A:$D,4,FALSE)</f>
        <v>Delantero</v>
      </c>
      <c r="EM369">
        <f>+VLOOKUP(EK369,Clubes!$A:$O,15,FALSE)</f>
        <v>2</v>
      </c>
      <c r="EN369">
        <f>+VLOOKUP(EK369,Clubes!$A:$M,13,FALSE)</f>
        <v>1</v>
      </c>
      <c r="EO369">
        <f t="shared" si="288"/>
        <v>0</v>
      </c>
      <c r="EP369">
        <f t="shared" si="289"/>
        <v>0</v>
      </c>
      <c r="EQ369">
        <f t="shared" si="290"/>
        <v>0</v>
      </c>
      <c r="ER369">
        <f t="shared" si="291"/>
        <v>0</v>
      </c>
      <c r="ES369">
        <f t="shared" si="292"/>
        <v>0</v>
      </c>
      <c r="ET369">
        <f t="shared" si="293"/>
        <v>0</v>
      </c>
      <c r="EU369">
        <f t="shared" si="294"/>
        <v>0</v>
      </c>
      <c r="EV369">
        <f t="shared" si="295"/>
        <v>0</v>
      </c>
      <c r="EW369">
        <f t="shared" si="296"/>
        <v>0</v>
      </c>
      <c r="EX369">
        <f t="shared" si="297"/>
        <v>0</v>
      </c>
      <c r="EY369">
        <f t="shared" si="298"/>
        <v>0</v>
      </c>
      <c r="EZ369">
        <f t="shared" si="299"/>
        <v>0</v>
      </c>
      <c r="FA369">
        <f t="shared" si="300"/>
        <v>0</v>
      </c>
      <c r="FB369">
        <f t="shared" si="301"/>
        <v>0</v>
      </c>
      <c r="FC369">
        <f t="shared" si="302"/>
        <v>0</v>
      </c>
    </row>
    <row r="370" spans="1:159">
      <c r="A370" s="139">
        <v>1829</v>
      </c>
      <c r="B370" s="143" t="s">
        <v>635</v>
      </c>
      <c r="C370" s="139">
        <v>6</v>
      </c>
      <c r="D370">
        <v>1</v>
      </c>
      <c r="E370" s="5">
        <v>7</v>
      </c>
      <c r="F370" s="5">
        <v>42</v>
      </c>
      <c r="G370" s="5">
        <v>3</v>
      </c>
      <c r="K370" s="109">
        <f t="shared" si="369"/>
        <v>0</v>
      </c>
      <c r="M370" s="109">
        <f t="shared" si="370"/>
        <v>0</v>
      </c>
      <c r="X370" s="109">
        <f t="shared" si="371"/>
        <v>0</v>
      </c>
      <c r="AI370" s="109">
        <f t="shared" si="372"/>
        <v>0</v>
      </c>
      <c r="AT370" s="109">
        <f t="shared" si="373"/>
        <v>0</v>
      </c>
      <c r="BA370" s="109">
        <f t="shared" si="374"/>
        <v>0</v>
      </c>
      <c r="BB370" s="113"/>
      <c r="BC370" s="113"/>
      <c r="BD370" s="113"/>
      <c r="BE370" s="113"/>
      <c r="BF370" s="113"/>
      <c r="BG370" s="113"/>
      <c r="BH370" s="113"/>
      <c r="BI370" s="113"/>
      <c r="BJ370" s="113"/>
      <c r="BK370" s="113"/>
      <c r="BL370" s="109">
        <f t="shared" si="375"/>
        <v>0</v>
      </c>
      <c r="BW370" s="109">
        <f t="shared" si="376"/>
        <v>0</v>
      </c>
      <c r="BZ370" s="109">
        <f t="shared" si="377"/>
        <v>0</v>
      </c>
      <c r="CA370" s="3"/>
      <c r="CB370" s="3"/>
      <c r="CC370" s="3"/>
      <c r="CD370" s="3"/>
      <c r="CE370" s="109">
        <f t="shared" si="378"/>
        <v>0</v>
      </c>
      <c r="CJ370" s="109">
        <f t="shared" si="379"/>
        <v>0</v>
      </c>
      <c r="CQ370" s="109">
        <f t="shared" si="380"/>
        <v>0</v>
      </c>
      <c r="CV370" s="109">
        <f t="shared" si="381"/>
        <v>0</v>
      </c>
      <c r="DA370" s="109">
        <f t="shared" si="382"/>
        <v>0</v>
      </c>
      <c r="DF370" s="109">
        <f t="shared" si="383"/>
        <v>0</v>
      </c>
      <c r="DK370" s="109">
        <f t="shared" si="384"/>
        <v>0</v>
      </c>
      <c r="DP370" s="109">
        <f t="shared" si="385"/>
        <v>0</v>
      </c>
      <c r="DU370" s="109">
        <f t="shared" si="386"/>
        <v>0</v>
      </c>
      <c r="DZ370" s="109">
        <f t="shared" si="387"/>
        <v>0</v>
      </c>
      <c r="EE370" s="109">
        <f t="shared" si="388"/>
        <v>0</v>
      </c>
      <c r="EF370" s="3"/>
      <c r="EG370" s="3"/>
      <c r="EH370" s="3"/>
      <c r="EI370" s="3"/>
      <c r="EJ370" s="109">
        <f t="shared" si="389"/>
        <v>0</v>
      </c>
      <c r="EK370" s="3">
        <f t="shared" si="390"/>
        <v>607</v>
      </c>
      <c r="EL370" t="str">
        <f>+VLOOKUP(A370,'[1]Listado jugadores VALORES'!$A:$D,4,FALSE)</f>
        <v>Defensa</v>
      </c>
      <c r="EM370">
        <f>+VLOOKUP(EK370,Clubes!$A:$O,15,FALSE)</f>
        <v>2</v>
      </c>
      <c r="EN370">
        <f>+VLOOKUP(EK370,Clubes!$A:$M,13,FALSE)</f>
        <v>1</v>
      </c>
      <c r="EO370">
        <f t="shared" si="288"/>
        <v>0</v>
      </c>
      <c r="EP370">
        <f t="shared" si="289"/>
        <v>0</v>
      </c>
      <c r="EQ370">
        <f t="shared" si="290"/>
        <v>0</v>
      </c>
      <c r="ER370">
        <f t="shared" si="291"/>
        <v>0</v>
      </c>
      <c r="ES370">
        <f t="shared" si="292"/>
        <v>0</v>
      </c>
      <c r="ET370">
        <f t="shared" si="293"/>
        <v>0</v>
      </c>
      <c r="EU370">
        <f t="shared" si="294"/>
        <v>0</v>
      </c>
      <c r="EV370">
        <f t="shared" si="295"/>
        <v>0</v>
      </c>
      <c r="EW370">
        <f t="shared" si="296"/>
        <v>0</v>
      </c>
      <c r="EX370">
        <f t="shared" si="297"/>
        <v>0</v>
      </c>
      <c r="EY370">
        <f t="shared" si="298"/>
        <v>0</v>
      </c>
      <c r="EZ370">
        <f t="shared" si="299"/>
        <v>0</v>
      </c>
      <c r="FA370">
        <f t="shared" si="300"/>
        <v>0</v>
      </c>
      <c r="FB370">
        <f t="shared" si="301"/>
        <v>0</v>
      </c>
      <c r="FC370">
        <f t="shared" si="302"/>
        <v>0</v>
      </c>
    </row>
    <row r="371" spans="1:159">
      <c r="A371" s="139">
        <v>85</v>
      </c>
      <c r="B371" s="139" t="s">
        <v>636</v>
      </c>
      <c r="C371" s="139">
        <v>6</v>
      </c>
      <c r="D371">
        <v>1</v>
      </c>
      <c r="E371" s="5">
        <v>7</v>
      </c>
      <c r="F371" s="5">
        <v>42</v>
      </c>
      <c r="G371" s="5">
        <v>1</v>
      </c>
      <c r="H371" s="5">
        <v>90</v>
      </c>
      <c r="K371" s="109">
        <f t="shared" si="369"/>
        <v>0</v>
      </c>
      <c r="M371" s="109">
        <f t="shared" si="370"/>
        <v>0</v>
      </c>
      <c r="X371" s="109">
        <f t="shared" si="371"/>
        <v>0</v>
      </c>
      <c r="AI371" s="109">
        <f t="shared" si="372"/>
        <v>0</v>
      </c>
      <c r="AT371" s="109">
        <f t="shared" si="373"/>
        <v>0</v>
      </c>
      <c r="BA371" s="109">
        <f t="shared" si="374"/>
        <v>0</v>
      </c>
      <c r="BB371" s="113"/>
      <c r="BC371" s="113"/>
      <c r="BD371" s="113"/>
      <c r="BE371" s="113"/>
      <c r="BF371" s="113"/>
      <c r="BG371" s="113"/>
      <c r="BH371" s="113"/>
      <c r="BI371" s="113"/>
      <c r="BJ371" s="113"/>
      <c r="BK371" s="113"/>
      <c r="BL371" s="109">
        <f t="shared" si="375"/>
        <v>0</v>
      </c>
      <c r="BW371" s="109">
        <f t="shared" si="376"/>
        <v>0</v>
      </c>
      <c r="BZ371" s="109">
        <f t="shared" si="377"/>
        <v>0</v>
      </c>
      <c r="CA371" s="3"/>
      <c r="CB371" s="3"/>
      <c r="CC371" s="3"/>
      <c r="CD371" s="3"/>
      <c r="CE371" s="109">
        <f t="shared" si="378"/>
        <v>0</v>
      </c>
      <c r="CJ371" s="109">
        <f t="shared" si="379"/>
        <v>0</v>
      </c>
      <c r="CQ371" s="109">
        <f t="shared" si="380"/>
        <v>0</v>
      </c>
      <c r="CV371" s="109">
        <f t="shared" si="381"/>
        <v>0</v>
      </c>
      <c r="DA371" s="109">
        <f t="shared" si="382"/>
        <v>0</v>
      </c>
      <c r="DF371" s="109">
        <f t="shared" si="383"/>
        <v>0</v>
      </c>
      <c r="DK371" s="109">
        <f t="shared" si="384"/>
        <v>0</v>
      </c>
      <c r="DP371" s="109">
        <f t="shared" si="385"/>
        <v>0</v>
      </c>
      <c r="DQ371" s="4">
        <v>47</v>
      </c>
      <c r="DU371" s="109">
        <f t="shared" si="386"/>
        <v>1</v>
      </c>
      <c r="DV371" s="3">
        <v>1</v>
      </c>
      <c r="DZ371" s="109">
        <f t="shared" si="387"/>
        <v>1</v>
      </c>
      <c r="EE371" s="109">
        <f t="shared" si="388"/>
        <v>0</v>
      </c>
      <c r="EF371" s="3"/>
      <c r="EG371" s="3"/>
      <c r="EH371" s="3"/>
      <c r="EI371" s="3"/>
      <c r="EJ371" s="109">
        <f t="shared" si="389"/>
        <v>0</v>
      </c>
      <c r="EK371" s="3">
        <f t="shared" si="390"/>
        <v>607</v>
      </c>
      <c r="EL371" t="str">
        <f>+VLOOKUP(A371,'[1]Listado jugadores VALORES'!$A:$D,4,FALSE)</f>
        <v>Volante</v>
      </c>
      <c r="EM371">
        <f>+VLOOKUP(EK371,Clubes!$A:$O,15,FALSE)</f>
        <v>2</v>
      </c>
      <c r="EN371">
        <f>+VLOOKUP(EK371,Clubes!$A:$M,13,FALSE)</f>
        <v>1</v>
      </c>
      <c r="EO371">
        <f t="shared" si="288"/>
        <v>2</v>
      </c>
      <c r="EP371">
        <f t="shared" si="289"/>
        <v>2</v>
      </c>
      <c r="EQ371">
        <f t="shared" si="290"/>
        <v>0</v>
      </c>
      <c r="ER371">
        <f t="shared" si="291"/>
        <v>0</v>
      </c>
      <c r="ES371">
        <f t="shared" si="292"/>
        <v>0</v>
      </c>
      <c r="ET371">
        <f t="shared" si="293"/>
        <v>0</v>
      </c>
      <c r="EU371">
        <f t="shared" si="294"/>
        <v>0</v>
      </c>
      <c r="EV371">
        <f t="shared" si="295"/>
        <v>0</v>
      </c>
      <c r="EW371">
        <f t="shared" si="296"/>
        <v>0</v>
      </c>
      <c r="EX371">
        <f t="shared" si="297"/>
        <v>0</v>
      </c>
      <c r="EY371">
        <f t="shared" si="298"/>
        <v>0</v>
      </c>
      <c r="EZ371">
        <f t="shared" si="299"/>
        <v>0</v>
      </c>
      <c r="FA371">
        <f t="shared" si="300"/>
        <v>0</v>
      </c>
      <c r="FB371">
        <f t="shared" si="301"/>
        <v>1</v>
      </c>
      <c r="FC371">
        <f t="shared" si="302"/>
        <v>5</v>
      </c>
    </row>
    <row r="372" spans="1:159">
      <c r="A372" s="139">
        <v>90</v>
      </c>
      <c r="B372" s="139" t="s">
        <v>637</v>
      </c>
      <c r="C372" s="139">
        <v>6</v>
      </c>
      <c r="D372">
        <v>1</v>
      </c>
      <c r="E372" s="5">
        <v>7</v>
      </c>
      <c r="F372" s="5">
        <v>42</v>
      </c>
      <c r="G372" s="5">
        <v>2</v>
      </c>
      <c r="K372" s="109">
        <f t="shared" si="369"/>
        <v>0</v>
      </c>
      <c r="M372" s="109">
        <f t="shared" si="370"/>
        <v>0</v>
      </c>
      <c r="X372" s="109">
        <f t="shared" si="371"/>
        <v>0</v>
      </c>
      <c r="AI372" s="109">
        <f t="shared" si="372"/>
        <v>0</v>
      </c>
      <c r="AT372" s="109">
        <f t="shared" si="373"/>
        <v>0</v>
      </c>
      <c r="BA372" s="109">
        <f t="shared" si="374"/>
        <v>0</v>
      </c>
      <c r="BB372" s="113"/>
      <c r="BC372" s="113"/>
      <c r="BD372" s="113"/>
      <c r="BE372" s="113"/>
      <c r="BF372" s="113"/>
      <c r="BG372" s="113"/>
      <c r="BH372" s="113"/>
      <c r="BI372" s="113"/>
      <c r="BJ372" s="113"/>
      <c r="BK372" s="113"/>
      <c r="BL372" s="109">
        <f t="shared" si="375"/>
        <v>0</v>
      </c>
      <c r="BW372" s="109">
        <f t="shared" si="376"/>
        <v>0</v>
      </c>
      <c r="BZ372" s="109">
        <f t="shared" si="377"/>
        <v>0</v>
      </c>
      <c r="CA372" s="3"/>
      <c r="CB372" s="3"/>
      <c r="CC372" s="3"/>
      <c r="CD372" s="3"/>
      <c r="CE372" s="109">
        <f t="shared" si="378"/>
        <v>0</v>
      </c>
      <c r="CJ372" s="109">
        <f t="shared" si="379"/>
        <v>0</v>
      </c>
      <c r="CQ372" s="109">
        <f t="shared" si="380"/>
        <v>0</v>
      </c>
      <c r="CV372" s="109">
        <f t="shared" si="381"/>
        <v>0</v>
      </c>
      <c r="DA372" s="109">
        <f t="shared" si="382"/>
        <v>0</v>
      </c>
      <c r="DF372" s="109">
        <f t="shared" si="383"/>
        <v>0</v>
      </c>
      <c r="DK372" s="109">
        <f t="shared" si="384"/>
        <v>0</v>
      </c>
      <c r="DP372" s="109">
        <f t="shared" si="385"/>
        <v>0</v>
      </c>
      <c r="DU372" s="109">
        <f t="shared" si="386"/>
        <v>0</v>
      </c>
      <c r="DZ372" s="109">
        <f t="shared" si="387"/>
        <v>0</v>
      </c>
      <c r="EE372" s="109">
        <f t="shared" si="388"/>
        <v>0</v>
      </c>
      <c r="EF372" s="3"/>
      <c r="EG372" s="3"/>
      <c r="EH372" s="3"/>
      <c r="EI372" s="3"/>
      <c r="EJ372" s="109">
        <f t="shared" si="389"/>
        <v>0</v>
      </c>
      <c r="EK372" s="3">
        <f t="shared" si="390"/>
        <v>607</v>
      </c>
      <c r="EL372" t="str">
        <f>+VLOOKUP(A372,'[1]Listado jugadores VALORES'!$A:$D,4,FALSE)</f>
        <v>Portero</v>
      </c>
      <c r="EM372">
        <f>+VLOOKUP(EK372,Clubes!$A:$O,15,FALSE)</f>
        <v>2</v>
      </c>
      <c r="EN372">
        <f>+VLOOKUP(EK372,Clubes!$A:$M,13,FALSE)</f>
        <v>1</v>
      </c>
      <c r="EO372">
        <f t="shared" si="288"/>
        <v>1</v>
      </c>
      <c r="EP372">
        <f t="shared" si="289"/>
        <v>0</v>
      </c>
      <c r="EQ372">
        <f t="shared" si="290"/>
        <v>0</v>
      </c>
      <c r="ER372">
        <f t="shared" si="291"/>
        <v>0</v>
      </c>
      <c r="ES372">
        <f t="shared" si="292"/>
        <v>0</v>
      </c>
      <c r="ET372">
        <f t="shared" si="293"/>
        <v>0</v>
      </c>
      <c r="EU372">
        <f t="shared" si="294"/>
        <v>0</v>
      </c>
      <c r="EV372">
        <f t="shared" si="295"/>
        <v>0</v>
      </c>
      <c r="EW372">
        <f t="shared" si="296"/>
        <v>0</v>
      </c>
      <c r="EX372">
        <f t="shared" si="297"/>
        <v>0</v>
      </c>
      <c r="EY372">
        <f t="shared" si="298"/>
        <v>0</v>
      </c>
      <c r="EZ372">
        <f t="shared" si="299"/>
        <v>0</v>
      </c>
      <c r="FA372">
        <f t="shared" si="300"/>
        <v>0</v>
      </c>
      <c r="FB372">
        <f t="shared" si="301"/>
        <v>0</v>
      </c>
      <c r="FC372">
        <f t="shared" si="302"/>
        <v>1</v>
      </c>
    </row>
    <row r="373" spans="1:159">
      <c r="A373" s="139">
        <v>1951</v>
      </c>
      <c r="B373" s="139" t="s">
        <v>638</v>
      </c>
      <c r="C373" s="139">
        <v>6</v>
      </c>
      <c r="D373">
        <v>1</v>
      </c>
      <c r="E373" s="5">
        <v>7</v>
      </c>
      <c r="F373" s="5">
        <v>42</v>
      </c>
      <c r="G373" s="5">
        <v>3</v>
      </c>
      <c r="K373" s="109">
        <f t="shared" si="369"/>
        <v>0</v>
      </c>
      <c r="M373" s="109">
        <f t="shared" si="370"/>
        <v>0</v>
      </c>
      <c r="X373" s="109">
        <f t="shared" si="371"/>
        <v>0</v>
      </c>
      <c r="AI373" s="109">
        <f t="shared" si="372"/>
        <v>0</v>
      </c>
      <c r="AT373" s="109">
        <f t="shared" si="373"/>
        <v>0</v>
      </c>
      <c r="BA373" s="109">
        <f t="shared" si="374"/>
        <v>0</v>
      </c>
      <c r="BB373" s="113"/>
      <c r="BC373" s="113"/>
      <c r="BD373" s="113"/>
      <c r="BE373" s="113"/>
      <c r="BF373" s="113"/>
      <c r="BG373" s="113"/>
      <c r="BH373" s="113"/>
      <c r="BI373" s="113"/>
      <c r="BJ373" s="113"/>
      <c r="BK373" s="113"/>
      <c r="BL373" s="109">
        <f t="shared" si="375"/>
        <v>0</v>
      </c>
      <c r="BW373" s="109">
        <f t="shared" si="376"/>
        <v>0</v>
      </c>
      <c r="BZ373" s="109">
        <f t="shared" si="377"/>
        <v>0</v>
      </c>
      <c r="CA373" s="3"/>
      <c r="CB373" s="3"/>
      <c r="CC373" s="3"/>
      <c r="CD373" s="3"/>
      <c r="CE373" s="109">
        <f t="shared" si="378"/>
        <v>0</v>
      </c>
      <c r="CJ373" s="109">
        <f t="shared" si="379"/>
        <v>0</v>
      </c>
      <c r="CQ373" s="109">
        <f t="shared" si="380"/>
        <v>0</v>
      </c>
      <c r="CV373" s="109">
        <f t="shared" si="381"/>
        <v>0</v>
      </c>
      <c r="DA373" s="109">
        <f t="shared" si="382"/>
        <v>0</v>
      </c>
      <c r="DF373" s="109">
        <f t="shared" si="383"/>
        <v>0</v>
      </c>
      <c r="DK373" s="109">
        <f t="shared" si="384"/>
        <v>0</v>
      </c>
      <c r="DP373" s="109">
        <f t="shared" si="385"/>
        <v>0</v>
      </c>
      <c r="DU373" s="109">
        <f t="shared" si="386"/>
        <v>0</v>
      </c>
      <c r="DZ373" s="109">
        <f t="shared" si="387"/>
        <v>0</v>
      </c>
      <c r="EE373" s="109">
        <f t="shared" si="388"/>
        <v>0</v>
      </c>
      <c r="EF373" s="3"/>
      <c r="EG373" s="3"/>
      <c r="EH373" s="3"/>
      <c r="EI373" s="3"/>
      <c r="EJ373" s="109">
        <f t="shared" si="389"/>
        <v>0</v>
      </c>
      <c r="EK373" s="3">
        <f t="shared" si="390"/>
        <v>607</v>
      </c>
      <c r="EL373" t="str">
        <f>+VLOOKUP(A373,'[1]Listado jugadores VALORES'!$A:$D,4,FALSE)</f>
        <v>Defensa</v>
      </c>
      <c r="EM373">
        <f>+VLOOKUP(EK373,Clubes!$A:$O,15,FALSE)</f>
        <v>2</v>
      </c>
      <c r="EN373">
        <f>+VLOOKUP(EK373,Clubes!$A:$M,13,FALSE)</f>
        <v>1</v>
      </c>
      <c r="EO373">
        <f t="shared" si="288"/>
        <v>0</v>
      </c>
      <c r="EP373">
        <f t="shared" si="289"/>
        <v>0</v>
      </c>
      <c r="EQ373">
        <f t="shared" si="290"/>
        <v>0</v>
      </c>
      <c r="ER373">
        <f t="shared" si="291"/>
        <v>0</v>
      </c>
      <c r="ES373">
        <f t="shared" si="292"/>
        <v>0</v>
      </c>
      <c r="ET373">
        <f t="shared" si="293"/>
        <v>0</v>
      </c>
      <c r="EU373">
        <f t="shared" si="294"/>
        <v>0</v>
      </c>
      <c r="EV373">
        <f t="shared" si="295"/>
        <v>0</v>
      </c>
      <c r="EW373">
        <f t="shared" si="296"/>
        <v>0</v>
      </c>
      <c r="EX373">
        <f t="shared" si="297"/>
        <v>0</v>
      </c>
      <c r="EY373">
        <f t="shared" si="298"/>
        <v>0</v>
      </c>
      <c r="EZ373">
        <f t="shared" si="299"/>
        <v>0</v>
      </c>
      <c r="FA373">
        <f t="shared" si="300"/>
        <v>0</v>
      </c>
      <c r="FB373">
        <f t="shared" si="301"/>
        <v>0</v>
      </c>
      <c r="FC373">
        <f t="shared" si="302"/>
        <v>0</v>
      </c>
    </row>
    <row r="374" spans="1:159">
      <c r="A374" s="139">
        <v>1976</v>
      </c>
      <c r="B374" s="139" t="s">
        <v>639</v>
      </c>
      <c r="C374" s="139">
        <v>6</v>
      </c>
      <c r="D374">
        <v>1</v>
      </c>
      <c r="E374" s="5">
        <v>7</v>
      </c>
      <c r="F374" s="5">
        <v>42</v>
      </c>
      <c r="G374" s="5">
        <v>2</v>
      </c>
      <c r="H374" s="5">
        <f>90-80</f>
        <v>10</v>
      </c>
      <c r="K374" s="109">
        <f t="shared" si="369"/>
        <v>0</v>
      </c>
      <c r="M374" s="109">
        <f t="shared" si="370"/>
        <v>0</v>
      </c>
      <c r="X374" s="109">
        <f t="shared" si="371"/>
        <v>0</v>
      </c>
      <c r="AI374" s="109">
        <f t="shared" si="372"/>
        <v>0</v>
      </c>
      <c r="AT374" s="109">
        <f t="shared" si="373"/>
        <v>0</v>
      </c>
      <c r="BA374" s="109">
        <f t="shared" si="374"/>
        <v>0</v>
      </c>
      <c r="BB374" s="113"/>
      <c r="BC374" s="113"/>
      <c r="BD374" s="113"/>
      <c r="BE374" s="113"/>
      <c r="BF374" s="113"/>
      <c r="BG374" s="113"/>
      <c r="BH374" s="113"/>
      <c r="BI374" s="113"/>
      <c r="BJ374" s="113"/>
      <c r="BK374" s="113"/>
      <c r="BL374" s="109">
        <f t="shared" si="375"/>
        <v>0</v>
      </c>
      <c r="BW374" s="109">
        <f t="shared" si="376"/>
        <v>0</v>
      </c>
      <c r="BZ374" s="109">
        <f t="shared" si="377"/>
        <v>0</v>
      </c>
      <c r="CA374" s="3"/>
      <c r="CB374" s="3"/>
      <c r="CC374" s="3"/>
      <c r="CD374" s="3"/>
      <c r="CE374" s="109">
        <f t="shared" si="378"/>
        <v>0</v>
      </c>
      <c r="CJ374" s="109">
        <f t="shared" si="379"/>
        <v>0</v>
      </c>
      <c r="CQ374" s="109">
        <f t="shared" si="380"/>
        <v>0</v>
      </c>
      <c r="CV374" s="109">
        <f t="shared" si="381"/>
        <v>0</v>
      </c>
      <c r="DA374" s="109">
        <f t="shared" si="382"/>
        <v>0</v>
      </c>
      <c r="DF374" s="109">
        <f t="shared" si="383"/>
        <v>0</v>
      </c>
      <c r="DK374" s="109">
        <f t="shared" si="384"/>
        <v>0</v>
      </c>
      <c r="DP374" s="109">
        <f t="shared" si="385"/>
        <v>0</v>
      </c>
      <c r="DU374" s="109">
        <f t="shared" si="386"/>
        <v>0</v>
      </c>
      <c r="DZ374" s="109">
        <f t="shared" si="387"/>
        <v>0</v>
      </c>
      <c r="EE374" s="109">
        <f t="shared" si="388"/>
        <v>0</v>
      </c>
      <c r="EF374" s="3"/>
      <c r="EG374" s="3"/>
      <c r="EH374" s="3"/>
      <c r="EI374" s="3"/>
      <c r="EJ374" s="109">
        <f t="shared" si="389"/>
        <v>0</v>
      </c>
      <c r="EK374" s="3">
        <f t="shared" si="390"/>
        <v>607</v>
      </c>
      <c r="EL374" t="str">
        <f>+VLOOKUP(A374,'[1]Listado jugadores VALORES'!$A:$D,4,FALSE)</f>
        <v>Delantero</v>
      </c>
      <c r="EM374">
        <f>+VLOOKUP(EK374,Clubes!$A:$O,15,FALSE)</f>
        <v>2</v>
      </c>
      <c r="EN374">
        <f>+VLOOKUP(EK374,Clubes!$A:$M,13,FALSE)</f>
        <v>1</v>
      </c>
      <c r="EO374">
        <f t="shared" si="288"/>
        <v>1</v>
      </c>
      <c r="EP374">
        <f t="shared" si="289"/>
        <v>1</v>
      </c>
      <c r="EQ374">
        <f t="shared" si="290"/>
        <v>0</v>
      </c>
      <c r="ER374">
        <f t="shared" si="291"/>
        <v>0</v>
      </c>
      <c r="ES374">
        <f t="shared" si="292"/>
        <v>0</v>
      </c>
      <c r="ET374">
        <f t="shared" si="293"/>
        <v>0</v>
      </c>
      <c r="EU374">
        <f t="shared" si="294"/>
        <v>0</v>
      </c>
      <c r="EV374">
        <f t="shared" si="295"/>
        <v>0</v>
      </c>
      <c r="EW374">
        <f t="shared" si="296"/>
        <v>0</v>
      </c>
      <c r="EX374">
        <f t="shared" si="297"/>
        <v>0</v>
      </c>
      <c r="EY374">
        <f t="shared" si="298"/>
        <v>0</v>
      </c>
      <c r="EZ374">
        <f t="shared" si="299"/>
        <v>0</v>
      </c>
      <c r="FA374">
        <f t="shared" si="300"/>
        <v>0</v>
      </c>
      <c r="FB374">
        <f t="shared" si="301"/>
        <v>0</v>
      </c>
      <c r="FC374">
        <f t="shared" si="302"/>
        <v>2</v>
      </c>
    </row>
    <row r="375" spans="1:159">
      <c r="A375" s="139">
        <v>865</v>
      </c>
      <c r="B375" s="139" t="s">
        <v>640</v>
      </c>
      <c r="C375" s="139">
        <v>6</v>
      </c>
      <c r="D375">
        <v>1</v>
      </c>
      <c r="E375" s="5">
        <v>7</v>
      </c>
      <c r="F375" s="5">
        <v>42</v>
      </c>
      <c r="G375" s="5">
        <v>2</v>
      </c>
      <c r="K375" s="109">
        <f t="shared" si="369"/>
        <v>0</v>
      </c>
      <c r="M375" s="109">
        <f t="shared" si="370"/>
        <v>0</v>
      </c>
      <c r="X375" s="109">
        <f t="shared" si="371"/>
        <v>0</v>
      </c>
      <c r="AI375" s="109">
        <f t="shared" si="372"/>
        <v>0</v>
      </c>
      <c r="AT375" s="109">
        <f t="shared" si="373"/>
        <v>0</v>
      </c>
      <c r="BA375" s="109">
        <f t="shared" si="374"/>
        <v>0</v>
      </c>
      <c r="BB375" s="113"/>
      <c r="BC375" s="113"/>
      <c r="BD375" s="113"/>
      <c r="BE375" s="113"/>
      <c r="BF375" s="113"/>
      <c r="BG375" s="113"/>
      <c r="BH375" s="113"/>
      <c r="BI375" s="113"/>
      <c r="BJ375" s="113"/>
      <c r="BK375" s="113"/>
      <c r="BL375" s="109">
        <f t="shared" si="375"/>
        <v>0</v>
      </c>
      <c r="BW375" s="109">
        <f t="shared" si="376"/>
        <v>0</v>
      </c>
      <c r="BZ375" s="109">
        <f t="shared" si="377"/>
        <v>0</v>
      </c>
      <c r="CA375" s="3"/>
      <c r="CB375" s="3"/>
      <c r="CC375" s="3"/>
      <c r="CD375" s="3"/>
      <c r="CE375" s="109">
        <f t="shared" si="378"/>
        <v>0</v>
      </c>
      <c r="CJ375" s="109">
        <f t="shared" si="379"/>
        <v>0</v>
      </c>
      <c r="CQ375" s="109">
        <f t="shared" si="380"/>
        <v>0</v>
      </c>
      <c r="CV375" s="109">
        <f t="shared" si="381"/>
        <v>0</v>
      </c>
      <c r="DA375" s="109">
        <f t="shared" si="382"/>
        <v>0</v>
      </c>
      <c r="DF375" s="109">
        <f t="shared" si="383"/>
        <v>0</v>
      </c>
      <c r="DK375" s="109">
        <f t="shared" si="384"/>
        <v>0</v>
      </c>
      <c r="DP375" s="109">
        <f t="shared" si="385"/>
        <v>0</v>
      </c>
      <c r="DU375" s="109">
        <f t="shared" si="386"/>
        <v>0</v>
      </c>
      <c r="DZ375" s="109">
        <f t="shared" si="387"/>
        <v>0</v>
      </c>
      <c r="EE375" s="109">
        <f t="shared" si="388"/>
        <v>0</v>
      </c>
      <c r="EF375" s="3"/>
      <c r="EG375" s="3"/>
      <c r="EH375" s="3"/>
      <c r="EI375" s="3"/>
      <c r="EJ375" s="109">
        <f t="shared" si="389"/>
        <v>0</v>
      </c>
      <c r="EK375" s="3">
        <f t="shared" si="390"/>
        <v>607</v>
      </c>
      <c r="EL375" t="str">
        <f>+VLOOKUP(A375,'[1]Listado jugadores VALORES'!$A:$D,4,FALSE)</f>
        <v>Delantero</v>
      </c>
      <c r="EM375">
        <f>+VLOOKUP(EK375,Clubes!$A:$O,15,FALSE)</f>
        <v>2</v>
      </c>
      <c r="EN375">
        <f>+VLOOKUP(EK375,Clubes!$A:$M,13,FALSE)</f>
        <v>1</v>
      </c>
      <c r="EO375">
        <f t="shared" si="288"/>
        <v>1</v>
      </c>
      <c r="EP375">
        <f t="shared" si="289"/>
        <v>0</v>
      </c>
      <c r="EQ375">
        <f t="shared" si="290"/>
        <v>0</v>
      </c>
      <c r="ER375">
        <f t="shared" si="291"/>
        <v>0</v>
      </c>
      <c r="ES375">
        <f t="shared" si="292"/>
        <v>0</v>
      </c>
      <c r="ET375">
        <f t="shared" si="293"/>
        <v>0</v>
      </c>
      <c r="EU375">
        <f t="shared" si="294"/>
        <v>0</v>
      </c>
      <c r="EV375">
        <f t="shared" si="295"/>
        <v>0</v>
      </c>
      <c r="EW375">
        <f t="shared" si="296"/>
        <v>0</v>
      </c>
      <c r="EX375">
        <f t="shared" si="297"/>
        <v>0</v>
      </c>
      <c r="EY375">
        <f t="shared" si="298"/>
        <v>0</v>
      </c>
      <c r="EZ375">
        <f t="shared" si="299"/>
        <v>0</v>
      </c>
      <c r="FA375">
        <f t="shared" si="300"/>
        <v>0</v>
      </c>
      <c r="FB375">
        <f t="shared" si="301"/>
        <v>0</v>
      </c>
      <c r="FC375">
        <f t="shared" si="302"/>
        <v>1</v>
      </c>
    </row>
    <row r="376" spans="1:159">
      <c r="A376" s="139">
        <v>730</v>
      </c>
      <c r="B376" s="139" t="s">
        <v>641</v>
      </c>
      <c r="C376" s="139">
        <v>6</v>
      </c>
      <c r="D376">
        <v>1</v>
      </c>
      <c r="E376" s="5">
        <v>7</v>
      </c>
      <c r="F376" s="5">
        <v>42</v>
      </c>
      <c r="G376" s="5">
        <v>3</v>
      </c>
      <c r="K376" s="109">
        <f t="shared" si="369"/>
        <v>0</v>
      </c>
      <c r="M376" s="109">
        <f t="shared" si="370"/>
        <v>0</v>
      </c>
      <c r="X376" s="109">
        <f t="shared" si="371"/>
        <v>0</v>
      </c>
      <c r="AI376" s="109">
        <f t="shared" si="372"/>
        <v>0</v>
      </c>
      <c r="AT376" s="109">
        <f t="shared" si="373"/>
        <v>0</v>
      </c>
      <c r="BA376" s="109">
        <f t="shared" si="374"/>
        <v>0</v>
      </c>
      <c r="BB376" s="113"/>
      <c r="BC376" s="113"/>
      <c r="BD376" s="113"/>
      <c r="BE376" s="113"/>
      <c r="BF376" s="113"/>
      <c r="BG376" s="113"/>
      <c r="BH376" s="113"/>
      <c r="BI376" s="113"/>
      <c r="BJ376" s="113"/>
      <c r="BK376" s="113"/>
      <c r="BL376" s="109">
        <f t="shared" si="375"/>
        <v>0</v>
      </c>
      <c r="BW376" s="109">
        <f t="shared" si="376"/>
        <v>0</v>
      </c>
      <c r="BZ376" s="109">
        <f t="shared" si="377"/>
        <v>0</v>
      </c>
      <c r="CA376" s="3"/>
      <c r="CB376" s="3"/>
      <c r="CC376" s="3"/>
      <c r="CD376" s="3"/>
      <c r="CE376" s="109">
        <f t="shared" si="378"/>
        <v>0</v>
      </c>
      <c r="CJ376" s="109">
        <f t="shared" si="379"/>
        <v>0</v>
      </c>
      <c r="CQ376" s="109">
        <f t="shared" si="380"/>
        <v>0</v>
      </c>
      <c r="CV376" s="109">
        <f t="shared" si="381"/>
        <v>0</v>
      </c>
      <c r="DA376" s="109">
        <f t="shared" si="382"/>
        <v>0</v>
      </c>
      <c r="DF376" s="109">
        <f t="shared" si="383"/>
        <v>0</v>
      </c>
      <c r="DK376" s="109">
        <f t="shared" si="384"/>
        <v>0</v>
      </c>
      <c r="DP376" s="109">
        <f t="shared" si="385"/>
        <v>0</v>
      </c>
      <c r="DU376" s="109">
        <f t="shared" si="386"/>
        <v>0</v>
      </c>
      <c r="DZ376" s="109">
        <f t="shared" si="387"/>
        <v>0</v>
      </c>
      <c r="EE376" s="109">
        <f t="shared" si="388"/>
        <v>0</v>
      </c>
      <c r="EF376" s="3"/>
      <c r="EG376" s="3"/>
      <c r="EH376" s="3"/>
      <c r="EI376" s="3"/>
      <c r="EJ376" s="109">
        <f t="shared" si="389"/>
        <v>0</v>
      </c>
      <c r="EK376" s="3">
        <f t="shared" si="390"/>
        <v>607</v>
      </c>
      <c r="EL376" t="str">
        <f>+VLOOKUP(A376,'[1]Listado jugadores VALORES'!$A:$D,4,FALSE)</f>
        <v>Volante</v>
      </c>
      <c r="EM376">
        <f>+VLOOKUP(EK376,Clubes!$A:$O,15,FALSE)</f>
        <v>2</v>
      </c>
      <c r="EN376">
        <f>+VLOOKUP(EK376,Clubes!$A:$M,13,FALSE)</f>
        <v>1</v>
      </c>
      <c r="EO376">
        <f t="shared" si="288"/>
        <v>0</v>
      </c>
      <c r="EP376">
        <f t="shared" si="289"/>
        <v>0</v>
      </c>
      <c r="EQ376">
        <f t="shared" si="290"/>
        <v>0</v>
      </c>
      <c r="ER376">
        <f t="shared" si="291"/>
        <v>0</v>
      </c>
      <c r="ES376">
        <f t="shared" si="292"/>
        <v>0</v>
      </c>
      <c r="ET376">
        <f t="shared" si="293"/>
        <v>0</v>
      </c>
      <c r="EU376">
        <f t="shared" si="294"/>
        <v>0</v>
      </c>
      <c r="EV376">
        <f t="shared" si="295"/>
        <v>0</v>
      </c>
      <c r="EW376">
        <f t="shared" si="296"/>
        <v>0</v>
      </c>
      <c r="EX376">
        <f t="shared" si="297"/>
        <v>0</v>
      </c>
      <c r="EY376">
        <f t="shared" si="298"/>
        <v>0</v>
      </c>
      <c r="EZ376">
        <f t="shared" si="299"/>
        <v>0</v>
      </c>
      <c r="FA376">
        <f t="shared" si="300"/>
        <v>0</v>
      </c>
      <c r="FB376">
        <f t="shared" si="301"/>
        <v>0</v>
      </c>
      <c r="FC376">
        <f t="shared" si="302"/>
        <v>0</v>
      </c>
    </row>
    <row r="377" spans="1:159">
      <c r="A377" s="139">
        <v>1803</v>
      </c>
      <c r="B377" s="139" t="s">
        <v>642</v>
      </c>
      <c r="C377" s="139">
        <v>6</v>
      </c>
      <c r="D377">
        <v>1</v>
      </c>
      <c r="E377" s="5">
        <v>7</v>
      </c>
      <c r="F377" s="5">
        <v>42</v>
      </c>
      <c r="G377" s="5">
        <v>3</v>
      </c>
      <c r="K377" s="109">
        <f t="shared" si="369"/>
        <v>0</v>
      </c>
      <c r="M377" s="109">
        <f t="shared" si="370"/>
        <v>0</v>
      </c>
      <c r="X377" s="109">
        <f t="shared" si="371"/>
        <v>0</v>
      </c>
      <c r="AI377" s="109">
        <f t="shared" si="372"/>
        <v>0</v>
      </c>
      <c r="AT377" s="109">
        <f t="shared" si="373"/>
        <v>0</v>
      </c>
      <c r="BA377" s="109">
        <f t="shared" si="374"/>
        <v>0</v>
      </c>
      <c r="BB377" s="113"/>
      <c r="BC377" s="113"/>
      <c r="BD377" s="113"/>
      <c r="BE377" s="113"/>
      <c r="BF377" s="113"/>
      <c r="BG377" s="113"/>
      <c r="BH377" s="113"/>
      <c r="BI377" s="113"/>
      <c r="BJ377" s="113"/>
      <c r="BK377" s="113"/>
      <c r="BL377" s="109">
        <f t="shared" si="375"/>
        <v>0</v>
      </c>
      <c r="BW377" s="109">
        <f t="shared" si="376"/>
        <v>0</v>
      </c>
      <c r="BZ377" s="109">
        <f t="shared" si="377"/>
        <v>0</v>
      </c>
      <c r="CA377" s="3"/>
      <c r="CB377" s="3"/>
      <c r="CC377" s="3"/>
      <c r="CD377" s="3"/>
      <c r="CE377" s="109">
        <f t="shared" si="378"/>
        <v>0</v>
      </c>
      <c r="CJ377" s="109">
        <f t="shared" si="379"/>
        <v>0</v>
      </c>
      <c r="CQ377" s="109">
        <f t="shared" si="380"/>
        <v>0</v>
      </c>
      <c r="CV377" s="109">
        <f t="shared" si="381"/>
        <v>0</v>
      </c>
      <c r="DA377" s="109">
        <f t="shared" si="382"/>
        <v>0</v>
      </c>
      <c r="DF377" s="109">
        <f t="shared" si="383"/>
        <v>0</v>
      </c>
      <c r="DK377" s="109">
        <f t="shared" si="384"/>
        <v>0</v>
      </c>
      <c r="DP377" s="109">
        <f t="shared" si="385"/>
        <v>0</v>
      </c>
      <c r="DU377" s="109">
        <f t="shared" si="386"/>
        <v>0</v>
      </c>
      <c r="DZ377" s="109">
        <f t="shared" si="387"/>
        <v>0</v>
      </c>
      <c r="EE377" s="109">
        <f t="shared" si="388"/>
        <v>0</v>
      </c>
      <c r="EF377" s="3"/>
      <c r="EG377" s="3"/>
      <c r="EH377" s="3"/>
      <c r="EI377" s="3"/>
      <c r="EJ377" s="109">
        <f t="shared" si="389"/>
        <v>0</v>
      </c>
      <c r="EK377" s="3">
        <f t="shared" si="390"/>
        <v>607</v>
      </c>
      <c r="EL377" t="str">
        <f>+VLOOKUP(A377,'[1]Listado jugadores VALORES'!$A:$D,4,FALSE)</f>
        <v>Volante</v>
      </c>
      <c r="EM377">
        <f>+VLOOKUP(EK377,Clubes!$A:$O,15,FALSE)</f>
        <v>2</v>
      </c>
      <c r="EN377">
        <f>+VLOOKUP(EK377,Clubes!$A:$M,13,FALSE)</f>
        <v>1</v>
      </c>
      <c r="EO377">
        <f t="shared" si="288"/>
        <v>0</v>
      </c>
      <c r="EP377">
        <f t="shared" si="289"/>
        <v>0</v>
      </c>
      <c r="EQ377">
        <f t="shared" si="290"/>
        <v>0</v>
      </c>
      <c r="ER377">
        <f t="shared" si="291"/>
        <v>0</v>
      </c>
      <c r="ES377">
        <f t="shared" si="292"/>
        <v>0</v>
      </c>
      <c r="ET377">
        <f t="shared" si="293"/>
        <v>0</v>
      </c>
      <c r="EU377">
        <f t="shared" si="294"/>
        <v>0</v>
      </c>
      <c r="EV377">
        <f t="shared" si="295"/>
        <v>0</v>
      </c>
      <c r="EW377">
        <f t="shared" si="296"/>
        <v>0</v>
      </c>
      <c r="EX377">
        <f t="shared" si="297"/>
        <v>0</v>
      </c>
      <c r="EY377">
        <f t="shared" si="298"/>
        <v>0</v>
      </c>
      <c r="EZ377">
        <f t="shared" si="299"/>
        <v>0</v>
      </c>
      <c r="FA377">
        <f t="shared" si="300"/>
        <v>0</v>
      </c>
      <c r="FB377">
        <f t="shared" si="301"/>
        <v>0</v>
      </c>
      <c r="FC377">
        <f t="shared" si="302"/>
        <v>0</v>
      </c>
    </row>
    <row r="378" spans="1:159">
      <c r="A378" s="139">
        <v>190</v>
      </c>
      <c r="B378" s="139" t="s">
        <v>643</v>
      </c>
      <c r="C378" s="139">
        <v>6</v>
      </c>
      <c r="D378">
        <v>1</v>
      </c>
      <c r="E378" s="5">
        <v>7</v>
      </c>
      <c r="F378" s="5">
        <v>42</v>
      </c>
      <c r="G378" s="5">
        <v>1</v>
      </c>
      <c r="H378" s="5">
        <v>90</v>
      </c>
      <c r="K378" s="109">
        <f t="shared" si="369"/>
        <v>0</v>
      </c>
      <c r="M378" s="109">
        <f t="shared" si="370"/>
        <v>0</v>
      </c>
      <c r="X378" s="109">
        <f t="shared" si="371"/>
        <v>0</v>
      </c>
      <c r="AI378" s="109">
        <f t="shared" si="372"/>
        <v>0</v>
      </c>
      <c r="AT378" s="109">
        <f t="shared" si="373"/>
        <v>0</v>
      </c>
      <c r="BA378" s="109">
        <f t="shared" si="374"/>
        <v>0</v>
      </c>
      <c r="BB378" s="113"/>
      <c r="BC378" s="113"/>
      <c r="BD378" s="113"/>
      <c r="BE378" s="113"/>
      <c r="BF378" s="113"/>
      <c r="BG378" s="113"/>
      <c r="BH378" s="113"/>
      <c r="BI378" s="113"/>
      <c r="BJ378" s="113"/>
      <c r="BK378" s="113"/>
      <c r="BL378" s="109">
        <f t="shared" si="375"/>
        <v>0</v>
      </c>
      <c r="BW378" s="109">
        <f t="shared" si="376"/>
        <v>0</v>
      </c>
      <c r="BZ378" s="109">
        <f t="shared" si="377"/>
        <v>0</v>
      </c>
      <c r="CA378" s="3"/>
      <c r="CB378" s="3"/>
      <c r="CC378" s="3"/>
      <c r="CD378" s="3"/>
      <c r="CE378" s="109">
        <f t="shared" si="378"/>
        <v>0</v>
      </c>
      <c r="CJ378" s="109">
        <f t="shared" si="379"/>
        <v>0</v>
      </c>
      <c r="CQ378" s="109">
        <f t="shared" si="380"/>
        <v>0</v>
      </c>
      <c r="CV378" s="109">
        <f t="shared" si="381"/>
        <v>0</v>
      </c>
      <c r="DA378" s="109">
        <f t="shared" si="382"/>
        <v>0</v>
      </c>
      <c r="DF378" s="109">
        <f t="shared" si="383"/>
        <v>0</v>
      </c>
      <c r="DK378" s="109">
        <f t="shared" si="384"/>
        <v>0</v>
      </c>
      <c r="DP378" s="109">
        <f t="shared" si="385"/>
        <v>0</v>
      </c>
      <c r="DU378" s="109">
        <f t="shared" si="386"/>
        <v>0</v>
      </c>
      <c r="DZ378" s="109">
        <f t="shared" si="387"/>
        <v>0</v>
      </c>
      <c r="EE378" s="109">
        <f t="shared" si="388"/>
        <v>0</v>
      </c>
      <c r="EF378" s="3"/>
      <c r="EG378" s="3"/>
      <c r="EH378" s="3"/>
      <c r="EI378" s="3"/>
      <c r="EJ378" s="109">
        <f t="shared" si="389"/>
        <v>0</v>
      </c>
      <c r="EK378" s="3">
        <f t="shared" si="390"/>
        <v>607</v>
      </c>
      <c r="EL378" t="str">
        <f>+VLOOKUP(A378,'[1]Listado jugadores VALORES'!$A:$D,4,FALSE)</f>
        <v>Portero</v>
      </c>
      <c r="EM378">
        <f>+VLOOKUP(EK378,Clubes!$A:$O,15,FALSE)</f>
        <v>2</v>
      </c>
      <c r="EN378">
        <f>+VLOOKUP(EK378,Clubes!$A:$M,13,FALSE)</f>
        <v>1</v>
      </c>
      <c r="EO378">
        <f t="shared" si="288"/>
        <v>2</v>
      </c>
      <c r="EP378">
        <f t="shared" si="289"/>
        <v>2</v>
      </c>
      <c r="EQ378">
        <f t="shared" si="290"/>
        <v>0</v>
      </c>
      <c r="ER378">
        <f t="shared" si="291"/>
        <v>0</v>
      </c>
      <c r="ES378">
        <f t="shared" si="292"/>
        <v>0</v>
      </c>
      <c r="ET378">
        <f t="shared" si="293"/>
        <v>0</v>
      </c>
      <c r="EU378">
        <f t="shared" si="294"/>
        <v>0</v>
      </c>
      <c r="EV378">
        <f t="shared" si="295"/>
        <v>0</v>
      </c>
      <c r="EW378">
        <f t="shared" si="296"/>
        <v>-1</v>
      </c>
      <c r="EX378">
        <f t="shared" si="297"/>
        <v>0</v>
      </c>
      <c r="EY378">
        <f t="shared" si="298"/>
        <v>0</v>
      </c>
      <c r="EZ378">
        <f t="shared" si="299"/>
        <v>0</v>
      </c>
      <c r="FA378">
        <f t="shared" si="300"/>
        <v>0</v>
      </c>
      <c r="FB378">
        <f t="shared" si="301"/>
        <v>1</v>
      </c>
      <c r="FC378">
        <f t="shared" si="302"/>
        <v>4</v>
      </c>
    </row>
    <row r="379" spans="1:159">
      <c r="A379" s="139">
        <v>1840</v>
      </c>
      <c r="B379" s="139" t="s">
        <v>644</v>
      </c>
      <c r="C379" s="139">
        <v>6</v>
      </c>
      <c r="D379">
        <v>1</v>
      </c>
      <c r="E379" s="5">
        <v>7</v>
      </c>
      <c r="F379" s="5">
        <v>42</v>
      </c>
      <c r="G379" s="5">
        <v>2</v>
      </c>
      <c r="K379" s="109">
        <f t="shared" si="369"/>
        <v>0</v>
      </c>
      <c r="M379" s="109">
        <f t="shared" si="370"/>
        <v>0</v>
      </c>
      <c r="X379" s="109">
        <f t="shared" si="371"/>
        <v>0</v>
      </c>
      <c r="AI379" s="109">
        <f t="shared" si="372"/>
        <v>0</v>
      </c>
      <c r="AT379" s="109">
        <f t="shared" si="373"/>
        <v>0</v>
      </c>
      <c r="BA379" s="109">
        <f t="shared" si="374"/>
        <v>0</v>
      </c>
      <c r="BB379" s="113"/>
      <c r="BC379" s="113"/>
      <c r="BD379" s="113"/>
      <c r="BE379" s="113"/>
      <c r="BF379" s="113"/>
      <c r="BG379" s="113"/>
      <c r="BH379" s="113"/>
      <c r="BI379" s="113"/>
      <c r="BJ379" s="113"/>
      <c r="BK379" s="113"/>
      <c r="BL379" s="109">
        <f t="shared" si="375"/>
        <v>0</v>
      </c>
      <c r="BW379" s="109">
        <f t="shared" si="376"/>
        <v>0</v>
      </c>
      <c r="BZ379" s="109">
        <f t="shared" si="377"/>
        <v>0</v>
      </c>
      <c r="CA379" s="3"/>
      <c r="CB379" s="3"/>
      <c r="CC379" s="3"/>
      <c r="CD379" s="3"/>
      <c r="CE379" s="109">
        <f t="shared" si="378"/>
        <v>0</v>
      </c>
      <c r="CJ379" s="109">
        <f t="shared" si="379"/>
        <v>0</v>
      </c>
      <c r="CQ379" s="109">
        <f t="shared" si="380"/>
        <v>0</v>
      </c>
      <c r="CV379" s="109">
        <f t="shared" si="381"/>
        <v>0</v>
      </c>
      <c r="DA379" s="109">
        <f t="shared" si="382"/>
        <v>0</v>
      </c>
      <c r="DF379" s="109">
        <f t="shared" si="383"/>
        <v>0</v>
      </c>
      <c r="DK379" s="109">
        <f t="shared" si="384"/>
        <v>0</v>
      </c>
      <c r="DP379" s="109">
        <f t="shared" si="385"/>
        <v>0</v>
      </c>
      <c r="DU379" s="109">
        <f t="shared" si="386"/>
        <v>0</v>
      </c>
      <c r="DZ379" s="109">
        <f t="shared" si="387"/>
        <v>0</v>
      </c>
      <c r="EE379" s="109">
        <f t="shared" si="388"/>
        <v>0</v>
      </c>
      <c r="EF379" s="3"/>
      <c r="EG379" s="3"/>
      <c r="EH379" s="3"/>
      <c r="EI379" s="3"/>
      <c r="EJ379" s="109">
        <f t="shared" si="389"/>
        <v>0</v>
      </c>
      <c r="EK379" s="3">
        <f t="shared" si="390"/>
        <v>607</v>
      </c>
      <c r="EL379" t="str">
        <f>+VLOOKUP(A379,'[1]Listado jugadores VALORES'!$A:$D,4,FALSE)</f>
        <v>Volante</v>
      </c>
      <c r="EM379">
        <f>+VLOOKUP(EK379,Clubes!$A:$O,15,FALSE)</f>
        <v>2</v>
      </c>
      <c r="EN379">
        <f>+VLOOKUP(EK379,Clubes!$A:$M,13,FALSE)</f>
        <v>1</v>
      </c>
      <c r="EO379">
        <f t="shared" si="288"/>
        <v>1</v>
      </c>
      <c r="EP379">
        <f t="shared" si="289"/>
        <v>0</v>
      </c>
      <c r="EQ379">
        <f t="shared" si="290"/>
        <v>0</v>
      </c>
      <c r="ER379">
        <f t="shared" si="291"/>
        <v>0</v>
      </c>
      <c r="ES379">
        <f t="shared" si="292"/>
        <v>0</v>
      </c>
      <c r="ET379">
        <f t="shared" si="293"/>
        <v>0</v>
      </c>
      <c r="EU379">
        <f t="shared" si="294"/>
        <v>0</v>
      </c>
      <c r="EV379">
        <f t="shared" si="295"/>
        <v>0</v>
      </c>
      <c r="EW379">
        <f t="shared" si="296"/>
        <v>0</v>
      </c>
      <c r="EX379">
        <f t="shared" si="297"/>
        <v>0</v>
      </c>
      <c r="EY379">
        <f t="shared" si="298"/>
        <v>0</v>
      </c>
      <c r="EZ379">
        <f t="shared" si="299"/>
        <v>0</v>
      </c>
      <c r="FA379">
        <f t="shared" si="300"/>
        <v>0</v>
      </c>
      <c r="FB379">
        <f t="shared" si="301"/>
        <v>0</v>
      </c>
      <c r="FC379">
        <f t="shared" si="302"/>
        <v>1</v>
      </c>
    </row>
    <row r="380" spans="1:159">
      <c r="A380" s="139">
        <v>1021</v>
      </c>
      <c r="B380" s="139" t="s">
        <v>645</v>
      </c>
      <c r="C380" s="139">
        <v>6</v>
      </c>
      <c r="D380">
        <v>1</v>
      </c>
      <c r="E380" s="5">
        <v>7</v>
      </c>
      <c r="F380" s="5">
        <v>42</v>
      </c>
      <c r="G380" s="5">
        <v>3</v>
      </c>
      <c r="K380" s="109">
        <f t="shared" si="369"/>
        <v>0</v>
      </c>
      <c r="M380" s="109">
        <f t="shared" si="370"/>
        <v>0</v>
      </c>
      <c r="X380" s="109">
        <f t="shared" si="371"/>
        <v>0</v>
      </c>
      <c r="AI380" s="109">
        <f t="shared" si="372"/>
        <v>0</v>
      </c>
      <c r="AT380" s="109">
        <f t="shared" si="373"/>
        <v>0</v>
      </c>
      <c r="BA380" s="109">
        <f t="shared" si="374"/>
        <v>0</v>
      </c>
      <c r="BB380" s="113"/>
      <c r="BC380" s="113"/>
      <c r="BD380" s="113"/>
      <c r="BE380" s="113"/>
      <c r="BF380" s="113"/>
      <c r="BG380" s="113"/>
      <c r="BH380" s="113"/>
      <c r="BI380" s="113"/>
      <c r="BJ380" s="113"/>
      <c r="BK380" s="113"/>
      <c r="BL380" s="109">
        <f t="shared" si="375"/>
        <v>0</v>
      </c>
      <c r="BW380" s="109">
        <f t="shared" si="376"/>
        <v>0</v>
      </c>
      <c r="BZ380" s="109">
        <f t="shared" si="377"/>
        <v>0</v>
      </c>
      <c r="CA380" s="3"/>
      <c r="CB380" s="3"/>
      <c r="CC380" s="3"/>
      <c r="CD380" s="3"/>
      <c r="CE380" s="109">
        <f t="shared" si="378"/>
        <v>0</v>
      </c>
      <c r="CJ380" s="109">
        <f t="shared" si="379"/>
        <v>0</v>
      </c>
      <c r="CQ380" s="109">
        <f t="shared" si="380"/>
        <v>0</v>
      </c>
      <c r="CV380" s="109">
        <f t="shared" si="381"/>
        <v>0</v>
      </c>
      <c r="DA380" s="109">
        <f t="shared" si="382"/>
        <v>0</v>
      </c>
      <c r="DF380" s="109">
        <f t="shared" si="383"/>
        <v>0</v>
      </c>
      <c r="DK380" s="109">
        <f t="shared" si="384"/>
        <v>0</v>
      </c>
      <c r="DP380" s="109">
        <f t="shared" si="385"/>
        <v>0</v>
      </c>
      <c r="DU380" s="109">
        <f t="shared" si="386"/>
        <v>0</v>
      </c>
      <c r="DZ380" s="109">
        <f t="shared" si="387"/>
        <v>0</v>
      </c>
      <c r="EE380" s="109">
        <f t="shared" si="388"/>
        <v>0</v>
      </c>
      <c r="EF380" s="3"/>
      <c r="EG380" s="3"/>
      <c r="EH380" s="3"/>
      <c r="EI380" s="3"/>
      <c r="EJ380" s="109">
        <f t="shared" si="389"/>
        <v>0</v>
      </c>
      <c r="EK380" s="3">
        <f t="shared" si="390"/>
        <v>607</v>
      </c>
      <c r="EL380" t="str">
        <f>+VLOOKUP(A380,'[1]Listado jugadores VALORES'!$A:$D,4,FALSE)</f>
        <v>Portero</v>
      </c>
      <c r="EM380">
        <f>+VLOOKUP(EK380,Clubes!$A:$O,15,FALSE)</f>
        <v>2</v>
      </c>
      <c r="EN380">
        <f>+VLOOKUP(EK380,Clubes!$A:$M,13,FALSE)</f>
        <v>1</v>
      </c>
      <c r="EO380">
        <f t="shared" si="288"/>
        <v>0</v>
      </c>
      <c r="EP380">
        <f t="shared" si="289"/>
        <v>0</v>
      </c>
      <c r="EQ380">
        <f t="shared" si="290"/>
        <v>0</v>
      </c>
      <c r="ER380">
        <f t="shared" si="291"/>
        <v>0</v>
      </c>
      <c r="ES380">
        <f t="shared" si="292"/>
        <v>0</v>
      </c>
      <c r="ET380">
        <f t="shared" si="293"/>
        <v>0</v>
      </c>
      <c r="EU380">
        <f t="shared" si="294"/>
        <v>0</v>
      </c>
      <c r="EV380">
        <f t="shared" si="295"/>
        <v>0</v>
      </c>
      <c r="EW380">
        <f t="shared" si="296"/>
        <v>0</v>
      </c>
      <c r="EX380">
        <f t="shared" si="297"/>
        <v>0</v>
      </c>
      <c r="EY380">
        <f t="shared" si="298"/>
        <v>0</v>
      </c>
      <c r="EZ380">
        <f t="shared" si="299"/>
        <v>0</v>
      </c>
      <c r="FA380">
        <f t="shared" si="300"/>
        <v>0</v>
      </c>
      <c r="FB380">
        <f t="shared" si="301"/>
        <v>0</v>
      </c>
      <c r="FC380">
        <f t="shared" si="302"/>
        <v>0</v>
      </c>
    </row>
    <row r="381" spans="1:159">
      <c r="A381" s="139">
        <v>1909</v>
      </c>
      <c r="B381" s="139" t="s">
        <v>646</v>
      </c>
      <c r="C381" s="139">
        <v>6</v>
      </c>
      <c r="D381">
        <v>1</v>
      </c>
      <c r="E381" s="5">
        <v>7</v>
      </c>
      <c r="F381" s="5">
        <v>42</v>
      </c>
      <c r="G381" s="5">
        <v>3</v>
      </c>
      <c r="K381" s="109">
        <f t="shared" si="369"/>
        <v>0</v>
      </c>
      <c r="M381" s="109">
        <f t="shared" si="370"/>
        <v>0</v>
      </c>
      <c r="X381" s="109">
        <f t="shared" si="371"/>
        <v>0</v>
      </c>
      <c r="AI381" s="109">
        <f t="shared" si="372"/>
        <v>0</v>
      </c>
      <c r="AT381" s="109">
        <f t="shared" si="373"/>
        <v>0</v>
      </c>
      <c r="BA381" s="109">
        <f t="shared" si="374"/>
        <v>0</v>
      </c>
      <c r="BB381" s="113"/>
      <c r="BC381" s="113"/>
      <c r="BD381" s="113"/>
      <c r="BE381" s="113"/>
      <c r="BF381" s="113"/>
      <c r="BG381" s="113"/>
      <c r="BH381" s="113"/>
      <c r="BI381" s="113"/>
      <c r="BJ381" s="113"/>
      <c r="BK381" s="113"/>
      <c r="BL381" s="109">
        <f t="shared" si="375"/>
        <v>0</v>
      </c>
      <c r="BW381" s="109">
        <f t="shared" si="376"/>
        <v>0</v>
      </c>
      <c r="BZ381" s="109">
        <f t="shared" si="377"/>
        <v>0</v>
      </c>
      <c r="CA381" s="3"/>
      <c r="CB381" s="3"/>
      <c r="CC381" s="3"/>
      <c r="CD381" s="3"/>
      <c r="CE381" s="109">
        <f t="shared" si="378"/>
        <v>0</v>
      </c>
      <c r="CJ381" s="109">
        <f t="shared" si="379"/>
        <v>0</v>
      </c>
      <c r="CQ381" s="109">
        <f t="shared" si="380"/>
        <v>0</v>
      </c>
      <c r="CV381" s="109">
        <f t="shared" si="381"/>
        <v>0</v>
      </c>
      <c r="DA381" s="109">
        <f t="shared" si="382"/>
        <v>0</v>
      </c>
      <c r="DF381" s="109">
        <f t="shared" si="383"/>
        <v>0</v>
      </c>
      <c r="DK381" s="109">
        <f t="shared" si="384"/>
        <v>0</v>
      </c>
      <c r="DP381" s="109">
        <f t="shared" si="385"/>
        <v>0</v>
      </c>
      <c r="DU381" s="109">
        <f t="shared" si="386"/>
        <v>0</v>
      </c>
      <c r="DZ381" s="109">
        <f t="shared" si="387"/>
        <v>0</v>
      </c>
      <c r="EE381" s="109">
        <f t="shared" si="388"/>
        <v>0</v>
      </c>
      <c r="EF381" s="3"/>
      <c r="EG381" s="3"/>
      <c r="EH381" s="3"/>
      <c r="EI381" s="3"/>
      <c r="EJ381" s="109">
        <f t="shared" si="389"/>
        <v>0</v>
      </c>
      <c r="EK381" s="3">
        <f t="shared" si="390"/>
        <v>607</v>
      </c>
      <c r="EL381" t="str">
        <f>+VLOOKUP(A381,'[1]Listado jugadores VALORES'!$A:$D,4,FALSE)</f>
        <v>Volante</v>
      </c>
      <c r="EM381">
        <f>+VLOOKUP(EK381,Clubes!$A:$O,15,FALSE)</f>
        <v>2</v>
      </c>
      <c r="EN381">
        <f>+VLOOKUP(EK381,Clubes!$A:$M,13,FALSE)</f>
        <v>1</v>
      </c>
      <c r="EO381">
        <f t="shared" si="288"/>
        <v>0</v>
      </c>
      <c r="EP381">
        <f t="shared" si="289"/>
        <v>0</v>
      </c>
      <c r="EQ381">
        <f t="shared" si="290"/>
        <v>0</v>
      </c>
      <c r="ER381">
        <f t="shared" si="291"/>
        <v>0</v>
      </c>
      <c r="ES381">
        <f t="shared" si="292"/>
        <v>0</v>
      </c>
      <c r="ET381">
        <f t="shared" si="293"/>
        <v>0</v>
      </c>
      <c r="EU381">
        <f t="shared" si="294"/>
        <v>0</v>
      </c>
      <c r="EV381">
        <f t="shared" si="295"/>
        <v>0</v>
      </c>
      <c r="EW381">
        <f t="shared" si="296"/>
        <v>0</v>
      </c>
      <c r="EX381">
        <f t="shared" si="297"/>
        <v>0</v>
      </c>
      <c r="EY381">
        <f t="shared" si="298"/>
        <v>0</v>
      </c>
      <c r="EZ381">
        <f t="shared" si="299"/>
        <v>0</v>
      </c>
      <c r="FA381">
        <f t="shared" si="300"/>
        <v>0</v>
      </c>
      <c r="FB381">
        <f t="shared" si="301"/>
        <v>0</v>
      </c>
      <c r="FC381">
        <f t="shared" si="302"/>
        <v>0</v>
      </c>
    </row>
    <row r="382" spans="1:159">
      <c r="A382" s="139">
        <v>1854</v>
      </c>
      <c r="B382" s="139" t="s">
        <v>647</v>
      </c>
      <c r="C382" s="139">
        <v>6</v>
      </c>
      <c r="D382">
        <v>1</v>
      </c>
      <c r="E382" s="5">
        <v>7</v>
      </c>
      <c r="F382" s="5">
        <v>42</v>
      </c>
      <c r="G382" s="5">
        <v>1</v>
      </c>
      <c r="H382" s="5">
        <v>90</v>
      </c>
      <c r="K382" s="109">
        <f t="shared" si="369"/>
        <v>0</v>
      </c>
      <c r="M382" s="109">
        <f t="shared" si="370"/>
        <v>0</v>
      </c>
      <c r="X382" s="109">
        <f t="shared" si="371"/>
        <v>0</v>
      </c>
      <c r="AI382" s="109">
        <f t="shared" si="372"/>
        <v>0</v>
      </c>
      <c r="AT382" s="109">
        <f t="shared" si="373"/>
        <v>0</v>
      </c>
      <c r="BA382" s="109">
        <f t="shared" si="374"/>
        <v>0</v>
      </c>
      <c r="BB382" s="113"/>
      <c r="BC382" s="113"/>
      <c r="BD382" s="113"/>
      <c r="BE382" s="113"/>
      <c r="BF382" s="113"/>
      <c r="BG382" s="113"/>
      <c r="BH382" s="113"/>
      <c r="BI382" s="113"/>
      <c r="BJ382" s="113"/>
      <c r="BK382" s="113"/>
      <c r="BL382" s="109">
        <f t="shared" si="375"/>
        <v>0</v>
      </c>
      <c r="BW382" s="109">
        <f t="shared" si="376"/>
        <v>0</v>
      </c>
      <c r="BZ382" s="109">
        <f t="shared" si="377"/>
        <v>0</v>
      </c>
      <c r="CA382" s="3"/>
      <c r="CB382" s="3"/>
      <c r="CC382" s="3"/>
      <c r="CD382" s="3"/>
      <c r="CE382" s="109">
        <f t="shared" si="378"/>
        <v>0</v>
      </c>
      <c r="CJ382" s="109">
        <f t="shared" si="379"/>
        <v>0</v>
      </c>
      <c r="CQ382" s="109">
        <f t="shared" si="380"/>
        <v>0</v>
      </c>
      <c r="CV382" s="109">
        <f t="shared" si="381"/>
        <v>0</v>
      </c>
      <c r="DA382" s="109">
        <f t="shared" si="382"/>
        <v>0</v>
      </c>
      <c r="DF382" s="109">
        <f t="shared" si="383"/>
        <v>0</v>
      </c>
      <c r="DK382" s="109">
        <f t="shared" si="384"/>
        <v>0</v>
      </c>
      <c r="DP382" s="109">
        <f t="shared" si="385"/>
        <v>0</v>
      </c>
      <c r="DU382" s="109">
        <f t="shared" si="386"/>
        <v>0</v>
      </c>
      <c r="DZ382" s="109">
        <f t="shared" si="387"/>
        <v>0</v>
      </c>
      <c r="EE382" s="109">
        <f t="shared" si="388"/>
        <v>0</v>
      </c>
      <c r="EF382" s="3"/>
      <c r="EG382" s="3"/>
      <c r="EH382" s="3"/>
      <c r="EI382" s="3"/>
      <c r="EJ382" s="109">
        <f t="shared" si="389"/>
        <v>0</v>
      </c>
      <c r="EK382" s="3">
        <f t="shared" si="390"/>
        <v>607</v>
      </c>
      <c r="EL382" t="str">
        <f>+VLOOKUP(A382,'[1]Listado jugadores VALORES'!$A:$D,4,FALSE)</f>
        <v>Defensa</v>
      </c>
      <c r="EM382">
        <f>+VLOOKUP(EK382,Clubes!$A:$O,15,FALSE)</f>
        <v>2</v>
      </c>
      <c r="EN382">
        <f>+VLOOKUP(EK382,Clubes!$A:$M,13,FALSE)</f>
        <v>1</v>
      </c>
      <c r="EO382">
        <f t="shared" si="288"/>
        <v>2</v>
      </c>
      <c r="EP382">
        <f t="shared" si="289"/>
        <v>2</v>
      </c>
      <c r="EQ382">
        <f t="shared" si="290"/>
        <v>0</v>
      </c>
      <c r="ER382">
        <f t="shared" si="291"/>
        <v>0</v>
      </c>
      <c r="ES382">
        <f t="shared" si="292"/>
        <v>0</v>
      </c>
      <c r="ET382">
        <f t="shared" si="293"/>
        <v>0</v>
      </c>
      <c r="EU382">
        <f t="shared" si="294"/>
        <v>0</v>
      </c>
      <c r="EV382">
        <f t="shared" si="295"/>
        <v>0</v>
      </c>
      <c r="EW382">
        <f t="shared" si="296"/>
        <v>-1</v>
      </c>
      <c r="EX382">
        <f t="shared" si="297"/>
        <v>0</v>
      </c>
      <c r="EY382">
        <f t="shared" si="298"/>
        <v>0</v>
      </c>
      <c r="EZ382">
        <f t="shared" si="299"/>
        <v>0</v>
      </c>
      <c r="FA382">
        <f t="shared" si="300"/>
        <v>0</v>
      </c>
      <c r="FB382">
        <f t="shared" si="301"/>
        <v>1</v>
      </c>
      <c r="FC382">
        <f t="shared" si="302"/>
        <v>4</v>
      </c>
    </row>
    <row r="383" spans="1:159">
      <c r="A383" s="139">
        <v>1908</v>
      </c>
      <c r="B383" s="139" t="s">
        <v>648</v>
      </c>
      <c r="C383" s="139">
        <v>6</v>
      </c>
      <c r="D383">
        <v>1</v>
      </c>
      <c r="E383" s="5">
        <v>7</v>
      </c>
      <c r="F383" s="5">
        <v>42</v>
      </c>
      <c r="G383" s="5">
        <v>1</v>
      </c>
      <c r="H383" s="5">
        <f>45+35</f>
        <v>80</v>
      </c>
      <c r="K383" s="109">
        <f t="shared" si="369"/>
        <v>0</v>
      </c>
      <c r="M383" s="109">
        <f t="shared" si="370"/>
        <v>0</v>
      </c>
      <c r="N383" s="4">
        <v>13</v>
      </c>
      <c r="O383" s="4">
        <v>48</v>
      </c>
      <c r="P383" s="4">
        <f>45+19</f>
        <v>64</v>
      </c>
      <c r="X383" s="109">
        <f t="shared" si="371"/>
        <v>3</v>
      </c>
      <c r="Y383" s="3">
        <v>1</v>
      </c>
      <c r="Z383" s="3">
        <v>1</v>
      </c>
      <c r="AA383" s="3">
        <v>1</v>
      </c>
      <c r="AI383" s="109">
        <f t="shared" si="372"/>
        <v>3</v>
      </c>
      <c r="AJ383" s="3">
        <v>2</v>
      </c>
      <c r="AK383" s="3">
        <v>2</v>
      </c>
      <c r="AL383" s="3">
        <v>2</v>
      </c>
      <c r="AT383" s="109">
        <f t="shared" si="373"/>
        <v>3</v>
      </c>
      <c r="AU383" s="3">
        <v>1</v>
      </c>
      <c r="AV383" s="3">
        <v>587</v>
      </c>
      <c r="BA383" s="109">
        <f t="shared" si="374"/>
        <v>1</v>
      </c>
      <c r="BB383" s="113">
        <v>0</v>
      </c>
      <c r="BC383" s="113">
        <v>1</v>
      </c>
      <c r="BD383" s="113">
        <v>0</v>
      </c>
      <c r="BE383" s="113"/>
      <c r="BF383" s="113"/>
      <c r="BG383" s="113"/>
      <c r="BH383" s="113"/>
      <c r="BI383" s="113"/>
      <c r="BJ383" s="113"/>
      <c r="BK383" s="113"/>
      <c r="BL383" s="109">
        <f t="shared" si="375"/>
        <v>1</v>
      </c>
      <c r="BN383" s="3">
        <v>1</v>
      </c>
      <c r="BW383" s="109">
        <f t="shared" si="376"/>
        <v>1</v>
      </c>
      <c r="BZ383" s="109">
        <f t="shared" si="377"/>
        <v>0</v>
      </c>
      <c r="CA383" s="3"/>
      <c r="CB383" s="3"/>
      <c r="CC383" s="3"/>
      <c r="CD383" s="3"/>
      <c r="CE383" s="109">
        <f t="shared" si="378"/>
        <v>0</v>
      </c>
      <c r="CJ383" s="109">
        <f t="shared" si="379"/>
        <v>0</v>
      </c>
      <c r="CM383" s="4">
        <v>48</v>
      </c>
      <c r="CQ383" s="109">
        <f t="shared" si="380"/>
        <v>1</v>
      </c>
      <c r="CR383" s="4">
        <v>3</v>
      </c>
      <c r="CV383" s="109">
        <f t="shared" si="381"/>
        <v>1</v>
      </c>
      <c r="DA383" s="109">
        <f t="shared" si="382"/>
        <v>0</v>
      </c>
      <c r="DF383" s="109">
        <f t="shared" si="383"/>
        <v>0</v>
      </c>
      <c r="DK383" s="109">
        <f t="shared" si="384"/>
        <v>0</v>
      </c>
      <c r="DP383" s="109">
        <f t="shared" si="385"/>
        <v>0</v>
      </c>
      <c r="DU383" s="109">
        <f t="shared" si="386"/>
        <v>0</v>
      </c>
      <c r="DZ383" s="109">
        <f t="shared" si="387"/>
        <v>0</v>
      </c>
      <c r="EE383" s="109">
        <f t="shared" si="388"/>
        <v>0</v>
      </c>
      <c r="EF383" s="3"/>
      <c r="EG383" s="3"/>
      <c r="EH383" s="3"/>
      <c r="EI383" s="3"/>
      <c r="EJ383" s="109">
        <f t="shared" si="389"/>
        <v>0</v>
      </c>
      <c r="EK383" s="3">
        <f t="shared" si="390"/>
        <v>607</v>
      </c>
      <c r="EL383" t="str">
        <f>+VLOOKUP(A383,'[1]Listado jugadores VALORES'!$A:$D,4,FALSE)</f>
        <v>Delantero</v>
      </c>
      <c r="EM383">
        <f>+VLOOKUP(EK383,Clubes!$A:$O,15,FALSE)</f>
        <v>2</v>
      </c>
      <c r="EN383">
        <f>+VLOOKUP(EK383,Clubes!$A:$M,13,FALSE)</f>
        <v>1</v>
      </c>
      <c r="EO383">
        <f t="shared" si="288"/>
        <v>2</v>
      </c>
      <c r="EP383">
        <f t="shared" si="289"/>
        <v>2</v>
      </c>
      <c r="EQ383">
        <f t="shared" si="290"/>
        <v>0</v>
      </c>
      <c r="ER383">
        <f t="shared" si="291"/>
        <v>0</v>
      </c>
      <c r="ES383">
        <f t="shared" si="292"/>
        <v>11</v>
      </c>
      <c r="ET383">
        <f t="shared" si="293"/>
        <v>0</v>
      </c>
      <c r="EU383">
        <f t="shared" si="294"/>
        <v>3</v>
      </c>
      <c r="EV383">
        <f t="shared" si="295"/>
        <v>0</v>
      </c>
      <c r="EW383">
        <f t="shared" si="296"/>
        <v>0</v>
      </c>
      <c r="EX383">
        <f t="shared" si="297"/>
        <v>0</v>
      </c>
      <c r="EY383">
        <f t="shared" si="298"/>
        <v>0</v>
      </c>
      <c r="EZ383">
        <f t="shared" si="299"/>
        <v>0</v>
      </c>
      <c r="FA383">
        <f t="shared" si="300"/>
        <v>0</v>
      </c>
      <c r="FB383">
        <f t="shared" si="301"/>
        <v>1</v>
      </c>
      <c r="FC383">
        <f t="shared" si="302"/>
        <v>19</v>
      </c>
    </row>
    <row r="384" spans="1:159">
      <c r="A384" s="139">
        <v>323</v>
      </c>
      <c r="B384" s="139" t="s">
        <v>649</v>
      </c>
      <c r="C384" s="139">
        <v>6</v>
      </c>
      <c r="D384">
        <v>1</v>
      </c>
      <c r="E384" s="5">
        <v>7</v>
      </c>
      <c r="F384" s="5">
        <v>42</v>
      </c>
      <c r="G384" s="5">
        <v>1</v>
      </c>
      <c r="H384" s="5">
        <v>90</v>
      </c>
      <c r="K384" s="109">
        <f t="shared" si="369"/>
        <v>0</v>
      </c>
      <c r="M384" s="109">
        <f t="shared" si="370"/>
        <v>0</v>
      </c>
      <c r="X384" s="109">
        <f t="shared" si="371"/>
        <v>0</v>
      </c>
      <c r="AI384" s="109">
        <f t="shared" si="372"/>
        <v>0</v>
      </c>
      <c r="AT384" s="109">
        <f t="shared" si="373"/>
        <v>0</v>
      </c>
      <c r="BA384" s="109">
        <f t="shared" si="374"/>
        <v>0</v>
      </c>
      <c r="BB384" s="113"/>
      <c r="BC384" s="113"/>
      <c r="BD384" s="113"/>
      <c r="BE384" s="113"/>
      <c r="BF384" s="113"/>
      <c r="BG384" s="113"/>
      <c r="BH384" s="113"/>
      <c r="BI384" s="113"/>
      <c r="BJ384" s="113"/>
      <c r="BK384" s="113"/>
      <c r="BL384" s="109">
        <f t="shared" si="375"/>
        <v>0</v>
      </c>
      <c r="BW384" s="109">
        <f t="shared" si="376"/>
        <v>0</v>
      </c>
      <c r="BZ384" s="109">
        <f t="shared" si="377"/>
        <v>0</v>
      </c>
      <c r="CA384" s="3"/>
      <c r="CB384" s="3"/>
      <c r="CC384" s="3"/>
      <c r="CD384" s="3"/>
      <c r="CE384" s="109">
        <f t="shared" si="378"/>
        <v>0</v>
      </c>
      <c r="CJ384" s="109">
        <f t="shared" si="379"/>
        <v>0</v>
      </c>
      <c r="CQ384" s="109">
        <f t="shared" si="380"/>
        <v>0</v>
      </c>
      <c r="CV384" s="109">
        <f t="shared" si="381"/>
        <v>0</v>
      </c>
      <c r="DA384" s="109">
        <f t="shared" si="382"/>
        <v>0</v>
      </c>
      <c r="DF384" s="109">
        <f t="shared" si="383"/>
        <v>0</v>
      </c>
      <c r="DK384" s="109">
        <f t="shared" si="384"/>
        <v>0</v>
      </c>
      <c r="DP384" s="109">
        <f t="shared" si="385"/>
        <v>0</v>
      </c>
      <c r="DU384" s="109">
        <f t="shared" si="386"/>
        <v>0</v>
      </c>
      <c r="DZ384" s="109">
        <f t="shared" si="387"/>
        <v>0</v>
      </c>
      <c r="EE384" s="109">
        <f t="shared" si="388"/>
        <v>0</v>
      </c>
      <c r="EF384" s="3"/>
      <c r="EG384" s="3"/>
      <c r="EH384" s="3"/>
      <c r="EI384" s="3"/>
      <c r="EJ384" s="109">
        <f t="shared" si="389"/>
        <v>0</v>
      </c>
      <c r="EK384" s="3">
        <f t="shared" si="390"/>
        <v>607</v>
      </c>
      <c r="EL384" t="str">
        <f>+VLOOKUP(A384,'[1]Listado jugadores VALORES'!$A:$D,4,FALSE)</f>
        <v>Defensa</v>
      </c>
      <c r="EM384">
        <f>+VLOOKUP(EK384,Clubes!$A:$O,15,FALSE)</f>
        <v>2</v>
      </c>
      <c r="EN384">
        <f>+VLOOKUP(EK384,Clubes!$A:$M,13,FALSE)</f>
        <v>1</v>
      </c>
      <c r="EO384">
        <f t="shared" si="288"/>
        <v>2</v>
      </c>
      <c r="EP384">
        <f t="shared" si="289"/>
        <v>2</v>
      </c>
      <c r="EQ384">
        <f t="shared" si="290"/>
        <v>0</v>
      </c>
      <c r="ER384">
        <f t="shared" si="291"/>
        <v>0</v>
      </c>
      <c r="ES384">
        <f t="shared" si="292"/>
        <v>0</v>
      </c>
      <c r="ET384">
        <f t="shared" si="293"/>
        <v>0</v>
      </c>
      <c r="EU384">
        <f t="shared" si="294"/>
        <v>0</v>
      </c>
      <c r="EV384">
        <f t="shared" si="295"/>
        <v>0</v>
      </c>
      <c r="EW384">
        <f t="shared" si="296"/>
        <v>-1</v>
      </c>
      <c r="EX384">
        <f t="shared" si="297"/>
        <v>0</v>
      </c>
      <c r="EY384">
        <f t="shared" si="298"/>
        <v>0</v>
      </c>
      <c r="EZ384">
        <f t="shared" si="299"/>
        <v>0</v>
      </c>
      <c r="FA384">
        <f t="shared" si="300"/>
        <v>0</v>
      </c>
      <c r="FB384">
        <f t="shared" si="301"/>
        <v>1</v>
      </c>
      <c r="FC384">
        <f t="shared" si="302"/>
        <v>4</v>
      </c>
    </row>
    <row r="385" spans="1:159">
      <c r="A385" s="139">
        <v>391</v>
      </c>
      <c r="B385" s="139" t="s">
        <v>650</v>
      </c>
      <c r="C385" s="139">
        <v>6</v>
      </c>
      <c r="D385">
        <v>1</v>
      </c>
      <c r="E385" s="5">
        <v>7</v>
      </c>
      <c r="F385" s="5">
        <v>42</v>
      </c>
      <c r="G385" s="5">
        <v>3</v>
      </c>
      <c r="K385" s="109">
        <f t="shared" si="369"/>
        <v>0</v>
      </c>
      <c r="M385" s="109">
        <f t="shared" si="370"/>
        <v>0</v>
      </c>
      <c r="X385" s="109">
        <f t="shared" si="371"/>
        <v>0</v>
      </c>
      <c r="AI385" s="109">
        <f t="shared" si="372"/>
        <v>0</v>
      </c>
      <c r="AT385" s="109">
        <f t="shared" si="373"/>
        <v>0</v>
      </c>
      <c r="BA385" s="109">
        <f t="shared" si="374"/>
        <v>0</v>
      </c>
      <c r="BB385" s="113"/>
      <c r="BC385" s="113"/>
      <c r="BD385" s="113"/>
      <c r="BE385" s="113"/>
      <c r="BF385" s="113"/>
      <c r="BG385" s="113"/>
      <c r="BH385" s="113"/>
      <c r="BI385" s="113"/>
      <c r="BJ385" s="113"/>
      <c r="BK385" s="113"/>
      <c r="BL385" s="109">
        <f t="shared" si="375"/>
        <v>0</v>
      </c>
      <c r="BW385" s="109">
        <f t="shared" si="376"/>
        <v>0</v>
      </c>
      <c r="BZ385" s="109">
        <f t="shared" si="377"/>
        <v>0</v>
      </c>
      <c r="CA385" s="3"/>
      <c r="CB385" s="3"/>
      <c r="CC385" s="3"/>
      <c r="CD385" s="3"/>
      <c r="CE385" s="109">
        <f t="shared" si="378"/>
        <v>0</v>
      </c>
      <c r="CJ385" s="109">
        <f t="shared" si="379"/>
        <v>0</v>
      </c>
      <c r="CQ385" s="109">
        <f t="shared" si="380"/>
        <v>0</v>
      </c>
      <c r="CV385" s="109">
        <f t="shared" si="381"/>
        <v>0</v>
      </c>
      <c r="DA385" s="109">
        <f t="shared" si="382"/>
        <v>0</v>
      </c>
      <c r="DF385" s="109">
        <f t="shared" si="383"/>
        <v>0</v>
      </c>
      <c r="DK385" s="109">
        <f t="shared" si="384"/>
        <v>0</v>
      </c>
      <c r="DP385" s="109">
        <f t="shared" si="385"/>
        <v>0</v>
      </c>
      <c r="DU385" s="109">
        <f t="shared" si="386"/>
        <v>0</v>
      </c>
      <c r="DZ385" s="109">
        <f t="shared" si="387"/>
        <v>0</v>
      </c>
      <c r="EE385" s="109">
        <f t="shared" si="388"/>
        <v>0</v>
      </c>
      <c r="EF385" s="3"/>
      <c r="EG385" s="3"/>
      <c r="EH385" s="3"/>
      <c r="EI385" s="3"/>
      <c r="EJ385" s="109">
        <f t="shared" si="389"/>
        <v>0</v>
      </c>
      <c r="EK385" s="3">
        <f t="shared" si="390"/>
        <v>607</v>
      </c>
      <c r="EL385" t="str">
        <f>+VLOOKUP(A385,'[1]Listado jugadores VALORES'!$A:$D,4,FALSE)</f>
        <v>Defensa</v>
      </c>
      <c r="EM385">
        <f>+VLOOKUP(EK385,Clubes!$A:$O,15,FALSE)</f>
        <v>2</v>
      </c>
      <c r="EN385">
        <f>+VLOOKUP(EK385,Clubes!$A:$M,13,FALSE)</f>
        <v>1</v>
      </c>
      <c r="EO385">
        <f t="shared" si="288"/>
        <v>0</v>
      </c>
      <c r="EP385">
        <f t="shared" si="289"/>
        <v>0</v>
      </c>
      <c r="EQ385">
        <f t="shared" si="290"/>
        <v>0</v>
      </c>
      <c r="ER385">
        <f t="shared" si="291"/>
        <v>0</v>
      </c>
      <c r="ES385">
        <f t="shared" si="292"/>
        <v>0</v>
      </c>
      <c r="ET385">
        <f t="shared" si="293"/>
        <v>0</v>
      </c>
      <c r="EU385">
        <f t="shared" si="294"/>
        <v>0</v>
      </c>
      <c r="EV385">
        <f t="shared" si="295"/>
        <v>0</v>
      </c>
      <c r="EW385">
        <f t="shared" si="296"/>
        <v>0</v>
      </c>
      <c r="EX385">
        <f t="shared" si="297"/>
        <v>0</v>
      </c>
      <c r="EY385">
        <f t="shared" si="298"/>
        <v>0</v>
      </c>
      <c r="EZ385">
        <f t="shared" si="299"/>
        <v>0</v>
      </c>
      <c r="FA385">
        <f t="shared" si="300"/>
        <v>0</v>
      </c>
      <c r="FB385">
        <f t="shared" si="301"/>
        <v>0</v>
      </c>
      <c r="FC385">
        <f t="shared" si="302"/>
        <v>0</v>
      </c>
    </row>
    <row r="386" spans="1:159">
      <c r="A386" s="139">
        <v>1844</v>
      </c>
      <c r="B386" s="139" t="s">
        <v>651</v>
      </c>
      <c r="C386" s="139">
        <v>6</v>
      </c>
      <c r="D386">
        <v>1</v>
      </c>
      <c r="E386" s="5">
        <v>7</v>
      </c>
      <c r="F386" s="5">
        <v>42</v>
      </c>
      <c r="G386" s="5">
        <v>3</v>
      </c>
      <c r="K386" s="109">
        <f t="shared" si="369"/>
        <v>0</v>
      </c>
      <c r="M386" s="109">
        <f t="shared" si="370"/>
        <v>0</v>
      </c>
      <c r="X386" s="109">
        <f t="shared" si="371"/>
        <v>0</v>
      </c>
      <c r="AI386" s="109">
        <f t="shared" si="372"/>
        <v>0</v>
      </c>
      <c r="AT386" s="109">
        <f t="shared" si="373"/>
        <v>0</v>
      </c>
      <c r="BA386" s="109">
        <f t="shared" si="374"/>
        <v>0</v>
      </c>
      <c r="BB386" s="113"/>
      <c r="BC386" s="113"/>
      <c r="BD386" s="113"/>
      <c r="BE386" s="113"/>
      <c r="BF386" s="113"/>
      <c r="BG386" s="113"/>
      <c r="BH386" s="113"/>
      <c r="BI386" s="113"/>
      <c r="BJ386" s="113"/>
      <c r="BK386" s="113"/>
      <c r="BL386" s="109">
        <f t="shared" si="375"/>
        <v>0</v>
      </c>
      <c r="BW386" s="109">
        <f t="shared" si="376"/>
        <v>0</v>
      </c>
      <c r="BZ386" s="109">
        <f t="shared" si="377"/>
        <v>0</v>
      </c>
      <c r="CA386" s="3"/>
      <c r="CB386" s="3"/>
      <c r="CC386" s="3"/>
      <c r="CD386" s="3"/>
      <c r="CE386" s="109">
        <f t="shared" si="378"/>
        <v>0</v>
      </c>
      <c r="CJ386" s="109">
        <f t="shared" si="379"/>
        <v>0</v>
      </c>
      <c r="CQ386" s="109">
        <f t="shared" si="380"/>
        <v>0</v>
      </c>
      <c r="CV386" s="109">
        <f t="shared" si="381"/>
        <v>0</v>
      </c>
      <c r="DA386" s="109">
        <f t="shared" si="382"/>
        <v>0</v>
      </c>
      <c r="DF386" s="109">
        <f t="shared" si="383"/>
        <v>0</v>
      </c>
      <c r="DK386" s="109">
        <f t="shared" si="384"/>
        <v>0</v>
      </c>
      <c r="DP386" s="109">
        <f t="shared" si="385"/>
        <v>0</v>
      </c>
      <c r="DU386" s="109">
        <f t="shared" si="386"/>
        <v>0</v>
      </c>
      <c r="DZ386" s="109">
        <f t="shared" si="387"/>
        <v>0</v>
      </c>
      <c r="EE386" s="109">
        <f t="shared" si="388"/>
        <v>0</v>
      </c>
      <c r="EF386" s="3"/>
      <c r="EG386" s="3"/>
      <c r="EH386" s="3"/>
      <c r="EI386" s="3"/>
      <c r="EJ386" s="109">
        <f t="shared" si="389"/>
        <v>0</v>
      </c>
      <c r="EK386" s="3">
        <f t="shared" si="390"/>
        <v>607</v>
      </c>
      <c r="EL386" t="str">
        <f>+VLOOKUP(A386,'[1]Listado jugadores VALORES'!$A:$D,4,FALSE)</f>
        <v>Volante</v>
      </c>
      <c r="EM386">
        <f>+VLOOKUP(EK386,Clubes!$A:$O,15,FALSE)</f>
        <v>2</v>
      </c>
      <c r="EN386">
        <f>+VLOOKUP(EK386,Clubes!$A:$M,13,FALSE)</f>
        <v>1</v>
      </c>
      <c r="EO386">
        <f t="shared" si="288"/>
        <v>0</v>
      </c>
      <c r="EP386">
        <f t="shared" si="289"/>
        <v>0</v>
      </c>
      <c r="EQ386">
        <f t="shared" si="290"/>
        <v>0</v>
      </c>
      <c r="ER386">
        <f t="shared" si="291"/>
        <v>0</v>
      </c>
      <c r="ES386">
        <f t="shared" si="292"/>
        <v>0</v>
      </c>
      <c r="ET386">
        <f t="shared" si="293"/>
        <v>0</v>
      </c>
      <c r="EU386">
        <f t="shared" si="294"/>
        <v>0</v>
      </c>
      <c r="EV386">
        <f t="shared" si="295"/>
        <v>0</v>
      </c>
      <c r="EW386">
        <f t="shared" si="296"/>
        <v>0</v>
      </c>
      <c r="EX386">
        <f t="shared" si="297"/>
        <v>0</v>
      </c>
      <c r="EY386">
        <f t="shared" si="298"/>
        <v>0</v>
      </c>
      <c r="EZ386">
        <f t="shared" si="299"/>
        <v>0</v>
      </c>
      <c r="FA386">
        <f t="shared" si="300"/>
        <v>0</v>
      </c>
      <c r="FB386">
        <f t="shared" si="301"/>
        <v>0</v>
      </c>
      <c r="FC386">
        <f t="shared" si="302"/>
        <v>0</v>
      </c>
    </row>
    <row r="387" spans="1:159">
      <c r="A387" s="139">
        <v>423</v>
      </c>
      <c r="B387" s="139" t="s">
        <v>652</v>
      </c>
      <c r="C387" s="139">
        <v>6</v>
      </c>
      <c r="D387">
        <v>1</v>
      </c>
      <c r="E387" s="5">
        <v>7</v>
      </c>
      <c r="F387" s="5">
        <v>42</v>
      </c>
      <c r="G387" s="5">
        <v>1</v>
      </c>
      <c r="H387" s="5">
        <v>90</v>
      </c>
      <c r="K387" s="109">
        <f t="shared" si="369"/>
        <v>0</v>
      </c>
      <c r="M387" s="109">
        <f t="shared" si="370"/>
        <v>0</v>
      </c>
      <c r="X387" s="109">
        <f t="shared" si="371"/>
        <v>0</v>
      </c>
      <c r="AI387" s="109">
        <f t="shared" si="372"/>
        <v>0</v>
      </c>
      <c r="AT387" s="109">
        <f t="shared" si="373"/>
        <v>0</v>
      </c>
      <c r="BA387" s="109">
        <f t="shared" si="374"/>
        <v>0</v>
      </c>
      <c r="BB387" s="113"/>
      <c r="BC387" s="113"/>
      <c r="BD387" s="113"/>
      <c r="BE387" s="113"/>
      <c r="BF387" s="113"/>
      <c r="BG387" s="113"/>
      <c r="BH387" s="113"/>
      <c r="BI387" s="113"/>
      <c r="BJ387" s="113"/>
      <c r="BK387" s="113"/>
      <c r="BL387" s="109">
        <f t="shared" si="375"/>
        <v>0</v>
      </c>
      <c r="BW387" s="109">
        <f t="shared" si="376"/>
        <v>0</v>
      </c>
      <c r="BZ387" s="109">
        <f t="shared" si="377"/>
        <v>0</v>
      </c>
      <c r="CA387" s="3"/>
      <c r="CB387" s="3"/>
      <c r="CC387" s="3"/>
      <c r="CD387" s="3"/>
      <c r="CE387" s="109">
        <f t="shared" si="378"/>
        <v>0</v>
      </c>
      <c r="CJ387" s="109">
        <f t="shared" si="379"/>
        <v>0</v>
      </c>
      <c r="CQ387" s="109">
        <f t="shared" si="380"/>
        <v>0</v>
      </c>
      <c r="CV387" s="109">
        <f t="shared" si="381"/>
        <v>0</v>
      </c>
      <c r="DA387" s="109">
        <f t="shared" si="382"/>
        <v>0</v>
      </c>
      <c r="DF387" s="109">
        <f t="shared" si="383"/>
        <v>0</v>
      </c>
      <c r="DK387" s="109">
        <f t="shared" si="384"/>
        <v>0</v>
      </c>
      <c r="DP387" s="109">
        <f t="shared" si="385"/>
        <v>0</v>
      </c>
      <c r="DU387" s="109">
        <f t="shared" si="386"/>
        <v>0</v>
      </c>
      <c r="DZ387" s="109">
        <f t="shared" si="387"/>
        <v>0</v>
      </c>
      <c r="EE387" s="109">
        <f t="shared" si="388"/>
        <v>0</v>
      </c>
      <c r="EF387" s="3"/>
      <c r="EG387" s="3"/>
      <c r="EH387" s="3"/>
      <c r="EI387" s="3"/>
      <c r="EJ387" s="109">
        <f t="shared" si="389"/>
        <v>0</v>
      </c>
      <c r="EK387" s="3">
        <f t="shared" si="390"/>
        <v>607</v>
      </c>
      <c r="EL387" t="str">
        <f>+VLOOKUP(A387,'[1]Listado jugadores VALORES'!$A:$D,4,FALSE)</f>
        <v>Defensa</v>
      </c>
      <c r="EM387">
        <f>+VLOOKUP(EK387,Clubes!$A:$O,15,FALSE)</f>
        <v>2</v>
      </c>
      <c r="EN387">
        <f>+VLOOKUP(EK387,Clubes!$A:$M,13,FALSE)</f>
        <v>1</v>
      </c>
      <c r="EO387">
        <f t="shared" si="288"/>
        <v>2</v>
      </c>
      <c r="EP387">
        <f t="shared" si="289"/>
        <v>2</v>
      </c>
      <c r="EQ387">
        <f t="shared" si="290"/>
        <v>0</v>
      </c>
      <c r="ER387">
        <f t="shared" si="291"/>
        <v>0</v>
      </c>
      <c r="ES387">
        <f t="shared" si="292"/>
        <v>0</v>
      </c>
      <c r="ET387">
        <f t="shared" si="293"/>
        <v>0</v>
      </c>
      <c r="EU387">
        <f t="shared" si="294"/>
        <v>0</v>
      </c>
      <c r="EV387">
        <f t="shared" si="295"/>
        <v>0</v>
      </c>
      <c r="EW387">
        <f t="shared" si="296"/>
        <v>-1</v>
      </c>
      <c r="EX387">
        <f t="shared" si="297"/>
        <v>0</v>
      </c>
      <c r="EY387">
        <f t="shared" si="298"/>
        <v>0</v>
      </c>
      <c r="EZ387">
        <f t="shared" si="299"/>
        <v>0</v>
      </c>
      <c r="FA387">
        <f t="shared" si="300"/>
        <v>0</v>
      </c>
      <c r="FB387">
        <f t="shared" si="301"/>
        <v>1</v>
      </c>
      <c r="FC387">
        <f t="shared" si="302"/>
        <v>4</v>
      </c>
    </row>
    <row r="388" spans="1:159">
      <c r="A388" s="139">
        <v>459</v>
      </c>
      <c r="B388" s="139" t="s">
        <v>653</v>
      </c>
      <c r="C388" s="139">
        <v>6</v>
      </c>
      <c r="D388">
        <v>1</v>
      </c>
      <c r="E388" s="5">
        <v>7</v>
      </c>
      <c r="F388" s="5">
        <v>42</v>
      </c>
      <c r="G388" s="5">
        <v>3</v>
      </c>
      <c r="K388" s="109">
        <f t="shared" si="369"/>
        <v>0</v>
      </c>
      <c r="M388" s="109">
        <f t="shared" si="370"/>
        <v>0</v>
      </c>
      <c r="X388" s="109">
        <f t="shared" si="371"/>
        <v>0</v>
      </c>
      <c r="AI388" s="109">
        <f t="shared" si="372"/>
        <v>0</v>
      </c>
      <c r="AT388" s="109">
        <f t="shared" si="373"/>
        <v>0</v>
      </c>
      <c r="BA388" s="109">
        <f t="shared" si="374"/>
        <v>0</v>
      </c>
      <c r="BB388" s="113"/>
      <c r="BC388" s="113"/>
      <c r="BD388" s="113"/>
      <c r="BE388" s="113"/>
      <c r="BF388" s="113"/>
      <c r="BG388" s="113"/>
      <c r="BH388" s="113"/>
      <c r="BI388" s="113"/>
      <c r="BJ388" s="113"/>
      <c r="BK388" s="113"/>
      <c r="BL388" s="109">
        <f t="shared" si="375"/>
        <v>0</v>
      </c>
      <c r="BW388" s="109">
        <f t="shared" si="376"/>
        <v>0</v>
      </c>
      <c r="BZ388" s="109">
        <f t="shared" si="377"/>
        <v>0</v>
      </c>
      <c r="CA388" s="3"/>
      <c r="CB388" s="3"/>
      <c r="CC388" s="3"/>
      <c r="CD388" s="3"/>
      <c r="CE388" s="109">
        <f t="shared" si="378"/>
        <v>0</v>
      </c>
      <c r="CJ388" s="109">
        <f t="shared" si="379"/>
        <v>0</v>
      </c>
      <c r="CQ388" s="109">
        <f t="shared" si="380"/>
        <v>0</v>
      </c>
      <c r="CV388" s="109">
        <f t="shared" si="381"/>
        <v>0</v>
      </c>
      <c r="DA388" s="109">
        <f t="shared" si="382"/>
        <v>0</v>
      </c>
      <c r="DF388" s="109">
        <f t="shared" si="383"/>
        <v>0</v>
      </c>
      <c r="DK388" s="109">
        <f t="shared" si="384"/>
        <v>0</v>
      </c>
      <c r="DP388" s="109">
        <f t="shared" si="385"/>
        <v>0</v>
      </c>
      <c r="DU388" s="109">
        <f t="shared" si="386"/>
        <v>0</v>
      </c>
      <c r="DZ388" s="109">
        <f t="shared" si="387"/>
        <v>0</v>
      </c>
      <c r="EE388" s="109">
        <f t="shared" si="388"/>
        <v>0</v>
      </c>
      <c r="EF388" s="3"/>
      <c r="EG388" s="3"/>
      <c r="EH388" s="3"/>
      <c r="EI388" s="3"/>
      <c r="EJ388" s="109">
        <f t="shared" si="389"/>
        <v>0</v>
      </c>
      <c r="EK388" s="3">
        <f t="shared" si="390"/>
        <v>607</v>
      </c>
      <c r="EL388" t="str">
        <f>+VLOOKUP(A388,'[1]Listado jugadores VALORES'!$A:$D,4,FALSE)</f>
        <v>Delantero</v>
      </c>
      <c r="EM388">
        <f>+VLOOKUP(EK388,Clubes!$A:$O,15,FALSE)</f>
        <v>2</v>
      </c>
      <c r="EN388">
        <f>+VLOOKUP(EK388,Clubes!$A:$M,13,FALSE)</f>
        <v>1</v>
      </c>
      <c r="EO388">
        <f t="shared" ref="EO388:EO451" si="391">IF(G388=1,2,IF(G388=2,1,0))</f>
        <v>0</v>
      </c>
      <c r="EP388">
        <f t="shared" ref="EP388:EP451" si="392">+IF(H388=0,0,IF(H388&gt;=60,2,IF(H388&lt;60,1)))</f>
        <v>0</v>
      </c>
      <c r="EQ388">
        <f t="shared" ref="EQ388:EQ451" si="393">+IF(K388=0,0,IF(K388=1,-1,-2))</f>
        <v>0</v>
      </c>
      <c r="ER388">
        <f t="shared" ref="ER388:ER451" si="394">IF(AND(M388=1,K388=0),-3,IF(AND(M388=1,K388=1),-3,0))</f>
        <v>0</v>
      </c>
      <c r="ES388">
        <f t="shared" ref="ES388:ES451" si="395">+IF(EL388="Portero",X388*7,IF(EL388="Defensa",X388*6,IF(EL388="Volante",X388*5,IF(EL388="Delantero",X388*4,0))))-CQ388</f>
        <v>0</v>
      </c>
      <c r="ET388">
        <f t="shared" ref="ET388:ET451" si="396">+IF(Y388=2,1,IF(Z388=2,1,IF(AA388=2,1,IF(AB388=2,1,IF(AC388=2,1,0)))))</f>
        <v>0</v>
      </c>
      <c r="EU388">
        <f t="shared" ref="EU388:EU451" si="397">+IF(EL388="Portero",BA388*5,IF(EL388="Defensa",BA388*4,IF(EL388="Volante",BA388*3,IF(EL388="Delantero",BA388*3,0))))</f>
        <v>0</v>
      </c>
      <c r="EV388">
        <f t="shared" ref="EV388:EV451" si="398">+IF(CE388&gt;0,CE388*-2,0)</f>
        <v>0</v>
      </c>
      <c r="EW388">
        <f t="shared" ref="EW388:EW451" si="399">+IF(AND(H388&gt;60,EM388=1,EL388="Portero"),-1,IF(AND(H388&gt;60,EM388=1,EL388="Defensa"),-1,IF(AND(H388&gt;60,EM388=2,EL388="Portero"),-1,IF(AND(H388&gt;60,EM388=2,EL388="Defensa"),-1,IF(AND(H388&gt;60,EM388&gt;2,EL388="Portero"),-2,IF(AND(H388&gt;60,EM388&gt;2,EL388="Defensa"),-2,0))))))</f>
        <v>0</v>
      </c>
      <c r="EX388">
        <f t="shared" ref="EX388:EX451" si="400">+IF(AND(EN388=1,DA388&gt;0,DB388&lt;4),-1,IF(AND(EN388=1,DA388&gt;0,DB388&gt;3),-2,IF(AND(EN388=2,DA388&gt;0,DB388&lt;4),-2,IF(AND(EN388=2,DA388&gt;0,DB388&gt;3),-3,IF(AND(EN388=3,DA388&gt;0,DB388&lt;4),-2,IF(AND(EN388=3,DA388&gt;0,DB388&gt;3),-3,0))))))</f>
        <v>0</v>
      </c>
      <c r="EY388">
        <f t="shared" ref="EY388:EY451" si="401">+IF(OR(EF388=1,EF388=2,EF388=3,EF388=4,EF388=5),4,0)+IF(OR(EG388=1,EG388=2,EG388=3,EG388=4,EG388=5),4,0)</f>
        <v>0</v>
      </c>
      <c r="EZ388">
        <f t="shared" ref="EZ388:EZ451" si="402">+IF(DK388&gt;0,DK388*-1,0)</f>
        <v>0</v>
      </c>
      <c r="FA388">
        <f t="shared" ref="FA388:FA451" si="403">+IF(AND(H388&gt;60,EM388=0,EL388="Portero"),3,IF(AND(H388&gt;60,EM388=0,EL388="Defensa"),2,IF(AND(H388&gt;60,EM388=0,EL388="Volante"),1,0)))</f>
        <v>0</v>
      </c>
      <c r="FB388">
        <f t="shared" ref="FB388:FB451" si="404">IF(AND(H388&gt;=60,EN388=1,D388=1),1,IF(AND(H388&gt;=60,EN388=1,D388=2),2,IF(AND(H388&gt;=60,EN388=3,D388=2),-1,IF(AND(H388&gt;=60,EN388=3,D388=1),-2,IF(AND(H388&lt;60,EN388=1,D388=1,X388&gt;0),1,IF(AND(H388&lt;60,EN388=1,D388=2,X388&gt;0),2,0))))))</f>
        <v>0</v>
      </c>
      <c r="FC388">
        <f t="shared" ref="FC388:FC451" si="405">SUM(EO388:FB388)</f>
        <v>0</v>
      </c>
    </row>
    <row r="389" spans="1:159">
      <c r="A389" s="139">
        <v>1935</v>
      </c>
      <c r="B389" s="139" t="s">
        <v>654</v>
      </c>
      <c r="C389" s="139">
        <v>6</v>
      </c>
      <c r="D389">
        <v>1</v>
      </c>
      <c r="E389" s="5">
        <v>7</v>
      </c>
      <c r="F389" s="5">
        <v>42</v>
      </c>
      <c r="G389" s="5">
        <v>3</v>
      </c>
      <c r="K389" s="109">
        <f t="shared" si="369"/>
        <v>0</v>
      </c>
      <c r="M389" s="109">
        <f t="shared" si="370"/>
        <v>0</v>
      </c>
      <c r="X389" s="109">
        <f t="shared" si="371"/>
        <v>0</v>
      </c>
      <c r="AI389" s="109">
        <f t="shared" si="372"/>
        <v>0</v>
      </c>
      <c r="AT389" s="109">
        <f t="shared" si="373"/>
        <v>0</v>
      </c>
      <c r="BA389" s="109">
        <f t="shared" si="374"/>
        <v>0</v>
      </c>
      <c r="BB389" s="113"/>
      <c r="BC389" s="113"/>
      <c r="BD389" s="113"/>
      <c r="BE389" s="113"/>
      <c r="BF389" s="113"/>
      <c r="BG389" s="113"/>
      <c r="BH389" s="113"/>
      <c r="BI389" s="113"/>
      <c r="BJ389" s="113"/>
      <c r="BK389" s="113"/>
      <c r="BL389" s="109">
        <f t="shared" si="375"/>
        <v>0</v>
      </c>
      <c r="BW389" s="109">
        <f t="shared" si="376"/>
        <v>0</v>
      </c>
      <c r="BZ389" s="109">
        <f t="shared" si="377"/>
        <v>0</v>
      </c>
      <c r="CA389" s="3"/>
      <c r="CB389" s="3"/>
      <c r="CC389" s="3"/>
      <c r="CD389" s="3"/>
      <c r="CE389" s="109">
        <f t="shared" si="378"/>
        <v>0</v>
      </c>
      <c r="CJ389" s="109">
        <f t="shared" si="379"/>
        <v>0</v>
      </c>
      <c r="CQ389" s="109">
        <f t="shared" si="380"/>
        <v>0</v>
      </c>
      <c r="CV389" s="109">
        <f t="shared" si="381"/>
        <v>0</v>
      </c>
      <c r="DA389" s="109">
        <f t="shared" si="382"/>
        <v>0</v>
      </c>
      <c r="DF389" s="109">
        <f t="shared" si="383"/>
        <v>0</v>
      </c>
      <c r="DK389" s="109">
        <f t="shared" si="384"/>
        <v>0</v>
      </c>
      <c r="DP389" s="109">
        <f t="shared" si="385"/>
        <v>0</v>
      </c>
      <c r="DU389" s="109">
        <f t="shared" si="386"/>
        <v>0</v>
      </c>
      <c r="DZ389" s="109">
        <f t="shared" si="387"/>
        <v>0</v>
      </c>
      <c r="EE389" s="109">
        <f t="shared" si="388"/>
        <v>0</v>
      </c>
      <c r="EF389" s="3"/>
      <c r="EG389" s="3"/>
      <c r="EH389" s="3"/>
      <c r="EI389" s="3"/>
      <c r="EJ389" s="109">
        <f t="shared" si="389"/>
        <v>0</v>
      </c>
      <c r="EK389" s="3">
        <f t="shared" si="390"/>
        <v>607</v>
      </c>
      <c r="EL389" t="str">
        <f>+VLOOKUP(A389,'[1]Listado jugadores VALORES'!$A:$D,4,FALSE)</f>
        <v>Volante</v>
      </c>
      <c r="EM389">
        <f>+VLOOKUP(EK389,Clubes!$A:$O,15,FALSE)</f>
        <v>2</v>
      </c>
      <c r="EN389">
        <f>+VLOOKUP(EK389,Clubes!$A:$M,13,FALSE)</f>
        <v>1</v>
      </c>
      <c r="EO389">
        <f t="shared" si="391"/>
        <v>0</v>
      </c>
      <c r="EP389">
        <f t="shared" si="392"/>
        <v>0</v>
      </c>
      <c r="EQ389">
        <f t="shared" si="393"/>
        <v>0</v>
      </c>
      <c r="ER389">
        <f t="shared" si="394"/>
        <v>0</v>
      </c>
      <c r="ES389">
        <f t="shared" si="395"/>
        <v>0</v>
      </c>
      <c r="ET389">
        <f t="shared" si="396"/>
        <v>0</v>
      </c>
      <c r="EU389">
        <f t="shared" si="397"/>
        <v>0</v>
      </c>
      <c r="EV389">
        <f t="shared" si="398"/>
        <v>0</v>
      </c>
      <c r="EW389">
        <f t="shared" si="399"/>
        <v>0</v>
      </c>
      <c r="EX389">
        <f t="shared" si="400"/>
        <v>0</v>
      </c>
      <c r="EY389">
        <f t="shared" si="401"/>
        <v>0</v>
      </c>
      <c r="EZ389">
        <f t="shared" si="402"/>
        <v>0</v>
      </c>
      <c r="FA389">
        <f t="shared" si="403"/>
        <v>0</v>
      </c>
      <c r="FB389">
        <f t="shared" si="404"/>
        <v>0</v>
      </c>
      <c r="FC389">
        <f t="shared" si="405"/>
        <v>0</v>
      </c>
    </row>
    <row r="390" spans="1:159">
      <c r="A390" s="139">
        <v>1977</v>
      </c>
      <c r="B390" s="139" t="s">
        <v>655</v>
      </c>
      <c r="C390" s="139">
        <v>6</v>
      </c>
      <c r="D390">
        <v>1</v>
      </c>
      <c r="E390" s="5">
        <v>7</v>
      </c>
      <c r="F390" s="5">
        <v>42</v>
      </c>
      <c r="G390" s="5">
        <v>3</v>
      </c>
      <c r="K390" s="109">
        <f t="shared" si="369"/>
        <v>0</v>
      </c>
      <c r="M390" s="109">
        <f t="shared" si="370"/>
        <v>0</v>
      </c>
      <c r="X390" s="109">
        <f t="shared" si="371"/>
        <v>0</v>
      </c>
      <c r="AI390" s="109">
        <f t="shared" si="372"/>
        <v>0</v>
      </c>
      <c r="AT390" s="109">
        <f t="shared" si="373"/>
        <v>0</v>
      </c>
      <c r="BA390" s="109">
        <f t="shared" si="374"/>
        <v>0</v>
      </c>
      <c r="BB390" s="113"/>
      <c r="BC390" s="113"/>
      <c r="BD390" s="113"/>
      <c r="BE390" s="113"/>
      <c r="BF390" s="113"/>
      <c r="BG390" s="113"/>
      <c r="BH390" s="113"/>
      <c r="BI390" s="113"/>
      <c r="BJ390" s="113"/>
      <c r="BK390" s="113"/>
      <c r="BL390" s="109">
        <f t="shared" si="375"/>
        <v>0</v>
      </c>
      <c r="BW390" s="109">
        <f t="shared" si="376"/>
        <v>0</v>
      </c>
      <c r="BZ390" s="109">
        <f t="shared" si="377"/>
        <v>0</v>
      </c>
      <c r="CA390" s="3"/>
      <c r="CB390" s="3"/>
      <c r="CC390" s="3"/>
      <c r="CD390" s="3"/>
      <c r="CE390" s="109">
        <f t="shared" si="378"/>
        <v>0</v>
      </c>
      <c r="CJ390" s="109">
        <f t="shared" si="379"/>
        <v>0</v>
      </c>
      <c r="CQ390" s="109">
        <f t="shared" si="380"/>
        <v>0</v>
      </c>
      <c r="CV390" s="109">
        <f t="shared" si="381"/>
        <v>0</v>
      </c>
      <c r="DA390" s="109">
        <f t="shared" si="382"/>
        <v>0</v>
      </c>
      <c r="DF390" s="109">
        <f t="shared" si="383"/>
        <v>0</v>
      </c>
      <c r="DK390" s="109">
        <f t="shared" si="384"/>
        <v>0</v>
      </c>
      <c r="DP390" s="109">
        <f t="shared" si="385"/>
        <v>0</v>
      </c>
      <c r="DU390" s="109">
        <f t="shared" si="386"/>
        <v>0</v>
      </c>
      <c r="DZ390" s="109">
        <f t="shared" si="387"/>
        <v>0</v>
      </c>
      <c r="EE390" s="109">
        <f t="shared" si="388"/>
        <v>0</v>
      </c>
      <c r="EF390" s="3"/>
      <c r="EG390" s="3"/>
      <c r="EH390" s="3"/>
      <c r="EI390" s="3"/>
      <c r="EJ390" s="109">
        <f t="shared" si="389"/>
        <v>0</v>
      </c>
      <c r="EK390" s="3">
        <f t="shared" si="390"/>
        <v>607</v>
      </c>
      <c r="EL390" t="str">
        <f>+VLOOKUP(A390,'[1]Listado jugadores VALORES'!$A:$D,4,FALSE)</f>
        <v>Defensa</v>
      </c>
      <c r="EM390">
        <f>+VLOOKUP(EK390,Clubes!$A:$O,15,FALSE)</f>
        <v>2</v>
      </c>
      <c r="EN390">
        <f>+VLOOKUP(EK390,Clubes!$A:$M,13,FALSE)</f>
        <v>1</v>
      </c>
      <c r="EO390">
        <f t="shared" si="391"/>
        <v>0</v>
      </c>
      <c r="EP390">
        <f t="shared" si="392"/>
        <v>0</v>
      </c>
      <c r="EQ390">
        <f t="shared" si="393"/>
        <v>0</v>
      </c>
      <c r="ER390">
        <f t="shared" si="394"/>
        <v>0</v>
      </c>
      <c r="ES390">
        <f t="shared" si="395"/>
        <v>0</v>
      </c>
      <c r="ET390">
        <f t="shared" si="396"/>
        <v>0</v>
      </c>
      <c r="EU390">
        <f t="shared" si="397"/>
        <v>0</v>
      </c>
      <c r="EV390">
        <f t="shared" si="398"/>
        <v>0</v>
      </c>
      <c r="EW390">
        <f t="shared" si="399"/>
        <v>0</v>
      </c>
      <c r="EX390">
        <f t="shared" si="400"/>
        <v>0</v>
      </c>
      <c r="EY390">
        <f t="shared" si="401"/>
        <v>0</v>
      </c>
      <c r="EZ390">
        <f t="shared" si="402"/>
        <v>0</v>
      </c>
      <c r="FA390">
        <f t="shared" si="403"/>
        <v>0</v>
      </c>
      <c r="FB390">
        <f t="shared" si="404"/>
        <v>0</v>
      </c>
      <c r="FC390">
        <f t="shared" si="405"/>
        <v>0</v>
      </c>
    </row>
    <row r="391" spans="1:159">
      <c r="A391" s="139">
        <v>562</v>
      </c>
      <c r="B391" s="139" t="s">
        <v>656</v>
      </c>
      <c r="C391" s="139">
        <v>6</v>
      </c>
      <c r="D391">
        <v>1</v>
      </c>
      <c r="E391" s="5">
        <v>7</v>
      </c>
      <c r="F391" s="5">
        <v>42</v>
      </c>
      <c r="G391" s="5">
        <v>2</v>
      </c>
      <c r="H391" s="5">
        <f>90-73</f>
        <v>17</v>
      </c>
      <c r="K391" s="109">
        <f t="shared" si="369"/>
        <v>0</v>
      </c>
      <c r="M391" s="109">
        <f t="shared" si="370"/>
        <v>0</v>
      </c>
      <c r="X391" s="109">
        <f t="shared" si="371"/>
        <v>0</v>
      </c>
      <c r="AI391" s="109">
        <f t="shared" si="372"/>
        <v>0</v>
      </c>
      <c r="AT391" s="109">
        <f t="shared" si="373"/>
        <v>0</v>
      </c>
      <c r="BA391" s="109">
        <f t="shared" si="374"/>
        <v>0</v>
      </c>
      <c r="BB391" s="113"/>
      <c r="BC391" s="113"/>
      <c r="BD391" s="113"/>
      <c r="BE391" s="113"/>
      <c r="BF391" s="113"/>
      <c r="BG391" s="113"/>
      <c r="BH391" s="113"/>
      <c r="BI391" s="113"/>
      <c r="BJ391" s="113"/>
      <c r="BK391" s="113"/>
      <c r="BL391" s="109">
        <f t="shared" si="375"/>
        <v>0</v>
      </c>
      <c r="BW391" s="109">
        <f t="shared" si="376"/>
        <v>0</v>
      </c>
      <c r="BZ391" s="109">
        <f t="shared" si="377"/>
        <v>0</v>
      </c>
      <c r="CA391" s="3"/>
      <c r="CB391" s="3"/>
      <c r="CC391" s="3"/>
      <c r="CD391" s="3"/>
      <c r="CE391" s="109">
        <f t="shared" si="378"/>
        <v>0</v>
      </c>
      <c r="CJ391" s="109">
        <f t="shared" si="379"/>
        <v>0</v>
      </c>
      <c r="CQ391" s="109">
        <f t="shared" si="380"/>
        <v>0</v>
      </c>
      <c r="CV391" s="109">
        <f t="shared" si="381"/>
        <v>0</v>
      </c>
      <c r="DA391" s="109">
        <f t="shared" si="382"/>
        <v>0</v>
      </c>
      <c r="DF391" s="109">
        <f t="shared" si="383"/>
        <v>0</v>
      </c>
      <c r="DK391" s="109">
        <f t="shared" si="384"/>
        <v>0</v>
      </c>
      <c r="DP391" s="109">
        <f t="shared" si="385"/>
        <v>0</v>
      </c>
      <c r="DU391" s="109">
        <f t="shared" si="386"/>
        <v>0</v>
      </c>
      <c r="DZ391" s="109">
        <f t="shared" si="387"/>
        <v>0</v>
      </c>
      <c r="EE391" s="109">
        <f t="shared" si="388"/>
        <v>0</v>
      </c>
      <c r="EF391" s="3"/>
      <c r="EG391" s="3"/>
      <c r="EH391" s="3"/>
      <c r="EI391" s="3"/>
      <c r="EJ391" s="109">
        <f t="shared" si="389"/>
        <v>0</v>
      </c>
      <c r="EK391" s="3">
        <f t="shared" si="390"/>
        <v>607</v>
      </c>
      <c r="EL391" t="str">
        <f>+VLOOKUP(A391,'[1]Listado jugadores VALORES'!$A:$D,4,FALSE)</f>
        <v>Defensa</v>
      </c>
      <c r="EM391">
        <f>+VLOOKUP(EK391,Clubes!$A:$O,15,FALSE)</f>
        <v>2</v>
      </c>
      <c r="EN391">
        <f>+VLOOKUP(EK391,Clubes!$A:$M,13,FALSE)</f>
        <v>1</v>
      </c>
      <c r="EO391">
        <f t="shared" si="391"/>
        <v>1</v>
      </c>
      <c r="EP391">
        <f t="shared" si="392"/>
        <v>1</v>
      </c>
      <c r="EQ391">
        <f t="shared" si="393"/>
        <v>0</v>
      </c>
      <c r="ER391">
        <f t="shared" si="394"/>
        <v>0</v>
      </c>
      <c r="ES391">
        <f t="shared" si="395"/>
        <v>0</v>
      </c>
      <c r="ET391">
        <f t="shared" si="396"/>
        <v>0</v>
      </c>
      <c r="EU391">
        <f t="shared" si="397"/>
        <v>0</v>
      </c>
      <c r="EV391">
        <f t="shared" si="398"/>
        <v>0</v>
      </c>
      <c r="EW391">
        <f t="shared" si="399"/>
        <v>0</v>
      </c>
      <c r="EX391">
        <f t="shared" si="400"/>
        <v>0</v>
      </c>
      <c r="EY391">
        <f t="shared" si="401"/>
        <v>0</v>
      </c>
      <c r="EZ391">
        <f t="shared" si="402"/>
        <v>0</v>
      </c>
      <c r="FA391">
        <f t="shared" si="403"/>
        <v>0</v>
      </c>
      <c r="FB391">
        <f t="shared" si="404"/>
        <v>0</v>
      </c>
      <c r="FC391">
        <f t="shared" si="405"/>
        <v>2</v>
      </c>
    </row>
    <row r="392" spans="1:159">
      <c r="A392" s="139">
        <v>1850</v>
      </c>
      <c r="B392" s="143" t="s">
        <v>657</v>
      </c>
      <c r="C392" s="139">
        <v>6</v>
      </c>
      <c r="D392">
        <v>1</v>
      </c>
      <c r="E392" s="5">
        <v>7</v>
      </c>
      <c r="F392" s="5">
        <v>42</v>
      </c>
      <c r="G392" s="5">
        <v>1</v>
      </c>
      <c r="H392" s="5">
        <f>45+25</f>
        <v>70</v>
      </c>
      <c r="K392" s="109">
        <f t="shared" si="369"/>
        <v>0</v>
      </c>
      <c r="M392" s="109">
        <f t="shared" si="370"/>
        <v>0</v>
      </c>
      <c r="X392" s="109">
        <f t="shared" si="371"/>
        <v>0</v>
      </c>
      <c r="AI392" s="109">
        <f t="shared" si="372"/>
        <v>0</v>
      </c>
      <c r="AT392" s="109">
        <f t="shared" si="373"/>
        <v>0</v>
      </c>
      <c r="BA392" s="109">
        <f t="shared" si="374"/>
        <v>0</v>
      </c>
      <c r="BB392" s="113"/>
      <c r="BC392" s="113"/>
      <c r="BD392" s="113"/>
      <c r="BE392" s="113"/>
      <c r="BF392" s="113"/>
      <c r="BG392" s="113"/>
      <c r="BH392" s="113"/>
      <c r="BI392" s="113"/>
      <c r="BJ392" s="113"/>
      <c r="BK392" s="113"/>
      <c r="BL392" s="109">
        <f t="shared" si="375"/>
        <v>0</v>
      </c>
      <c r="BW392" s="109">
        <f t="shared" si="376"/>
        <v>0</v>
      </c>
      <c r="BZ392" s="109">
        <f t="shared" si="377"/>
        <v>0</v>
      </c>
      <c r="CA392" s="3"/>
      <c r="CB392" s="3"/>
      <c r="CC392" s="3"/>
      <c r="CD392" s="3"/>
      <c r="CE392" s="109">
        <f t="shared" si="378"/>
        <v>0</v>
      </c>
      <c r="CJ392" s="109">
        <f t="shared" si="379"/>
        <v>0</v>
      </c>
      <c r="CQ392" s="109">
        <f t="shared" si="380"/>
        <v>0</v>
      </c>
      <c r="CV392" s="109">
        <f t="shared" si="381"/>
        <v>0</v>
      </c>
      <c r="DA392" s="109">
        <f t="shared" si="382"/>
        <v>0</v>
      </c>
      <c r="DF392" s="109">
        <f t="shared" si="383"/>
        <v>0</v>
      </c>
      <c r="DK392" s="109">
        <f t="shared" si="384"/>
        <v>0</v>
      </c>
      <c r="DP392" s="109">
        <f t="shared" si="385"/>
        <v>0</v>
      </c>
      <c r="DU392" s="109">
        <f t="shared" si="386"/>
        <v>0</v>
      </c>
      <c r="DZ392" s="109">
        <f t="shared" si="387"/>
        <v>0</v>
      </c>
      <c r="EE392" s="109">
        <f t="shared" si="388"/>
        <v>0</v>
      </c>
      <c r="EF392" s="3"/>
      <c r="EG392" s="3"/>
      <c r="EH392" s="3"/>
      <c r="EI392" s="3"/>
      <c r="EJ392" s="109">
        <f t="shared" si="389"/>
        <v>0</v>
      </c>
      <c r="EK392" s="3">
        <f t="shared" si="390"/>
        <v>607</v>
      </c>
      <c r="EL392" t="str">
        <f>+VLOOKUP(A392,'[1]Listado jugadores VALORES'!$A:$D,4,FALSE)</f>
        <v>Volante</v>
      </c>
      <c r="EM392">
        <f>+VLOOKUP(EK392,Clubes!$A:$O,15,FALSE)</f>
        <v>2</v>
      </c>
      <c r="EN392">
        <f>+VLOOKUP(EK392,Clubes!$A:$M,13,FALSE)</f>
        <v>1</v>
      </c>
      <c r="EO392">
        <f t="shared" si="391"/>
        <v>2</v>
      </c>
      <c r="EP392">
        <f t="shared" si="392"/>
        <v>2</v>
      </c>
      <c r="EQ392">
        <f t="shared" si="393"/>
        <v>0</v>
      </c>
      <c r="ER392">
        <f t="shared" si="394"/>
        <v>0</v>
      </c>
      <c r="ES392">
        <f t="shared" si="395"/>
        <v>0</v>
      </c>
      <c r="ET392">
        <f t="shared" si="396"/>
        <v>0</v>
      </c>
      <c r="EU392">
        <f t="shared" si="397"/>
        <v>0</v>
      </c>
      <c r="EV392">
        <f t="shared" si="398"/>
        <v>0</v>
      </c>
      <c r="EW392">
        <f t="shared" si="399"/>
        <v>0</v>
      </c>
      <c r="EX392">
        <f t="shared" si="400"/>
        <v>0</v>
      </c>
      <c r="EY392">
        <f t="shared" si="401"/>
        <v>0</v>
      </c>
      <c r="EZ392">
        <f t="shared" si="402"/>
        <v>0</v>
      </c>
      <c r="FA392">
        <f t="shared" si="403"/>
        <v>0</v>
      </c>
      <c r="FB392">
        <f t="shared" si="404"/>
        <v>1</v>
      </c>
      <c r="FC392">
        <f t="shared" si="405"/>
        <v>5</v>
      </c>
    </row>
    <row r="393" spans="1:159">
      <c r="A393" s="139">
        <v>587</v>
      </c>
      <c r="B393" s="139" t="s">
        <v>658</v>
      </c>
      <c r="C393" s="139">
        <v>6</v>
      </c>
      <c r="D393">
        <v>1</v>
      </c>
      <c r="E393" s="5">
        <v>7</v>
      </c>
      <c r="F393" s="5">
        <v>42</v>
      </c>
      <c r="G393" s="5">
        <v>1</v>
      </c>
      <c r="H393" s="5">
        <v>90</v>
      </c>
      <c r="K393" s="109">
        <f t="shared" si="369"/>
        <v>0</v>
      </c>
      <c r="M393" s="109">
        <f t="shared" si="370"/>
        <v>0</v>
      </c>
      <c r="N393" s="4">
        <v>26</v>
      </c>
      <c r="O393" s="4">
        <f>45+31</f>
        <v>76</v>
      </c>
      <c r="X393" s="109">
        <f t="shared" si="371"/>
        <v>2</v>
      </c>
      <c r="Y393" s="3">
        <v>1</v>
      </c>
      <c r="Z393" s="3">
        <v>1</v>
      </c>
      <c r="AI393" s="109">
        <f t="shared" si="372"/>
        <v>2</v>
      </c>
      <c r="AJ393" s="3">
        <v>2</v>
      </c>
      <c r="AK393" s="3">
        <v>1</v>
      </c>
      <c r="AT393" s="109">
        <f t="shared" si="373"/>
        <v>2</v>
      </c>
      <c r="BA393" s="109">
        <f t="shared" si="374"/>
        <v>0</v>
      </c>
      <c r="BB393" s="113">
        <v>0</v>
      </c>
      <c r="BC393" s="113">
        <v>1</v>
      </c>
      <c r="BD393" s="113"/>
      <c r="BE393" s="113"/>
      <c r="BF393" s="113"/>
      <c r="BG393" s="113"/>
      <c r="BH393" s="113"/>
      <c r="BI393" s="113"/>
      <c r="BJ393" s="113"/>
      <c r="BK393" s="113"/>
      <c r="BL393" s="109">
        <f t="shared" si="375"/>
        <v>1</v>
      </c>
      <c r="BN393" s="3">
        <v>1</v>
      </c>
      <c r="BW393" s="109">
        <f t="shared" si="376"/>
        <v>1</v>
      </c>
      <c r="BZ393" s="109">
        <f t="shared" si="377"/>
        <v>0</v>
      </c>
      <c r="CA393" s="3"/>
      <c r="CB393" s="3"/>
      <c r="CC393" s="3"/>
      <c r="CD393" s="3"/>
      <c r="CE393" s="109">
        <f t="shared" si="378"/>
        <v>0</v>
      </c>
      <c r="CJ393" s="109">
        <f t="shared" si="379"/>
        <v>0</v>
      </c>
      <c r="CM393" s="4">
        <f>45+31</f>
        <v>76</v>
      </c>
      <c r="CQ393" s="109">
        <f t="shared" si="380"/>
        <v>1</v>
      </c>
      <c r="CR393" s="4">
        <v>1</v>
      </c>
      <c r="CV393" s="109">
        <f t="shared" si="381"/>
        <v>1</v>
      </c>
      <c r="DA393" s="109">
        <f t="shared" si="382"/>
        <v>0</v>
      </c>
      <c r="DF393" s="109">
        <f t="shared" si="383"/>
        <v>0</v>
      </c>
      <c r="DK393" s="109">
        <f t="shared" si="384"/>
        <v>0</v>
      </c>
      <c r="DP393" s="109">
        <f t="shared" si="385"/>
        <v>0</v>
      </c>
      <c r="DU393" s="109">
        <f t="shared" si="386"/>
        <v>0</v>
      </c>
      <c r="DZ393" s="109">
        <f t="shared" si="387"/>
        <v>0</v>
      </c>
      <c r="EE393" s="109">
        <f t="shared" si="388"/>
        <v>0</v>
      </c>
      <c r="EF393" s="3"/>
      <c r="EG393" s="3"/>
      <c r="EH393" s="3"/>
      <c r="EI393" s="3"/>
      <c r="EJ393" s="109">
        <f t="shared" si="389"/>
        <v>0</v>
      </c>
      <c r="EK393" s="3">
        <f t="shared" si="390"/>
        <v>607</v>
      </c>
      <c r="EL393" t="str">
        <f>+VLOOKUP(A393,'[1]Listado jugadores VALORES'!$A:$D,4,FALSE)</f>
        <v>Volante</v>
      </c>
      <c r="EM393">
        <f>+VLOOKUP(EK393,Clubes!$A:$O,15,FALSE)</f>
        <v>2</v>
      </c>
      <c r="EN393">
        <f>+VLOOKUP(EK393,Clubes!$A:$M,13,FALSE)</f>
        <v>1</v>
      </c>
      <c r="EO393">
        <f t="shared" si="391"/>
        <v>2</v>
      </c>
      <c r="EP393">
        <f t="shared" si="392"/>
        <v>2</v>
      </c>
      <c r="EQ393">
        <f t="shared" si="393"/>
        <v>0</v>
      </c>
      <c r="ER393">
        <f t="shared" si="394"/>
        <v>0</v>
      </c>
      <c r="ES393">
        <f t="shared" si="395"/>
        <v>9</v>
      </c>
      <c r="ET393">
        <f t="shared" si="396"/>
        <v>0</v>
      </c>
      <c r="EU393">
        <f t="shared" si="397"/>
        <v>0</v>
      </c>
      <c r="EV393">
        <f t="shared" si="398"/>
        <v>0</v>
      </c>
      <c r="EW393">
        <f t="shared" si="399"/>
        <v>0</v>
      </c>
      <c r="EX393">
        <f t="shared" si="400"/>
        <v>0</v>
      </c>
      <c r="EY393">
        <f t="shared" si="401"/>
        <v>0</v>
      </c>
      <c r="EZ393">
        <f t="shared" si="402"/>
        <v>0</v>
      </c>
      <c r="FA393">
        <f t="shared" si="403"/>
        <v>0</v>
      </c>
      <c r="FB393">
        <f t="shared" si="404"/>
        <v>1</v>
      </c>
      <c r="FC393">
        <f t="shared" si="405"/>
        <v>14</v>
      </c>
    </row>
    <row r="394" spans="1:159">
      <c r="A394" s="139">
        <v>609</v>
      </c>
      <c r="B394" s="139" t="s">
        <v>659</v>
      </c>
      <c r="C394" s="139">
        <v>6</v>
      </c>
      <c r="D394">
        <v>1</v>
      </c>
      <c r="E394" s="5">
        <v>7</v>
      </c>
      <c r="F394" s="5">
        <v>42</v>
      </c>
      <c r="G394" s="5">
        <v>2</v>
      </c>
      <c r="H394" s="5">
        <f>90-70</f>
        <v>20</v>
      </c>
      <c r="K394" s="109">
        <f t="shared" si="369"/>
        <v>0</v>
      </c>
      <c r="M394" s="109">
        <f t="shared" si="370"/>
        <v>0</v>
      </c>
      <c r="X394" s="109">
        <f t="shared" si="371"/>
        <v>0</v>
      </c>
      <c r="AI394" s="109">
        <f t="shared" si="372"/>
        <v>0</v>
      </c>
      <c r="AT394" s="109">
        <f t="shared" si="373"/>
        <v>0</v>
      </c>
      <c r="BA394" s="109">
        <f t="shared" si="374"/>
        <v>0</v>
      </c>
      <c r="BB394" s="113"/>
      <c r="BC394" s="113"/>
      <c r="BD394" s="113"/>
      <c r="BE394" s="113"/>
      <c r="BF394" s="113"/>
      <c r="BG394" s="113"/>
      <c r="BH394" s="113"/>
      <c r="BI394" s="113"/>
      <c r="BJ394" s="113"/>
      <c r="BK394" s="113"/>
      <c r="BL394" s="109">
        <f t="shared" si="375"/>
        <v>0</v>
      </c>
      <c r="BW394" s="109">
        <f t="shared" si="376"/>
        <v>0</v>
      </c>
      <c r="BZ394" s="109">
        <f t="shared" si="377"/>
        <v>0</v>
      </c>
      <c r="CA394" s="3"/>
      <c r="CB394" s="3"/>
      <c r="CC394" s="3"/>
      <c r="CD394" s="3"/>
      <c r="CE394" s="109">
        <f t="shared" si="378"/>
        <v>0</v>
      </c>
      <c r="CJ394" s="109">
        <f t="shared" si="379"/>
        <v>0</v>
      </c>
      <c r="CQ394" s="109">
        <f t="shared" si="380"/>
        <v>0</v>
      </c>
      <c r="CV394" s="109">
        <f t="shared" si="381"/>
        <v>0</v>
      </c>
      <c r="DA394" s="109">
        <f t="shared" si="382"/>
        <v>0</v>
      </c>
      <c r="DF394" s="109">
        <f t="shared" si="383"/>
        <v>0</v>
      </c>
      <c r="DK394" s="109">
        <f t="shared" si="384"/>
        <v>0</v>
      </c>
      <c r="DP394" s="109">
        <f t="shared" si="385"/>
        <v>0</v>
      </c>
      <c r="DU394" s="109">
        <f t="shared" si="386"/>
        <v>0</v>
      </c>
      <c r="DZ394" s="109">
        <f t="shared" si="387"/>
        <v>0</v>
      </c>
      <c r="EE394" s="109">
        <f t="shared" si="388"/>
        <v>0</v>
      </c>
      <c r="EF394" s="3"/>
      <c r="EG394" s="3"/>
      <c r="EH394" s="3"/>
      <c r="EI394" s="3"/>
      <c r="EJ394" s="109">
        <f t="shared" si="389"/>
        <v>0</v>
      </c>
      <c r="EK394" s="3">
        <f t="shared" si="390"/>
        <v>607</v>
      </c>
      <c r="EL394" t="str">
        <f>+VLOOKUP(A394,'[1]Listado jugadores VALORES'!$A:$D,4,FALSE)</f>
        <v>Volante</v>
      </c>
      <c r="EM394">
        <f>+VLOOKUP(EK394,Clubes!$A:$O,15,FALSE)</f>
        <v>2</v>
      </c>
      <c r="EN394">
        <f>+VLOOKUP(EK394,Clubes!$A:$M,13,FALSE)</f>
        <v>1</v>
      </c>
      <c r="EO394">
        <f t="shared" si="391"/>
        <v>1</v>
      </c>
      <c r="EP394">
        <f t="shared" si="392"/>
        <v>1</v>
      </c>
      <c r="EQ394">
        <f t="shared" si="393"/>
        <v>0</v>
      </c>
      <c r="ER394">
        <f t="shared" si="394"/>
        <v>0</v>
      </c>
      <c r="ES394">
        <f t="shared" si="395"/>
        <v>0</v>
      </c>
      <c r="ET394">
        <f t="shared" si="396"/>
        <v>0</v>
      </c>
      <c r="EU394">
        <f t="shared" si="397"/>
        <v>0</v>
      </c>
      <c r="EV394">
        <f t="shared" si="398"/>
        <v>0</v>
      </c>
      <c r="EW394">
        <f t="shared" si="399"/>
        <v>0</v>
      </c>
      <c r="EX394">
        <f t="shared" si="400"/>
        <v>0</v>
      </c>
      <c r="EY394">
        <f t="shared" si="401"/>
        <v>0</v>
      </c>
      <c r="EZ394">
        <f t="shared" si="402"/>
        <v>0</v>
      </c>
      <c r="FA394">
        <f t="shared" si="403"/>
        <v>0</v>
      </c>
      <c r="FB394">
        <f t="shared" si="404"/>
        <v>0</v>
      </c>
      <c r="FC394">
        <f t="shared" si="405"/>
        <v>2</v>
      </c>
    </row>
    <row r="395" spans="1:159">
      <c r="A395" s="161">
        <v>1992</v>
      </c>
      <c r="B395" s="139" t="s">
        <v>660</v>
      </c>
      <c r="C395" s="139">
        <v>6</v>
      </c>
      <c r="D395">
        <v>1</v>
      </c>
      <c r="E395" s="5">
        <v>7</v>
      </c>
      <c r="F395" s="5">
        <v>42</v>
      </c>
      <c r="G395" s="5">
        <v>3</v>
      </c>
      <c r="K395" s="109">
        <f t="shared" si="369"/>
        <v>0</v>
      </c>
      <c r="M395" s="109">
        <f t="shared" si="370"/>
        <v>0</v>
      </c>
      <c r="X395" s="109">
        <f t="shared" si="371"/>
        <v>0</v>
      </c>
      <c r="AI395" s="109">
        <f t="shared" si="372"/>
        <v>0</v>
      </c>
      <c r="AT395" s="109">
        <f t="shared" si="373"/>
        <v>0</v>
      </c>
      <c r="BA395" s="109">
        <f t="shared" si="374"/>
        <v>0</v>
      </c>
      <c r="BB395" s="113"/>
      <c r="BC395" s="113"/>
      <c r="BD395" s="113"/>
      <c r="BE395" s="113"/>
      <c r="BF395" s="113"/>
      <c r="BG395" s="113"/>
      <c r="BH395" s="113"/>
      <c r="BI395" s="113"/>
      <c r="BJ395" s="113"/>
      <c r="BK395" s="113"/>
      <c r="BL395" s="109">
        <f t="shared" si="375"/>
        <v>0</v>
      </c>
      <c r="BW395" s="109">
        <f t="shared" si="376"/>
        <v>0</v>
      </c>
      <c r="BZ395" s="109">
        <f t="shared" si="377"/>
        <v>0</v>
      </c>
      <c r="CA395" s="3"/>
      <c r="CB395" s="3"/>
      <c r="CC395" s="3"/>
      <c r="CD395" s="3"/>
      <c r="CE395" s="109">
        <f t="shared" si="378"/>
        <v>0</v>
      </c>
      <c r="CJ395" s="109">
        <f t="shared" si="379"/>
        <v>0</v>
      </c>
      <c r="CQ395" s="109">
        <f t="shared" si="380"/>
        <v>0</v>
      </c>
      <c r="CV395" s="109">
        <f t="shared" si="381"/>
        <v>0</v>
      </c>
      <c r="DA395" s="109">
        <f t="shared" si="382"/>
        <v>0</v>
      </c>
      <c r="DF395" s="109">
        <f t="shared" si="383"/>
        <v>0</v>
      </c>
      <c r="DK395" s="109">
        <f t="shared" si="384"/>
        <v>0</v>
      </c>
      <c r="DP395" s="109">
        <f t="shared" si="385"/>
        <v>0</v>
      </c>
      <c r="DU395" s="109">
        <f t="shared" si="386"/>
        <v>0</v>
      </c>
      <c r="DZ395" s="109">
        <f t="shared" si="387"/>
        <v>0</v>
      </c>
      <c r="EE395" s="109">
        <f t="shared" si="388"/>
        <v>0</v>
      </c>
      <c r="EF395" s="3"/>
      <c r="EG395" s="3"/>
      <c r="EH395" s="3"/>
      <c r="EI395" s="3"/>
      <c r="EJ395" s="109">
        <f t="shared" si="389"/>
        <v>0</v>
      </c>
      <c r="EK395" s="3">
        <f t="shared" si="390"/>
        <v>607</v>
      </c>
      <c r="EL395" t="str">
        <f>+VLOOKUP(A395,'[1]Listado jugadores VALORES'!$A:$D,4,FALSE)</f>
        <v>Defensa</v>
      </c>
      <c r="EM395">
        <f>+VLOOKUP(EK395,Clubes!$A:$O,15,FALSE)</f>
        <v>2</v>
      </c>
      <c r="EN395">
        <f>+VLOOKUP(EK395,Clubes!$A:$M,13,FALSE)</f>
        <v>1</v>
      </c>
      <c r="EO395">
        <f t="shared" si="391"/>
        <v>0</v>
      </c>
      <c r="EP395">
        <f t="shared" si="392"/>
        <v>0</v>
      </c>
      <c r="EQ395">
        <f t="shared" si="393"/>
        <v>0</v>
      </c>
      <c r="ER395">
        <f t="shared" si="394"/>
        <v>0</v>
      </c>
      <c r="ES395">
        <f t="shared" si="395"/>
        <v>0</v>
      </c>
      <c r="ET395">
        <f t="shared" si="396"/>
        <v>0</v>
      </c>
      <c r="EU395">
        <f t="shared" si="397"/>
        <v>0</v>
      </c>
      <c r="EV395">
        <f t="shared" si="398"/>
        <v>0</v>
      </c>
      <c r="EW395">
        <f t="shared" si="399"/>
        <v>0</v>
      </c>
      <c r="EX395">
        <f t="shared" si="400"/>
        <v>0</v>
      </c>
      <c r="EY395">
        <f t="shared" si="401"/>
        <v>0</v>
      </c>
      <c r="EZ395">
        <f t="shared" si="402"/>
        <v>0</v>
      </c>
      <c r="FA395">
        <f t="shared" si="403"/>
        <v>0</v>
      </c>
      <c r="FB395">
        <f t="shared" si="404"/>
        <v>0</v>
      </c>
      <c r="FC395">
        <f t="shared" si="405"/>
        <v>0</v>
      </c>
    </row>
    <row r="396" spans="1:159">
      <c r="A396" s="139">
        <v>667</v>
      </c>
      <c r="B396" s="139" t="s">
        <v>661</v>
      </c>
      <c r="C396" s="139">
        <v>6</v>
      </c>
      <c r="D396">
        <v>1</v>
      </c>
      <c r="E396" s="5">
        <v>7</v>
      </c>
      <c r="F396" s="5">
        <v>42</v>
      </c>
      <c r="G396" s="5">
        <v>1</v>
      </c>
      <c r="H396" s="5">
        <f>45+28</f>
        <v>73</v>
      </c>
      <c r="K396" s="109">
        <f t="shared" si="369"/>
        <v>0</v>
      </c>
      <c r="M396" s="109">
        <f t="shared" si="370"/>
        <v>0</v>
      </c>
      <c r="X396" s="109">
        <f t="shared" si="371"/>
        <v>0</v>
      </c>
      <c r="AI396" s="109">
        <f t="shared" si="372"/>
        <v>0</v>
      </c>
      <c r="AT396" s="109">
        <f t="shared" si="373"/>
        <v>0</v>
      </c>
      <c r="AU396" s="3">
        <v>1</v>
      </c>
      <c r="AV396" s="3">
        <v>1908</v>
      </c>
      <c r="BA396" s="109">
        <f t="shared" si="374"/>
        <v>1</v>
      </c>
      <c r="BB396" s="113"/>
      <c r="BC396" s="113"/>
      <c r="BD396" s="113"/>
      <c r="BE396" s="113"/>
      <c r="BF396" s="113"/>
      <c r="BG396" s="113"/>
      <c r="BH396" s="113"/>
      <c r="BI396" s="113"/>
      <c r="BJ396" s="113"/>
      <c r="BK396" s="113"/>
      <c r="BL396" s="109">
        <f t="shared" si="375"/>
        <v>0</v>
      </c>
      <c r="BW396" s="109">
        <f t="shared" si="376"/>
        <v>0</v>
      </c>
      <c r="BZ396" s="109">
        <f t="shared" si="377"/>
        <v>0</v>
      </c>
      <c r="CA396" s="3"/>
      <c r="CB396" s="3"/>
      <c r="CC396" s="3"/>
      <c r="CD396" s="3"/>
      <c r="CE396" s="109">
        <f t="shared" si="378"/>
        <v>0</v>
      </c>
      <c r="CJ396" s="109">
        <f t="shared" si="379"/>
        <v>0</v>
      </c>
      <c r="CQ396" s="109">
        <f t="shared" si="380"/>
        <v>0</v>
      </c>
      <c r="CV396" s="109">
        <f t="shared" si="381"/>
        <v>0</v>
      </c>
      <c r="DA396" s="109">
        <f t="shared" si="382"/>
        <v>0</v>
      </c>
      <c r="DF396" s="109">
        <f t="shared" si="383"/>
        <v>0</v>
      </c>
      <c r="DK396" s="109">
        <f t="shared" si="384"/>
        <v>0</v>
      </c>
      <c r="DP396" s="109">
        <f t="shared" si="385"/>
        <v>0</v>
      </c>
      <c r="DU396" s="109">
        <f t="shared" si="386"/>
        <v>0</v>
      </c>
      <c r="DZ396" s="109">
        <f t="shared" si="387"/>
        <v>0</v>
      </c>
      <c r="EE396" s="109">
        <f t="shared" si="388"/>
        <v>0</v>
      </c>
      <c r="EF396" s="3"/>
      <c r="EG396" s="3"/>
      <c r="EH396" s="3"/>
      <c r="EI396" s="3"/>
      <c r="EJ396" s="109">
        <f t="shared" si="389"/>
        <v>0</v>
      </c>
      <c r="EK396" s="3">
        <f t="shared" si="390"/>
        <v>607</v>
      </c>
      <c r="EL396" t="str">
        <f>+VLOOKUP(A396,'[1]Listado jugadores VALORES'!$A:$D,4,FALSE)</f>
        <v>Delantero</v>
      </c>
      <c r="EM396">
        <f>+VLOOKUP(EK396,Clubes!$A:$O,15,FALSE)</f>
        <v>2</v>
      </c>
      <c r="EN396">
        <f>+VLOOKUP(EK396,Clubes!$A:$M,13,FALSE)</f>
        <v>1</v>
      </c>
      <c r="EO396">
        <f t="shared" si="391"/>
        <v>2</v>
      </c>
      <c r="EP396">
        <f t="shared" si="392"/>
        <v>2</v>
      </c>
      <c r="EQ396">
        <f t="shared" si="393"/>
        <v>0</v>
      </c>
      <c r="ER396">
        <f t="shared" si="394"/>
        <v>0</v>
      </c>
      <c r="ES396">
        <f t="shared" si="395"/>
        <v>0</v>
      </c>
      <c r="ET396">
        <f t="shared" si="396"/>
        <v>0</v>
      </c>
      <c r="EU396">
        <f t="shared" si="397"/>
        <v>3</v>
      </c>
      <c r="EV396">
        <f t="shared" si="398"/>
        <v>0</v>
      </c>
      <c r="EW396">
        <f t="shared" si="399"/>
        <v>0</v>
      </c>
      <c r="EX396">
        <f t="shared" si="400"/>
        <v>0</v>
      </c>
      <c r="EY396">
        <f t="shared" si="401"/>
        <v>0</v>
      </c>
      <c r="EZ396">
        <f t="shared" si="402"/>
        <v>0</v>
      </c>
      <c r="FA396">
        <f t="shared" si="403"/>
        <v>0</v>
      </c>
      <c r="FB396">
        <f t="shared" si="404"/>
        <v>1</v>
      </c>
      <c r="FC396">
        <f t="shared" si="405"/>
        <v>8</v>
      </c>
    </row>
    <row r="397" spans="1:159">
      <c r="A397" s="139">
        <v>673</v>
      </c>
      <c r="B397" s="142" t="s">
        <v>662</v>
      </c>
      <c r="C397" s="139">
        <v>6</v>
      </c>
      <c r="D397">
        <v>1</v>
      </c>
      <c r="E397" s="5">
        <v>7</v>
      </c>
      <c r="F397" s="5">
        <v>42</v>
      </c>
      <c r="G397" s="5">
        <v>2</v>
      </c>
      <c r="K397" s="109">
        <f t="shared" si="369"/>
        <v>0</v>
      </c>
      <c r="M397" s="109">
        <f t="shared" si="370"/>
        <v>0</v>
      </c>
      <c r="X397" s="109">
        <f t="shared" si="371"/>
        <v>0</v>
      </c>
      <c r="AI397" s="109">
        <f t="shared" si="372"/>
        <v>0</v>
      </c>
      <c r="AT397" s="109">
        <f t="shared" si="373"/>
        <v>0</v>
      </c>
      <c r="BA397" s="109">
        <f t="shared" si="374"/>
        <v>0</v>
      </c>
      <c r="BB397" s="113"/>
      <c r="BC397" s="113"/>
      <c r="BD397" s="113"/>
      <c r="BE397" s="113"/>
      <c r="BF397" s="113"/>
      <c r="BG397" s="113"/>
      <c r="BH397" s="113"/>
      <c r="BI397" s="113"/>
      <c r="BJ397" s="113"/>
      <c r="BK397" s="113"/>
      <c r="BL397" s="109">
        <f t="shared" si="375"/>
        <v>0</v>
      </c>
      <c r="BW397" s="109">
        <f t="shared" si="376"/>
        <v>0</v>
      </c>
      <c r="BZ397" s="109">
        <f t="shared" si="377"/>
        <v>0</v>
      </c>
      <c r="CA397" s="3"/>
      <c r="CB397" s="3"/>
      <c r="CC397" s="3"/>
      <c r="CD397" s="3"/>
      <c r="CE397" s="109">
        <f t="shared" si="378"/>
        <v>0</v>
      </c>
      <c r="CJ397" s="109">
        <f t="shared" si="379"/>
        <v>0</v>
      </c>
      <c r="CQ397" s="109">
        <f t="shared" si="380"/>
        <v>0</v>
      </c>
      <c r="CV397" s="109">
        <f t="shared" si="381"/>
        <v>0</v>
      </c>
      <c r="DA397" s="109">
        <f t="shared" si="382"/>
        <v>0</v>
      </c>
      <c r="DF397" s="109">
        <f t="shared" si="383"/>
        <v>0</v>
      </c>
      <c r="DK397" s="109">
        <f t="shared" si="384"/>
        <v>0</v>
      </c>
      <c r="DP397" s="109">
        <f t="shared" si="385"/>
        <v>0</v>
      </c>
      <c r="DU397" s="109">
        <f t="shared" si="386"/>
        <v>0</v>
      </c>
      <c r="DZ397" s="109">
        <f t="shared" si="387"/>
        <v>0</v>
      </c>
      <c r="EE397" s="109">
        <f t="shared" si="388"/>
        <v>0</v>
      </c>
      <c r="EF397" s="3"/>
      <c r="EG397" s="3"/>
      <c r="EH397" s="3"/>
      <c r="EI397" s="3"/>
      <c r="EJ397" s="109">
        <f t="shared" si="389"/>
        <v>0</v>
      </c>
      <c r="EK397" s="3">
        <f t="shared" si="390"/>
        <v>607</v>
      </c>
      <c r="EL397" t="str">
        <f>+VLOOKUP(A397,'[1]Listado jugadores VALORES'!$A:$D,4,FALSE)</f>
        <v>Delantero</v>
      </c>
      <c r="EM397">
        <f>+VLOOKUP(EK397,Clubes!$A:$O,15,FALSE)</f>
        <v>2</v>
      </c>
      <c r="EN397">
        <f>+VLOOKUP(EK397,Clubes!$A:$M,13,FALSE)</f>
        <v>1</v>
      </c>
      <c r="EO397">
        <f t="shared" si="391"/>
        <v>1</v>
      </c>
      <c r="EP397">
        <f t="shared" si="392"/>
        <v>0</v>
      </c>
      <c r="EQ397">
        <f t="shared" si="393"/>
        <v>0</v>
      </c>
      <c r="ER397">
        <f t="shared" si="394"/>
        <v>0</v>
      </c>
      <c r="ES397">
        <f t="shared" si="395"/>
        <v>0</v>
      </c>
      <c r="ET397">
        <f t="shared" si="396"/>
        <v>0</v>
      </c>
      <c r="EU397">
        <f t="shared" si="397"/>
        <v>0</v>
      </c>
      <c r="EV397">
        <f t="shared" si="398"/>
        <v>0</v>
      </c>
      <c r="EW397">
        <f t="shared" si="399"/>
        <v>0</v>
      </c>
      <c r="EX397">
        <f t="shared" si="400"/>
        <v>0</v>
      </c>
      <c r="EY397">
        <f t="shared" si="401"/>
        <v>0</v>
      </c>
      <c r="EZ397">
        <f t="shared" si="402"/>
        <v>0</v>
      </c>
      <c r="FA397">
        <f t="shared" si="403"/>
        <v>0</v>
      </c>
      <c r="FB397">
        <f t="shared" si="404"/>
        <v>0</v>
      </c>
      <c r="FC397">
        <f t="shared" si="405"/>
        <v>1</v>
      </c>
    </row>
    <row r="398" spans="1:159">
      <c r="A398" s="139">
        <v>1872</v>
      </c>
      <c r="B398" s="139" t="s">
        <v>663</v>
      </c>
      <c r="C398" s="139">
        <v>6</v>
      </c>
      <c r="D398">
        <v>1</v>
      </c>
      <c r="E398" s="5">
        <v>7</v>
      </c>
      <c r="F398" s="5">
        <v>42</v>
      </c>
      <c r="G398" s="5">
        <v>1</v>
      </c>
      <c r="H398" s="5">
        <v>90</v>
      </c>
      <c r="K398" s="109">
        <f t="shared" si="369"/>
        <v>0</v>
      </c>
      <c r="M398" s="109">
        <f t="shared" si="370"/>
        <v>0</v>
      </c>
      <c r="X398" s="109">
        <f t="shared" si="371"/>
        <v>0</v>
      </c>
      <c r="AI398" s="109">
        <f t="shared" si="372"/>
        <v>0</v>
      </c>
      <c r="AT398" s="109">
        <f t="shared" si="373"/>
        <v>0</v>
      </c>
      <c r="BA398" s="109">
        <f t="shared" si="374"/>
        <v>0</v>
      </c>
      <c r="BB398" s="113"/>
      <c r="BC398" s="113"/>
      <c r="BD398" s="113"/>
      <c r="BE398" s="113"/>
      <c r="BF398" s="113"/>
      <c r="BG398" s="113"/>
      <c r="BH398" s="113"/>
      <c r="BI398" s="113"/>
      <c r="BJ398" s="113"/>
      <c r="BK398" s="113"/>
      <c r="BL398" s="109">
        <f t="shared" si="375"/>
        <v>0</v>
      </c>
      <c r="BW398" s="109">
        <f t="shared" si="376"/>
        <v>0</v>
      </c>
      <c r="BZ398" s="109">
        <f t="shared" si="377"/>
        <v>0</v>
      </c>
      <c r="CA398" s="3"/>
      <c r="CB398" s="3"/>
      <c r="CC398" s="3"/>
      <c r="CD398" s="3"/>
      <c r="CE398" s="109">
        <f t="shared" si="378"/>
        <v>0</v>
      </c>
      <c r="CJ398" s="109">
        <f t="shared" si="379"/>
        <v>0</v>
      </c>
      <c r="CQ398" s="109">
        <f t="shared" si="380"/>
        <v>0</v>
      </c>
      <c r="CV398" s="109">
        <f t="shared" si="381"/>
        <v>0</v>
      </c>
      <c r="DA398" s="109">
        <f t="shared" si="382"/>
        <v>0</v>
      </c>
      <c r="DF398" s="109">
        <f t="shared" si="383"/>
        <v>0</v>
      </c>
      <c r="DK398" s="109">
        <f t="shared" si="384"/>
        <v>0</v>
      </c>
      <c r="DP398" s="109">
        <f t="shared" si="385"/>
        <v>0</v>
      </c>
      <c r="DU398" s="109">
        <f t="shared" si="386"/>
        <v>0</v>
      </c>
      <c r="DZ398" s="109">
        <f t="shared" si="387"/>
        <v>0</v>
      </c>
      <c r="EE398" s="109">
        <f t="shared" si="388"/>
        <v>0</v>
      </c>
      <c r="EF398" s="3"/>
      <c r="EG398" s="3"/>
      <c r="EH398" s="3"/>
      <c r="EI398" s="3"/>
      <c r="EJ398" s="109">
        <f t="shared" si="389"/>
        <v>0</v>
      </c>
      <c r="EK398" s="3">
        <f t="shared" si="390"/>
        <v>607</v>
      </c>
      <c r="EL398" t="str">
        <f>+VLOOKUP(A398,'[1]Listado jugadores VALORES'!$A:$D,4,FALSE)</f>
        <v>Volante</v>
      </c>
      <c r="EM398">
        <f>+VLOOKUP(EK398,Clubes!$A:$O,15,FALSE)</f>
        <v>2</v>
      </c>
      <c r="EN398">
        <f>+VLOOKUP(EK398,Clubes!$A:$M,13,FALSE)</f>
        <v>1</v>
      </c>
      <c r="EO398">
        <f t="shared" si="391"/>
        <v>2</v>
      </c>
      <c r="EP398">
        <f t="shared" si="392"/>
        <v>2</v>
      </c>
      <c r="EQ398">
        <f t="shared" si="393"/>
        <v>0</v>
      </c>
      <c r="ER398">
        <f t="shared" si="394"/>
        <v>0</v>
      </c>
      <c r="ES398">
        <f t="shared" si="395"/>
        <v>0</v>
      </c>
      <c r="ET398">
        <f t="shared" si="396"/>
        <v>0</v>
      </c>
      <c r="EU398">
        <f t="shared" si="397"/>
        <v>0</v>
      </c>
      <c r="EV398">
        <f t="shared" si="398"/>
        <v>0</v>
      </c>
      <c r="EW398">
        <f t="shared" si="399"/>
        <v>0</v>
      </c>
      <c r="EX398">
        <f t="shared" si="400"/>
        <v>0</v>
      </c>
      <c r="EY398">
        <f t="shared" si="401"/>
        <v>0</v>
      </c>
      <c r="EZ398">
        <f t="shared" si="402"/>
        <v>0</v>
      </c>
      <c r="FA398">
        <f t="shared" si="403"/>
        <v>0</v>
      </c>
      <c r="FB398">
        <f t="shared" si="404"/>
        <v>1</v>
      </c>
      <c r="FC398">
        <f t="shared" si="405"/>
        <v>5</v>
      </c>
    </row>
    <row r="399" spans="1:159">
      <c r="A399" s="139">
        <v>929</v>
      </c>
      <c r="B399" s="144" t="s">
        <v>664</v>
      </c>
      <c r="C399" s="139">
        <v>6</v>
      </c>
      <c r="D399">
        <v>1</v>
      </c>
      <c r="E399" s="5">
        <v>7</v>
      </c>
      <c r="F399" s="5">
        <v>42</v>
      </c>
      <c r="G399" s="5">
        <v>3</v>
      </c>
      <c r="K399" s="109">
        <f t="shared" si="369"/>
        <v>0</v>
      </c>
      <c r="M399" s="109">
        <f t="shared" si="370"/>
        <v>0</v>
      </c>
      <c r="X399" s="109">
        <f t="shared" si="371"/>
        <v>0</v>
      </c>
      <c r="AI399" s="109">
        <f t="shared" si="372"/>
        <v>0</v>
      </c>
      <c r="AT399" s="109">
        <f t="shared" si="373"/>
        <v>0</v>
      </c>
      <c r="BA399" s="109">
        <f t="shared" si="374"/>
        <v>0</v>
      </c>
      <c r="BB399" s="113"/>
      <c r="BC399" s="113"/>
      <c r="BD399" s="113"/>
      <c r="BE399" s="113"/>
      <c r="BF399" s="113"/>
      <c r="BG399" s="113"/>
      <c r="BH399" s="113"/>
      <c r="BI399" s="113"/>
      <c r="BJ399" s="113"/>
      <c r="BK399" s="113"/>
      <c r="BL399" s="109">
        <f t="shared" si="375"/>
        <v>0</v>
      </c>
      <c r="BW399" s="109">
        <f t="shared" si="376"/>
        <v>0</v>
      </c>
      <c r="BZ399" s="109">
        <f t="shared" si="377"/>
        <v>0</v>
      </c>
      <c r="CA399" s="3"/>
      <c r="CB399" s="3"/>
      <c r="CC399" s="3"/>
      <c r="CD399" s="3"/>
      <c r="CE399" s="109">
        <f t="shared" si="378"/>
        <v>0</v>
      </c>
      <c r="CJ399" s="109">
        <f t="shared" si="379"/>
        <v>0</v>
      </c>
      <c r="CQ399" s="109">
        <f t="shared" si="380"/>
        <v>0</v>
      </c>
      <c r="CV399" s="109">
        <f t="shared" si="381"/>
        <v>0</v>
      </c>
      <c r="DA399" s="109">
        <f t="shared" si="382"/>
        <v>0</v>
      </c>
      <c r="DF399" s="109">
        <f t="shared" si="383"/>
        <v>0</v>
      </c>
      <c r="DK399" s="109">
        <f t="shared" si="384"/>
        <v>0</v>
      </c>
      <c r="DP399" s="109">
        <f t="shared" si="385"/>
        <v>0</v>
      </c>
      <c r="DU399" s="109">
        <f t="shared" si="386"/>
        <v>0</v>
      </c>
      <c r="DZ399" s="109">
        <f t="shared" si="387"/>
        <v>0</v>
      </c>
      <c r="EE399" s="109">
        <f t="shared" si="388"/>
        <v>0</v>
      </c>
      <c r="EF399" s="3"/>
      <c r="EG399" s="3"/>
      <c r="EH399" s="3"/>
      <c r="EI399" s="3"/>
      <c r="EJ399" s="109">
        <f t="shared" si="389"/>
        <v>0</v>
      </c>
      <c r="EK399" s="3">
        <f t="shared" si="390"/>
        <v>607</v>
      </c>
      <c r="EL399" t="str">
        <f>+VLOOKUP(A399,'[1]Listado jugadores VALORES'!$A:$D,4,FALSE)</f>
        <v>Volante</v>
      </c>
      <c r="EM399">
        <f>+VLOOKUP(EK399,Clubes!$A:$O,15,FALSE)</f>
        <v>2</v>
      </c>
      <c r="EN399">
        <f>+VLOOKUP(EK399,Clubes!$A:$M,13,FALSE)</f>
        <v>1</v>
      </c>
      <c r="EO399">
        <f t="shared" si="391"/>
        <v>0</v>
      </c>
      <c r="EP399">
        <f t="shared" si="392"/>
        <v>0</v>
      </c>
      <c r="EQ399">
        <f t="shared" si="393"/>
        <v>0</v>
      </c>
      <c r="ER399">
        <f t="shared" si="394"/>
        <v>0</v>
      </c>
      <c r="ES399">
        <f t="shared" si="395"/>
        <v>0</v>
      </c>
      <c r="ET399">
        <f t="shared" si="396"/>
        <v>0</v>
      </c>
      <c r="EU399">
        <f t="shared" si="397"/>
        <v>0</v>
      </c>
      <c r="EV399">
        <f t="shared" si="398"/>
        <v>0</v>
      </c>
      <c r="EW399">
        <f t="shared" si="399"/>
        <v>0</v>
      </c>
      <c r="EX399">
        <f t="shared" si="400"/>
        <v>0</v>
      </c>
      <c r="EY399">
        <f t="shared" si="401"/>
        <v>0</v>
      </c>
      <c r="EZ399">
        <f t="shared" si="402"/>
        <v>0</v>
      </c>
      <c r="FA399">
        <f t="shared" si="403"/>
        <v>0</v>
      </c>
      <c r="FB399">
        <f t="shared" si="404"/>
        <v>0</v>
      </c>
      <c r="FC399">
        <f t="shared" si="405"/>
        <v>0</v>
      </c>
    </row>
    <row r="400" spans="1:159">
      <c r="A400" s="139">
        <v>31</v>
      </c>
      <c r="B400" s="139" t="s">
        <v>415</v>
      </c>
      <c r="C400" s="139">
        <v>7</v>
      </c>
      <c r="D400">
        <v>2</v>
      </c>
      <c r="E400" s="5">
        <v>7</v>
      </c>
      <c r="F400" s="5">
        <v>42</v>
      </c>
      <c r="G400" s="5">
        <v>3</v>
      </c>
      <c r="K400" s="109">
        <f t="shared" si="369"/>
        <v>0</v>
      </c>
      <c r="M400" s="109">
        <f t="shared" si="370"/>
        <v>0</v>
      </c>
      <c r="X400" s="109">
        <f t="shared" si="371"/>
        <v>0</v>
      </c>
      <c r="AI400" s="109">
        <f t="shared" si="372"/>
        <v>0</v>
      </c>
      <c r="AT400" s="109">
        <f t="shared" si="373"/>
        <v>0</v>
      </c>
      <c r="BA400" s="109">
        <f t="shared" si="374"/>
        <v>0</v>
      </c>
      <c r="BB400" s="113"/>
      <c r="BC400" s="113"/>
      <c r="BD400" s="113"/>
      <c r="BE400" s="113"/>
      <c r="BF400" s="113"/>
      <c r="BG400" s="113"/>
      <c r="BH400" s="113"/>
      <c r="BI400" s="113"/>
      <c r="BJ400" s="113"/>
      <c r="BK400" s="113"/>
      <c r="BL400" s="109">
        <f t="shared" si="375"/>
        <v>0</v>
      </c>
      <c r="BW400" s="109">
        <f t="shared" si="376"/>
        <v>0</v>
      </c>
      <c r="BZ400" s="109">
        <f t="shared" si="377"/>
        <v>0</v>
      </c>
      <c r="CA400" s="3"/>
      <c r="CB400" s="3"/>
      <c r="CC400" s="3"/>
      <c r="CD400" s="3"/>
      <c r="CE400" s="109">
        <f t="shared" si="378"/>
        <v>0</v>
      </c>
      <c r="CJ400" s="109">
        <f t="shared" si="379"/>
        <v>0</v>
      </c>
      <c r="CQ400" s="109">
        <f t="shared" si="380"/>
        <v>0</v>
      </c>
      <c r="CV400" s="109">
        <f t="shared" si="381"/>
        <v>0</v>
      </c>
      <c r="DA400" s="109">
        <f t="shared" si="382"/>
        <v>0</v>
      </c>
      <c r="DF400" s="109">
        <f t="shared" si="383"/>
        <v>0</v>
      </c>
      <c r="DK400" s="109">
        <f t="shared" si="384"/>
        <v>0</v>
      </c>
      <c r="DP400" s="109">
        <f t="shared" si="385"/>
        <v>0</v>
      </c>
      <c r="DU400" s="109">
        <f t="shared" si="386"/>
        <v>0</v>
      </c>
      <c r="DZ400" s="109">
        <f t="shared" si="387"/>
        <v>0</v>
      </c>
      <c r="EE400" s="109">
        <f t="shared" si="388"/>
        <v>0</v>
      </c>
      <c r="EF400" s="3"/>
      <c r="EG400" s="3"/>
      <c r="EH400" s="3"/>
      <c r="EI400" s="3"/>
      <c r="EJ400" s="109">
        <f t="shared" si="389"/>
        <v>0</v>
      </c>
      <c r="EK400" s="3">
        <f t="shared" si="390"/>
        <v>707</v>
      </c>
      <c r="EL400" t="str">
        <f>+VLOOKUP(A400,'[1]Listado jugadores VALORES'!$A:$D,4,FALSE)</f>
        <v>Defensa</v>
      </c>
      <c r="EM400">
        <f>+VLOOKUP(EK400,Clubes!$A:$O,15,FALSE)</f>
        <v>5</v>
      </c>
      <c r="EN400">
        <f>+VLOOKUP(EK400,Clubes!$A:$M,13,FALSE)</f>
        <v>3</v>
      </c>
      <c r="EO400">
        <f t="shared" si="391"/>
        <v>0</v>
      </c>
      <c r="EP400">
        <f t="shared" si="392"/>
        <v>0</v>
      </c>
      <c r="EQ400">
        <f t="shared" si="393"/>
        <v>0</v>
      </c>
      <c r="ER400">
        <f t="shared" si="394"/>
        <v>0</v>
      </c>
      <c r="ES400">
        <f t="shared" si="395"/>
        <v>0</v>
      </c>
      <c r="ET400">
        <f t="shared" si="396"/>
        <v>0</v>
      </c>
      <c r="EU400">
        <f t="shared" si="397"/>
        <v>0</v>
      </c>
      <c r="EV400">
        <f t="shared" si="398"/>
        <v>0</v>
      </c>
      <c r="EW400">
        <f t="shared" si="399"/>
        <v>0</v>
      </c>
      <c r="EX400">
        <f t="shared" si="400"/>
        <v>0</v>
      </c>
      <c r="EY400">
        <f t="shared" si="401"/>
        <v>0</v>
      </c>
      <c r="EZ400">
        <f t="shared" si="402"/>
        <v>0</v>
      </c>
      <c r="FA400">
        <f t="shared" si="403"/>
        <v>0</v>
      </c>
      <c r="FB400">
        <f t="shared" si="404"/>
        <v>0</v>
      </c>
      <c r="FC400">
        <f t="shared" si="405"/>
        <v>0</v>
      </c>
    </row>
    <row r="401" spans="1:159">
      <c r="A401" s="139">
        <v>820</v>
      </c>
      <c r="B401" s="139" t="s">
        <v>416</v>
      </c>
      <c r="C401" s="139">
        <v>7</v>
      </c>
      <c r="D401">
        <v>2</v>
      </c>
      <c r="E401" s="5">
        <v>7</v>
      </c>
      <c r="F401" s="5">
        <v>42</v>
      </c>
      <c r="G401" s="5">
        <v>2</v>
      </c>
      <c r="H401" s="5">
        <f>90-62</f>
        <v>28</v>
      </c>
      <c r="K401" s="109">
        <f t="shared" si="369"/>
        <v>0</v>
      </c>
      <c r="M401" s="109">
        <f t="shared" si="370"/>
        <v>0</v>
      </c>
      <c r="X401" s="109">
        <f t="shared" si="371"/>
        <v>0</v>
      </c>
      <c r="AI401" s="109">
        <f t="shared" si="372"/>
        <v>0</v>
      </c>
      <c r="AT401" s="109">
        <f t="shared" si="373"/>
        <v>0</v>
      </c>
      <c r="BA401" s="109">
        <f t="shared" si="374"/>
        <v>0</v>
      </c>
      <c r="BB401" s="113"/>
      <c r="BC401" s="113"/>
      <c r="BD401" s="113"/>
      <c r="BE401" s="113"/>
      <c r="BF401" s="113"/>
      <c r="BG401" s="113"/>
      <c r="BH401" s="113"/>
      <c r="BI401" s="113"/>
      <c r="BJ401" s="113"/>
      <c r="BK401" s="113"/>
      <c r="BL401" s="109">
        <f t="shared" si="375"/>
        <v>0</v>
      </c>
      <c r="BW401" s="109">
        <f t="shared" si="376"/>
        <v>0</v>
      </c>
      <c r="BZ401" s="109">
        <f t="shared" si="377"/>
        <v>0</v>
      </c>
      <c r="CA401" s="3"/>
      <c r="CB401" s="3"/>
      <c r="CC401" s="3"/>
      <c r="CD401" s="3"/>
      <c r="CE401" s="109">
        <f t="shared" si="378"/>
        <v>0</v>
      </c>
      <c r="CJ401" s="109">
        <f t="shared" si="379"/>
        <v>0</v>
      </c>
      <c r="CQ401" s="109">
        <f t="shared" si="380"/>
        <v>0</v>
      </c>
      <c r="CV401" s="109">
        <f t="shared" si="381"/>
        <v>0</v>
      </c>
      <c r="DA401" s="109">
        <f t="shared" si="382"/>
        <v>0</v>
      </c>
      <c r="DF401" s="109">
        <f t="shared" si="383"/>
        <v>0</v>
      </c>
      <c r="DK401" s="109">
        <f t="shared" si="384"/>
        <v>0</v>
      </c>
      <c r="DP401" s="109">
        <f t="shared" si="385"/>
        <v>0</v>
      </c>
      <c r="DU401" s="109">
        <f t="shared" si="386"/>
        <v>0</v>
      </c>
      <c r="DZ401" s="109">
        <f t="shared" si="387"/>
        <v>0</v>
      </c>
      <c r="EE401" s="109">
        <f t="shared" si="388"/>
        <v>0</v>
      </c>
      <c r="EF401" s="3"/>
      <c r="EG401" s="3"/>
      <c r="EH401" s="3"/>
      <c r="EI401" s="3"/>
      <c r="EJ401" s="109">
        <f t="shared" si="389"/>
        <v>0</v>
      </c>
      <c r="EK401" s="3">
        <f t="shared" si="390"/>
        <v>707</v>
      </c>
      <c r="EL401" t="str">
        <f>+VLOOKUP(A401,'[1]Listado jugadores VALORES'!$A:$D,4,FALSE)</f>
        <v>Delantero</v>
      </c>
      <c r="EM401">
        <f>+VLOOKUP(EK401,Clubes!$A:$O,15,FALSE)</f>
        <v>5</v>
      </c>
      <c r="EN401">
        <f>+VLOOKUP(EK401,Clubes!$A:$M,13,FALSE)</f>
        <v>3</v>
      </c>
      <c r="EO401">
        <f t="shared" si="391"/>
        <v>1</v>
      </c>
      <c r="EP401">
        <f t="shared" si="392"/>
        <v>1</v>
      </c>
      <c r="EQ401">
        <f t="shared" si="393"/>
        <v>0</v>
      </c>
      <c r="ER401">
        <f t="shared" si="394"/>
        <v>0</v>
      </c>
      <c r="ES401">
        <f t="shared" si="395"/>
        <v>0</v>
      </c>
      <c r="ET401">
        <f t="shared" si="396"/>
        <v>0</v>
      </c>
      <c r="EU401">
        <f t="shared" si="397"/>
        <v>0</v>
      </c>
      <c r="EV401">
        <f t="shared" si="398"/>
        <v>0</v>
      </c>
      <c r="EW401">
        <f t="shared" si="399"/>
        <v>0</v>
      </c>
      <c r="EX401">
        <f t="shared" si="400"/>
        <v>0</v>
      </c>
      <c r="EY401">
        <f t="shared" si="401"/>
        <v>0</v>
      </c>
      <c r="EZ401">
        <f t="shared" si="402"/>
        <v>0</v>
      </c>
      <c r="FA401">
        <f t="shared" si="403"/>
        <v>0</v>
      </c>
      <c r="FB401">
        <f t="shared" si="404"/>
        <v>0</v>
      </c>
      <c r="FC401">
        <f t="shared" si="405"/>
        <v>2</v>
      </c>
    </row>
    <row r="402" spans="1:159">
      <c r="A402" s="139">
        <v>102</v>
      </c>
      <c r="B402" s="139" t="s">
        <v>417</v>
      </c>
      <c r="C402" s="139">
        <v>7</v>
      </c>
      <c r="D402">
        <v>2</v>
      </c>
      <c r="E402" s="5">
        <v>7</v>
      </c>
      <c r="F402" s="5">
        <v>42</v>
      </c>
      <c r="G402" s="5">
        <v>1</v>
      </c>
      <c r="H402" s="5">
        <v>90</v>
      </c>
      <c r="K402" s="109">
        <f t="shared" si="369"/>
        <v>0</v>
      </c>
      <c r="M402" s="109">
        <f t="shared" si="370"/>
        <v>0</v>
      </c>
      <c r="X402" s="109">
        <f t="shared" si="371"/>
        <v>0</v>
      </c>
      <c r="AI402" s="109">
        <f t="shared" si="372"/>
        <v>0</v>
      </c>
      <c r="AT402" s="109">
        <f t="shared" si="373"/>
        <v>0</v>
      </c>
      <c r="BA402" s="109">
        <f t="shared" si="374"/>
        <v>0</v>
      </c>
      <c r="BB402" s="113"/>
      <c r="BC402" s="113"/>
      <c r="BD402" s="113"/>
      <c r="BE402" s="113"/>
      <c r="BF402" s="113"/>
      <c r="BG402" s="113"/>
      <c r="BH402" s="113"/>
      <c r="BI402" s="113"/>
      <c r="BJ402" s="113"/>
      <c r="BK402" s="113"/>
      <c r="BL402" s="109">
        <f t="shared" si="375"/>
        <v>0</v>
      </c>
      <c r="BW402" s="109">
        <f t="shared" si="376"/>
        <v>0</v>
      </c>
      <c r="BZ402" s="109">
        <f t="shared" si="377"/>
        <v>0</v>
      </c>
      <c r="CA402" s="3"/>
      <c r="CB402" s="3"/>
      <c r="CC402" s="3"/>
      <c r="CD402" s="3"/>
      <c r="CE402" s="109">
        <f t="shared" si="378"/>
        <v>0</v>
      </c>
      <c r="CJ402" s="109">
        <f t="shared" si="379"/>
        <v>0</v>
      </c>
      <c r="CQ402" s="109">
        <f t="shared" si="380"/>
        <v>0</v>
      </c>
      <c r="CV402" s="109">
        <f t="shared" si="381"/>
        <v>0</v>
      </c>
      <c r="DA402" s="109">
        <f t="shared" si="382"/>
        <v>0</v>
      </c>
      <c r="DF402" s="109">
        <f t="shared" si="383"/>
        <v>0</v>
      </c>
      <c r="DG402" s="4">
        <f>45+30</f>
        <v>75</v>
      </c>
      <c r="DK402" s="109">
        <f t="shared" si="384"/>
        <v>1</v>
      </c>
      <c r="DL402" s="4">
        <v>3</v>
      </c>
      <c r="DP402" s="109">
        <f t="shared" si="385"/>
        <v>1</v>
      </c>
      <c r="DU402" s="109">
        <f t="shared" si="386"/>
        <v>0</v>
      </c>
      <c r="DZ402" s="109">
        <f t="shared" si="387"/>
        <v>0</v>
      </c>
      <c r="EE402" s="109">
        <f t="shared" si="388"/>
        <v>0</v>
      </c>
      <c r="EF402" s="3"/>
      <c r="EG402" s="3"/>
      <c r="EH402" s="3"/>
      <c r="EI402" s="3"/>
      <c r="EJ402" s="109">
        <f t="shared" si="389"/>
        <v>0</v>
      </c>
      <c r="EK402" s="3">
        <f t="shared" si="390"/>
        <v>707</v>
      </c>
      <c r="EL402" t="str">
        <f>+VLOOKUP(A402,'[1]Listado jugadores VALORES'!$A:$D,4,FALSE)</f>
        <v>Volante</v>
      </c>
      <c r="EM402">
        <f>+VLOOKUP(EK402,Clubes!$A:$O,15,FALSE)</f>
        <v>5</v>
      </c>
      <c r="EN402">
        <f>+VLOOKUP(EK402,Clubes!$A:$M,13,FALSE)</f>
        <v>3</v>
      </c>
      <c r="EO402">
        <f t="shared" si="391"/>
        <v>2</v>
      </c>
      <c r="EP402">
        <f t="shared" si="392"/>
        <v>2</v>
      </c>
      <c r="EQ402">
        <f t="shared" si="393"/>
        <v>0</v>
      </c>
      <c r="ER402">
        <f t="shared" si="394"/>
        <v>0</v>
      </c>
      <c r="ES402">
        <f t="shared" si="395"/>
        <v>0</v>
      </c>
      <c r="ET402">
        <f t="shared" si="396"/>
        <v>0</v>
      </c>
      <c r="EU402">
        <f t="shared" si="397"/>
        <v>0</v>
      </c>
      <c r="EV402">
        <f t="shared" si="398"/>
        <v>0</v>
      </c>
      <c r="EW402">
        <f t="shared" si="399"/>
        <v>0</v>
      </c>
      <c r="EX402">
        <f t="shared" si="400"/>
        <v>0</v>
      </c>
      <c r="EY402">
        <f t="shared" si="401"/>
        <v>0</v>
      </c>
      <c r="EZ402">
        <f t="shared" si="402"/>
        <v>-1</v>
      </c>
      <c r="FA402">
        <f t="shared" si="403"/>
        <v>0</v>
      </c>
      <c r="FB402">
        <f t="shared" si="404"/>
        <v>-1</v>
      </c>
      <c r="FC402">
        <f t="shared" si="405"/>
        <v>2</v>
      </c>
    </row>
    <row r="403" spans="1:159">
      <c r="A403" s="139">
        <v>1837</v>
      </c>
      <c r="B403" s="139" t="s">
        <v>418</v>
      </c>
      <c r="C403" s="139">
        <v>7</v>
      </c>
      <c r="D403">
        <v>2</v>
      </c>
      <c r="E403" s="5">
        <v>7</v>
      </c>
      <c r="F403" s="5">
        <v>42</v>
      </c>
      <c r="G403" s="5">
        <v>3</v>
      </c>
      <c r="K403" s="109">
        <f t="shared" si="369"/>
        <v>0</v>
      </c>
      <c r="M403" s="109">
        <f t="shared" si="370"/>
        <v>0</v>
      </c>
      <c r="X403" s="109">
        <f t="shared" si="371"/>
        <v>0</v>
      </c>
      <c r="AI403" s="109">
        <f t="shared" si="372"/>
        <v>0</v>
      </c>
      <c r="AT403" s="109">
        <f t="shared" si="373"/>
        <v>0</v>
      </c>
      <c r="BA403" s="109">
        <f t="shared" si="374"/>
        <v>0</v>
      </c>
      <c r="BB403" s="113"/>
      <c r="BC403" s="113"/>
      <c r="BD403" s="113"/>
      <c r="BE403" s="113"/>
      <c r="BF403" s="113"/>
      <c r="BG403" s="113"/>
      <c r="BH403" s="113"/>
      <c r="BI403" s="113"/>
      <c r="BJ403" s="113"/>
      <c r="BK403" s="113"/>
      <c r="BL403" s="109">
        <f t="shared" si="375"/>
        <v>0</v>
      </c>
      <c r="BW403" s="109">
        <f t="shared" si="376"/>
        <v>0</v>
      </c>
      <c r="BZ403" s="109">
        <f t="shared" si="377"/>
        <v>0</v>
      </c>
      <c r="CA403" s="3"/>
      <c r="CB403" s="3"/>
      <c r="CC403" s="3"/>
      <c r="CD403" s="3"/>
      <c r="CE403" s="109">
        <f t="shared" si="378"/>
        <v>0</v>
      </c>
      <c r="CJ403" s="109">
        <f t="shared" si="379"/>
        <v>0</v>
      </c>
      <c r="CQ403" s="109">
        <f t="shared" si="380"/>
        <v>0</v>
      </c>
      <c r="CV403" s="109">
        <f t="shared" si="381"/>
        <v>0</v>
      </c>
      <c r="DA403" s="109">
        <f t="shared" si="382"/>
        <v>0</v>
      </c>
      <c r="DF403" s="109">
        <f t="shared" si="383"/>
        <v>0</v>
      </c>
      <c r="DK403" s="109">
        <f t="shared" si="384"/>
        <v>0</v>
      </c>
      <c r="DP403" s="109">
        <f t="shared" si="385"/>
        <v>0</v>
      </c>
      <c r="DU403" s="109">
        <f t="shared" si="386"/>
        <v>0</v>
      </c>
      <c r="DZ403" s="109">
        <f t="shared" si="387"/>
        <v>0</v>
      </c>
      <c r="EE403" s="109">
        <f t="shared" si="388"/>
        <v>0</v>
      </c>
      <c r="EF403" s="3"/>
      <c r="EG403" s="3"/>
      <c r="EH403" s="3"/>
      <c r="EI403" s="3"/>
      <c r="EJ403" s="109">
        <f t="shared" si="389"/>
        <v>0</v>
      </c>
      <c r="EK403" s="3">
        <f t="shared" si="390"/>
        <v>707</v>
      </c>
      <c r="EL403" t="str">
        <f>+VLOOKUP(A403,'[1]Listado jugadores VALORES'!$A:$D,4,FALSE)</f>
        <v>Defensa</v>
      </c>
      <c r="EM403">
        <f>+VLOOKUP(EK403,Clubes!$A:$O,15,FALSE)</f>
        <v>5</v>
      </c>
      <c r="EN403">
        <f>+VLOOKUP(EK403,Clubes!$A:$M,13,FALSE)</f>
        <v>3</v>
      </c>
      <c r="EO403">
        <f t="shared" si="391"/>
        <v>0</v>
      </c>
      <c r="EP403">
        <f t="shared" si="392"/>
        <v>0</v>
      </c>
      <c r="EQ403">
        <f t="shared" si="393"/>
        <v>0</v>
      </c>
      <c r="ER403">
        <f t="shared" si="394"/>
        <v>0</v>
      </c>
      <c r="ES403">
        <f t="shared" si="395"/>
        <v>0</v>
      </c>
      <c r="ET403">
        <f t="shared" si="396"/>
        <v>0</v>
      </c>
      <c r="EU403">
        <f t="shared" si="397"/>
        <v>0</v>
      </c>
      <c r="EV403">
        <f t="shared" si="398"/>
        <v>0</v>
      </c>
      <c r="EW403">
        <f t="shared" si="399"/>
        <v>0</v>
      </c>
      <c r="EX403">
        <f t="shared" si="400"/>
        <v>0</v>
      </c>
      <c r="EY403">
        <f t="shared" si="401"/>
        <v>0</v>
      </c>
      <c r="EZ403">
        <f t="shared" si="402"/>
        <v>0</v>
      </c>
      <c r="FA403">
        <f t="shared" si="403"/>
        <v>0</v>
      </c>
      <c r="FB403">
        <f t="shared" si="404"/>
        <v>0</v>
      </c>
      <c r="FC403">
        <f t="shared" si="405"/>
        <v>0</v>
      </c>
    </row>
    <row r="404" spans="1:159">
      <c r="A404" s="139">
        <v>127</v>
      </c>
      <c r="B404" s="139" t="s">
        <v>419</v>
      </c>
      <c r="C404" s="139">
        <v>7</v>
      </c>
      <c r="D404">
        <v>2</v>
      </c>
      <c r="E404" s="5">
        <v>7</v>
      </c>
      <c r="F404" s="5">
        <v>42</v>
      </c>
      <c r="G404" s="5">
        <v>1</v>
      </c>
      <c r="H404" s="5">
        <f>45+7</f>
        <v>52</v>
      </c>
      <c r="K404" s="109">
        <f t="shared" si="369"/>
        <v>0</v>
      </c>
      <c r="M404" s="109">
        <f t="shared" si="370"/>
        <v>0</v>
      </c>
      <c r="X404" s="109">
        <f t="shared" si="371"/>
        <v>0</v>
      </c>
      <c r="AI404" s="109">
        <f t="shared" si="372"/>
        <v>0</v>
      </c>
      <c r="AT404" s="109">
        <f t="shared" si="373"/>
        <v>0</v>
      </c>
      <c r="BA404" s="109">
        <f t="shared" si="374"/>
        <v>0</v>
      </c>
      <c r="BB404" s="113"/>
      <c r="BC404" s="113"/>
      <c r="BD404" s="113"/>
      <c r="BE404" s="113"/>
      <c r="BF404" s="113"/>
      <c r="BG404" s="113"/>
      <c r="BH404" s="113"/>
      <c r="BI404" s="113"/>
      <c r="BJ404" s="113"/>
      <c r="BK404" s="113"/>
      <c r="BL404" s="109">
        <f t="shared" si="375"/>
        <v>0</v>
      </c>
      <c r="BW404" s="109">
        <f t="shared" si="376"/>
        <v>0</v>
      </c>
      <c r="BZ404" s="109">
        <f t="shared" si="377"/>
        <v>0</v>
      </c>
      <c r="CA404" s="3"/>
      <c r="CB404" s="3"/>
      <c r="CC404" s="3"/>
      <c r="CD404" s="3"/>
      <c r="CE404" s="109">
        <f t="shared" si="378"/>
        <v>0</v>
      </c>
      <c r="CJ404" s="109">
        <f t="shared" si="379"/>
        <v>0</v>
      </c>
      <c r="CQ404" s="109">
        <f t="shared" si="380"/>
        <v>0</v>
      </c>
      <c r="CV404" s="109">
        <f t="shared" si="381"/>
        <v>0</v>
      </c>
      <c r="DA404" s="109">
        <f t="shared" si="382"/>
        <v>0</v>
      </c>
      <c r="DF404" s="109">
        <f t="shared" si="383"/>
        <v>0</v>
      </c>
      <c r="DG404" s="4">
        <v>47</v>
      </c>
      <c r="DK404" s="109">
        <f t="shared" si="384"/>
        <v>1</v>
      </c>
      <c r="DL404" s="4">
        <v>3</v>
      </c>
      <c r="DP404" s="109">
        <f t="shared" si="385"/>
        <v>1</v>
      </c>
      <c r="DU404" s="109">
        <f t="shared" si="386"/>
        <v>0</v>
      </c>
      <c r="DZ404" s="109">
        <f t="shared" si="387"/>
        <v>0</v>
      </c>
      <c r="EE404" s="109">
        <f t="shared" si="388"/>
        <v>0</v>
      </c>
      <c r="EF404" s="3"/>
      <c r="EG404" s="3"/>
      <c r="EH404" s="3"/>
      <c r="EI404" s="3"/>
      <c r="EJ404" s="109">
        <f t="shared" si="389"/>
        <v>0</v>
      </c>
      <c r="EK404" s="3">
        <f t="shared" si="390"/>
        <v>707</v>
      </c>
      <c r="EL404" t="str">
        <f>+VLOOKUP(A404,'[1]Listado jugadores VALORES'!$A:$D,4,FALSE)</f>
        <v>Volante</v>
      </c>
      <c r="EM404">
        <f>+VLOOKUP(EK404,Clubes!$A:$O,15,FALSE)</f>
        <v>5</v>
      </c>
      <c r="EN404">
        <f>+VLOOKUP(EK404,Clubes!$A:$M,13,FALSE)</f>
        <v>3</v>
      </c>
      <c r="EO404">
        <f t="shared" si="391"/>
        <v>2</v>
      </c>
      <c r="EP404">
        <f t="shared" si="392"/>
        <v>1</v>
      </c>
      <c r="EQ404">
        <f t="shared" si="393"/>
        <v>0</v>
      </c>
      <c r="ER404">
        <f t="shared" si="394"/>
        <v>0</v>
      </c>
      <c r="ES404">
        <f t="shared" si="395"/>
        <v>0</v>
      </c>
      <c r="ET404">
        <f t="shared" si="396"/>
        <v>0</v>
      </c>
      <c r="EU404">
        <f t="shared" si="397"/>
        <v>0</v>
      </c>
      <c r="EV404">
        <f t="shared" si="398"/>
        <v>0</v>
      </c>
      <c r="EW404">
        <f t="shared" si="399"/>
        <v>0</v>
      </c>
      <c r="EX404">
        <f t="shared" si="400"/>
        <v>0</v>
      </c>
      <c r="EY404">
        <f t="shared" si="401"/>
        <v>0</v>
      </c>
      <c r="EZ404">
        <f t="shared" si="402"/>
        <v>-1</v>
      </c>
      <c r="FA404">
        <f t="shared" si="403"/>
        <v>0</v>
      </c>
      <c r="FB404">
        <f t="shared" si="404"/>
        <v>0</v>
      </c>
      <c r="FC404">
        <f t="shared" si="405"/>
        <v>2</v>
      </c>
    </row>
    <row r="405" spans="1:159">
      <c r="A405" s="139">
        <v>184</v>
      </c>
      <c r="B405" s="139" t="s">
        <v>420</v>
      </c>
      <c r="C405" s="139">
        <v>7</v>
      </c>
      <c r="D405">
        <v>2</v>
      </c>
      <c r="E405" s="5">
        <v>7</v>
      </c>
      <c r="F405" s="5">
        <v>42</v>
      </c>
      <c r="G405" s="5">
        <v>3</v>
      </c>
      <c r="K405" s="109">
        <f t="shared" si="369"/>
        <v>0</v>
      </c>
      <c r="M405" s="109">
        <f t="shared" si="370"/>
        <v>0</v>
      </c>
      <c r="X405" s="109">
        <f t="shared" si="371"/>
        <v>0</v>
      </c>
      <c r="AI405" s="109">
        <f t="shared" si="372"/>
        <v>0</v>
      </c>
      <c r="AT405" s="109">
        <f t="shared" si="373"/>
        <v>0</v>
      </c>
      <c r="BA405" s="109">
        <f t="shared" si="374"/>
        <v>0</v>
      </c>
      <c r="BB405" s="113"/>
      <c r="BC405" s="113"/>
      <c r="BD405" s="113"/>
      <c r="BE405" s="113"/>
      <c r="BF405" s="113"/>
      <c r="BG405" s="113"/>
      <c r="BH405" s="113"/>
      <c r="BI405" s="113"/>
      <c r="BJ405" s="113"/>
      <c r="BK405" s="113"/>
      <c r="BL405" s="109">
        <f t="shared" si="375"/>
        <v>0</v>
      </c>
      <c r="BW405" s="109">
        <f t="shared" si="376"/>
        <v>0</v>
      </c>
      <c r="BZ405" s="109">
        <f t="shared" si="377"/>
        <v>0</v>
      </c>
      <c r="CA405" s="3"/>
      <c r="CB405" s="3"/>
      <c r="CC405" s="3"/>
      <c r="CD405" s="3"/>
      <c r="CE405" s="109">
        <f t="shared" si="378"/>
        <v>0</v>
      </c>
      <c r="CJ405" s="109">
        <f t="shared" si="379"/>
        <v>0</v>
      </c>
      <c r="CQ405" s="109">
        <f t="shared" si="380"/>
        <v>0</v>
      </c>
      <c r="CV405" s="109">
        <f t="shared" si="381"/>
        <v>0</v>
      </c>
      <c r="DA405" s="109">
        <f t="shared" si="382"/>
        <v>0</v>
      </c>
      <c r="DF405" s="109">
        <f t="shared" si="383"/>
        <v>0</v>
      </c>
      <c r="DK405" s="109">
        <f t="shared" si="384"/>
        <v>0</v>
      </c>
      <c r="DP405" s="109">
        <f t="shared" si="385"/>
        <v>0</v>
      </c>
      <c r="DU405" s="109">
        <f t="shared" si="386"/>
        <v>0</v>
      </c>
      <c r="DZ405" s="109">
        <f t="shared" si="387"/>
        <v>0</v>
      </c>
      <c r="EE405" s="109">
        <f t="shared" si="388"/>
        <v>0</v>
      </c>
      <c r="EF405" s="3"/>
      <c r="EG405" s="3"/>
      <c r="EH405" s="3"/>
      <c r="EI405" s="3"/>
      <c r="EJ405" s="109">
        <f t="shared" si="389"/>
        <v>0</v>
      </c>
      <c r="EK405" s="3">
        <f t="shared" si="390"/>
        <v>707</v>
      </c>
      <c r="EL405" t="str">
        <f>+VLOOKUP(A405,'[1]Listado jugadores VALORES'!$A:$D,4,FALSE)</f>
        <v>Volante</v>
      </c>
      <c r="EM405">
        <f>+VLOOKUP(EK405,Clubes!$A:$O,15,FALSE)</f>
        <v>5</v>
      </c>
      <c r="EN405">
        <f>+VLOOKUP(EK405,Clubes!$A:$M,13,FALSE)</f>
        <v>3</v>
      </c>
      <c r="EO405">
        <f t="shared" si="391"/>
        <v>0</v>
      </c>
      <c r="EP405">
        <f t="shared" si="392"/>
        <v>0</v>
      </c>
      <c r="EQ405">
        <f t="shared" si="393"/>
        <v>0</v>
      </c>
      <c r="ER405">
        <f t="shared" si="394"/>
        <v>0</v>
      </c>
      <c r="ES405">
        <f t="shared" si="395"/>
        <v>0</v>
      </c>
      <c r="ET405">
        <f t="shared" si="396"/>
        <v>0</v>
      </c>
      <c r="EU405">
        <f t="shared" si="397"/>
        <v>0</v>
      </c>
      <c r="EV405">
        <f t="shared" si="398"/>
        <v>0</v>
      </c>
      <c r="EW405">
        <f t="shared" si="399"/>
        <v>0</v>
      </c>
      <c r="EX405">
        <f t="shared" si="400"/>
        <v>0</v>
      </c>
      <c r="EY405">
        <f t="shared" si="401"/>
        <v>0</v>
      </c>
      <c r="EZ405">
        <f t="shared" si="402"/>
        <v>0</v>
      </c>
      <c r="FA405">
        <f t="shared" si="403"/>
        <v>0</v>
      </c>
      <c r="FB405">
        <f t="shared" si="404"/>
        <v>0</v>
      </c>
      <c r="FC405">
        <f t="shared" si="405"/>
        <v>0</v>
      </c>
    </row>
    <row r="406" spans="1:159">
      <c r="A406" s="139">
        <v>230</v>
      </c>
      <c r="B406" s="139" t="s">
        <v>421</v>
      </c>
      <c r="C406" s="139">
        <v>7</v>
      </c>
      <c r="D406">
        <v>2</v>
      </c>
      <c r="E406" s="5">
        <v>7</v>
      </c>
      <c r="F406" s="5">
        <v>42</v>
      </c>
      <c r="G406" s="5">
        <v>1</v>
      </c>
      <c r="H406" s="5">
        <v>90</v>
      </c>
      <c r="I406" s="4">
        <f>45+31</f>
        <v>76</v>
      </c>
      <c r="K406" s="109">
        <f t="shared" si="369"/>
        <v>1</v>
      </c>
      <c r="M406" s="109">
        <f t="shared" si="370"/>
        <v>0</v>
      </c>
      <c r="X406" s="109">
        <f t="shared" si="371"/>
        <v>0</v>
      </c>
      <c r="AI406" s="109">
        <f t="shared" si="372"/>
        <v>0</v>
      </c>
      <c r="AT406" s="109">
        <f t="shared" si="373"/>
        <v>0</v>
      </c>
      <c r="AU406" s="3">
        <v>1</v>
      </c>
      <c r="AV406" s="3">
        <v>1975</v>
      </c>
      <c r="BA406" s="109">
        <f t="shared" si="374"/>
        <v>1</v>
      </c>
      <c r="BB406" s="113"/>
      <c r="BC406" s="113"/>
      <c r="BD406" s="113"/>
      <c r="BE406" s="113"/>
      <c r="BF406" s="113"/>
      <c r="BG406" s="113"/>
      <c r="BH406" s="113"/>
      <c r="BI406" s="113"/>
      <c r="BJ406" s="113"/>
      <c r="BK406" s="113"/>
      <c r="BL406" s="109">
        <f t="shared" si="375"/>
        <v>0</v>
      </c>
      <c r="BW406" s="109">
        <f t="shared" si="376"/>
        <v>0</v>
      </c>
      <c r="BZ406" s="109">
        <f t="shared" si="377"/>
        <v>0</v>
      </c>
      <c r="CA406" s="3"/>
      <c r="CB406" s="3"/>
      <c r="CC406" s="3"/>
      <c r="CD406" s="3"/>
      <c r="CE406" s="109">
        <f t="shared" si="378"/>
        <v>0</v>
      </c>
      <c r="CJ406" s="109">
        <f t="shared" si="379"/>
        <v>0</v>
      </c>
      <c r="CQ406" s="109">
        <f t="shared" si="380"/>
        <v>0</v>
      </c>
      <c r="CV406" s="109">
        <f t="shared" si="381"/>
        <v>0</v>
      </c>
      <c r="DA406" s="109">
        <f t="shared" si="382"/>
        <v>0</v>
      </c>
      <c r="DF406" s="109">
        <f t="shared" si="383"/>
        <v>0</v>
      </c>
      <c r="DK406" s="109">
        <f t="shared" si="384"/>
        <v>0</v>
      </c>
      <c r="DP406" s="109">
        <f t="shared" si="385"/>
        <v>0</v>
      </c>
      <c r="DU406" s="109">
        <f t="shared" si="386"/>
        <v>0</v>
      </c>
      <c r="DZ406" s="109">
        <f t="shared" si="387"/>
        <v>0</v>
      </c>
      <c r="EE406" s="109">
        <f t="shared" si="388"/>
        <v>0</v>
      </c>
      <c r="EF406" s="3"/>
      <c r="EG406" s="3"/>
      <c r="EH406" s="3"/>
      <c r="EI406" s="3"/>
      <c r="EJ406" s="109">
        <f t="shared" si="389"/>
        <v>0</v>
      </c>
      <c r="EK406" s="3">
        <f t="shared" si="390"/>
        <v>707</v>
      </c>
      <c r="EL406" t="str">
        <f>+VLOOKUP(A406,'[1]Listado jugadores VALORES'!$A:$D,4,FALSE)</f>
        <v>Volante</v>
      </c>
      <c r="EM406">
        <f>+VLOOKUP(EK406,Clubes!$A:$O,15,FALSE)</f>
        <v>5</v>
      </c>
      <c r="EN406">
        <f>+VLOOKUP(EK406,Clubes!$A:$M,13,FALSE)</f>
        <v>3</v>
      </c>
      <c r="EO406">
        <f t="shared" si="391"/>
        <v>2</v>
      </c>
      <c r="EP406">
        <f t="shared" si="392"/>
        <v>2</v>
      </c>
      <c r="EQ406">
        <f t="shared" si="393"/>
        <v>-1</v>
      </c>
      <c r="ER406">
        <f t="shared" si="394"/>
        <v>0</v>
      </c>
      <c r="ES406">
        <f t="shared" si="395"/>
        <v>0</v>
      </c>
      <c r="ET406">
        <f t="shared" si="396"/>
        <v>0</v>
      </c>
      <c r="EU406">
        <f t="shared" si="397"/>
        <v>3</v>
      </c>
      <c r="EV406">
        <f t="shared" si="398"/>
        <v>0</v>
      </c>
      <c r="EW406">
        <f t="shared" si="399"/>
        <v>0</v>
      </c>
      <c r="EX406">
        <f t="shared" si="400"/>
        <v>0</v>
      </c>
      <c r="EY406">
        <f t="shared" si="401"/>
        <v>0</v>
      </c>
      <c r="EZ406">
        <f t="shared" si="402"/>
        <v>0</v>
      </c>
      <c r="FA406">
        <f t="shared" si="403"/>
        <v>0</v>
      </c>
      <c r="FB406">
        <f t="shared" si="404"/>
        <v>-1</v>
      </c>
      <c r="FC406">
        <f t="shared" si="405"/>
        <v>5</v>
      </c>
    </row>
    <row r="407" spans="1:159">
      <c r="A407" s="139">
        <v>243</v>
      </c>
      <c r="B407" s="139" t="s">
        <v>422</v>
      </c>
      <c r="C407" s="139">
        <v>7</v>
      </c>
      <c r="D407">
        <v>2</v>
      </c>
      <c r="E407" s="5">
        <v>7</v>
      </c>
      <c r="F407" s="5">
        <v>42</v>
      </c>
      <c r="G407" s="5">
        <v>2</v>
      </c>
      <c r="K407" s="109">
        <f t="shared" si="369"/>
        <v>0</v>
      </c>
      <c r="M407" s="109">
        <f t="shared" si="370"/>
        <v>0</v>
      </c>
      <c r="X407" s="109">
        <f t="shared" si="371"/>
        <v>0</v>
      </c>
      <c r="AI407" s="109">
        <f t="shared" si="372"/>
        <v>0</v>
      </c>
      <c r="AT407" s="109">
        <f t="shared" si="373"/>
        <v>0</v>
      </c>
      <c r="BA407" s="109">
        <f t="shared" si="374"/>
        <v>0</v>
      </c>
      <c r="BB407" s="113"/>
      <c r="BC407" s="113"/>
      <c r="BD407" s="113"/>
      <c r="BE407" s="113"/>
      <c r="BF407" s="113"/>
      <c r="BG407" s="113"/>
      <c r="BH407" s="113"/>
      <c r="BI407" s="113"/>
      <c r="BJ407" s="113"/>
      <c r="BK407" s="113"/>
      <c r="BL407" s="109">
        <f t="shared" si="375"/>
        <v>0</v>
      </c>
      <c r="BW407" s="109">
        <f t="shared" si="376"/>
        <v>0</v>
      </c>
      <c r="BZ407" s="109">
        <f t="shared" si="377"/>
        <v>0</v>
      </c>
      <c r="CA407" s="3"/>
      <c r="CB407" s="3"/>
      <c r="CC407" s="3"/>
      <c r="CD407" s="3"/>
      <c r="CE407" s="109">
        <f t="shared" si="378"/>
        <v>0</v>
      </c>
      <c r="CJ407" s="109">
        <f t="shared" si="379"/>
        <v>0</v>
      </c>
      <c r="CQ407" s="109">
        <f t="shared" si="380"/>
        <v>0</v>
      </c>
      <c r="CV407" s="109">
        <f t="shared" si="381"/>
        <v>0</v>
      </c>
      <c r="DA407" s="109">
        <f t="shared" si="382"/>
        <v>0</v>
      </c>
      <c r="DF407" s="109">
        <f t="shared" si="383"/>
        <v>0</v>
      </c>
      <c r="DK407" s="109">
        <f t="shared" si="384"/>
        <v>0</v>
      </c>
      <c r="DP407" s="109">
        <f t="shared" si="385"/>
        <v>0</v>
      </c>
      <c r="DU407" s="109">
        <f t="shared" si="386"/>
        <v>0</v>
      </c>
      <c r="DZ407" s="109">
        <f t="shared" si="387"/>
        <v>0</v>
      </c>
      <c r="EE407" s="109">
        <f t="shared" si="388"/>
        <v>0</v>
      </c>
      <c r="EF407" s="3"/>
      <c r="EG407" s="3"/>
      <c r="EH407" s="3"/>
      <c r="EI407" s="3"/>
      <c r="EJ407" s="109">
        <f t="shared" si="389"/>
        <v>0</v>
      </c>
      <c r="EK407" s="3">
        <f t="shared" si="390"/>
        <v>707</v>
      </c>
      <c r="EL407" t="str">
        <f>+VLOOKUP(A407,'[1]Listado jugadores VALORES'!$A:$D,4,FALSE)</f>
        <v>Defensa</v>
      </c>
      <c r="EM407">
        <f>+VLOOKUP(EK407,Clubes!$A:$O,15,FALSE)</f>
        <v>5</v>
      </c>
      <c r="EN407">
        <f>+VLOOKUP(EK407,Clubes!$A:$M,13,FALSE)</f>
        <v>3</v>
      </c>
      <c r="EO407">
        <f t="shared" si="391"/>
        <v>1</v>
      </c>
      <c r="EP407">
        <f t="shared" si="392"/>
        <v>0</v>
      </c>
      <c r="EQ407">
        <f t="shared" si="393"/>
        <v>0</v>
      </c>
      <c r="ER407">
        <f t="shared" si="394"/>
        <v>0</v>
      </c>
      <c r="ES407">
        <f t="shared" si="395"/>
        <v>0</v>
      </c>
      <c r="ET407">
        <f t="shared" si="396"/>
        <v>0</v>
      </c>
      <c r="EU407">
        <f t="shared" si="397"/>
        <v>0</v>
      </c>
      <c r="EV407">
        <f t="shared" si="398"/>
        <v>0</v>
      </c>
      <c r="EW407">
        <f t="shared" si="399"/>
        <v>0</v>
      </c>
      <c r="EX407">
        <f t="shared" si="400"/>
        <v>0</v>
      </c>
      <c r="EY407">
        <f t="shared" si="401"/>
        <v>0</v>
      </c>
      <c r="EZ407">
        <f t="shared" si="402"/>
        <v>0</v>
      </c>
      <c r="FA407">
        <f t="shared" si="403"/>
        <v>0</v>
      </c>
      <c r="FB407">
        <f t="shared" si="404"/>
        <v>0</v>
      </c>
      <c r="FC407">
        <f t="shared" si="405"/>
        <v>1</v>
      </c>
    </row>
    <row r="408" spans="1:159">
      <c r="A408" s="139">
        <v>268</v>
      </c>
      <c r="B408" s="139" t="s">
        <v>423</v>
      </c>
      <c r="C408" s="139">
        <v>7</v>
      </c>
      <c r="D408">
        <v>2</v>
      </c>
      <c r="E408" s="5">
        <v>7</v>
      </c>
      <c r="F408" s="5">
        <v>42</v>
      </c>
      <c r="G408" s="5">
        <v>1</v>
      </c>
      <c r="H408" s="5">
        <v>90</v>
      </c>
      <c r="I408" s="4">
        <f>45+30</f>
        <v>75</v>
      </c>
      <c r="K408" s="109">
        <f t="shared" si="369"/>
        <v>1</v>
      </c>
      <c r="M408" s="109">
        <f t="shared" si="370"/>
        <v>0</v>
      </c>
      <c r="X408" s="109">
        <f t="shared" si="371"/>
        <v>0</v>
      </c>
      <c r="AI408" s="109">
        <f t="shared" si="372"/>
        <v>0</v>
      </c>
      <c r="AT408" s="109">
        <f t="shared" si="373"/>
        <v>0</v>
      </c>
      <c r="BA408" s="109">
        <f t="shared" si="374"/>
        <v>0</v>
      </c>
      <c r="BB408" s="113"/>
      <c r="BC408" s="113"/>
      <c r="BD408" s="113"/>
      <c r="BE408" s="113"/>
      <c r="BF408" s="113"/>
      <c r="BG408" s="113"/>
      <c r="BH408" s="113"/>
      <c r="BI408" s="113"/>
      <c r="BJ408" s="113"/>
      <c r="BK408" s="113"/>
      <c r="BL408" s="109">
        <f t="shared" si="375"/>
        <v>0</v>
      </c>
      <c r="BW408" s="109">
        <f t="shared" si="376"/>
        <v>0</v>
      </c>
      <c r="BZ408" s="109">
        <f t="shared" si="377"/>
        <v>0</v>
      </c>
      <c r="CA408" s="3"/>
      <c r="CB408" s="3"/>
      <c r="CC408" s="3"/>
      <c r="CD408" s="3"/>
      <c r="CE408" s="109">
        <f t="shared" si="378"/>
        <v>0</v>
      </c>
      <c r="CJ408" s="109">
        <f t="shared" si="379"/>
        <v>0</v>
      </c>
      <c r="CQ408" s="109">
        <f t="shared" si="380"/>
        <v>0</v>
      </c>
      <c r="CV408" s="109">
        <f t="shared" si="381"/>
        <v>0</v>
      </c>
      <c r="DA408" s="109">
        <f t="shared" si="382"/>
        <v>0</v>
      </c>
      <c r="DF408" s="109">
        <f t="shared" si="383"/>
        <v>0</v>
      </c>
      <c r="DK408" s="109">
        <f t="shared" si="384"/>
        <v>0</v>
      </c>
      <c r="DP408" s="109">
        <f t="shared" si="385"/>
        <v>0</v>
      </c>
      <c r="DU408" s="109">
        <f t="shared" si="386"/>
        <v>0</v>
      </c>
      <c r="DZ408" s="109">
        <f t="shared" si="387"/>
        <v>0</v>
      </c>
      <c r="EE408" s="109">
        <f t="shared" si="388"/>
        <v>0</v>
      </c>
      <c r="EF408" s="3"/>
      <c r="EG408" s="3"/>
      <c r="EH408" s="3"/>
      <c r="EI408" s="3"/>
      <c r="EJ408" s="109">
        <f t="shared" si="389"/>
        <v>0</v>
      </c>
      <c r="EK408" s="3">
        <f t="shared" si="390"/>
        <v>707</v>
      </c>
      <c r="EL408" t="str">
        <f>+VLOOKUP(A408,'[1]Listado jugadores VALORES'!$A:$D,4,FALSE)</f>
        <v>Defensa</v>
      </c>
      <c r="EM408">
        <f>+VLOOKUP(EK408,Clubes!$A:$O,15,FALSE)</f>
        <v>5</v>
      </c>
      <c r="EN408">
        <f>+VLOOKUP(EK408,Clubes!$A:$M,13,FALSE)</f>
        <v>3</v>
      </c>
      <c r="EO408">
        <f t="shared" si="391"/>
        <v>2</v>
      </c>
      <c r="EP408">
        <f t="shared" si="392"/>
        <v>2</v>
      </c>
      <c r="EQ408">
        <f t="shared" si="393"/>
        <v>-1</v>
      </c>
      <c r="ER408">
        <f t="shared" si="394"/>
        <v>0</v>
      </c>
      <c r="ES408">
        <f t="shared" si="395"/>
        <v>0</v>
      </c>
      <c r="ET408">
        <f t="shared" si="396"/>
        <v>0</v>
      </c>
      <c r="EU408">
        <f t="shared" si="397"/>
        <v>0</v>
      </c>
      <c r="EV408">
        <f t="shared" si="398"/>
        <v>0</v>
      </c>
      <c r="EW408">
        <f t="shared" si="399"/>
        <v>-2</v>
      </c>
      <c r="EX408">
        <f t="shared" si="400"/>
        <v>0</v>
      </c>
      <c r="EY408">
        <f t="shared" si="401"/>
        <v>0</v>
      </c>
      <c r="EZ408">
        <f t="shared" si="402"/>
        <v>0</v>
      </c>
      <c r="FA408">
        <f t="shared" si="403"/>
        <v>0</v>
      </c>
      <c r="FB408">
        <f t="shared" si="404"/>
        <v>-1</v>
      </c>
      <c r="FC408">
        <f t="shared" si="405"/>
        <v>0</v>
      </c>
    </row>
    <row r="409" spans="1:159">
      <c r="A409" s="145">
        <v>769</v>
      </c>
      <c r="B409" t="s">
        <v>424</v>
      </c>
      <c r="C409" s="140">
        <v>7</v>
      </c>
      <c r="D409">
        <v>2</v>
      </c>
      <c r="E409" s="5">
        <v>7</v>
      </c>
      <c r="F409" s="5">
        <v>42</v>
      </c>
      <c r="G409" s="5">
        <v>3</v>
      </c>
      <c r="K409" s="109">
        <f t="shared" si="369"/>
        <v>0</v>
      </c>
      <c r="M409" s="109">
        <f t="shared" si="370"/>
        <v>0</v>
      </c>
      <c r="X409" s="109">
        <f t="shared" si="371"/>
        <v>0</v>
      </c>
      <c r="AI409" s="109">
        <f t="shared" si="372"/>
        <v>0</v>
      </c>
      <c r="AT409" s="109">
        <f t="shared" si="373"/>
        <v>0</v>
      </c>
      <c r="BA409" s="109">
        <f t="shared" si="374"/>
        <v>0</v>
      </c>
      <c r="BB409" s="113"/>
      <c r="BC409" s="113"/>
      <c r="BD409" s="113"/>
      <c r="BE409" s="113"/>
      <c r="BF409" s="113"/>
      <c r="BG409" s="113"/>
      <c r="BH409" s="113"/>
      <c r="BI409" s="113"/>
      <c r="BJ409" s="113"/>
      <c r="BK409" s="113"/>
      <c r="BL409" s="109">
        <f t="shared" si="375"/>
        <v>0</v>
      </c>
      <c r="BW409" s="109">
        <f t="shared" si="376"/>
        <v>0</v>
      </c>
      <c r="BZ409" s="109">
        <f t="shared" si="377"/>
        <v>0</v>
      </c>
      <c r="CA409" s="3"/>
      <c r="CB409" s="3"/>
      <c r="CC409" s="3"/>
      <c r="CD409" s="3"/>
      <c r="CE409" s="109">
        <f t="shared" si="378"/>
        <v>0</v>
      </c>
      <c r="CJ409" s="109">
        <f t="shared" si="379"/>
        <v>0</v>
      </c>
      <c r="CQ409" s="109">
        <f t="shared" si="380"/>
        <v>0</v>
      </c>
      <c r="CV409" s="109">
        <f t="shared" si="381"/>
        <v>0</v>
      </c>
      <c r="DA409" s="109">
        <f t="shared" si="382"/>
        <v>0</v>
      </c>
      <c r="DF409" s="109">
        <f t="shared" si="383"/>
        <v>0</v>
      </c>
      <c r="DK409" s="109">
        <f t="shared" si="384"/>
        <v>0</v>
      </c>
      <c r="DP409" s="109">
        <f t="shared" si="385"/>
        <v>0</v>
      </c>
      <c r="DU409" s="109">
        <f t="shared" si="386"/>
        <v>0</v>
      </c>
      <c r="DZ409" s="109">
        <f t="shared" si="387"/>
        <v>0</v>
      </c>
      <c r="EE409" s="109">
        <f t="shared" si="388"/>
        <v>0</v>
      </c>
      <c r="EF409" s="3"/>
      <c r="EG409" s="3"/>
      <c r="EH409" s="3"/>
      <c r="EI409" s="3"/>
      <c r="EJ409" s="109">
        <f t="shared" si="389"/>
        <v>0</v>
      </c>
      <c r="EK409" s="3">
        <f t="shared" si="390"/>
        <v>707</v>
      </c>
      <c r="EL409" t="str">
        <f>+VLOOKUP(A409,'[1]Listado jugadores VALORES'!$A:$D,4,FALSE)</f>
        <v>Portero</v>
      </c>
      <c r="EM409">
        <f>+VLOOKUP(EK409,Clubes!$A:$O,15,FALSE)</f>
        <v>5</v>
      </c>
      <c r="EN409">
        <f>+VLOOKUP(EK409,Clubes!$A:$M,13,FALSE)</f>
        <v>3</v>
      </c>
      <c r="EO409">
        <f t="shared" si="391"/>
        <v>0</v>
      </c>
      <c r="EP409">
        <f t="shared" si="392"/>
        <v>0</v>
      </c>
      <c r="EQ409">
        <f t="shared" si="393"/>
        <v>0</v>
      </c>
      <c r="ER409">
        <f t="shared" si="394"/>
        <v>0</v>
      </c>
      <c r="ES409">
        <f t="shared" si="395"/>
        <v>0</v>
      </c>
      <c r="ET409">
        <f t="shared" si="396"/>
        <v>0</v>
      </c>
      <c r="EU409">
        <f t="shared" si="397"/>
        <v>0</v>
      </c>
      <c r="EV409">
        <f t="shared" si="398"/>
        <v>0</v>
      </c>
      <c r="EW409">
        <f t="shared" si="399"/>
        <v>0</v>
      </c>
      <c r="EX409">
        <f t="shared" si="400"/>
        <v>0</v>
      </c>
      <c r="EY409">
        <f t="shared" si="401"/>
        <v>0</v>
      </c>
      <c r="EZ409">
        <f t="shared" si="402"/>
        <v>0</v>
      </c>
      <c r="FA409">
        <f t="shared" si="403"/>
        <v>0</v>
      </c>
      <c r="FB409">
        <f t="shared" si="404"/>
        <v>0</v>
      </c>
      <c r="FC409">
        <f t="shared" si="405"/>
        <v>0</v>
      </c>
    </row>
    <row r="410" spans="1:159">
      <c r="A410" s="139">
        <v>1955</v>
      </c>
      <c r="B410" s="139" t="s">
        <v>425</v>
      </c>
      <c r="C410" s="139">
        <v>7</v>
      </c>
      <c r="D410">
        <v>2</v>
      </c>
      <c r="E410" s="5">
        <v>7</v>
      </c>
      <c r="F410" s="5">
        <v>42</v>
      </c>
      <c r="G410" s="5">
        <v>3</v>
      </c>
      <c r="K410" s="109">
        <f t="shared" si="369"/>
        <v>0</v>
      </c>
      <c r="M410" s="109">
        <f t="shared" si="370"/>
        <v>0</v>
      </c>
      <c r="X410" s="109">
        <f t="shared" si="371"/>
        <v>0</v>
      </c>
      <c r="AI410" s="109">
        <f t="shared" si="372"/>
        <v>0</v>
      </c>
      <c r="AT410" s="109">
        <f t="shared" si="373"/>
        <v>0</v>
      </c>
      <c r="BA410" s="109">
        <f t="shared" si="374"/>
        <v>0</v>
      </c>
      <c r="BB410" s="113"/>
      <c r="BC410" s="113"/>
      <c r="BD410" s="113"/>
      <c r="BE410" s="113"/>
      <c r="BF410" s="113"/>
      <c r="BG410" s="113"/>
      <c r="BH410" s="113"/>
      <c r="BI410" s="113"/>
      <c r="BJ410" s="113"/>
      <c r="BK410" s="113"/>
      <c r="BL410" s="109">
        <f t="shared" si="375"/>
        <v>0</v>
      </c>
      <c r="BW410" s="109">
        <f t="shared" si="376"/>
        <v>0</v>
      </c>
      <c r="BZ410" s="109">
        <f t="shared" si="377"/>
        <v>0</v>
      </c>
      <c r="CA410" s="3"/>
      <c r="CB410" s="3"/>
      <c r="CC410" s="3"/>
      <c r="CD410" s="3"/>
      <c r="CE410" s="109">
        <f t="shared" si="378"/>
        <v>0</v>
      </c>
      <c r="CJ410" s="109">
        <f t="shared" si="379"/>
        <v>0</v>
      </c>
      <c r="CQ410" s="109">
        <f t="shared" si="380"/>
        <v>0</v>
      </c>
      <c r="CV410" s="109">
        <f t="shared" si="381"/>
        <v>0</v>
      </c>
      <c r="DA410" s="109">
        <f t="shared" si="382"/>
        <v>0</v>
      </c>
      <c r="DF410" s="109">
        <f t="shared" si="383"/>
        <v>0</v>
      </c>
      <c r="DK410" s="109">
        <f t="shared" si="384"/>
        <v>0</v>
      </c>
      <c r="DP410" s="109">
        <f t="shared" si="385"/>
        <v>0</v>
      </c>
      <c r="DU410" s="109">
        <f t="shared" si="386"/>
        <v>0</v>
      </c>
      <c r="DZ410" s="109">
        <f t="shared" si="387"/>
        <v>0</v>
      </c>
      <c r="EE410" s="109">
        <f t="shared" si="388"/>
        <v>0</v>
      </c>
      <c r="EF410" s="3"/>
      <c r="EG410" s="3"/>
      <c r="EH410" s="3"/>
      <c r="EI410" s="3"/>
      <c r="EJ410" s="109">
        <f t="shared" si="389"/>
        <v>0</v>
      </c>
      <c r="EK410" s="3">
        <f t="shared" si="390"/>
        <v>707</v>
      </c>
      <c r="EL410" t="str">
        <f>+VLOOKUP(A410,'[1]Listado jugadores VALORES'!$A:$D,4,FALSE)</f>
        <v>Volante</v>
      </c>
      <c r="EM410">
        <f>+VLOOKUP(EK410,Clubes!$A:$O,15,FALSE)</f>
        <v>5</v>
      </c>
      <c r="EN410">
        <f>+VLOOKUP(EK410,Clubes!$A:$M,13,FALSE)</f>
        <v>3</v>
      </c>
      <c r="EO410">
        <f t="shared" si="391"/>
        <v>0</v>
      </c>
      <c r="EP410">
        <f t="shared" si="392"/>
        <v>0</v>
      </c>
      <c r="EQ410">
        <f t="shared" si="393"/>
        <v>0</v>
      </c>
      <c r="ER410">
        <f t="shared" si="394"/>
        <v>0</v>
      </c>
      <c r="ES410">
        <f t="shared" si="395"/>
        <v>0</v>
      </c>
      <c r="ET410">
        <f t="shared" si="396"/>
        <v>0</v>
      </c>
      <c r="EU410">
        <f t="shared" si="397"/>
        <v>0</v>
      </c>
      <c r="EV410">
        <f t="shared" si="398"/>
        <v>0</v>
      </c>
      <c r="EW410">
        <f t="shared" si="399"/>
        <v>0</v>
      </c>
      <c r="EX410">
        <f t="shared" si="400"/>
        <v>0</v>
      </c>
      <c r="EY410">
        <f t="shared" si="401"/>
        <v>0</v>
      </c>
      <c r="EZ410">
        <f t="shared" si="402"/>
        <v>0</v>
      </c>
      <c r="FA410">
        <f t="shared" si="403"/>
        <v>0</v>
      </c>
      <c r="FB410">
        <f t="shared" si="404"/>
        <v>0</v>
      </c>
      <c r="FC410">
        <f t="shared" si="405"/>
        <v>0</v>
      </c>
    </row>
    <row r="411" spans="1:159">
      <c r="A411" s="139">
        <v>357</v>
      </c>
      <c r="B411" s="140" t="s">
        <v>426</v>
      </c>
      <c r="C411" s="140">
        <v>7</v>
      </c>
      <c r="D411">
        <v>2</v>
      </c>
      <c r="E411" s="5">
        <v>7</v>
      </c>
      <c r="F411" s="5">
        <v>42</v>
      </c>
      <c r="G411" s="5">
        <v>1</v>
      </c>
      <c r="H411" s="5">
        <v>90</v>
      </c>
      <c r="K411" s="109">
        <f t="shared" si="369"/>
        <v>0</v>
      </c>
      <c r="M411" s="109">
        <f t="shared" si="370"/>
        <v>0</v>
      </c>
      <c r="N411" s="4">
        <f>45+6</f>
        <v>51</v>
      </c>
      <c r="X411" s="109">
        <f t="shared" si="371"/>
        <v>1</v>
      </c>
      <c r="Y411" s="3">
        <v>1</v>
      </c>
      <c r="AI411" s="109">
        <f t="shared" si="372"/>
        <v>1</v>
      </c>
      <c r="AJ411" s="3">
        <v>4</v>
      </c>
      <c r="AT411" s="109">
        <f t="shared" si="373"/>
        <v>1</v>
      </c>
      <c r="BA411" s="109">
        <f t="shared" si="374"/>
        <v>0</v>
      </c>
      <c r="BB411" s="113">
        <v>1</v>
      </c>
      <c r="BC411" s="113"/>
      <c r="BD411" s="113"/>
      <c r="BE411" s="113"/>
      <c r="BF411" s="113"/>
      <c r="BG411" s="113"/>
      <c r="BH411" s="113"/>
      <c r="BI411" s="113"/>
      <c r="BJ411" s="113"/>
      <c r="BK411" s="113"/>
      <c r="BL411" s="109">
        <f t="shared" si="375"/>
        <v>1</v>
      </c>
      <c r="BM411" s="3">
        <v>4</v>
      </c>
      <c r="BW411" s="109">
        <f t="shared" si="376"/>
        <v>1</v>
      </c>
      <c r="BZ411" s="109">
        <f t="shared" si="377"/>
        <v>0</v>
      </c>
      <c r="CA411" s="3"/>
      <c r="CB411" s="3"/>
      <c r="CC411" s="3"/>
      <c r="CD411" s="3"/>
      <c r="CE411" s="109">
        <f t="shared" si="378"/>
        <v>0</v>
      </c>
      <c r="CJ411" s="109">
        <f t="shared" si="379"/>
        <v>0</v>
      </c>
      <c r="CQ411" s="109">
        <f t="shared" si="380"/>
        <v>0</v>
      </c>
      <c r="CV411" s="109">
        <f t="shared" si="381"/>
        <v>0</v>
      </c>
      <c r="DA411" s="109">
        <f t="shared" si="382"/>
        <v>0</v>
      </c>
      <c r="DF411" s="109">
        <f t="shared" si="383"/>
        <v>0</v>
      </c>
      <c r="DK411" s="109">
        <f t="shared" si="384"/>
        <v>0</v>
      </c>
      <c r="DP411" s="109">
        <f t="shared" si="385"/>
        <v>0</v>
      </c>
      <c r="DU411" s="109">
        <f t="shared" si="386"/>
        <v>0</v>
      </c>
      <c r="DZ411" s="109">
        <f t="shared" si="387"/>
        <v>0</v>
      </c>
      <c r="EE411" s="109">
        <f t="shared" si="388"/>
        <v>0</v>
      </c>
      <c r="EF411" s="3"/>
      <c r="EG411" s="3"/>
      <c r="EH411" s="3"/>
      <c r="EI411" s="3"/>
      <c r="EJ411" s="109">
        <f t="shared" si="389"/>
        <v>0</v>
      </c>
      <c r="EK411" s="3">
        <f t="shared" si="390"/>
        <v>707</v>
      </c>
      <c r="EL411" t="str">
        <f>+VLOOKUP(A411,'[1]Listado jugadores VALORES'!$A:$D,4,FALSE)</f>
        <v>Defensa</v>
      </c>
      <c r="EM411">
        <f>+VLOOKUP(EK411,Clubes!$A:$O,15,FALSE)</f>
        <v>5</v>
      </c>
      <c r="EN411">
        <f>+VLOOKUP(EK411,Clubes!$A:$M,13,FALSE)</f>
        <v>3</v>
      </c>
      <c r="EO411">
        <f t="shared" si="391"/>
        <v>2</v>
      </c>
      <c r="EP411">
        <f t="shared" si="392"/>
        <v>2</v>
      </c>
      <c r="EQ411">
        <f t="shared" si="393"/>
        <v>0</v>
      </c>
      <c r="ER411">
        <f t="shared" si="394"/>
        <v>0</v>
      </c>
      <c r="ES411">
        <f t="shared" si="395"/>
        <v>6</v>
      </c>
      <c r="ET411">
        <f t="shared" si="396"/>
        <v>0</v>
      </c>
      <c r="EU411">
        <f t="shared" si="397"/>
        <v>0</v>
      </c>
      <c r="EV411">
        <f t="shared" si="398"/>
        <v>0</v>
      </c>
      <c r="EW411">
        <f t="shared" si="399"/>
        <v>-2</v>
      </c>
      <c r="EX411">
        <f t="shared" si="400"/>
        <v>0</v>
      </c>
      <c r="EY411">
        <f t="shared" si="401"/>
        <v>0</v>
      </c>
      <c r="EZ411">
        <f t="shared" si="402"/>
        <v>0</v>
      </c>
      <c r="FA411">
        <f t="shared" si="403"/>
        <v>0</v>
      </c>
      <c r="FB411">
        <f t="shared" si="404"/>
        <v>-1</v>
      </c>
      <c r="FC411">
        <f t="shared" si="405"/>
        <v>7</v>
      </c>
    </row>
    <row r="412" spans="1:159">
      <c r="A412" s="145">
        <v>1975</v>
      </c>
      <c r="B412" t="s">
        <v>427</v>
      </c>
      <c r="C412" s="139">
        <v>7</v>
      </c>
      <c r="D412">
        <v>2</v>
      </c>
      <c r="E412" s="5">
        <v>7</v>
      </c>
      <c r="F412" s="5">
        <v>42</v>
      </c>
      <c r="G412" s="5">
        <v>1</v>
      </c>
      <c r="H412" s="5">
        <v>90</v>
      </c>
      <c r="K412" s="109">
        <f t="shared" si="369"/>
        <v>0</v>
      </c>
      <c r="M412" s="109">
        <f t="shared" si="370"/>
        <v>0</v>
      </c>
      <c r="N412" s="4">
        <v>35</v>
      </c>
      <c r="X412" s="109">
        <f t="shared" si="371"/>
        <v>1</v>
      </c>
      <c r="Y412" s="3">
        <v>1</v>
      </c>
      <c r="AI412" s="109">
        <f t="shared" si="372"/>
        <v>1</v>
      </c>
      <c r="AJ412" s="3">
        <v>1</v>
      </c>
      <c r="AT412" s="109">
        <f t="shared" si="373"/>
        <v>1</v>
      </c>
      <c r="BA412" s="109">
        <f t="shared" si="374"/>
        <v>0</v>
      </c>
      <c r="BB412" s="113">
        <v>0</v>
      </c>
      <c r="BC412" s="113"/>
      <c r="BD412" s="113"/>
      <c r="BE412" s="113"/>
      <c r="BF412" s="113"/>
      <c r="BG412" s="113"/>
      <c r="BH412" s="113"/>
      <c r="BI412" s="113"/>
      <c r="BJ412" s="113"/>
      <c r="BK412" s="113"/>
      <c r="BL412" s="109">
        <f t="shared" si="375"/>
        <v>0</v>
      </c>
      <c r="BW412" s="109">
        <f t="shared" si="376"/>
        <v>0</v>
      </c>
      <c r="BZ412" s="109">
        <f t="shared" si="377"/>
        <v>0</v>
      </c>
      <c r="CA412" s="3"/>
      <c r="CB412" s="3"/>
      <c r="CC412" s="3"/>
      <c r="CD412" s="3"/>
      <c r="CE412" s="109">
        <f t="shared" si="378"/>
        <v>0</v>
      </c>
      <c r="CJ412" s="109">
        <f t="shared" si="379"/>
        <v>0</v>
      </c>
      <c r="CQ412" s="109">
        <f t="shared" si="380"/>
        <v>0</v>
      </c>
      <c r="CV412" s="109">
        <f t="shared" si="381"/>
        <v>0</v>
      </c>
      <c r="DA412" s="109">
        <f t="shared" si="382"/>
        <v>0</v>
      </c>
      <c r="DF412" s="109">
        <f t="shared" si="383"/>
        <v>0</v>
      </c>
      <c r="DK412" s="109">
        <f t="shared" si="384"/>
        <v>0</v>
      </c>
      <c r="DP412" s="109">
        <f t="shared" si="385"/>
        <v>0</v>
      </c>
      <c r="DU412" s="109">
        <f t="shared" si="386"/>
        <v>0</v>
      </c>
      <c r="DZ412" s="109">
        <f t="shared" si="387"/>
        <v>0</v>
      </c>
      <c r="EE412" s="109">
        <f t="shared" si="388"/>
        <v>0</v>
      </c>
      <c r="EF412" s="3"/>
      <c r="EG412" s="3"/>
      <c r="EH412" s="3"/>
      <c r="EI412" s="3"/>
      <c r="EJ412" s="109">
        <f t="shared" si="389"/>
        <v>0</v>
      </c>
      <c r="EK412" s="3">
        <f t="shared" si="390"/>
        <v>707</v>
      </c>
      <c r="EL412" t="str">
        <f>+VLOOKUP(A412,'[1]Listado jugadores VALORES'!$A:$D,4,FALSE)</f>
        <v>Delantero</v>
      </c>
      <c r="EM412">
        <f>+VLOOKUP(EK412,Clubes!$A:$O,15,FALSE)</f>
        <v>5</v>
      </c>
      <c r="EN412">
        <f>+VLOOKUP(EK412,Clubes!$A:$M,13,FALSE)</f>
        <v>3</v>
      </c>
      <c r="EO412">
        <f t="shared" si="391"/>
        <v>2</v>
      </c>
      <c r="EP412">
        <f t="shared" si="392"/>
        <v>2</v>
      </c>
      <c r="EQ412">
        <f t="shared" si="393"/>
        <v>0</v>
      </c>
      <c r="ER412">
        <f t="shared" si="394"/>
        <v>0</v>
      </c>
      <c r="ES412">
        <f t="shared" si="395"/>
        <v>4</v>
      </c>
      <c r="ET412">
        <f t="shared" si="396"/>
        <v>0</v>
      </c>
      <c r="EU412">
        <f t="shared" si="397"/>
        <v>0</v>
      </c>
      <c r="EV412">
        <f t="shared" si="398"/>
        <v>0</v>
      </c>
      <c r="EW412">
        <f t="shared" si="399"/>
        <v>0</v>
      </c>
      <c r="EX412">
        <f t="shared" si="400"/>
        <v>0</v>
      </c>
      <c r="EY412">
        <f t="shared" si="401"/>
        <v>0</v>
      </c>
      <c r="EZ412">
        <f t="shared" si="402"/>
        <v>0</v>
      </c>
      <c r="FA412">
        <f t="shared" si="403"/>
        <v>0</v>
      </c>
      <c r="FB412">
        <f t="shared" si="404"/>
        <v>-1</v>
      </c>
      <c r="FC412">
        <f t="shared" si="405"/>
        <v>7</v>
      </c>
    </row>
    <row r="413" spans="1:159">
      <c r="A413" s="162">
        <v>1990</v>
      </c>
      <c r="B413" t="s">
        <v>630</v>
      </c>
      <c r="C413" s="139">
        <v>7</v>
      </c>
      <c r="D413">
        <v>2</v>
      </c>
      <c r="E413" s="5">
        <v>7</v>
      </c>
      <c r="F413" s="5">
        <v>42</v>
      </c>
      <c r="G413" s="5">
        <v>3</v>
      </c>
      <c r="K413" s="109">
        <f t="shared" si="369"/>
        <v>0</v>
      </c>
      <c r="M413" s="109">
        <f t="shared" si="370"/>
        <v>0</v>
      </c>
      <c r="X413" s="109">
        <f t="shared" si="371"/>
        <v>0</v>
      </c>
      <c r="AI413" s="109">
        <f t="shared" si="372"/>
        <v>0</v>
      </c>
      <c r="AT413" s="109">
        <f t="shared" si="373"/>
        <v>0</v>
      </c>
      <c r="BA413" s="109">
        <f t="shared" si="374"/>
        <v>0</v>
      </c>
      <c r="BB413" s="113"/>
      <c r="BC413" s="113"/>
      <c r="BD413" s="113"/>
      <c r="BE413" s="113"/>
      <c r="BF413" s="113"/>
      <c r="BG413" s="113"/>
      <c r="BH413" s="113"/>
      <c r="BI413" s="113"/>
      <c r="BJ413" s="113"/>
      <c r="BK413" s="113"/>
      <c r="BL413" s="109">
        <f t="shared" si="375"/>
        <v>0</v>
      </c>
      <c r="BW413" s="109">
        <f t="shared" si="376"/>
        <v>0</v>
      </c>
      <c r="BZ413" s="109">
        <f t="shared" si="377"/>
        <v>0</v>
      </c>
      <c r="CA413" s="3"/>
      <c r="CB413" s="3"/>
      <c r="CC413" s="3"/>
      <c r="CD413" s="3"/>
      <c r="CE413" s="109">
        <f t="shared" si="378"/>
        <v>0</v>
      </c>
      <c r="CJ413" s="109">
        <f t="shared" si="379"/>
        <v>0</v>
      </c>
      <c r="CQ413" s="109">
        <f t="shared" si="380"/>
        <v>0</v>
      </c>
      <c r="CV413" s="109">
        <f t="shared" si="381"/>
        <v>0</v>
      </c>
      <c r="DA413" s="109">
        <f t="shared" si="382"/>
        <v>0</v>
      </c>
      <c r="DF413" s="109">
        <f t="shared" si="383"/>
        <v>0</v>
      </c>
      <c r="DK413" s="109">
        <f t="shared" si="384"/>
        <v>0</v>
      </c>
      <c r="DP413" s="109">
        <f t="shared" si="385"/>
        <v>0</v>
      </c>
      <c r="DU413" s="109">
        <f t="shared" si="386"/>
        <v>0</v>
      </c>
      <c r="DZ413" s="109">
        <f t="shared" si="387"/>
        <v>0</v>
      </c>
      <c r="EE413" s="109">
        <f t="shared" si="388"/>
        <v>0</v>
      </c>
      <c r="EF413" s="3"/>
      <c r="EG413" s="3"/>
      <c r="EH413" s="3"/>
      <c r="EI413" s="3"/>
      <c r="EJ413" s="109">
        <f t="shared" si="389"/>
        <v>0</v>
      </c>
      <c r="EK413" s="3">
        <f t="shared" si="390"/>
        <v>707</v>
      </c>
      <c r="EL413" t="str">
        <f>+VLOOKUP(A413,'[1]Listado jugadores VALORES'!$A:$D,4,FALSE)</f>
        <v>Volante</v>
      </c>
      <c r="EM413">
        <f>+VLOOKUP(EK413,Clubes!$A:$O,15,FALSE)</f>
        <v>5</v>
      </c>
      <c r="EN413">
        <f>+VLOOKUP(EK413,Clubes!$A:$M,13,FALSE)</f>
        <v>3</v>
      </c>
      <c r="EO413">
        <f t="shared" si="391"/>
        <v>0</v>
      </c>
      <c r="EP413">
        <f t="shared" si="392"/>
        <v>0</v>
      </c>
      <c r="EQ413">
        <f t="shared" si="393"/>
        <v>0</v>
      </c>
      <c r="ER413">
        <f t="shared" si="394"/>
        <v>0</v>
      </c>
      <c r="ES413">
        <f t="shared" si="395"/>
        <v>0</v>
      </c>
      <c r="ET413">
        <f t="shared" si="396"/>
        <v>0</v>
      </c>
      <c r="EU413">
        <f t="shared" si="397"/>
        <v>0</v>
      </c>
      <c r="EV413">
        <f t="shared" si="398"/>
        <v>0</v>
      </c>
      <c r="EW413">
        <f t="shared" si="399"/>
        <v>0</v>
      </c>
      <c r="EX413">
        <f t="shared" si="400"/>
        <v>0</v>
      </c>
      <c r="EY413">
        <f t="shared" si="401"/>
        <v>0</v>
      </c>
      <c r="EZ413">
        <f t="shared" si="402"/>
        <v>0</v>
      </c>
      <c r="FA413">
        <f t="shared" si="403"/>
        <v>0</v>
      </c>
      <c r="FB413">
        <f t="shared" si="404"/>
        <v>0</v>
      </c>
      <c r="FC413">
        <f t="shared" si="405"/>
        <v>0</v>
      </c>
    </row>
    <row r="414" spans="1:159">
      <c r="A414" s="139">
        <v>772</v>
      </c>
      <c r="B414" s="139" t="s">
        <v>428</v>
      </c>
      <c r="C414" s="139">
        <v>7</v>
      </c>
      <c r="D414">
        <v>2</v>
      </c>
      <c r="E414" s="5">
        <v>7</v>
      </c>
      <c r="F414" s="5">
        <v>42</v>
      </c>
      <c r="G414" s="5">
        <v>2</v>
      </c>
      <c r="K414" s="109">
        <f t="shared" si="369"/>
        <v>0</v>
      </c>
      <c r="M414" s="109">
        <f t="shared" si="370"/>
        <v>0</v>
      </c>
      <c r="X414" s="109">
        <f t="shared" si="371"/>
        <v>0</v>
      </c>
      <c r="AI414" s="109">
        <f t="shared" si="372"/>
        <v>0</v>
      </c>
      <c r="AT414" s="109">
        <f t="shared" si="373"/>
        <v>0</v>
      </c>
      <c r="BA414" s="109">
        <f t="shared" si="374"/>
        <v>0</v>
      </c>
      <c r="BB414" s="113"/>
      <c r="BC414" s="113"/>
      <c r="BD414" s="113"/>
      <c r="BE414" s="113"/>
      <c r="BF414" s="113"/>
      <c r="BG414" s="113"/>
      <c r="BH414" s="113"/>
      <c r="BI414" s="113"/>
      <c r="BJ414" s="113"/>
      <c r="BK414" s="113"/>
      <c r="BL414" s="109">
        <f t="shared" si="375"/>
        <v>0</v>
      </c>
      <c r="BW414" s="109">
        <f t="shared" si="376"/>
        <v>0</v>
      </c>
      <c r="BZ414" s="109">
        <f t="shared" si="377"/>
        <v>0</v>
      </c>
      <c r="CA414" s="3"/>
      <c r="CB414" s="3"/>
      <c r="CC414" s="3"/>
      <c r="CD414" s="3"/>
      <c r="CE414" s="109">
        <f t="shared" si="378"/>
        <v>0</v>
      </c>
      <c r="CJ414" s="109">
        <f t="shared" si="379"/>
        <v>0</v>
      </c>
      <c r="CQ414" s="109">
        <f t="shared" si="380"/>
        <v>0</v>
      </c>
      <c r="CV414" s="109">
        <f t="shared" si="381"/>
        <v>0</v>
      </c>
      <c r="DA414" s="109">
        <f t="shared" si="382"/>
        <v>0</v>
      </c>
      <c r="DF414" s="109">
        <f t="shared" si="383"/>
        <v>0</v>
      </c>
      <c r="DK414" s="109">
        <f t="shared" si="384"/>
        <v>0</v>
      </c>
      <c r="DP414" s="109">
        <f t="shared" si="385"/>
        <v>0</v>
      </c>
      <c r="DU414" s="109">
        <f t="shared" si="386"/>
        <v>0</v>
      </c>
      <c r="DZ414" s="109">
        <f t="shared" si="387"/>
        <v>0</v>
      </c>
      <c r="EE414" s="109">
        <f t="shared" si="388"/>
        <v>0</v>
      </c>
      <c r="EF414" s="3"/>
      <c r="EG414" s="3"/>
      <c r="EH414" s="3"/>
      <c r="EI414" s="3"/>
      <c r="EJ414" s="109">
        <f t="shared" si="389"/>
        <v>0</v>
      </c>
      <c r="EK414" s="3">
        <f t="shared" si="390"/>
        <v>707</v>
      </c>
      <c r="EL414" t="str">
        <f>+VLOOKUP(A414,'[1]Listado jugadores VALORES'!$A:$D,4,FALSE)</f>
        <v>Defensa</v>
      </c>
      <c r="EM414">
        <f>+VLOOKUP(EK414,Clubes!$A:$O,15,FALSE)</f>
        <v>5</v>
      </c>
      <c r="EN414">
        <f>+VLOOKUP(EK414,Clubes!$A:$M,13,FALSE)</f>
        <v>3</v>
      </c>
      <c r="EO414">
        <f t="shared" si="391"/>
        <v>1</v>
      </c>
      <c r="EP414">
        <f t="shared" si="392"/>
        <v>0</v>
      </c>
      <c r="EQ414">
        <f t="shared" si="393"/>
        <v>0</v>
      </c>
      <c r="ER414">
        <f t="shared" si="394"/>
        <v>0</v>
      </c>
      <c r="ES414">
        <f t="shared" si="395"/>
        <v>0</v>
      </c>
      <c r="ET414">
        <f t="shared" si="396"/>
        <v>0</v>
      </c>
      <c r="EU414">
        <f t="shared" si="397"/>
        <v>0</v>
      </c>
      <c r="EV414">
        <f t="shared" si="398"/>
        <v>0</v>
      </c>
      <c r="EW414">
        <f t="shared" si="399"/>
        <v>0</v>
      </c>
      <c r="EX414">
        <f t="shared" si="400"/>
        <v>0</v>
      </c>
      <c r="EY414">
        <f t="shared" si="401"/>
        <v>0</v>
      </c>
      <c r="EZ414">
        <f t="shared" si="402"/>
        <v>0</v>
      </c>
      <c r="FA414">
        <f t="shared" si="403"/>
        <v>0</v>
      </c>
      <c r="FB414">
        <f t="shared" si="404"/>
        <v>0</v>
      </c>
      <c r="FC414">
        <f t="shared" si="405"/>
        <v>1</v>
      </c>
    </row>
    <row r="415" spans="1:159">
      <c r="A415" s="139">
        <v>415</v>
      </c>
      <c r="B415" s="139" t="s">
        <v>429</v>
      </c>
      <c r="C415" s="139">
        <v>7</v>
      </c>
      <c r="D415">
        <v>2</v>
      </c>
      <c r="E415" s="5">
        <v>7</v>
      </c>
      <c r="F415" s="5">
        <v>42</v>
      </c>
      <c r="G415" s="5">
        <v>3</v>
      </c>
      <c r="K415" s="109">
        <f t="shared" si="369"/>
        <v>0</v>
      </c>
      <c r="M415" s="109">
        <f t="shared" si="370"/>
        <v>0</v>
      </c>
      <c r="X415" s="109">
        <f t="shared" si="371"/>
        <v>0</v>
      </c>
      <c r="AI415" s="109">
        <f t="shared" si="372"/>
        <v>0</v>
      </c>
      <c r="AT415" s="109">
        <f t="shared" si="373"/>
        <v>0</v>
      </c>
      <c r="BA415" s="109">
        <f t="shared" si="374"/>
        <v>0</v>
      </c>
      <c r="BB415" s="113"/>
      <c r="BC415" s="113"/>
      <c r="BD415" s="113"/>
      <c r="BE415" s="113"/>
      <c r="BF415" s="113"/>
      <c r="BG415" s="113"/>
      <c r="BH415" s="113"/>
      <c r="BI415" s="113"/>
      <c r="BJ415" s="113"/>
      <c r="BK415" s="113"/>
      <c r="BL415" s="109">
        <f t="shared" si="375"/>
        <v>0</v>
      </c>
      <c r="BW415" s="109">
        <f t="shared" si="376"/>
        <v>0</v>
      </c>
      <c r="BZ415" s="109">
        <f t="shared" si="377"/>
        <v>0</v>
      </c>
      <c r="CA415" s="3"/>
      <c r="CB415" s="3"/>
      <c r="CC415" s="3"/>
      <c r="CD415" s="3"/>
      <c r="CE415" s="109">
        <f t="shared" si="378"/>
        <v>0</v>
      </c>
      <c r="CJ415" s="109">
        <f t="shared" si="379"/>
        <v>0</v>
      </c>
      <c r="CQ415" s="109">
        <f t="shared" si="380"/>
        <v>0</v>
      </c>
      <c r="CV415" s="109">
        <f t="shared" si="381"/>
        <v>0</v>
      </c>
      <c r="DA415" s="109">
        <f t="shared" si="382"/>
        <v>0</v>
      </c>
      <c r="DF415" s="109">
        <f t="shared" si="383"/>
        <v>0</v>
      </c>
      <c r="DK415" s="109">
        <f t="shared" si="384"/>
        <v>0</v>
      </c>
      <c r="DP415" s="109">
        <f t="shared" si="385"/>
        <v>0</v>
      </c>
      <c r="DU415" s="109">
        <f t="shared" si="386"/>
        <v>0</v>
      </c>
      <c r="DZ415" s="109">
        <f t="shared" si="387"/>
        <v>0</v>
      </c>
      <c r="EE415" s="109">
        <f t="shared" si="388"/>
        <v>0</v>
      </c>
      <c r="EF415" s="3"/>
      <c r="EG415" s="3"/>
      <c r="EH415" s="3"/>
      <c r="EI415" s="3"/>
      <c r="EJ415" s="109">
        <f t="shared" si="389"/>
        <v>0</v>
      </c>
      <c r="EK415" s="3">
        <f t="shared" si="390"/>
        <v>707</v>
      </c>
      <c r="EL415" t="str">
        <f>+VLOOKUP(A415,'[1]Listado jugadores VALORES'!$A:$D,4,FALSE)</f>
        <v>Delantero</v>
      </c>
      <c r="EM415">
        <f>+VLOOKUP(EK415,Clubes!$A:$O,15,FALSE)</f>
        <v>5</v>
      </c>
      <c r="EN415">
        <f>+VLOOKUP(EK415,Clubes!$A:$M,13,FALSE)</f>
        <v>3</v>
      </c>
      <c r="EO415">
        <f t="shared" si="391"/>
        <v>0</v>
      </c>
      <c r="EP415">
        <f t="shared" si="392"/>
        <v>0</v>
      </c>
      <c r="EQ415">
        <f t="shared" si="393"/>
        <v>0</v>
      </c>
      <c r="ER415">
        <f t="shared" si="394"/>
        <v>0</v>
      </c>
      <c r="ES415">
        <f t="shared" si="395"/>
        <v>0</v>
      </c>
      <c r="ET415">
        <f t="shared" si="396"/>
        <v>0</v>
      </c>
      <c r="EU415">
        <f t="shared" si="397"/>
        <v>0</v>
      </c>
      <c r="EV415">
        <f t="shared" si="398"/>
        <v>0</v>
      </c>
      <c r="EW415">
        <f t="shared" si="399"/>
        <v>0</v>
      </c>
      <c r="EX415">
        <f t="shared" si="400"/>
        <v>0</v>
      </c>
      <c r="EY415">
        <f t="shared" si="401"/>
        <v>0</v>
      </c>
      <c r="EZ415">
        <f t="shared" si="402"/>
        <v>0</v>
      </c>
      <c r="FA415">
        <f t="shared" si="403"/>
        <v>0</v>
      </c>
      <c r="FB415">
        <f t="shared" si="404"/>
        <v>0</v>
      </c>
      <c r="FC415">
        <f t="shared" si="405"/>
        <v>0</v>
      </c>
    </row>
    <row r="416" spans="1:159">
      <c r="A416" s="139">
        <v>426</v>
      </c>
      <c r="B416" s="139" t="s">
        <v>430</v>
      </c>
      <c r="C416" s="139">
        <v>7</v>
      </c>
      <c r="D416">
        <v>2</v>
      </c>
      <c r="E416" s="5">
        <v>7</v>
      </c>
      <c r="F416" s="5">
        <v>42</v>
      </c>
      <c r="G416" s="5">
        <v>1</v>
      </c>
      <c r="H416" s="5">
        <f>45+17</f>
        <v>62</v>
      </c>
      <c r="K416" s="109">
        <f t="shared" si="369"/>
        <v>0</v>
      </c>
      <c r="M416" s="109">
        <f t="shared" si="370"/>
        <v>0</v>
      </c>
      <c r="X416" s="109">
        <f t="shared" si="371"/>
        <v>0</v>
      </c>
      <c r="AI416" s="109">
        <f t="shared" si="372"/>
        <v>0</v>
      </c>
      <c r="AT416" s="109">
        <f t="shared" si="373"/>
        <v>0</v>
      </c>
      <c r="BA416" s="109">
        <f t="shared" si="374"/>
        <v>0</v>
      </c>
      <c r="BB416" s="113"/>
      <c r="BC416" s="113"/>
      <c r="BD416" s="113"/>
      <c r="BE416" s="113"/>
      <c r="BF416" s="113"/>
      <c r="BG416" s="113"/>
      <c r="BH416" s="113"/>
      <c r="BI416" s="113"/>
      <c r="BJ416" s="113"/>
      <c r="BK416" s="113"/>
      <c r="BL416" s="109">
        <f t="shared" si="375"/>
        <v>0</v>
      </c>
      <c r="BW416" s="109">
        <f t="shared" si="376"/>
        <v>0</v>
      </c>
      <c r="BZ416" s="109">
        <f t="shared" si="377"/>
        <v>0</v>
      </c>
      <c r="CA416" s="3"/>
      <c r="CB416" s="3"/>
      <c r="CC416" s="3"/>
      <c r="CD416" s="3"/>
      <c r="CE416" s="109">
        <f t="shared" si="378"/>
        <v>0</v>
      </c>
      <c r="CJ416" s="109">
        <f t="shared" si="379"/>
        <v>0</v>
      </c>
      <c r="CQ416" s="109">
        <f t="shared" si="380"/>
        <v>0</v>
      </c>
      <c r="CV416" s="109">
        <f t="shared" si="381"/>
        <v>0</v>
      </c>
      <c r="DA416" s="109">
        <f t="shared" si="382"/>
        <v>0</v>
      </c>
      <c r="DF416" s="109">
        <f t="shared" si="383"/>
        <v>0</v>
      </c>
      <c r="DK416" s="109">
        <f t="shared" si="384"/>
        <v>0</v>
      </c>
      <c r="DP416" s="109">
        <f t="shared" si="385"/>
        <v>0</v>
      </c>
      <c r="DU416" s="109">
        <f t="shared" si="386"/>
        <v>0</v>
      </c>
      <c r="DZ416" s="109">
        <f t="shared" si="387"/>
        <v>0</v>
      </c>
      <c r="EE416" s="109">
        <f t="shared" si="388"/>
        <v>0</v>
      </c>
      <c r="EF416" s="3"/>
      <c r="EG416" s="3"/>
      <c r="EH416" s="3"/>
      <c r="EI416" s="3"/>
      <c r="EJ416" s="109">
        <f t="shared" si="389"/>
        <v>0</v>
      </c>
      <c r="EK416" s="3">
        <f t="shared" si="390"/>
        <v>707</v>
      </c>
      <c r="EL416" t="str">
        <f>+VLOOKUP(A416,'[1]Listado jugadores VALORES'!$A:$D,4,FALSE)</f>
        <v>Volante</v>
      </c>
      <c r="EM416">
        <f>+VLOOKUP(EK416,Clubes!$A:$O,15,FALSE)</f>
        <v>5</v>
      </c>
      <c r="EN416">
        <f>+VLOOKUP(EK416,Clubes!$A:$M,13,FALSE)</f>
        <v>3</v>
      </c>
      <c r="EO416">
        <f t="shared" si="391"/>
        <v>2</v>
      </c>
      <c r="EP416">
        <f t="shared" si="392"/>
        <v>2</v>
      </c>
      <c r="EQ416">
        <f t="shared" si="393"/>
        <v>0</v>
      </c>
      <c r="ER416">
        <f t="shared" si="394"/>
        <v>0</v>
      </c>
      <c r="ES416">
        <f t="shared" si="395"/>
        <v>0</v>
      </c>
      <c r="ET416">
        <f t="shared" si="396"/>
        <v>0</v>
      </c>
      <c r="EU416">
        <f t="shared" si="397"/>
        <v>0</v>
      </c>
      <c r="EV416">
        <f t="shared" si="398"/>
        <v>0</v>
      </c>
      <c r="EW416">
        <f t="shared" si="399"/>
        <v>0</v>
      </c>
      <c r="EX416">
        <f t="shared" si="400"/>
        <v>0</v>
      </c>
      <c r="EY416">
        <f t="shared" si="401"/>
        <v>0</v>
      </c>
      <c r="EZ416">
        <f t="shared" si="402"/>
        <v>0</v>
      </c>
      <c r="FA416">
        <f t="shared" si="403"/>
        <v>0</v>
      </c>
      <c r="FB416">
        <f t="shared" si="404"/>
        <v>-1</v>
      </c>
      <c r="FC416">
        <f t="shared" si="405"/>
        <v>3</v>
      </c>
    </row>
    <row r="417" spans="1:159">
      <c r="A417" s="139">
        <v>433</v>
      </c>
      <c r="B417" s="139" t="s">
        <v>431</v>
      </c>
      <c r="C417" s="139">
        <v>7</v>
      </c>
      <c r="D417">
        <v>2</v>
      </c>
      <c r="E417" s="5">
        <v>7</v>
      </c>
      <c r="F417" s="5">
        <v>42</v>
      </c>
      <c r="G417" s="5">
        <v>3</v>
      </c>
      <c r="K417" s="109">
        <f t="shared" si="369"/>
        <v>0</v>
      </c>
      <c r="M417" s="109">
        <f t="shared" si="370"/>
        <v>0</v>
      </c>
      <c r="X417" s="109">
        <f t="shared" si="371"/>
        <v>0</v>
      </c>
      <c r="AI417" s="109">
        <f t="shared" si="372"/>
        <v>0</v>
      </c>
      <c r="AT417" s="109">
        <f t="shared" si="373"/>
        <v>0</v>
      </c>
      <c r="BA417" s="109">
        <f t="shared" si="374"/>
        <v>0</v>
      </c>
      <c r="BB417" s="113"/>
      <c r="BC417" s="113"/>
      <c r="BD417" s="113"/>
      <c r="BE417" s="113"/>
      <c r="BF417" s="113"/>
      <c r="BG417" s="113"/>
      <c r="BH417" s="113"/>
      <c r="BI417" s="113"/>
      <c r="BJ417" s="113"/>
      <c r="BK417" s="113"/>
      <c r="BL417" s="109">
        <f t="shared" si="375"/>
        <v>0</v>
      </c>
      <c r="BW417" s="109">
        <f t="shared" si="376"/>
        <v>0</v>
      </c>
      <c r="BZ417" s="109">
        <f t="shared" si="377"/>
        <v>0</v>
      </c>
      <c r="CA417" s="3"/>
      <c r="CB417" s="3"/>
      <c r="CC417" s="3"/>
      <c r="CD417" s="3"/>
      <c r="CE417" s="109">
        <f t="shared" si="378"/>
        <v>0</v>
      </c>
      <c r="CJ417" s="109">
        <f t="shared" si="379"/>
        <v>0</v>
      </c>
      <c r="CQ417" s="109">
        <f t="shared" si="380"/>
        <v>0</v>
      </c>
      <c r="CV417" s="109">
        <f t="shared" si="381"/>
        <v>0</v>
      </c>
      <c r="DA417" s="109">
        <f t="shared" si="382"/>
        <v>0</v>
      </c>
      <c r="DF417" s="109">
        <f t="shared" si="383"/>
        <v>0</v>
      </c>
      <c r="DK417" s="109">
        <f t="shared" si="384"/>
        <v>0</v>
      </c>
      <c r="DP417" s="109">
        <f t="shared" si="385"/>
        <v>0</v>
      </c>
      <c r="DU417" s="109">
        <f t="shared" si="386"/>
        <v>0</v>
      </c>
      <c r="DZ417" s="109">
        <f t="shared" si="387"/>
        <v>0</v>
      </c>
      <c r="EE417" s="109">
        <f t="shared" si="388"/>
        <v>0</v>
      </c>
      <c r="EF417" s="3"/>
      <c r="EG417" s="3"/>
      <c r="EH417" s="3"/>
      <c r="EI417" s="3"/>
      <c r="EJ417" s="109">
        <f t="shared" si="389"/>
        <v>0</v>
      </c>
      <c r="EK417" s="3">
        <f t="shared" si="390"/>
        <v>707</v>
      </c>
      <c r="EL417" t="str">
        <f>+VLOOKUP(A417,'[1]Listado jugadores VALORES'!$A:$D,4,FALSE)</f>
        <v>Delantero</v>
      </c>
      <c r="EM417">
        <f>+VLOOKUP(EK417,Clubes!$A:$O,15,FALSE)</f>
        <v>5</v>
      </c>
      <c r="EN417">
        <f>+VLOOKUP(EK417,Clubes!$A:$M,13,FALSE)</f>
        <v>3</v>
      </c>
      <c r="EO417">
        <f t="shared" si="391"/>
        <v>0</v>
      </c>
      <c r="EP417">
        <f t="shared" si="392"/>
        <v>0</v>
      </c>
      <c r="EQ417">
        <f t="shared" si="393"/>
        <v>0</v>
      </c>
      <c r="ER417">
        <f t="shared" si="394"/>
        <v>0</v>
      </c>
      <c r="ES417">
        <f t="shared" si="395"/>
        <v>0</v>
      </c>
      <c r="ET417">
        <f t="shared" si="396"/>
        <v>0</v>
      </c>
      <c r="EU417">
        <f t="shared" si="397"/>
        <v>0</v>
      </c>
      <c r="EV417">
        <f t="shared" si="398"/>
        <v>0</v>
      </c>
      <c r="EW417">
        <f t="shared" si="399"/>
        <v>0</v>
      </c>
      <c r="EX417">
        <f t="shared" si="400"/>
        <v>0</v>
      </c>
      <c r="EY417">
        <f t="shared" si="401"/>
        <v>0</v>
      </c>
      <c r="EZ417">
        <f t="shared" si="402"/>
        <v>0</v>
      </c>
      <c r="FA417">
        <f t="shared" si="403"/>
        <v>0</v>
      </c>
      <c r="FB417">
        <f t="shared" si="404"/>
        <v>0</v>
      </c>
      <c r="FC417">
        <f t="shared" si="405"/>
        <v>0</v>
      </c>
    </row>
    <row r="418" spans="1:159">
      <c r="A418" s="139">
        <v>847</v>
      </c>
      <c r="B418" s="139" t="s">
        <v>432</v>
      </c>
      <c r="C418" s="139">
        <v>7</v>
      </c>
      <c r="D418">
        <v>2</v>
      </c>
      <c r="E418" s="5">
        <v>7</v>
      </c>
      <c r="F418" s="5">
        <v>42</v>
      </c>
      <c r="G418" s="5">
        <v>1</v>
      </c>
      <c r="H418" s="5">
        <f>45+28</f>
        <v>73</v>
      </c>
      <c r="K418" s="109">
        <f t="shared" si="369"/>
        <v>0</v>
      </c>
      <c r="M418" s="109">
        <f t="shared" si="370"/>
        <v>0</v>
      </c>
      <c r="X418" s="109">
        <f t="shared" si="371"/>
        <v>0</v>
      </c>
      <c r="AI418" s="109">
        <f t="shared" si="372"/>
        <v>0</v>
      </c>
      <c r="AT418" s="109">
        <f t="shared" si="373"/>
        <v>0</v>
      </c>
      <c r="BA418" s="109">
        <f t="shared" si="374"/>
        <v>0</v>
      </c>
      <c r="BB418" s="113"/>
      <c r="BC418" s="113"/>
      <c r="BD418" s="113"/>
      <c r="BE418" s="113"/>
      <c r="BF418" s="113"/>
      <c r="BG418" s="113"/>
      <c r="BH418" s="113"/>
      <c r="BI418" s="113"/>
      <c r="BJ418" s="113"/>
      <c r="BK418" s="113"/>
      <c r="BL418" s="109">
        <f t="shared" si="375"/>
        <v>0</v>
      </c>
      <c r="BW418" s="109">
        <f t="shared" si="376"/>
        <v>0</v>
      </c>
      <c r="BZ418" s="109">
        <f t="shared" si="377"/>
        <v>0</v>
      </c>
      <c r="CA418" s="3"/>
      <c r="CB418" s="3"/>
      <c r="CC418" s="3"/>
      <c r="CD418" s="3"/>
      <c r="CE418" s="109">
        <f t="shared" si="378"/>
        <v>0</v>
      </c>
      <c r="CJ418" s="109">
        <f t="shared" si="379"/>
        <v>0</v>
      </c>
      <c r="CQ418" s="109">
        <f t="shared" si="380"/>
        <v>0</v>
      </c>
      <c r="CV418" s="109">
        <f t="shared" si="381"/>
        <v>0</v>
      </c>
      <c r="DA418" s="109">
        <f t="shared" si="382"/>
        <v>0</v>
      </c>
      <c r="DF418" s="109">
        <f t="shared" si="383"/>
        <v>0</v>
      </c>
      <c r="DK418" s="109">
        <f t="shared" si="384"/>
        <v>0</v>
      </c>
      <c r="DP418" s="109">
        <f t="shared" si="385"/>
        <v>0</v>
      </c>
      <c r="DU418" s="109">
        <f t="shared" si="386"/>
        <v>0</v>
      </c>
      <c r="DZ418" s="109">
        <f t="shared" si="387"/>
        <v>0</v>
      </c>
      <c r="EE418" s="109">
        <f t="shared" si="388"/>
        <v>0</v>
      </c>
      <c r="EF418" s="3"/>
      <c r="EG418" s="3"/>
      <c r="EH418" s="3"/>
      <c r="EI418" s="3"/>
      <c r="EJ418" s="109">
        <f t="shared" si="389"/>
        <v>0</v>
      </c>
      <c r="EK418" s="3">
        <f t="shared" si="390"/>
        <v>707</v>
      </c>
      <c r="EL418" t="str">
        <f>+VLOOKUP(A418,'[1]Listado jugadores VALORES'!$A:$D,4,FALSE)</f>
        <v>Delantero</v>
      </c>
      <c r="EM418">
        <f>+VLOOKUP(EK418,Clubes!$A:$O,15,FALSE)</f>
        <v>5</v>
      </c>
      <c r="EN418">
        <f>+VLOOKUP(EK418,Clubes!$A:$M,13,FALSE)</f>
        <v>3</v>
      </c>
      <c r="EO418">
        <f t="shared" si="391"/>
        <v>2</v>
      </c>
      <c r="EP418">
        <f t="shared" si="392"/>
        <v>2</v>
      </c>
      <c r="EQ418">
        <f t="shared" si="393"/>
        <v>0</v>
      </c>
      <c r="ER418">
        <f t="shared" si="394"/>
        <v>0</v>
      </c>
      <c r="ES418">
        <f t="shared" si="395"/>
        <v>0</v>
      </c>
      <c r="ET418">
        <f t="shared" si="396"/>
        <v>0</v>
      </c>
      <c r="EU418">
        <f t="shared" si="397"/>
        <v>0</v>
      </c>
      <c r="EV418">
        <f t="shared" si="398"/>
        <v>0</v>
      </c>
      <c r="EW418">
        <f t="shared" si="399"/>
        <v>0</v>
      </c>
      <c r="EX418">
        <f t="shared" si="400"/>
        <v>0</v>
      </c>
      <c r="EY418">
        <f t="shared" si="401"/>
        <v>0</v>
      </c>
      <c r="EZ418">
        <f t="shared" si="402"/>
        <v>0</v>
      </c>
      <c r="FA418">
        <f t="shared" si="403"/>
        <v>0</v>
      </c>
      <c r="FB418">
        <f t="shared" si="404"/>
        <v>-1</v>
      </c>
      <c r="FC418">
        <f t="shared" si="405"/>
        <v>3</v>
      </c>
    </row>
    <row r="419" spans="1:159">
      <c r="A419" s="139">
        <v>1023</v>
      </c>
      <c r="B419" s="141" t="s">
        <v>433</v>
      </c>
      <c r="C419" s="139">
        <v>7</v>
      </c>
      <c r="D419">
        <v>2</v>
      </c>
      <c r="E419" s="5">
        <v>7</v>
      </c>
      <c r="F419" s="5">
        <v>42</v>
      </c>
      <c r="G419" s="5">
        <v>2</v>
      </c>
      <c r="K419" s="109">
        <f t="shared" si="369"/>
        <v>0</v>
      </c>
      <c r="M419" s="109">
        <f t="shared" si="370"/>
        <v>0</v>
      </c>
      <c r="X419" s="109">
        <f t="shared" si="371"/>
        <v>0</v>
      </c>
      <c r="AI419" s="109">
        <f t="shared" si="372"/>
        <v>0</v>
      </c>
      <c r="AT419" s="109">
        <f t="shared" si="373"/>
        <v>0</v>
      </c>
      <c r="BA419" s="109">
        <f t="shared" si="374"/>
        <v>0</v>
      </c>
      <c r="BB419" s="113"/>
      <c r="BC419" s="113"/>
      <c r="BD419" s="113"/>
      <c r="BE419" s="113"/>
      <c r="BF419" s="113"/>
      <c r="BG419" s="113"/>
      <c r="BH419" s="113"/>
      <c r="BI419" s="113"/>
      <c r="BJ419" s="113"/>
      <c r="BK419" s="113"/>
      <c r="BL419" s="109">
        <f t="shared" si="375"/>
        <v>0</v>
      </c>
      <c r="BW419" s="109">
        <f t="shared" si="376"/>
        <v>0</v>
      </c>
      <c r="BZ419" s="109">
        <f t="shared" si="377"/>
        <v>0</v>
      </c>
      <c r="CA419" s="3"/>
      <c r="CB419" s="3"/>
      <c r="CC419" s="3"/>
      <c r="CD419" s="3"/>
      <c r="CE419" s="109">
        <f t="shared" si="378"/>
        <v>0</v>
      </c>
      <c r="CJ419" s="109">
        <f t="shared" si="379"/>
        <v>0</v>
      </c>
      <c r="CQ419" s="109">
        <f t="shared" si="380"/>
        <v>0</v>
      </c>
      <c r="CV419" s="109">
        <f t="shared" si="381"/>
        <v>0</v>
      </c>
      <c r="DA419" s="109">
        <f t="shared" si="382"/>
        <v>0</v>
      </c>
      <c r="DF419" s="109">
        <f t="shared" si="383"/>
        <v>0</v>
      </c>
      <c r="DK419" s="109">
        <f t="shared" si="384"/>
        <v>0</v>
      </c>
      <c r="DP419" s="109">
        <f t="shared" si="385"/>
        <v>0</v>
      </c>
      <c r="DU419" s="109">
        <f t="shared" si="386"/>
        <v>0</v>
      </c>
      <c r="DZ419" s="109">
        <f t="shared" si="387"/>
        <v>0</v>
      </c>
      <c r="EE419" s="109">
        <f t="shared" si="388"/>
        <v>0</v>
      </c>
      <c r="EF419" s="3"/>
      <c r="EG419" s="3"/>
      <c r="EH419" s="3"/>
      <c r="EI419" s="3"/>
      <c r="EJ419" s="109">
        <f t="shared" si="389"/>
        <v>0</v>
      </c>
      <c r="EK419" s="3">
        <f t="shared" si="390"/>
        <v>707</v>
      </c>
      <c r="EL419" t="str">
        <f>+VLOOKUP(A419,'[1]Listado jugadores VALORES'!$A:$D,4,FALSE)</f>
        <v>Portero</v>
      </c>
      <c r="EM419">
        <f>+VLOOKUP(EK419,Clubes!$A:$O,15,FALSE)</f>
        <v>5</v>
      </c>
      <c r="EN419">
        <f>+VLOOKUP(EK419,Clubes!$A:$M,13,FALSE)</f>
        <v>3</v>
      </c>
      <c r="EO419">
        <f t="shared" si="391"/>
        <v>1</v>
      </c>
      <c r="EP419">
        <f t="shared" si="392"/>
        <v>0</v>
      </c>
      <c r="EQ419">
        <f t="shared" si="393"/>
        <v>0</v>
      </c>
      <c r="ER419">
        <f t="shared" si="394"/>
        <v>0</v>
      </c>
      <c r="ES419">
        <f t="shared" si="395"/>
        <v>0</v>
      </c>
      <c r="ET419">
        <f t="shared" si="396"/>
        <v>0</v>
      </c>
      <c r="EU419">
        <f t="shared" si="397"/>
        <v>0</v>
      </c>
      <c r="EV419">
        <f t="shared" si="398"/>
        <v>0</v>
      </c>
      <c r="EW419">
        <f t="shared" si="399"/>
        <v>0</v>
      </c>
      <c r="EX419">
        <f t="shared" si="400"/>
        <v>0</v>
      </c>
      <c r="EY419">
        <f t="shared" si="401"/>
        <v>0</v>
      </c>
      <c r="EZ419">
        <f t="shared" si="402"/>
        <v>0</v>
      </c>
      <c r="FA419">
        <f t="shared" si="403"/>
        <v>0</v>
      </c>
      <c r="FB419">
        <f t="shared" si="404"/>
        <v>0</v>
      </c>
      <c r="FC419">
        <f t="shared" si="405"/>
        <v>1</v>
      </c>
    </row>
    <row r="420" spans="1:159">
      <c r="A420" s="145">
        <v>785</v>
      </c>
      <c r="B420" t="s">
        <v>434</v>
      </c>
      <c r="C420" s="139">
        <v>7</v>
      </c>
      <c r="D420">
        <v>2</v>
      </c>
      <c r="E420" s="5">
        <v>7</v>
      </c>
      <c r="F420" s="5">
        <v>42</v>
      </c>
      <c r="G420" s="5">
        <v>3</v>
      </c>
      <c r="K420" s="109">
        <f t="shared" si="369"/>
        <v>0</v>
      </c>
      <c r="M420" s="109">
        <f t="shared" si="370"/>
        <v>0</v>
      </c>
      <c r="X420" s="109">
        <f t="shared" si="371"/>
        <v>0</v>
      </c>
      <c r="AI420" s="109">
        <f t="shared" si="372"/>
        <v>0</v>
      </c>
      <c r="AT420" s="109">
        <f t="shared" si="373"/>
        <v>0</v>
      </c>
      <c r="BA420" s="109">
        <f t="shared" si="374"/>
        <v>0</v>
      </c>
      <c r="BB420" s="113"/>
      <c r="BC420" s="113"/>
      <c r="BD420" s="113"/>
      <c r="BE420" s="113"/>
      <c r="BF420" s="113"/>
      <c r="BG420" s="113"/>
      <c r="BH420" s="113"/>
      <c r="BI420" s="113"/>
      <c r="BJ420" s="113"/>
      <c r="BK420" s="113"/>
      <c r="BL420" s="109">
        <f t="shared" si="375"/>
        <v>0</v>
      </c>
      <c r="BW420" s="109">
        <f t="shared" si="376"/>
        <v>0</v>
      </c>
      <c r="BZ420" s="109">
        <f t="shared" si="377"/>
        <v>0</v>
      </c>
      <c r="CA420" s="3"/>
      <c r="CB420" s="3"/>
      <c r="CC420" s="3"/>
      <c r="CD420" s="3"/>
      <c r="CE420" s="109">
        <f t="shared" si="378"/>
        <v>0</v>
      </c>
      <c r="CJ420" s="109">
        <f t="shared" si="379"/>
        <v>0</v>
      </c>
      <c r="CQ420" s="109">
        <f t="shared" si="380"/>
        <v>0</v>
      </c>
      <c r="CV420" s="109">
        <f t="shared" si="381"/>
        <v>0</v>
      </c>
      <c r="DA420" s="109">
        <f t="shared" si="382"/>
        <v>0</v>
      </c>
      <c r="DF420" s="109">
        <f t="shared" si="383"/>
        <v>0</v>
      </c>
      <c r="DK420" s="109">
        <f t="shared" si="384"/>
        <v>0</v>
      </c>
      <c r="DP420" s="109">
        <f t="shared" si="385"/>
        <v>0</v>
      </c>
      <c r="DU420" s="109">
        <f t="shared" si="386"/>
        <v>0</v>
      </c>
      <c r="DZ420" s="109">
        <f t="shared" si="387"/>
        <v>0</v>
      </c>
      <c r="EE420" s="109">
        <f t="shared" si="388"/>
        <v>0</v>
      </c>
      <c r="EF420" s="3"/>
      <c r="EG420" s="3"/>
      <c r="EH420" s="3"/>
      <c r="EI420" s="3"/>
      <c r="EJ420" s="109">
        <f t="shared" si="389"/>
        <v>0</v>
      </c>
      <c r="EK420" s="3">
        <f t="shared" si="390"/>
        <v>707</v>
      </c>
      <c r="EL420" t="str">
        <f>+VLOOKUP(A420,'[1]Listado jugadores VALORES'!$A:$D,4,FALSE)</f>
        <v>Defensa</v>
      </c>
      <c r="EM420">
        <f>+VLOOKUP(EK420,Clubes!$A:$O,15,FALSE)</f>
        <v>5</v>
      </c>
      <c r="EN420">
        <f>+VLOOKUP(EK420,Clubes!$A:$M,13,FALSE)</f>
        <v>3</v>
      </c>
      <c r="EO420">
        <f t="shared" si="391"/>
        <v>0</v>
      </c>
      <c r="EP420">
        <f t="shared" si="392"/>
        <v>0</v>
      </c>
      <c r="EQ420">
        <f t="shared" si="393"/>
        <v>0</v>
      </c>
      <c r="ER420">
        <f t="shared" si="394"/>
        <v>0</v>
      </c>
      <c r="ES420">
        <f t="shared" si="395"/>
        <v>0</v>
      </c>
      <c r="ET420">
        <f t="shared" si="396"/>
        <v>0</v>
      </c>
      <c r="EU420">
        <f t="shared" si="397"/>
        <v>0</v>
      </c>
      <c r="EV420">
        <f t="shared" si="398"/>
        <v>0</v>
      </c>
      <c r="EW420">
        <f t="shared" si="399"/>
        <v>0</v>
      </c>
      <c r="EX420">
        <f t="shared" si="400"/>
        <v>0</v>
      </c>
      <c r="EY420">
        <f t="shared" si="401"/>
        <v>0</v>
      </c>
      <c r="EZ420">
        <f t="shared" si="402"/>
        <v>0</v>
      </c>
      <c r="FA420">
        <f t="shared" si="403"/>
        <v>0</v>
      </c>
      <c r="FB420">
        <f t="shared" si="404"/>
        <v>0</v>
      </c>
      <c r="FC420">
        <f t="shared" si="405"/>
        <v>0</v>
      </c>
    </row>
    <row r="421" spans="1:159">
      <c r="A421" s="139">
        <v>531</v>
      </c>
      <c r="B421" s="139" t="s">
        <v>435</v>
      </c>
      <c r="C421" s="139">
        <v>7</v>
      </c>
      <c r="D421">
        <v>2</v>
      </c>
      <c r="E421" s="5">
        <v>7</v>
      </c>
      <c r="F421" s="5">
        <v>42</v>
      </c>
      <c r="G421" s="5">
        <v>2</v>
      </c>
      <c r="H421" s="5">
        <f>90-73</f>
        <v>17</v>
      </c>
      <c r="K421" s="109">
        <f t="shared" si="369"/>
        <v>0</v>
      </c>
      <c r="M421" s="109">
        <f t="shared" si="370"/>
        <v>0</v>
      </c>
      <c r="X421" s="109">
        <f t="shared" si="371"/>
        <v>0</v>
      </c>
      <c r="AI421" s="109">
        <f t="shared" si="372"/>
        <v>0</v>
      </c>
      <c r="AT421" s="109">
        <f t="shared" si="373"/>
        <v>0</v>
      </c>
      <c r="BA421" s="109">
        <f t="shared" si="374"/>
        <v>0</v>
      </c>
      <c r="BB421" s="113"/>
      <c r="BC421" s="113"/>
      <c r="BD421" s="113"/>
      <c r="BE421" s="113"/>
      <c r="BF421" s="113"/>
      <c r="BG421" s="113"/>
      <c r="BH421" s="113"/>
      <c r="BI421" s="113"/>
      <c r="BJ421" s="113"/>
      <c r="BK421" s="113"/>
      <c r="BL421" s="109">
        <f t="shared" si="375"/>
        <v>0</v>
      </c>
      <c r="BW421" s="109">
        <f t="shared" si="376"/>
        <v>0</v>
      </c>
      <c r="BZ421" s="109">
        <f t="shared" si="377"/>
        <v>0</v>
      </c>
      <c r="CA421" s="3"/>
      <c r="CB421" s="3"/>
      <c r="CC421" s="3"/>
      <c r="CD421" s="3"/>
      <c r="CE421" s="109">
        <f t="shared" si="378"/>
        <v>0</v>
      </c>
      <c r="CJ421" s="109">
        <f t="shared" si="379"/>
        <v>0</v>
      </c>
      <c r="CQ421" s="109">
        <f t="shared" si="380"/>
        <v>0</v>
      </c>
      <c r="CV421" s="109">
        <f t="shared" si="381"/>
        <v>0</v>
      </c>
      <c r="DA421" s="109">
        <f t="shared" si="382"/>
        <v>0</v>
      </c>
      <c r="DF421" s="109">
        <f t="shared" si="383"/>
        <v>0</v>
      </c>
      <c r="DK421" s="109">
        <f t="shared" si="384"/>
        <v>0</v>
      </c>
      <c r="DP421" s="109">
        <f t="shared" si="385"/>
        <v>0</v>
      </c>
      <c r="DU421" s="109">
        <f t="shared" si="386"/>
        <v>0</v>
      </c>
      <c r="DZ421" s="109">
        <f t="shared" si="387"/>
        <v>0</v>
      </c>
      <c r="EE421" s="109">
        <f t="shared" si="388"/>
        <v>0</v>
      </c>
      <c r="EF421" s="3"/>
      <c r="EG421" s="3"/>
      <c r="EH421" s="3"/>
      <c r="EI421" s="3"/>
      <c r="EJ421" s="109">
        <f t="shared" si="389"/>
        <v>0</v>
      </c>
      <c r="EK421" s="3">
        <f t="shared" si="390"/>
        <v>707</v>
      </c>
      <c r="EL421" t="str">
        <f>+VLOOKUP(A421,'[1]Listado jugadores VALORES'!$A:$D,4,FALSE)</f>
        <v>Delantero</v>
      </c>
      <c r="EM421">
        <f>+VLOOKUP(EK421,Clubes!$A:$O,15,FALSE)</f>
        <v>5</v>
      </c>
      <c r="EN421">
        <f>+VLOOKUP(EK421,Clubes!$A:$M,13,FALSE)</f>
        <v>3</v>
      </c>
      <c r="EO421">
        <f t="shared" si="391"/>
        <v>1</v>
      </c>
      <c r="EP421">
        <f t="shared" si="392"/>
        <v>1</v>
      </c>
      <c r="EQ421">
        <f t="shared" si="393"/>
        <v>0</v>
      </c>
      <c r="ER421">
        <f t="shared" si="394"/>
        <v>0</v>
      </c>
      <c r="ES421">
        <f t="shared" si="395"/>
        <v>0</v>
      </c>
      <c r="ET421">
        <f t="shared" si="396"/>
        <v>0</v>
      </c>
      <c r="EU421">
        <f t="shared" si="397"/>
        <v>0</v>
      </c>
      <c r="EV421">
        <f t="shared" si="398"/>
        <v>0</v>
      </c>
      <c r="EW421">
        <f t="shared" si="399"/>
        <v>0</v>
      </c>
      <c r="EX421">
        <f t="shared" si="400"/>
        <v>0</v>
      </c>
      <c r="EY421">
        <f t="shared" si="401"/>
        <v>0</v>
      </c>
      <c r="EZ421">
        <f t="shared" si="402"/>
        <v>0</v>
      </c>
      <c r="FA421">
        <f t="shared" si="403"/>
        <v>0</v>
      </c>
      <c r="FB421">
        <f t="shared" si="404"/>
        <v>0</v>
      </c>
      <c r="FC421">
        <f t="shared" si="405"/>
        <v>2</v>
      </c>
    </row>
    <row r="422" spans="1:159">
      <c r="A422" s="139">
        <v>550</v>
      </c>
      <c r="B422" s="139" t="s">
        <v>436</v>
      </c>
      <c r="C422" s="139">
        <v>7</v>
      </c>
      <c r="D422">
        <v>2</v>
      </c>
      <c r="E422" s="5">
        <v>7</v>
      </c>
      <c r="F422" s="5">
        <v>42</v>
      </c>
      <c r="G422" s="5">
        <v>3</v>
      </c>
      <c r="K422" s="109">
        <f t="shared" si="369"/>
        <v>0</v>
      </c>
      <c r="M422" s="109">
        <f t="shared" si="370"/>
        <v>0</v>
      </c>
      <c r="X422" s="109">
        <f t="shared" si="371"/>
        <v>0</v>
      </c>
      <c r="AI422" s="109">
        <f t="shared" si="372"/>
        <v>0</v>
      </c>
      <c r="AT422" s="109">
        <f t="shared" si="373"/>
        <v>0</v>
      </c>
      <c r="BA422" s="109">
        <f t="shared" si="374"/>
        <v>0</v>
      </c>
      <c r="BB422" s="113"/>
      <c r="BC422" s="113"/>
      <c r="BD422" s="113"/>
      <c r="BE422" s="113"/>
      <c r="BF422" s="113"/>
      <c r="BG422" s="113"/>
      <c r="BH422" s="113"/>
      <c r="BI422" s="113"/>
      <c r="BJ422" s="113"/>
      <c r="BK422" s="113"/>
      <c r="BL422" s="109">
        <f t="shared" si="375"/>
        <v>0</v>
      </c>
      <c r="BW422" s="109">
        <f t="shared" si="376"/>
        <v>0</v>
      </c>
      <c r="BZ422" s="109">
        <f t="shared" si="377"/>
        <v>0</v>
      </c>
      <c r="CA422" s="3"/>
      <c r="CB422" s="3"/>
      <c r="CC422" s="3"/>
      <c r="CD422" s="3"/>
      <c r="CE422" s="109">
        <f t="shared" si="378"/>
        <v>0</v>
      </c>
      <c r="CJ422" s="109">
        <f t="shared" si="379"/>
        <v>0</v>
      </c>
      <c r="CQ422" s="109">
        <f t="shared" si="380"/>
        <v>0</v>
      </c>
      <c r="CV422" s="109">
        <f t="shared" si="381"/>
        <v>0</v>
      </c>
      <c r="DA422" s="109">
        <f t="shared" si="382"/>
        <v>0</v>
      </c>
      <c r="DF422" s="109">
        <f t="shared" si="383"/>
        <v>0</v>
      </c>
      <c r="DK422" s="109">
        <f t="shared" si="384"/>
        <v>0</v>
      </c>
      <c r="DP422" s="109">
        <f t="shared" si="385"/>
        <v>0</v>
      </c>
      <c r="DU422" s="109">
        <f t="shared" si="386"/>
        <v>0</v>
      </c>
      <c r="DZ422" s="109">
        <f t="shared" si="387"/>
        <v>0</v>
      </c>
      <c r="EE422" s="109">
        <f t="shared" si="388"/>
        <v>0</v>
      </c>
      <c r="EF422" s="3"/>
      <c r="EG422" s="3"/>
      <c r="EH422" s="3"/>
      <c r="EI422" s="3"/>
      <c r="EJ422" s="109">
        <f t="shared" si="389"/>
        <v>0</v>
      </c>
      <c r="EK422" s="3">
        <f t="shared" si="390"/>
        <v>707</v>
      </c>
      <c r="EL422" t="str">
        <f>+VLOOKUP(A422,'[1]Listado jugadores VALORES'!$A:$D,4,FALSE)</f>
        <v>Defensa</v>
      </c>
      <c r="EM422">
        <f>+VLOOKUP(EK422,Clubes!$A:$O,15,FALSE)</f>
        <v>5</v>
      </c>
      <c r="EN422">
        <f>+VLOOKUP(EK422,Clubes!$A:$M,13,FALSE)</f>
        <v>3</v>
      </c>
      <c r="EO422">
        <f t="shared" si="391"/>
        <v>0</v>
      </c>
      <c r="EP422">
        <f t="shared" si="392"/>
        <v>0</v>
      </c>
      <c r="EQ422">
        <f t="shared" si="393"/>
        <v>0</v>
      </c>
      <c r="ER422">
        <f t="shared" si="394"/>
        <v>0</v>
      </c>
      <c r="ES422">
        <f t="shared" si="395"/>
        <v>0</v>
      </c>
      <c r="ET422">
        <f t="shared" si="396"/>
        <v>0</v>
      </c>
      <c r="EU422">
        <f t="shared" si="397"/>
        <v>0</v>
      </c>
      <c r="EV422">
        <f t="shared" si="398"/>
        <v>0</v>
      </c>
      <c r="EW422">
        <f t="shared" si="399"/>
        <v>0</v>
      </c>
      <c r="EX422">
        <f t="shared" si="400"/>
        <v>0</v>
      </c>
      <c r="EY422">
        <f t="shared" si="401"/>
        <v>0</v>
      </c>
      <c r="EZ422">
        <f t="shared" si="402"/>
        <v>0</v>
      </c>
      <c r="FA422">
        <f t="shared" si="403"/>
        <v>0</v>
      </c>
      <c r="FB422">
        <f t="shared" si="404"/>
        <v>0</v>
      </c>
      <c r="FC422">
        <f t="shared" si="405"/>
        <v>0</v>
      </c>
    </row>
    <row r="423" spans="1:159">
      <c r="A423" s="162">
        <v>1991</v>
      </c>
      <c r="B423" t="s">
        <v>626</v>
      </c>
      <c r="C423" s="139">
        <v>7</v>
      </c>
      <c r="D423">
        <v>2</v>
      </c>
      <c r="E423" s="5">
        <v>7</v>
      </c>
      <c r="F423" s="5">
        <v>42</v>
      </c>
      <c r="G423" s="5">
        <v>2</v>
      </c>
      <c r="H423" s="5">
        <f>90-52</f>
        <v>38</v>
      </c>
      <c r="K423" s="109">
        <f t="shared" si="369"/>
        <v>0</v>
      </c>
      <c r="M423" s="109">
        <f t="shared" si="370"/>
        <v>0</v>
      </c>
      <c r="X423" s="109">
        <f t="shared" si="371"/>
        <v>0</v>
      </c>
      <c r="AI423" s="109">
        <f t="shared" si="372"/>
        <v>0</v>
      </c>
      <c r="AT423" s="109">
        <f t="shared" si="373"/>
        <v>0</v>
      </c>
      <c r="BA423" s="109">
        <f t="shared" si="374"/>
        <v>0</v>
      </c>
      <c r="BB423" s="113"/>
      <c r="BC423" s="113"/>
      <c r="BD423" s="113"/>
      <c r="BE423" s="113"/>
      <c r="BF423" s="113"/>
      <c r="BG423" s="113"/>
      <c r="BH423" s="113"/>
      <c r="BI423" s="113"/>
      <c r="BJ423" s="113"/>
      <c r="BK423" s="113"/>
      <c r="BL423" s="109">
        <f t="shared" si="375"/>
        <v>0</v>
      </c>
      <c r="BW423" s="109">
        <f t="shared" si="376"/>
        <v>0</v>
      </c>
      <c r="BZ423" s="109">
        <f t="shared" si="377"/>
        <v>0</v>
      </c>
      <c r="CA423" s="3"/>
      <c r="CB423" s="3"/>
      <c r="CC423" s="3"/>
      <c r="CD423" s="3"/>
      <c r="CE423" s="109">
        <f t="shared" si="378"/>
        <v>0</v>
      </c>
      <c r="CJ423" s="109">
        <f t="shared" si="379"/>
        <v>0</v>
      </c>
      <c r="CQ423" s="109">
        <f t="shared" si="380"/>
        <v>0</v>
      </c>
      <c r="CV423" s="109">
        <f t="shared" si="381"/>
        <v>0</v>
      </c>
      <c r="DA423" s="109">
        <f t="shared" si="382"/>
        <v>0</v>
      </c>
      <c r="DF423" s="109">
        <f t="shared" si="383"/>
        <v>0</v>
      </c>
      <c r="DK423" s="109">
        <f t="shared" si="384"/>
        <v>0</v>
      </c>
      <c r="DP423" s="109">
        <f t="shared" si="385"/>
        <v>0</v>
      </c>
      <c r="DU423" s="109">
        <f t="shared" si="386"/>
        <v>0</v>
      </c>
      <c r="DZ423" s="109">
        <f t="shared" si="387"/>
        <v>0</v>
      </c>
      <c r="EE423" s="109">
        <f t="shared" si="388"/>
        <v>0</v>
      </c>
      <c r="EF423" s="3"/>
      <c r="EG423" s="3"/>
      <c r="EH423" s="3"/>
      <c r="EI423" s="3"/>
      <c r="EJ423" s="109">
        <f t="shared" si="389"/>
        <v>0</v>
      </c>
      <c r="EK423" s="3">
        <f t="shared" si="390"/>
        <v>707</v>
      </c>
      <c r="EL423" t="str">
        <f>+VLOOKUP(A423,'[1]Listado jugadores VALORES'!$A:$D,4,FALSE)</f>
        <v>Delantero</v>
      </c>
      <c r="EM423">
        <f>+VLOOKUP(EK423,Clubes!$A:$O,15,FALSE)</f>
        <v>5</v>
      </c>
      <c r="EN423">
        <f>+VLOOKUP(EK423,Clubes!$A:$M,13,FALSE)</f>
        <v>3</v>
      </c>
      <c r="EO423">
        <f t="shared" si="391"/>
        <v>1</v>
      </c>
      <c r="EP423">
        <f t="shared" si="392"/>
        <v>1</v>
      </c>
      <c r="EQ423">
        <f t="shared" si="393"/>
        <v>0</v>
      </c>
      <c r="ER423">
        <f t="shared" si="394"/>
        <v>0</v>
      </c>
      <c r="ES423">
        <f t="shared" si="395"/>
        <v>0</v>
      </c>
      <c r="ET423">
        <f t="shared" si="396"/>
        <v>0</v>
      </c>
      <c r="EU423">
        <f t="shared" si="397"/>
        <v>0</v>
      </c>
      <c r="EV423">
        <f t="shared" si="398"/>
        <v>0</v>
      </c>
      <c r="EW423">
        <f t="shared" si="399"/>
        <v>0</v>
      </c>
      <c r="EX423">
        <f t="shared" si="400"/>
        <v>0</v>
      </c>
      <c r="EY423">
        <f t="shared" si="401"/>
        <v>0</v>
      </c>
      <c r="EZ423">
        <f t="shared" si="402"/>
        <v>0</v>
      </c>
      <c r="FA423">
        <f t="shared" si="403"/>
        <v>0</v>
      </c>
      <c r="FB423">
        <f t="shared" si="404"/>
        <v>0</v>
      </c>
      <c r="FC423">
        <f t="shared" si="405"/>
        <v>2</v>
      </c>
    </row>
    <row r="424" spans="1:159">
      <c r="A424" s="145">
        <v>589</v>
      </c>
      <c r="B424" t="s">
        <v>437</v>
      </c>
      <c r="C424" s="139">
        <v>7</v>
      </c>
      <c r="D424">
        <v>2</v>
      </c>
      <c r="E424" s="5">
        <v>7</v>
      </c>
      <c r="F424" s="5">
        <v>42</v>
      </c>
      <c r="G424" s="5">
        <v>1</v>
      </c>
      <c r="H424" s="5">
        <v>90</v>
      </c>
      <c r="K424" s="109">
        <f t="shared" si="369"/>
        <v>0</v>
      </c>
      <c r="M424" s="109">
        <f t="shared" si="370"/>
        <v>0</v>
      </c>
      <c r="X424" s="109">
        <f t="shared" si="371"/>
        <v>0</v>
      </c>
      <c r="AI424" s="109">
        <f t="shared" si="372"/>
        <v>0</v>
      </c>
      <c r="AT424" s="109">
        <f t="shared" si="373"/>
        <v>0</v>
      </c>
      <c r="BA424" s="109">
        <f t="shared" si="374"/>
        <v>0</v>
      </c>
      <c r="BB424" s="113"/>
      <c r="BC424" s="113"/>
      <c r="BD424" s="113"/>
      <c r="BE424" s="113"/>
      <c r="BF424" s="113"/>
      <c r="BG424" s="113"/>
      <c r="BH424" s="113"/>
      <c r="BI424" s="113"/>
      <c r="BJ424" s="113"/>
      <c r="BK424" s="113"/>
      <c r="BL424" s="109">
        <f t="shared" si="375"/>
        <v>0</v>
      </c>
      <c r="BW424" s="109">
        <f t="shared" si="376"/>
        <v>0</v>
      </c>
      <c r="BZ424" s="109">
        <f t="shared" si="377"/>
        <v>0</v>
      </c>
      <c r="CA424" s="3"/>
      <c r="CB424" s="3"/>
      <c r="CC424" s="3"/>
      <c r="CD424" s="3"/>
      <c r="CE424" s="109">
        <f t="shared" si="378"/>
        <v>0</v>
      </c>
      <c r="CJ424" s="109">
        <f t="shared" si="379"/>
        <v>0</v>
      </c>
      <c r="CQ424" s="109">
        <f t="shared" si="380"/>
        <v>0</v>
      </c>
      <c r="CV424" s="109">
        <f t="shared" si="381"/>
        <v>0</v>
      </c>
      <c r="DA424" s="109">
        <f t="shared" si="382"/>
        <v>0</v>
      </c>
      <c r="DF424" s="109">
        <f t="shared" si="383"/>
        <v>0</v>
      </c>
      <c r="DK424" s="109">
        <f t="shared" si="384"/>
        <v>0</v>
      </c>
      <c r="DP424" s="109">
        <f t="shared" si="385"/>
        <v>0</v>
      </c>
      <c r="DU424" s="109">
        <f t="shared" si="386"/>
        <v>0</v>
      </c>
      <c r="DZ424" s="109">
        <f t="shared" si="387"/>
        <v>0</v>
      </c>
      <c r="EE424" s="109">
        <f t="shared" si="388"/>
        <v>0</v>
      </c>
      <c r="EF424" s="3"/>
      <c r="EG424" s="3"/>
      <c r="EH424" s="3"/>
      <c r="EI424" s="3"/>
      <c r="EJ424" s="109">
        <f t="shared" si="389"/>
        <v>0</v>
      </c>
      <c r="EK424" s="3">
        <f t="shared" si="390"/>
        <v>707</v>
      </c>
      <c r="EL424" t="str">
        <f>+VLOOKUP(A424,'[1]Listado jugadores VALORES'!$A:$D,4,FALSE)</f>
        <v>Defensa</v>
      </c>
      <c r="EM424">
        <f>+VLOOKUP(EK424,Clubes!$A:$O,15,FALSE)</f>
        <v>5</v>
      </c>
      <c r="EN424">
        <f>+VLOOKUP(EK424,Clubes!$A:$M,13,FALSE)</f>
        <v>3</v>
      </c>
      <c r="EO424">
        <f t="shared" si="391"/>
        <v>2</v>
      </c>
      <c r="EP424">
        <f t="shared" si="392"/>
        <v>2</v>
      </c>
      <c r="EQ424">
        <f t="shared" si="393"/>
        <v>0</v>
      </c>
      <c r="ER424">
        <f t="shared" si="394"/>
        <v>0</v>
      </c>
      <c r="ES424">
        <f t="shared" si="395"/>
        <v>0</v>
      </c>
      <c r="ET424">
        <f t="shared" si="396"/>
        <v>0</v>
      </c>
      <c r="EU424">
        <f t="shared" si="397"/>
        <v>0</v>
      </c>
      <c r="EV424">
        <f t="shared" si="398"/>
        <v>0</v>
      </c>
      <c r="EW424">
        <f t="shared" si="399"/>
        <v>-2</v>
      </c>
      <c r="EX424">
        <f t="shared" si="400"/>
        <v>0</v>
      </c>
      <c r="EY424">
        <f t="shared" si="401"/>
        <v>0</v>
      </c>
      <c r="EZ424">
        <f t="shared" si="402"/>
        <v>0</v>
      </c>
      <c r="FA424">
        <f t="shared" si="403"/>
        <v>0</v>
      </c>
      <c r="FB424">
        <f t="shared" si="404"/>
        <v>-1</v>
      </c>
      <c r="FC424">
        <f t="shared" si="405"/>
        <v>1</v>
      </c>
    </row>
    <row r="425" spans="1:159">
      <c r="A425" s="139">
        <v>598</v>
      </c>
      <c r="B425" s="139" t="s">
        <v>438</v>
      </c>
      <c r="C425" s="139">
        <v>7</v>
      </c>
      <c r="D425">
        <v>2</v>
      </c>
      <c r="E425" s="5">
        <v>7</v>
      </c>
      <c r="F425" s="5">
        <v>42</v>
      </c>
      <c r="G425" s="5">
        <v>1</v>
      </c>
      <c r="H425" s="5">
        <v>90</v>
      </c>
      <c r="K425" s="109">
        <f t="shared" si="369"/>
        <v>0</v>
      </c>
      <c r="M425" s="109">
        <f t="shared" si="370"/>
        <v>0</v>
      </c>
      <c r="X425" s="109">
        <f t="shared" si="371"/>
        <v>0</v>
      </c>
      <c r="AI425" s="109">
        <f t="shared" si="372"/>
        <v>0</v>
      </c>
      <c r="AT425" s="109">
        <f t="shared" si="373"/>
        <v>0</v>
      </c>
      <c r="BA425" s="109">
        <f t="shared" si="374"/>
        <v>0</v>
      </c>
      <c r="BB425" s="113"/>
      <c r="BC425" s="113"/>
      <c r="BD425" s="113"/>
      <c r="BE425" s="113"/>
      <c r="BF425" s="113"/>
      <c r="BG425" s="113"/>
      <c r="BH425" s="113"/>
      <c r="BI425" s="113"/>
      <c r="BJ425" s="113"/>
      <c r="BK425" s="113"/>
      <c r="BL425" s="109">
        <f t="shared" si="375"/>
        <v>0</v>
      </c>
      <c r="BW425" s="109">
        <f t="shared" si="376"/>
        <v>0</v>
      </c>
      <c r="BZ425" s="109">
        <f t="shared" si="377"/>
        <v>0</v>
      </c>
      <c r="CA425" s="3"/>
      <c r="CB425" s="3"/>
      <c r="CC425" s="3"/>
      <c r="CD425" s="3"/>
      <c r="CE425" s="109">
        <f t="shared" si="378"/>
        <v>0</v>
      </c>
      <c r="CJ425" s="109">
        <f t="shared" si="379"/>
        <v>0</v>
      </c>
      <c r="CQ425" s="109">
        <f t="shared" si="380"/>
        <v>0</v>
      </c>
      <c r="CV425" s="109">
        <f t="shared" si="381"/>
        <v>0</v>
      </c>
      <c r="DA425" s="109">
        <f t="shared" si="382"/>
        <v>0</v>
      </c>
      <c r="DF425" s="109">
        <f t="shared" si="383"/>
        <v>0</v>
      </c>
      <c r="DK425" s="109">
        <f t="shared" si="384"/>
        <v>0</v>
      </c>
      <c r="DP425" s="109">
        <f t="shared" si="385"/>
        <v>0</v>
      </c>
      <c r="DU425" s="109">
        <f t="shared" si="386"/>
        <v>0</v>
      </c>
      <c r="DZ425" s="109">
        <f t="shared" si="387"/>
        <v>0</v>
      </c>
      <c r="EE425" s="109">
        <f t="shared" si="388"/>
        <v>0</v>
      </c>
      <c r="EF425" s="3"/>
      <c r="EG425" s="3"/>
      <c r="EH425" s="3"/>
      <c r="EI425" s="3"/>
      <c r="EJ425" s="109">
        <f t="shared" si="389"/>
        <v>0</v>
      </c>
      <c r="EK425" s="3">
        <f t="shared" si="390"/>
        <v>707</v>
      </c>
      <c r="EL425" t="str">
        <f>+VLOOKUP(A425,'[1]Listado jugadores VALORES'!$A:$D,4,FALSE)</f>
        <v>Portero</v>
      </c>
      <c r="EM425">
        <f>+VLOOKUP(EK425,Clubes!$A:$O,15,FALSE)</f>
        <v>5</v>
      </c>
      <c r="EN425">
        <f>+VLOOKUP(EK425,Clubes!$A:$M,13,FALSE)</f>
        <v>3</v>
      </c>
      <c r="EO425">
        <f t="shared" si="391"/>
        <v>2</v>
      </c>
      <c r="EP425">
        <f t="shared" si="392"/>
        <v>2</v>
      </c>
      <c r="EQ425">
        <f t="shared" si="393"/>
        <v>0</v>
      </c>
      <c r="ER425">
        <f t="shared" si="394"/>
        <v>0</v>
      </c>
      <c r="ES425">
        <f t="shared" si="395"/>
        <v>0</v>
      </c>
      <c r="ET425">
        <f t="shared" si="396"/>
        <v>0</v>
      </c>
      <c r="EU425">
        <f t="shared" si="397"/>
        <v>0</v>
      </c>
      <c r="EV425">
        <f t="shared" si="398"/>
        <v>0</v>
      </c>
      <c r="EW425">
        <f t="shared" si="399"/>
        <v>-2</v>
      </c>
      <c r="EX425">
        <f t="shared" si="400"/>
        <v>0</v>
      </c>
      <c r="EY425">
        <f t="shared" si="401"/>
        <v>0</v>
      </c>
      <c r="EZ425">
        <f t="shared" si="402"/>
        <v>0</v>
      </c>
      <c r="FA425">
        <f t="shared" si="403"/>
        <v>0</v>
      </c>
      <c r="FB425">
        <f t="shared" si="404"/>
        <v>-1</v>
      </c>
      <c r="FC425">
        <f t="shared" si="405"/>
        <v>1</v>
      </c>
    </row>
    <row r="426" spans="1:159">
      <c r="A426">
        <v>2007</v>
      </c>
      <c r="B426" t="s">
        <v>439</v>
      </c>
      <c r="C426" s="139">
        <v>7</v>
      </c>
      <c r="D426">
        <v>2</v>
      </c>
      <c r="E426" s="5">
        <v>7</v>
      </c>
      <c r="F426" s="5">
        <v>42</v>
      </c>
      <c r="G426" s="5">
        <v>3</v>
      </c>
      <c r="K426" s="109">
        <f t="shared" si="369"/>
        <v>0</v>
      </c>
      <c r="M426" s="109">
        <f t="shared" si="370"/>
        <v>0</v>
      </c>
      <c r="X426" s="109">
        <f t="shared" si="371"/>
        <v>0</v>
      </c>
      <c r="AI426" s="109">
        <f t="shared" si="372"/>
        <v>0</v>
      </c>
      <c r="AT426" s="109">
        <f t="shared" si="373"/>
        <v>0</v>
      </c>
      <c r="BA426" s="109">
        <f t="shared" si="374"/>
        <v>0</v>
      </c>
      <c r="BB426" s="113"/>
      <c r="BC426" s="113"/>
      <c r="BD426" s="113"/>
      <c r="BE426" s="113"/>
      <c r="BF426" s="113"/>
      <c r="BG426" s="113"/>
      <c r="BH426" s="113"/>
      <c r="BI426" s="113"/>
      <c r="BJ426" s="113"/>
      <c r="BK426" s="113"/>
      <c r="BL426" s="109">
        <f t="shared" si="375"/>
        <v>0</v>
      </c>
      <c r="BW426" s="109">
        <f t="shared" si="376"/>
        <v>0</v>
      </c>
      <c r="BZ426" s="109">
        <f t="shared" si="377"/>
        <v>0</v>
      </c>
      <c r="CA426" s="3"/>
      <c r="CB426" s="3"/>
      <c r="CC426" s="3"/>
      <c r="CD426" s="3"/>
      <c r="CE426" s="109">
        <f t="shared" si="378"/>
        <v>0</v>
      </c>
      <c r="CJ426" s="109">
        <f t="shared" si="379"/>
        <v>0</v>
      </c>
      <c r="CQ426" s="109">
        <f t="shared" si="380"/>
        <v>0</v>
      </c>
      <c r="CV426" s="109">
        <f t="shared" si="381"/>
        <v>0</v>
      </c>
      <c r="DA426" s="109">
        <f t="shared" si="382"/>
        <v>0</v>
      </c>
      <c r="DF426" s="109">
        <f t="shared" si="383"/>
        <v>0</v>
      </c>
      <c r="DK426" s="109">
        <f t="shared" si="384"/>
        <v>0</v>
      </c>
      <c r="DP426" s="109">
        <f t="shared" si="385"/>
        <v>0</v>
      </c>
      <c r="DU426" s="109">
        <f t="shared" si="386"/>
        <v>0</v>
      </c>
      <c r="DZ426" s="109">
        <f t="shared" si="387"/>
        <v>0</v>
      </c>
      <c r="EE426" s="109">
        <f t="shared" si="388"/>
        <v>0</v>
      </c>
      <c r="EF426" s="3"/>
      <c r="EG426" s="3"/>
      <c r="EH426" s="3"/>
      <c r="EI426" s="3"/>
      <c r="EJ426" s="109">
        <f t="shared" si="389"/>
        <v>0</v>
      </c>
      <c r="EK426" s="3">
        <f t="shared" si="390"/>
        <v>707</v>
      </c>
      <c r="EL426" t="str">
        <f>+VLOOKUP(A426,'[1]Listado jugadores VALORES'!$A:$D,4,FALSE)</f>
        <v>Volante</v>
      </c>
      <c r="EM426">
        <f>+VLOOKUP(EK426,Clubes!$A:$O,15,FALSE)</f>
        <v>5</v>
      </c>
      <c r="EN426">
        <f>+VLOOKUP(EK426,Clubes!$A:$M,13,FALSE)</f>
        <v>3</v>
      </c>
      <c r="EO426">
        <f t="shared" si="391"/>
        <v>0</v>
      </c>
      <c r="EP426">
        <f t="shared" si="392"/>
        <v>0</v>
      </c>
      <c r="EQ426">
        <f t="shared" si="393"/>
        <v>0</v>
      </c>
      <c r="ER426">
        <f t="shared" si="394"/>
        <v>0</v>
      </c>
      <c r="ES426">
        <f t="shared" si="395"/>
        <v>0</v>
      </c>
      <c r="ET426">
        <f t="shared" si="396"/>
        <v>0</v>
      </c>
      <c r="EU426">
        <f t="shared" si="397"/>
        <v>0</v>
      </c>
      <c r="EV426">
        <f t="shared" si="398"/>
        <v>0</v>
      </c>
      <c r="EW426">
        <f t="shared" si="399"/>
        <v>0</v>
      </c>
      <c r="EX426">
        <f t="shared" si="400"/>
        <v>0</v>
      </c>
      <c r="EY426">
        <f t="shared" si="401"/>
        <v>0</v>
      </c>
      <c r="EZ426">
        <f t="shared" si="402"/>
        <v>0</v>
      </c>
      <c r="FA426">
        <f t="shared" si="403"/>
        <v>0</v>
      </c>
      <c r="FB426">
        <f t="shared" si="404"/>
        <v>0</v>
      </c>
      <c r="FC426">
        <f t="shared" si="405"/>
        <v>0</v>
      </c>
    </row>
    <row r="427" spans="1:159">
      <c r="A427" s="139">
        <v>742</v>
      </c>
      <c r="B427" s="139" t="s">
        <v>440</v>
      </c>
      <c r="C427" s="139">
        <v>7</v>
      </c>
      <c r="D427">
        <v>2</v>
      </c>
      <c r="E427" s="5">
        <v>7</v>
      </c>
      <c r="F427" s="5">
        <v>42</v>
      </c>
      <c r="G427" s="5">
        <v>1</v>
      </c>
      <c r="H427" s="5">
        <v>90</v>
      </c>
      <c r="K427" s="109">
        <f t="shared" si="369"/>
        <v>0</v>
      </c>
      <c r="M427" s="109">
        <f t="shared" si="370"/>
        <v>0</v>
      </c>
      <c r="X427" s="109">
        <f t="shared" si="371"/>
        <v>0</v>
      </c>
      <c r="AI427" s="109">
        <f t="shared" si="372"/>
        <v>0</v>
      </c>
      <c r="AT427" s="109">
        <f t="shared" si="373"/>
        <v>0</v>
      </c>
      <c r="AU427" s="3">
        <v>1</v>
      </c>
      <c r="AV427" s="3">
        <v>357</v>
      </c>
      <c r="BA427" s="109">
        <f t="shared" si="374"/>
        <v>1</v>
      </c>
      <c r="BB427" s="113"/>
      <c r="BC427" s="113"/>
      <c r="BD427" s="113"/>
      <c r="BE427" s="113"/>
      <c r="BF427" s="113"/>
      <c r="BG427" s="113"/>
      <c r="BH427" s="113"/>
      <c r="BI427" s="113"/>
      <c r="BJ427" s="113"/>
      <c r="BK427" s="113"/>
      <c r="BL427" s="109">
        <f t="shared" si="375"/>
        <v>0</v>
      </c>
      <c r="BW427" s="109">
        <f t="shared" si="376"/>
        <v>0</v>
      </c>
      <c r="BZ427" s="109">
        <f t="shared" si="377"/>
        <v>0</v>
      </c>
      <c r="CA427" s="3"/>
      <c r="CB427" s="3"/>
      <c r="CC427" s="3"/>
      <c r="CD427" s="3"/>
      <c r="CE427" s="109">
        <f t="shared" si="378"/>
        <v>0</v>
      </c>
      <c r="CJ427" s="109">
        <f t="shared" si="379"/>
        <v>0</v>
      </c>
      <c r="CQ427" s="109">
        <f t="shared" si="380"/>
        <v>0</v>
      </c>
      <c r="CV427" s="109">
        <f t="shared" si="381"/>
        <v>0</v>
      </c>
      <c r="DA427" s="109">
        <f t="shared" si="382"/>
        <v>0</v>
      </c>
      <c r="DF427" s="109">
        <f t="shared" si="383"/>
        <v>0</v>
      </c>
      <c r="DK427" s="109">
        <f t="shared" si="384"/>
        <v>0</v>
      </c>
      <c r="DP427" s="109">
        <f t="shared" si="385"/>
        <v>0</v>
      </c>
      <c r="DU427" s="109">
        <f t="shared" si="386"/>
        <v>0</v>
      </c>
      <c r="DZ427" s="109">
        <f t="shared" si="387"/>
        <v>0</v>
      </c>
      <c r="EE427" s="109">
        <f t="shared" si="388"/>
        <v>0</v>
      </c>
      <c r="EF427" s="3"/>
      <c r="EG427" s="3"/>
      <c r="EH427" s="3"/>
      <c r="EI427" s="3"/>
      <c r="EJ427" s="109">
        <f t="shared" si="389"/>
        <v>0</v>
      </c>
      <c r="EK427" s="3">
        <f t="shared" si="390"/>
        <v>707</v>
      </c>
      <c r="EL427" t="str">
        <f>+VLOOKUP(A427,'[1]Listado jugadores VALORES'!$A:$D,4,FALSE)</f>
        <v>Volante</v>
      </c>
      <c r="EM427">
        <f>+VLOOKUP(EK427,Clubes!$A:$O,15,FALSE)</f>
        <v>5</v>
      </c>
      <c r="EN427">
        <f>+VLOOKUP(EK427,Clubes!$A:$M,13,FALSE)</f>
        <v>3</v>
      </c>
      <c r="EO427">
        <f t="shared" si="391"/>
        <v>2</v>
      </c>
      <c r="EP427">
        <f t="shared" si="392"/>
        <v>2</v>
      </c>
      <c r="EQ427">
        <f t="shared" si="393"/>
        <v>0</v>
      </c>
      <c r="ER427">
        <f t="shared" si="394"/>
        <v>0</v>
      </c>
      <c r="ES427">
        <f t="shared" si="395"/>
        <v>0</v>
      </c>
      <c r="ET427">
        <f t="shared" si="396"/>
        <v>0</v>
      </c>
      <c r="EU427">
        <f t="shared" si="397"/>
        <v>3</v>
      </c>
      <c r="EV427">
        <f t="shared" si="398"/>
        <v>0</v>
      </c>
      <c r="EW427">
        <f t="shared" si="399"/>
        <v>0</v>
      </c>
      <c r="EX427">
        <f t="shared" si="400"/>
        <v>0</v>
      </c>
      <c r="EY427">
        <f t="shared" si="401"/>
        <v>0</v>
      </c>
      <c r="EZ427">
        <f t="shared" si="402"/>
        <v>0</v>
      </c>
      <c r="FA427">
        <f t="shared" si="403"/>
        <v>0</v>
      </c>
      <c r="FB427">
        <f t="shared" si="404"/>
        <v>-1</v>
      </c>
      <c r="FC427">
        <f t="shared" si="405"/>
        <v>6</v>
      </c>
    </row>
    <row r="428" spans="1:159">
      <c r="A428" s="139">
        <v>1849</v>
      </c>
      <c r="B428" s="139" t="s">
        <v>441</v>
      </c>
      <c r="C428" s="139">
        <v>7</v>
      </c>
      <c r="D428">
        <v>2</v>
      </c>
      <c r="E428" s="5">
        <v>7</v>
      </c>
      <c r="F428" s="5">
        <v>42</v>
      </c>
      <c r="G428" s="5">
        <v>3</v>
      </c>
      <c r="K428" s="109">
        <f t="shared" si="369"/>
        <v>0</v>
      </c>
      <c r="M428" s="109">
        <f t="shared" si="370"/>
        <v>0</v>
      </c>
      <c r="X428" s="109">
        <f t="shared" si="371"/>
        <v>0</v>
      </c>
      <c r="AI428" s="109">
        <f t="shared" si="372"/>
        <v>0</v>
      </c>
      <c r="AT428" s="109">
        <f t="shared" si="373"/>
        <v>0</v>
      </c>
      <c r="BA428" s="109">
        <f t="shared" si="374"/>
        <v>0</v>
      </c>
      <c r="BB428" s="113"/>
      <c r="BC428" s="113"/>
      <c r="BD428" s="113"/>
      <c r="BE428" s="113"/>
      <c r="BF428" s="113"/>
      <c r="BG428" s="113"/>
      <c r="BH428" s="113"/>
      <c r="BI428" s="113"/>
      <c r="BJ428" s="113"/>
      <c r="BK428" s="113"/>
      <c r="BL428" s="109">
        <f t="shared" si="375"/>
        <v>0</v>
      </c>
      <c r="BW428" s="109">
        <f t="shared" si="376"/>
        <v>0</v>
      </c>
      <c r="BZ428" s="109">
        <f t="shared" si="377"/>
        <v>0</v>
      </c>
      <c r="CA428" s="3"/>
      <c r="CB428" s="3"/>
      <c r="CC428" s="3"/>
      <c r="CD428" s="3"/>
      <c r="CE428" s="109">
        <f t="shared" si="378"/>
        <v>0</v>
      </c>
      <c r="CJ428" s="109">
        <f t="shared" si="379"/>
        <v>0</v>
      </c>
      <c r="CQ428" s="109">
        <f t="shared" si="380"/>
        <v>0</v>
      </c>
      <c r="CV428" s="109">
        <f t="shared" si="381"/>
        <v>0</v>
      </c>
      <c r="DA428" s="109">
        <f t="shared" si="382"/>
        <v>0</v>
      </c>
      <c r="DF428" s="109">
        <f t="shared" si="383"/>
        <v>0</v>
      </c>
      <c r="DK428" s="109">
        <f t="shared" si="384"/>
        <v>0</v>
      </c>
      <c r="DP428" s="109">
        <f t="shared" si="385"/>
        <v>0</v>
      </c>
      <c r="DU428" s="109">
        <f t="shared" si="386"/>
        <v>0</v>
      </c>
      <c r="DZ428" s="109">
        <f t="shared" si="387"/>
        <v>0</v>
      </c>
      <c r="EE428" s="109">
        <f t="shared" si="388"/>
        <v>0</v>
      </c>
      <c r="EF428" s="3"/>
      <c r="EG428" s="3"/>
      <c r="EH428" s="3"/>
      <c r="EI428" s="3"/>
      <c r="EJ428" s="109">
        <f t="shared" si="389"/>
        <v>0</v>
      </c>
      <c r="EK428" s="3">
        <f t="shared" si="390"/>
        <v>707</v>
      </c>
      <c r="EL428" t="str">
        <f>+VLOOKUP(A428,'[1]Listado jugadores VALORES'!$A:$D,4,FALSE)</f>
        <v>Delantero</v>
      </c>
      <c r="EM428">
        <f>+VLOOKUP(EK428,Clubes!$A:$O,15,FALSE)</f>
        <v>5</v>
      </c>
      <c r="EN428">
        <f>+VLOOKUP(EK428,Clubes!$A:$M,13,FALSE)</f>
        <v>3</v>
      </c>
      <c r="EO428">
        <f t="shared" si="391"/>
        <v>0</v>
      </c>
      <c r="EP428">
        <f t="shared" si="392"/>
        <v>0</v>
      </c>
      <c r="EQ428">
        <f t="shared" si="393"/>
        <v>0</v>
      </c>
      <c r="ER428">
        <f t="shared" si="394"/>
        <v>0</v>
      </c>
      <c r="ES428">
        <f t="shared" si="395"/>
        <v>0</v>
      </c>
      <c r="ET428">
        <f t="shared" si="396"/>
        <v>0</v>
      </c>
      <c r="EU428">
        <f t="shared" si="397"/>
        <v>0</v>
      </c>
      <c r="EV428">
        <f t="shared" si="398"/>
        <v>0</v>
      </c>
      <c r="EW428">
        <f t="shared" si="399"/>
        <v>0</v>
      </c>
      <c r="EX428">
        <f t="shared" si="400"/>
        <v>0</v>
      </c>
      <c r="EY428">
        <f t="shared" si="401"/>
        <v>0</v>
      </c>
      <c r="EZ428">
        <f t="shared" si="402"/>
        <v>0</v>
      </c>
      <c r="FA428">
        <f t="shared" si="403"/>
        <v>0</v>
      </c>
      <c r="FB428">
        <f t="shared" si="404"/>
        <v>0</v>
      </c>
      <c r="FC428">
        <f t="shared" si="405"/>
        <v>0</v>
      </c>
    </row>
    <row r="429" spans="1:159">
      <c r="A429" s="139">
        <v>1797</v>
      </c>
      <c r="B429" s="139" t="s">
        <v>442</v>
      </c>
      <c r="C429" s="139">
        <v>7</v>
      </c>
      <c r="D429">
        <v>2</v>
      </c>
      <c r="E429" s="5">
        <v>7</v>
      </c>
      <c r="F429" s="5">
        <v>42</v>
      </c>
      <c r="G429" s="5">
        <v>3</v>
      </c>
      <c r="K429" s="109">
        <f t="shared" si="369"/>
        <v>0</v>
      </c>
      <c r="M429" s="109">
        <f t="shared" si="370"/>
        <v>0</v>
      </c>
      <c r="X429" s="109">
        <f t="shared" si="371"/>
        <v>0</v>
      </c>
      <c r="AI429" s="109">
        <f t="shared" si="372"/>
        <v>0</v>
      </c>
      <c r="AT429" s="109">
        <f t="shared" si="373"/>
        <v>0</v>
      </c>
      <c r="BA429" s="109">
        <f t="shared" si="374"/>
        <v>0</v>
      </c>
      <c r="BB429" s="113"/>
      <c r="BC429" s="113"/>
      <c r="BD429" s="113"/>
      <c r="BE429" s="113"/>
      <c r="BF429" s="113"/>
      <c r="BG429" s="113"/>
      <c r="BH429" s="113"/>
      <c r="BI429" s="113"/>
      <c r="BJ429" s="113"/>
      <c r="BK429" s="113"/>
      <c r="BL429" s="109">
        <f t="shared" si="375"/>
        <v>0</v>
      </c>
      <c r="BW429" s="109">
        <f t="shared" si="376"/>
        <v>0</v>
      </c>
      <c r="BZ429" s="109">
        <f t="shared" si="377"/>
        <v>0</v>
      </c>
      <c r="CA429" s="3"/>
      <c r="CB429" s="3"/>
      <c r="CC429" s="3"/>
      <c r="CD429" s="3"/>
      <c r="CE429" s="109">
        <f t="shared" si="378"/>
        <v>0</v>
      </c>
      <c r="CJ429" s="109">
        <f t="shared" si="379"/>
        <v>0</v>
      </c>
      <c r="CQ429" s="109">
        <f t="shared" si="380"/>
        <v>0</v>
      </c>
      <c r="CV429" s="109">
        <f t="shared" si="381"/>
        <v>0</v>
      </c>
      <c r="DA429" s="109">
        <f t="shared" si="382"/>
        <v>0</v>
      </c>
      <c r="DF429" s="109">
        <f t="shared" si="383"/>
        <v>0</v>
      </c>
      <c r="DK429" s="109">
        <f t="shared" si="384"/>
        <v>0</v>
      </c>
      <c r="DP429" s="109">
        <f t="shared" si="385"/>
        <v>0</v>
      </c>
      <c r="DU429" s="109">
        <f t="shared" si="386"/>
        <v>0</v>
      </c>
      <c r="DZ429" s="109">
        <f t="shared" si="387"/>
        <v>0</v>
      </c>
      <c r="EE429" s="109">
        <f t="shared" si="388"/>
        <v>0</v>
      </c>
      <c r="EF429" s="3"/>
      <c r="EG429" s="3"/>
      <c r="EH429" s="3"/>
      <c r="EI429" s="3"/>
      <c r="EJ429" s="109">
        <f t="shared" si="389"/>
        <v>0</v>
      </c>
      <c r="EK429" s="3">
        <f t="shared" si="390"/>
        <v>707</v>
      </c>
      <c r="EL429" t="str">
        <f>+VLOOKUP(A429,'[1]Listado jugadores VALORES'!$A:$D,4,FALSE)</f>
        <v>Defensa</v>
      </c>
      <c r="EM429">
        <f>+VLOOKUP(EK429,Clubes!$A:$O,15,FALSE)</f>
        <v>5</v>
      </c>
      <c r="EN429">
        <f>+VLOOKUP(EK429,Clubes!$A:$M,13,FALSE)</f>
        <v>3</v>
      </c>
      <c r="EO429">
        <f t="shared" si="391"/>
        <v>0</v>
      </c>
      <c r="EP429">
        <f t="shared" si="392"/>
        <v>0</v>
      </c>
      <c r="EQ429">
        <f t="shared" si="393"/>
        <v>0</v>
      </c>
      <c r="ER429">
        <f t="shared" si="394"/>
        <v>0</v>
      </c>
      <c r="ES429">
        <f t="shared" si="395"/>
        <v>0</v>
      </c>
      <c r="ET429">
        <f t="shared" si="396"/>
        <v>0</v>
      </c>
      <c r="EU429">
        <f t="shared" si="397"/>
        <v>0</v>
      </c>
      <c r="EV429">
        <f t="shared" si="398"/>
        <v>0</v>
      </c>
      <c r="EW429">
        <f t="shared" si="399"/>
        <v>0</v>
      </c>
      <c r="EX429">
        <f t="shared" si="400"/>
        <v>0</v>
      </c>
      <c r="EY429">
        <f t="shared" si="401"/>
        <v>0</v>
      </c>
      <c r="EZ429">
        <f t="shared" si="402"/>
        <v>0</v>
      </c>
      <c r="FA429">
        <f t="shared" si="403"/>
        <v>0</v>
      </c>
      <c r="FB429">
        <f t="shared" si="404"/>
        <v>0</v>
      </c>
      <c r="FC429">
        <f t="shared" si="405"/>
        <v>0</v>
      </c>
    </row>
    <row r="430" spans="1:159">
      <c r="A430" s="139">
        <v>777</v>
      </c>
      <c r="B430" s="139" t="s">
        <v>443</v>
      </c>
      <c r="C430" s="139">
        <v>7</v>
      </c>
      <c r="D430">
        <v>2</v>
      </c>
      <c r="E430" s="5">
        <v>7</v>
      </c>
      <c r="F430" s="5">
        <v>42</v>
      </c>
      <c r="G430" s="5">
        <v>2</v>
      </c>
      <c r="K430" s="109">
        <f t="shared" ref="K430:K431" si="406">COUNTIF(I430:J430,"&gt;0")</f>
        <v>0</v>
      </c>
      <c r="M430" s="109">
        <f t="shared" ref="M430:M431" si="407">COUNTIF(L430,"&gt;0")</f>
        <v>0</v>
      </c>
      <c r="X430" s="109">
        <f t="shared" ref="X430:X431" si="408">COUNTIF(N430:W430,"&gt;0")</f>
        <v>0</v>
      </c>
      <c r="AI430" s="109">
        <f t="shared" ref="AI430:AI431" si="409">COUNTIF(Y430:AH430,"&gt;0")</f>
        <v>0</v>
      </c>
      <c r="AT430" s="109">
        <f t="shared" ref="AT430:AT431" si="410">COUNTIF(AJ430:AS430,"&gt;0")</f>
        <v>0</v>
      </c>
      <c r="BA430" s="109">
        <f t="shared" ref="BA430:BA431" si="411">COUNTIF(AV430:AZ430,"&gt;0")</f>
        <v>0</v>
      </c>
      <c r="BB430" s="113"/>
      <c r="BC430" s="113"/>
      <c r="BD430" s="113"/>
      <c r="BE430" s="113"/>
      <c r="BF430" s="113"/>
      <c r="BG430" s="113"/>
      <c r="BH430" s="113"/>
      <c r="BI430" s="113"/>
      <c r="BJ430" s="113"/>
      <c r="BK430" s="113"/>
      <c r="BL430" s="109">
        <f t="shared" ref="BL430:BL431" si="412">COUNTIF(BB430:BK430,"&gt;0")</f>
        <v>0</v>
      </c>
      <c r="BW430" s="109">
        <f t="shared" ref="BW430:BW431" si="413">COUNTIF(BM430:BV430,"&gt;0")</f>
        <v>0</v>
      </c>
      <c r="BZ430" s="109">
        <f t="shared" ref="BZ430:BZ431" si="414">SUM(BX430:BY430)</f>
        <v>0</v>
      </c>
      <c r="CA430" s="3"/>
      <c r="CB430" s="3"/>
      <c r="CC430" s="3"/>
      <c r="CD430" s="3"/>
      <c r="CE430" s="109">
        <f t="shared" ref="CE430:CE431" si="415">COUNTIF(CA430:CD430,"&gt;0")</f>
        <v>0</v>
      </c>
      <c r="CJ430" s="109">
        <f t="shared" ref="CJ430:CJ431" si="416">COUNTIF(CF430:CI430,"&gt;0")</f>
        <v>0</v>
      </c>
      <c r="CQ430" s="109">
        <f t="shared" ref="CQ430:CQ431" si="417">COUNTIF(CM430:CP430,"&gt;0")</f>
        <v>0</v>
      </c>
      <c r="CV430" s="109">
        <f t="shared" ref="CV430:CV431" si="418">COUNTIF(CR430:CU430,"&gt;0")</f>
        <v>0</v>
      </c>
      <c r="DA430" s="109">
        <f t="shared" ref="DA430:DA431" si="419">COUNTIF(CW430:CZ430,"&gt;0")</f>
        <v>0</v>
      </c>
      <c r="DF430" s="109">
        <f t="shared" ref="DF430:DF431" si="420">COUNTIF(DB430:DE430,"&gt;0")</f>
        <v>0</v>
      </c>
      <c r="DK430" s="109">
        <f t="shared" ref="DK430:DK431" si="421">COUNTIF(DG430:DJ430,"&gt;0")</f>
        <v>0</v>
      </c>
      <c r="DP430" s="109">
        <f t="shared" ref="DP430:DP431" si="422">COUNTIF(DL430:DO430,"&gt;0")</f>
        <v>0</v>
      </c>
      <c r="DU430" s="109">
        <f t="shared" ref="DU430:DU431" si="423">COUNTIF(DQ430:DT430,"&gt;0")</f>
        <v>0</v>
      </c>
      <c r="DZ430" s="109">
        <f t="shared" ref="DZ430:DZ431" si="424">COUNTIF(DV430:DY430,"&gt;0")</f>
        <v>0</v>
      </c>
      <c r="EE430" s="109">
        <f t="shared" ref="EE430:EE431" si="425">COUNTIF(EA430:ED430,"&gt;0")</f>
        <v>0</v>
      </c>
      <c r="EF430" s="3"/>
      <c r="EG430" s="3"/>
      <c r="EH430" s="3"/>
      <c r="EI430" s="3"/>
      <c r="EJ430" s="109">
        <f t="shared" ref="EJ430:EJ431" si="426">COUNTIF(EF430:EI430,"&gt;0")</f>
        <v>0</v>
      </c>
      <c r="EK430" s="3">
        <f t="shared" ref="EK430:EK431" si="427">+C430*100+E430</f>
        <v>707</v>
      </c>
      <c r="EL430" t="str">
        <f>+VLOOKUP(A430,'[1]Listado jugadores VALORES'!$A:$D,4,FALSE)</f>
        <v>Volante</v>
      </c>
      <c r="EM430">
        <f>+VLOOKUP(EK430,Clubes!$A:$O,15,FALSE)</f>
        <v>5</v>
      </c>
      <c r="EN430">
        <f>+VLOOKUP(EK430,Clubes!$A:$M,13,FALSE)</f>
        <v>3</v>
      </c>
      <c r="EO430">
        <f t="shared" si="391"/>
        <v>1</v>
      </c>
      <c r="EP430">
        <f t="shared" si="392"/>
        <v>0</v>
      </c>
      <c r="EQ430">
        <f t="shared" si="393"/>
        <v>0</v>
      </c>
      <c r="ER430">
        <f t="shared" si="394"/>
        <v>0</v>
      </c>
      <c r="ES430">
        <f t="shared" si="395"/>
        <v>0</v>
      </c>
      <c r="ET430">
        <f t="shared" si="396"/>
        <v>0</v>
      </c>
      <c r="EU430">
        <f t="shared" si="397"/>
        <v>0</v>
      </c>
      <c r="EV430">
        <f t="shared" si="398"/>
        <v>0</v>
      </c>
      <c r="EW430">
        <f t="shared" si="399"/>
        <v>0</v>
      </c>
      <c r="EX430">
        <f t="shared" si="400"/>
        <v>0</v>
      </c>
      <c r="EY430">
        <f t="shared" si="401"/>
        <v>0</v>
      </c>
      <c r="EZ430">
        <f t="shared" si="402"/>
        <v>0</v>
      </c>
      <c r="FA430">
        <f t="shared" si="403"/>
        <v>0</v>
      </c>
      <c r="FB430">
        <f t="shared" si="404"/>
        <v>0</v>
      </c>
      <c r="FC430">
        <f t="shared" si="405"/>
        <v>1</v>
      </c>
    </row>
    <row r="431" spans="1:159">
      <c r="A431" s="139">
        <v>657</v>
      </c>
      <c r="B431" s="139" t="s">
        <v>444</v>
      </c>
      <c r="C431" s="139">
        <v>7</v>
      </c>
      <c r="D431">
        <v>2</v>
      </c>
      <c r="E431" s="5">
        <v>7</v>
      </c>
      <c r="F431" s="5">
        <v>42</v>
      </c>
      <c r="G431" s="5">
        <v>3</v>
      </c>
      <c r="K431" s="109">
        <f t="shared" si="406"/>
        <v>0</v>
      </c>
      <c r="M431" s="109">
        <f t="shared" si="407"/>
        <v>0</v>
      </c>
      <c r="X431" s="109">
        <f t="shared" si="408"/>
        <v>0</v>
      </c>
      <c r="AI431" s="109">
        <f t="shared" si="409"/>
        <v>0</v>
      </c>
      <c r="AT431" s="109">
        <f t="shared" si="410"/>
        <v>0</v>
      </c>
      <c r="BA431" s="109">
        <f t="shared" si="411"/>
        <v>0</v>
      </c>
      <c r="BB431" s="113"/>
      <c r="BC431" s="113"/>
      <c r="BD431" s="113"/>
      <c r="BE431" s="113"/>
      <c r="BF431" s="113"/>
      <c r="BG431" s="113"/>
      <c r="BH431" s="113"/>
      <c r="BI431" s="113"/>
      <c r="BJ431" s="113"/>
      <c r="BK431" s="113"/>
      <c r="BL431" s="109">
        <f t="shared" si="412"/>
        <v>0</v>
      </c>
      <c r="BW431" s="109">
        <f t="shared" si="413"/>
        <v>0</v>
      </c>
      <c r="BZ431" s="109">
        <f t="shared" si="414"/>
        <v>0</v>
      </c>
      <c r="CA431" s="3"/>
      <c r="CB431" s="3"/>
      <c r="CC431" s="3"/>
      <c r="CD431" s="3"/>
      <c r="CE431" s="109">
        <f t="shared" si="415"/>
        <v>0</v>
      </c>
      <c r="CJ431" s="109">
        <f t="shared" si="416"/>
        <v>0</v>
      </c>
      <c r="CQ431" s="109">
        <f t="shared" si="417"/>
        <v>0</v>
      </c>
      <c r="CV431" s="109">
        <f t="shared" si="418"/>
        <v>0</v>
      </c>
      <c r="DA431" s="109">
        <f t="shared" si="419"/>
        <v>0</v>
      </c>
      <c r="DF431" s="109">
        <f t="shared" si="420"/>
        <v>0</v>
      </c>
      <c r="DK431" s="109">
        <f t="shared" si="421"/>
        <v>0</v>
      </c>
      <c r="DP431" s="109">
        <f t="shared" si="422"/>
        <v>0</v>
      </c>
      <c r="DU431" s="109">
        <f t="shared" si="423"/>
        <v>0</v>
      </c>
      <c r="DZ431" s="109">
        <f t="shared" si="424"/>
        <v>0</v>
      </c>
      <c r="EE431" s="109">
        <f t="shared" si="425"/>
        <v>0</v>
      </c>
      <c r="EF431" s="3"/>
      <c r="EG431" s="3"/>
      <c r="EH431" s="3"/>
      <c r="EI431" s="3"/>
      <c r="EJ431" s="109">
        <f t="shared" si="426"/>
        <v>0</v>
      </c>
      <c r="EK431" s="3">
        <f t="shared" si="427"/>
        <v>707</v>
      </c>
      <c r="EL431" t="str">
        <f>+VLOOKUP(A431,'[1]Listado jugadores VALORES'!$A:$D,4,FALSE)</f>
        <v>Defensa</v>
      </c>
      <c r="EM431">
        <f>+VLOOKUP(EK431,Clubes!$A:$O,15,FALSE)</f>
        <v>5</v>
      </c>
      <c r="EN431">
        <f>+VLOOKUP(EK431,Clubes!$A:$M,13,FALSE)</f>
        <v>3</v>
      </c>
      <c r="EO431">
        <f t="shared" si="391"/>
        <v>0</v>
      </c>
      <c r="EP431">
        <f t="shared" si="392"/>
        <v>0</v>
      </c>
      <c r="EQ431">
        <f t="shared" si="393"/>
        <v>0</v>
      </c>
      <c r="ER431">
        <f t="shared" si="394"/>
        <v>0</v>
      </c>
      <c r="ES431">
        <f t="shared" si="395"/>
        <v>0</v>
      </c>
      <c r="ET431">
        <f t="shared" si="396"/>
        <v>0</v>
      </c>
      <c r="EU431">
        <f t="shared" si="397"/>
        <v>0</v>
      </c>
      <c r="EV431">
        <f t="shared" si="398"/>
        <v>0</v>
      </c>
      <c r="EW431">
        <f t="shared" si="399"/>
        <v>0</v>
      </c>
      <c r="EX431">
        <f t="shared" si="400"/>
        <v>0</v>
      </c>
      <c r="EY431">
        <f t="shared" si="401"/>
        <v>0</v>
      </c>
      <c r="EZ431">
        <f t="shared" si="402"/>
        <v>0</v>
      </c>
      <c r="FA431">
        <f t="shared" si="403"/>
        <v>0</v>
      </c>
      <c r="FB431">
        <f t="shared" si="404"/>
        <v>0</v>
      </c>
      <c r="FC431">
        <f t="shared" si="405"/>
        <v>0</v>
      </c>
    </row>
    <row r="432" spans="1:159">
      <c r="A432" s="139">
        <v>1919</v>
      </c>
      <c r="B432" s="144" t="s">
        <v>665</v>
      </c>
      <c r="C432" s="144">
        <v>4</v>
      </c>
      <c r="D432">
        <v>1</v>
      </c>
      <c r="E432" s="5">
        <v>8</v>
      </c>
      <c r="F432" s="5">
        <v>43</v>
      </c>
      <c r="G432" s="5">
        <v>3</v>
      </c>
      <c r="K432" s="109">
        <f t="shared" ref="K432:K494" si="428">COUNTIF(I432:J432,"&gt;0")</f>
        <v>0</v>
      </c>
      <c r="M432" s="109">
        <f t="shared" ref="M432:M494" si="429">COUNTIF(L432,"&gt;0")</f>
        <v>0</v>
      </c>
      <c r="X432" s="109">
        <f t="shared" ref="X432:X494" si="430">COUNTIF(N432:W432,"&gt;0")</f>
        <v>0</v>
      </c>
      <c r="AI432" s="109">
        <f t="shared" ref="AI432:AI494" si="431">COUNTIF(Y432:AH432,"&gt;0")</f>
        <v>0</v>
      </c>
      <c r="AT432" s="109">
        <f t="shared" ref="AT432:AT494" si="432">COUNTIF(AJ432:AS432,"&gt;0")</f>
        <v>0</v>
      </c>
      <c r="BA432" s="109">
        <f t="shared" ref="BA432:BA494" si="433">COUNTIF(AV432:AZ432,"&gt;0")</f>
        <v>0</v>
      </c>
      <c r="BB432" s="113"/>
      <c r="BC432" s="113"/>
      <c r="BD432" s="113"/>
      <c r="BE432" s="113"/>
      <c r="BF432" s="113"/>
      <c r="BG432" s="113"/>
      <c r="BH432" s="113"/>
      <c r="BI432" s="113"/>
      <c r="BJ432" s="113"/>
      <c r="BK432" s="113"/>
      <c r="BL432" s="109">
        <f t="shared" ref="BL432:BL494" si="434">COUNTIF(BB432:BK432,"&gt;0")</f>
        <v>0</v>
      </c>
      <c r="BW432" s="109">
        <f t="shared" ref="BW432:BW494" si="435">COUNTIF(BM432:BV432,"&gt;0")</f>
        <v>0</v>
      </c>
      <c r="BZ432" s="109">
        <f t="shared" ref="BZ432:BZ494" si="436">SUM(BX432:BY432)</f>
        <v>0</v>
      </c>
      <c r="CA432" s="3"/>
      <c r="CB432" s="3"/>
      <c r="CC432" s="3"/>
      <c r="CD432" s="3"/>
      <c r="CE432" s="109">
        <f t="shared" ref="CE432:CE494" si="437">COUNTIF(CA432:CD432,"&gt;0")</f>
        <v>0</v>
      </c>
      <c r="CJ432" s="109">
        <f t="shared" ref="CJ432:CJ494" si="438">COUNTIF(CF432:CI432,"&gt;0")</f>
        <v>0</v>
      </c>
      <c r="CQ432" s="109">
        <f t="shared" ref="CQ432:CQ494" si="439">COUNTIF(CM432:CP432,"&gt;0")</f>
        <v>0</v>
      </c>
      <c r="CV432" s="109">
        <f t="shared" ref="CV432:CV494" si="440">COUNTIF(CR432:CU432,"&gt;0")</f>
        <v>0</v>
      </c>
      <c r="DA432" s="109">
        <f t="shared" ref="DA432:DA494" si="441">COUNTIF(CW432:CZ432,"&gt;0")</f>
        <v>0</v>
      </c>
      <c r="DF432" s="109">
        <f t="shared" ref="DF432:DF494" si="442">COUNTIF(DB432:DE432,"&gt;0")</f>
        <v>0</v>
      </c>
      <c r="DK432" s="109">
        <f t="shared" ref="DK432:DK494" si="443">COUNTIF(DG432:DJ432,"&gt;0")</f>
        <v>0</v>
      </c>
      <c r="DP432" s="109">
        <f t="shared" ref="DP432:DP494" si="444">COUNTIF(DL432:DO432,"&gt;0")</f>
        <v>0</v>
      </c>
      <c r="DU432" s="109">
        <f t="shared" ref="DU432:DU494" si="445">COUNTIF(DQ432:DT432,"&gt;0")</f>
        <v>0</v>
      </c>
      <c r="DZ432" s="109">
        <f t="shared" ref="DZ432:DZ494" si="446">COUNTIF(DV432:DY432,"&gt;0")</f>
        <v>0</v>
      </c>
      <c r="EE432" s="109">
        <f t="shared" ref="EE432:EE494" si="447">COUNTIF(EA432:ED432,"&gt;0")</f>
        <v>0</v>
      </c>
      <c r="EF432" s="3"/>
      <c r="EG432" s="3"/>
      <c r="EH432" s="3"/>
      <c r="EI432" s="3"/>
      <c r="EJ432" s="109">
        <f t="shared" ref="EJ432:EJ494" si="448">COUNTIF(EF432:EI432,"&gt;0")</f>
        <v>0</v>
      </c>
      <c r="EK432" s="3">
        <f t="shared" ref="EK432:EK494" si="449">+C432*100+E432</f>
        <v>408</v>
      </c>
      <c r="EL432" t="str">
        <f>+VLOOKUP(A432,'[1]Listado jugadores VALORES'!$A:$D,4,FALSE)</f>
        <v>Defensa</v>
      </c>
      <c r="EM432">
        <f>+VLOOKUP(EK432,Clubes!$A:$O,15,FALSE)</f>
        <v>2</v>
      </c>
      <c r="EN432">
        <f>+VLOOKUP(EK432,Clubes!$A:$M,13,FALSE)</f>
        <v>1</v>
      </c>
      <c r="EO432">
        <f t="shared" si="391"/>
        <v>0</v>
      </c>
      <c r="EP432">
        <f t="shared" si="392"/>
        <v>0</v>
      </c>
      <c r="EQ432">
        <f t="shared" si="393"/>
        <v>0</v>
      </c>
      <c r="ER432">
        <f t="shared" si="394"/>
        <v>0</v>
      </c>
      <c r="ES432">
        <f t="shared" si="395"/>
        <v>0</v>
      </c>
      <c r="ET432">
        <f t="shared" si="396"/>
        <v>0</v>
      </c>
      <c r="EU432">
        <f t="shared" si="397"/>
        <v>0</v>
      </c>
      <c r="EV432">
        <f t="shared" si="398"/>
        <v>0</v>
      </c>
      <c r="EW432">
        <f t="shared" si="399"/>
        <v>0</v>
      </c>
      <c r="EX432">
        <f t="shared" si="400"/>
        <v>0</v>
      </c>
      <c r="EY432">
        <f t="shared" si="401"/>
        <v>0</v>
      </c>
      <c r="EZ432">
        <f t="shared" si="402"/>
        <v>0</v>
      </c>
      <c r="FA432">
        <f t="shared" si="403"/>
        <v>0</v>
      </c>
      <c r="FB432">
        <f t="shared" si="404"/>
        <v>0</v>
      </c>
      <c r="FC432">
        <f t="shared" si="405"/>
        <v>0</v>
      </c>
    </row>
    <row r="433" spans="1:159">
      <c r="A433" s="146">
        <v>112</v>
      </c>
      <c r="B433" s="144" t="s">
        <v>666</v>
      </c>
      <c r="C433" s="144">
        <v>4</v>
      </c>
      <c r="D433">
        <v>1</v>
      </c>
      <c r="E433" s="5">
        <v>8</v>
      </c>
      <c r="F433" s="5">
        <v>43</v>
      </c>
      <c r="G433" s="5">
        <v>2</v>
      </c>
      <c r="H433" s="5">
        <f>90-76</f>
        <v>14</v>
      </c>
      <c r="K433" s="109">
        <f t="shared" si="428"/>
        <v>0</v>
      </c>
      <c r="M433" s="109">
        <f t="shared" si="429"/>
        <v>0</v>
      </c>
      <c r="X433" s="109">
        <f t="shared" si="430"/>
        <v>0</v>
      </c>
      <c r="AI433" s="109">
        <f t="shared" si="431"/>
        <v>0</v>
      </c>
      <c r="AT433" s="109">
        <f t="shared" si="432"/>
        <v>0</v>
      </c>
      <c r="BA433" s="109">
        <f t="shared" si="433"/>
        <v>0</v>
      </c>
      <c r="BB433" s="113"/>
      <c r="BC433" s="113"/>
      <c r="BD433" s="113"/>
      <c r="BE433" s="113"/>
      <c r="BF433" s="113"/>
      <c r="BG433" s="113"/>
      <c r="BH433" s="113"/>
      <c r="BI433" s="113"/>
      <c r="BJ433" s="113"/>
      <c r="BK433" s="113"/>
      <c r="BL433" s="109">
        <f t="shared" si="434"/>
        <v>0</v>
      </c>
      <c r="BW433" s="109">
        <f t="shared" si="435"/>
        <v>0</v>
      </c>
      <c r="BZ433" s="109">
        <f t="shared" si="436"/>
        <v>0</v>
      </c>
      <c r="CA433" s="3"/>
      <c r="CB433" s="3"/>
      <c r="CC433" s="3"/>
      <c r="CD433" s="3"/>
      <c r="CE433" s="109">
        <f t="shared" si="437"/>
        <v>0</v>
      </c>
      <c r="CJ433" s="109">
        <f t="shared" si="438"/>
        <v>0</v>
      </c>
      <c r="CQ433" s="109">
        <f t="shared" si="439"/>
        <v>0</v>
      </c>
      <c r="CV433" s="109">
        <f t="shared" si="440"/>
        <v>0</v>
      </c>
      <c r="DA433" s="109">
        <f t="shared" si="441"/>
        <v>0</v>
      </c>
      <c r="DF433" s="109">
        <f t="shared" si="442"/>
        <v>0</v>
      </c>
      <c r="DK433" s="109">
        <f t="shared" si="443"/>
        <v>0</v>
      </c>
      <c r="DP433" s="109">
        <f t="shared" si="444"/>
        <v>0</v>
      </c>
      <c r="DU433" s="109">
        <f t="shared" si="445"/>
        <v>0</v>
      </c>
      <c r="DZ433" s="109">
        <f t="shared" si="446"/>
        <v>0</v>
      </c>
      <c r="EE433" s="109">
        <f t="shared" si="447"/>
        <v>0</v>
      </c>
      <c r="EF433" s="3"/>
      <c r="EG433" s="3"/>
      <c r="EH433" s="3"/>
      <c r="EI433" s="3"/>
      <c r="EJ433" s="109">
        <f t="shared" si="448"/>
        <v>0</v>
      </c>
      <c r="EK433" s="3">
        <f t="shared" si="449"/>
        <v>408</v>
      </c>
      <c r="EL433" t="str">
        <f>+VLOOKUP(A433,'[1]Listado jugadores VALORES'!$A:$D,4,FALSE)</f>
        <v>Volante</v>
      </c>
      <c r="EM433">
        <f>+VLOOKUP(EK433,Clubes!$A:$O,15,FALSE)</f>
        <v>2</v>
      </c>
      <c r="EN433">
        <f>+VLOOKUP(EK433,Clubes!$A:$M,13,FALSE)</f>
        <v>1</v>
      </c>
      <c r="EO433">
        <f t="shared" si="391"/>
        <v>1</v>
      </c>
      <c r="EP433">
        <f t="shared" si="392"/>
        <v>1</v>
      </c>
      <c r="EQ433">
        <f t="shared" si="393"/>
        <v>0</v>
      </c>
      <c r="ER433">
        <f t="shared" si="394"/>
        <v>0</v>
      </c>
      <c r="ES433">
        <f t="shared" si="395"/>
        <v>0</v>
      </c>
      <c r="ET433">
        <f t="shared" si="396"/>
        <v>0</v>
      </c>
      <c r="EU433">
        <f t="shared" si="397"/>
        <v>0</v>
      </c>
      <c r="EV433">
        <f t="shared" si="398"/>
        <v>0</v>
      </c>
      <c r="EW433">
        <f t="shared" si="399"/>
        <v>0</v>
      </c>
      <c r="EX433">
        <f t="shared" si="400"/>
        <v>0</v>
      </c>
      <c r="EY433">
        <f t="shared" si="401"/>
        <v>0</v>
      </c>
      <c r="EZ433">
        <f t="shared" si="402"/>
        <v>0</v>
      </c>
      <c r="FA433">
        <f t="shared" si="403"/>
        <v>0</v>
      </c>
      <c r="FB433">
        <f t="shared" si="404"/>
        <v>0</v>
      </c>
      <c r="FC433">
        <f t="shared" si="405"/>
        <v>2</v>
      </c>
    </row>
    <row r="434" spans="1:159">
      <c r="A434" s="139">
        <v>728</v>
      </c>
      <c r="B434" s="144" t="s">
        <v>667</v>
      </c>
      <c r="C434" s="144">
        <v>4</v>
      </c>
      <c r="D434">
        <v>1</v>
      </c>
      <c r="E434" s="5">
        <v>8</v>
      </c>
      <c r="F434" s="5">
        <v>43</v>
      </c>
      <c r="G434" s="5">
        <v>1</v>
      </c>
      <c r="H434" s="5">
        <v>90</v>
      </c>
      <c r="K434" s="109">
        <f t="shared" si="428"/>
        <v>0</v>
      </c>
      <c r="M434" s="109">
        <f t="shared" si="429"/>
        <v>0</v>
      </c>
      <c r="N434" s="4">
        <v>29</v>
      </c>
      <c r="X434" s="109">
        <f t="shared" si="430"/>
        <v>1</v>
      </c>
      <c r="Y434" s="3">
        <v>1</v>
      </c>
      <c r="AI434" s="109">
        <f t="shared" si="431"/>
        <v>1</v>
      </c>
      <c r="AJ434" s="3">
        <v>1</v>
      </c>
      <c r="AT434" s="109">
        <f t="shared" si="432"/>
        <v>1</v>
      </c>
      <c r="BA434" s="109">
        <f t="shared" si="433"/>
        <v>0</v>
      </c>
      <c r="BB434" s="113">
        <v>0</v>
      </c>
      <c r="BC434" s="113"/>
      <c r="BD434" s="113"/>
      <c r="BE434" s="113"/>
      <c r="BF434" s="113"/>
      <c r="BG434" s="113"/>
      <c r="BH434" s="113"/>
      <c r="BI434" s="113"/>
      <c r="BJ434" s="113"/>
      <c r="BK434" s="113"/>
      <c r="BL434" s="109">
        <f t="shared" si="434"/>
        <v>0</v>
      </c>
      <c r="BW434" s="109">
        <f t="shared" si="435"/>
        <v>0</v>
      </c>
      <c r="BZ434" s="109">
        <f t="shared" si="436"/>
        <v>0</v>
      </c>
      <c r="CA434" s="3"/>
      <c r="CB434" s="3"/>
      <c r="CC434" s="3"/>
      <c r="CD434" s="3"/>
      <c r="CE434" s="109">
        <f t="shared" si="437"/>
        <v>0</v>
      </c>
      <c r="CJ434" s="109">
        <f t="shared" si="438"/>
        <v>0</v>
      </c>
      <c r="CQ434" s="109">
        <f t="shared" si="439"/>
        <v>0</v>
      </c>
      <c r="CV434" s="109">
        <f t="shared" si="440"/>
        <v>0</v>
      </c>
      <c r="DA434" s="109">
        <f t="shared" si="441"/>
        <v>0</v>
      </c>
      <c r="DF434" s="109">
        <f t="shared" si="442"/>
        <v>0</v>
      </c>
      <c r="DK434" s="109">
        <f t="shared" si="443"/>
        <v>0</v>
      </c>
      <c r="DP434" s="109">
        <f t="shared" si="444"/>
        <v>0</v>
      </c>
      <c r="DU434" s="109">
        <f t="shared" si="445"/>
        <v>0</v>
      </c>
      <c r="DZ434" s="109">
        <f t="shared" si="446"/>
        <v>0</v>
      </c>
      <c r="EE434" s="109">
        <f t="shared" si="447"/>
        <v>0</v>
      </c>
      <c r="EF434" s="3"/>
      <c r="EG434" s="3"/>
      <c r="EH434" s="3"/>
      <c r="EI434" s="3"/>
      <c r="EJ434" s="109">
        <f t="shared" si="448"/>
        <v>0</v>
      </c>
      <c r="EK434" s="3">
        <f t="shared" si="449"/>
        <v>408</v>
      </c>
      <c r="EL434" t="str">
        <f>+VLOOKUP(A434,'[1]Listado jugadores VALORES'!$A:$D,4,FALSE)</f>
        <v>Volante</v>
      </c>
      <c r="EM434">
        <f>+VLOOKUP(EK434,Clubes!$A:$O,15,FALSE)</f>
        <v>2</v>
      </c>
      <c r="EN434">
        <f>+VLOOKUP(EK434,Clubes!$A:$M,13,FALSE)</f>
        <v>1</v>
      </c>
      <c r="EO434">
        <f t="shared" si="391"/>
        <v>2</v>
      </c>
      <c r="EP434">
        <f t="shared" si="392"/>
        <v>2</v>
      </c>
      <c r="EQ434">
        <f t="shared" si="393"/>
        <v>0</v>
      </c>
      <c r="ER434">
        <f t="shared" si="394"/>
        <v>0</v>
      </c>
      <c r="ES434">
        <f t="shared" si="395"/>
        <v>5</v>
      </c>
      <c r="ET434">
        <f t="shared" si="396"/>
        <v>0</v>
      </c>
      <c r="EU434">
        <f t="shared" si="397"/>
        <v>0</v>
      </c>
      <c r="EV434">
        <f t="shared" si="398"/>
        <v>0</v>
      </c>
      <c r="EW434">
        <f t="shared" si="399"/>
        <v>0</v>
      </c>
      <c r="EX434">
        <f t="shared" si="400"/>
        <v>0</v>
      </c>
      <c r="EY434">
        <f t="shared" si="401"/>
        <v>0</v>
      </c>
      <c r="EZ434">
        <f t="shared" si="402"/>
        <v>0</v>
      </c>
      <c r="FA434">
        <f t="shared" si="403"/>
        <v>0</v>
      </c>
      <c r="FB434">
        <f t="shared" si="404"/>
        <v>1</v>
      </c>
      <c r="FC434">
        <f t="shared" si="405"/>
        <v>10</v>
      </c>
    </row>
    <row r="435" spans="1:159">
      <c r="A435" s="139">
        <v>907</v>
      </c>
      <c r="B435" s="144" t="s">
        <v>668</v>
      </c>
      <c r="C435" s="144">
        <v>4</v>
      </c>
      <c r="D435">
        <v>1</v>
      </c>
      <c r="E435" s="5">
        <v>8</v>
      </c>
      <c r="F435" s="5">
        <v>43</v>
      </c>
      <c r="G435" s="5">
        <v>3</v>
      </c>
      <c r="K435" s="109">
        <f t="shared" si="428"/>
        <v>0</v>
      </c>
      <c r="M435" s="109">
        <f t="shared" si="429"/>
        <v>0</v>
      </c>
      <c r="X435" s="109">
        <f t="shared" si="430"/>
        <v>0</v>
      </c>
      <c r="AI435" s="109">
        <f t="shared" si="431"/>
        <v>0</v>
      </c>
      <c r="AT435" s="109">
        <f t="shared" si="432"/>
        <v>0</v>
      </c>
      <c r="BA435" s="109">
        <f t="shared" si="433"/>
        <v>0</v>
      </c>
      <c r="BB435" s="113"/>
      <c r="BC435" s="113"/>
      <c r="BD435" s="113"/>
      <c r="BE435" s="113"/>
      <c r="BF435" s="113"/>
      <c r="BG435" s="113"/>
      <c r="BH435" s="113"/>
      <c r="BI435" s="113"/>
      <c r="BJ435" s="113"/>
      <c r="BK435" s="113"/>
      <c r="BL435" s="109">
        <f t="shared" si="434"/>
        <v>0</v>
      </c>
      <c r="BW435" s="109">
        <f t="shared" si="435"/>
        <v>0</v>
      </c>
      <c r="BZ435" s="109">
        <f t="shared" si="436"/>
        <v>0</v>
      </c>
      <c r="CA435" s="3"/>
      <c r="CB435" s="3"/>
      <c r="CC435" s="3"/>
      <c r="CD435" s="3"/>
      <c r="CE435" s="109">
        <f t="shared" si="437"/>
        <v>0</v>
      </c>
      <c r="CJ435" s="109">
        <f t="shared" si="438"/>
        <v>0</v>
      </c>
      <c r="CQ435" s="109">
        <f t="shared" si="439"/>
        <v>0</v>
      </c>
      <c r="CV435" s="109">
        <f t="shared" si="440"/>
        <v>0</v>
      </c>
      <c r="DA435" s="109">
        <f t="shared" si="441"/>
        <v>0</v>
      </c>
      <c r="DF435" s="109">
        <f t="shared" si="442"/>
        <v>0</v>
      </c>
      <c r="DK435" s="109">
        <f t="shared" si="443"/>
        <v>0</v>
      </c>
      <c r="DP435" s="109">
        <f t="shared" si="444"/>
        <v>0</v>
      </c>
      <c r="DU435" s="109">
        <f t="shared" si="445"/>
        <v>0</v>
      </c>
      <c r="DZ435" s="109">
        <f t="shared" si="446"/>
        <v>0</v>
      </c>
      <c r="EE435" s="109">
        <f t="shared" si="447"/>
        <v>0</v>
      </c>
      <c r="EF435" s="3"/>
      <c r="EG435" s="3"/>
      <c r="EH435" s="3"/>
      <c r="EI435" s="3"/>
      <c r="EJ435" s="109">
        <f t="shared" si="448"/>
        <v>0</v>
      </c>
      <c r="EK435" s="3">
        <f t="shared" si="449"/>
        <v>408</v>
      </c>
      <c r="EL435" t="str">
        <f>+VLOOKUP(A435,'[1]Listado jugadores VALORES'!$A:$D,4,FALSE)</f>
        <v>Volante</v>
      </c>
      <c r="EM435">
        <f>+VLOOKUP(EK435,Clubes!$A:$O,15,FALSE)</f>
        <v>2</v>
      </c>
      <c r="EN435">
        <f>+VLOOKUP(EK435,Clubes!$A:$M,13,FALSE)</f>
        <v>1</v>
      </c>
      <c r="EO435">
        <f t="shared" si="391"/>
        <v>0</v>
      </c>
      <c r="EP435">
        <f t="shared" si="392"/>
        <v>0</v>
      </c>
      <c r="EQ435">
        <f t="shared" si="393"/>
        <v>0</v>
      </c>
      <c r="ER435">
        <f t="shared" si="394"/>
        <v>0</v>
      </c>
      <c r="ES435">
        <f t="shared" si="395"/>
        <v>0</v>
      </c>
      <c r="ET435">
        <f t="shared" si="396"/>
        <v>0</v>
      </c>
      <c r="EU435">
        <f t="shared" si="397"/>
        <v>0</v>
      </c>
      <c r="EV435">
        <f t="shared" si="398"/>
        <v>0</v>
      </c>
      <c r="EW435">
        <f t="shared" si="399"/>
        <v>0</v>
      </c>
      <c r="EX435">
        <f t="shared" si="400"/>
        <v>0</v>
      </c>
      <c r="EY435">
        <f t="shared" si="401"/>
        <v>0</v>
      </c>
      <c r="EZ435">
        <f t="shared" si="402"/>
        <v>0</v>
      </c>
      <c r="FA435">
        <f t="shared" si="403"/>
        <v>0</v>
      </c>
      <c r="FB435">
        <f t="shared" si="404"/>
        <v>0</v>
      </c>
      <c r="FC435">
        <f t="shared" si="405"/>
        <v>0</v>
      </c>
    </row>
    <row r="436" spans="1:159">
      <c r="A436" s="139">
        <v>158</v>
      </c>
      <c r="B436" s="144" t="s">
        <v>669</v>
      </c>
      <c r="C436" s="144">
        <v>4</v>
      </c>
      <c r="D436">
        <v>1</v>
      </c>
      <c r="E436" s="5">
        <v>8</v>
      </c>
      <c r="F436" s="5">
        <v>43</v>
      </c>
      <c r="G436" s="5">
        <v>1</v>
      </c>
      <c r="H436" s="5">
        <v>90</v>
      </c>
      <c r="K436" s="109">
        <f t="shared" si="428"/>
        <v>0</v>
      </c>
      <c r="M436" s="109">
        <f t="shared" si="429"/>
        <v>0</v>
      </c>
      <c r="X436" s="109">
        <f t="shared" si="430"/>
        <v>0</v>
      </c>
      <c r="AI436" s="109">
        <f t="shared" si="431"/>
        <v>0</v>
      </c>
      <c r="AT436" s="109">
        <f t="shared" si="432"/>
        <v>0</v>
      </c>
      <c r="BA436" s="109">
        <f t="shared" si="433"/>
        <v>0</v>
      </c>
      <c r="BB436" s="113"/>
      <c r="BC436" s="113"/>
      <c r="BD436" s="113"/>
      <c r="BE436" s="113"/>
      <c r="BF436" s="113"/>
      <c r="BG436" s="113"/>
      <c r="BH436" s="113"/>
      <c r="BI436" s="113"/>
      <c r="BJ436" s="113"/>
      <c r="BK436" s="113"/>
      <c r="BL436" s="109">
        <f t="shared" si="434"/>
        <v>0</v>
      </c>
      <c r="BW436" s="109">
        <f t="shared" si="435"/>
        <v>0</v>
      </c>
      <c r="BZ436" s="109">
        <f t="shared" si="436"/>
        <v>0</v>
      </c>
      <c r="CA436" s="3"/>
      <c r="CB436" s="3"/>
      <c r="CC436" s="3"/>
      <c r="CD436" s="3"/>
      <c r="CE436" s="109">
        <f t="shared" si="437"/>
        <v>0</v>
      </c>
      <c r="CJ436" s="109">
        <f t="shared" si="438"/>
        <v>0</v>
      </c>
      <c r="CQ436" s="109">
        <f t="shared" si="439"/>
        <v>0</v>
      </c>
      <c r="CV436" s="109">
        <f t="shared" si="440"/>
        <v>0</v>
      </c>
      <c r="DA436" s="109">
        <f t="shared" si="441"/>
        <v>0</v>
      </c>
      <c r="DF436" s="109">
        <f t="shared" si="442"/>
        <v>0</v>
      </c>
      <c r="DK436" s="109">
        <f t="shared" si="443"/>
        <v>0</v>
      </c>
      <c r="DP436" s="109">
        <f t="shared" si="444"/>
        <v>0</v>
      </c>
      <c r="DU436" s="109">
        <f t="shared" si="445"/>
        <v>0</v>
      </c>
      <c r="DZ436" s="109">
        <f t="shared" si="446"/>
        <v>0</v>
      </c>
      <c r="EE436" s="109">
        <f t="shared" si="447"/>
        <v>0</v>
      </c>
      <c r="EF436" s="3"/>
      <c r="EG436" s="3"/>
      <c r="EH436" s="3"/>
      <c r="EI436" s="3"/>
      <c r="EJ436" s="109">
        <f t="shared" si="448"/>
        <v>0</v>
      </c>
      <c r="EK436" s="3">
        <f t="shared" si="449"/>
        <v>408</v>
      </c>
      <c r="EL436" t="str">
        <f>+VLOOKUP(A436,'[1]Listado jugadores VALORES'!$A:$D,4,FALSE)</f>
        <v>Portero</v>
      </c>
      <c r="EM436">
        <f>+VLOOKUP(EK436,Clubes!$A:$O,15,FALSE)</f>
        <v>2</v>
      </c>
      <c r="EN436">
        <f>+VLOOKUP(EK436,Clubes!$A:$M,13,FALSE)</f>
        <v>1</v>
      </c>
      <c r="EO436">
        <f t="shared" si="391"/>
        <v>2</v>
      </c>
      <c r="EP436">
        <f t="shared" si="392"/>
        <v>2</v>
      </c>
      <c r="EQ436">
        <f t="shared" si="393"/>
        <v>0</v>
      </c>
      <c r="ER436">
        <f t="shared" si="394"/>
        <v>0</v>
      </c>
      <c r="ES436">
        <f t="shared" si="395"/>
        <v>0</v>
      </c>
      <c r="ET436">
        <f t="shared" si="396"/>
        <v>0</v>
      </c>
      <c r="EU436">
        <f t="shared" si="397"/>
        <v>0</v>
      </c>
      <c r="EV436">
        <f t="shared" si="398"/>
        <v>0</v>
      </c>
      <c r="EW436">
        <f t="shared" si="399"/>
        <v>-1</v>
      </c>
      <c r="EX436">
        <f t="shared" si="400"/>
        <v>0</v>
      </c>
      <c r="EY436">
        <f t="shared" si="401"/>
        <v>0</v>
      </c>
      <c r="EZ436">
        <f t="shared" si="402"/>
        <v>0</v>
      </c>
      <c r="FA436">
        <f t="shared" si="403"/>
        <v>0</v>
      </c>
      <c r="FB436">
        <f t="shared" si="404"/>
        <v>1</v>
      </c>
      <c r="FC436">
        <f t="shared" si="405"/>
        <v>4</v>
      </c>
    </row>
    <row r="437" spans="1:159">
      <c r="A437" s="145">
        <v>1896</v>
      </c>
      <c r="B437" t="s">
        <v>670</v>
      </c>
      <c r="C437">
        <v>4</v>
      </c>
      <c r="D437">
        <v>1</v>
      </c>
      <c r="E437" s="5">
        <v>8</v>
      </c>
      <c r="F437" s="5">
        <v>43</v>
      </c>
      <c r="G437" s="5">
        <v>3</v>
      </c>
      <c r="K437" s="109">
        <f t="shared" si="428"/>
        <v>0</v>
      </c>
      <c r="M437" s="109">
        <f t="shared" si="429"/>
        <v>0</v>
      </c>
      <c r="X437" s="109">
        <f t="shared" si="430"/>
        <v>0</v>
      </c>
      <c r="AI437" s="109">
        <f t="shared" si="431"/>
        <v>0</v>
      </c>
      <c r="AT437" s="109">
        <f t="shared" si="432"/>
        <v>0</v>
      </c>
      <c r="BA437" s="109">
        <f t="shared" si="433"/>
        <v>0</v>
      </c>
      <c r="BB437" s="113"/>
      <c r="BC437" s="113"/>
      <c r="BD437" s="113"/>
      <c r="BE437" s="113"/>
      <c r="BF437" s="113"/>
      <c r="BG437" s="113"/>
      <c r="BH437" s="113"/>
      <c r="BI437" s="113"/>
      <c r="BJ437" s="113"/>
      <c r="BK437" s="113"/>
      <c r="BL437" s="109">
        <f t="shared" si="434"/>
        <v>0</v>
      </c>
      <c r="BW437" s="109">
        <f t="shared" si="435"/>
        <v>0</v>
      </c>
      <c r="BZ437" s="109">
        <f t="shared" si="436"/>
        <v>0</v>
      </c>
      <c r="CA437" s="3"/>
      <c r="CB437" s="3"/>
      <c r="CC437" s="3"/>
      <c r="CD437" s="3"/>
      <c r="CE437" s="109">
        <f t="shared" si="437"/>
        <v>0</v>
      </c>
      <c r="CJ437" s="109">
        <f t="shared" si="438"/>
        <v>0</v>
      </c>
      <c r="CQ437" s="109">
        <f t="shared" si="439"/>
        <v>0</v>
      </c>
      <c r="CV437" s="109">
        <f t="shared" si="440"/>
        <v>0</v>
      </c>
      <c r="DA437" s="109">
        <f t="shared" si="441"/>
        <v>0</v>
      </c>
      <c r="DF437" s="109">
        <f t="shared" si="442"/>
        <v>0</v>
      </c>
      <c r="DK437" s="109">
        <f t="shared" si="443"/>
        <v>0</v>
      </c>
      <c r="DP437" s="109">
        <f t="shared" si="444"/>
        <v>0</v>
      </c>
      <c r="DU437" s="109">
        <f t="shared" si="445"/>
        <v>0</v>
      </c>
      <c r="DZ437" s="109">
        <f t="shared" si="446"/>
        <v>0</v>
      </c>
      <c r="EE437" s="109">
        <f t="shared" si="447"/>
        <v>0</v>
      </c>
      <c r="EF437" s="3"/>
      <c r="EG437" s="3"/>
      <c r="EH437" s="3"/>
      <c r="EI437" s="3"/>
      <c r="EJ437" s="109">
        <f t="shared" si="448"/>
        <v>0</v>
      </c>
      <c r="EK437" s="3">
        <f t="shared" si="449"/>
        <v>408</v>
      </c>
      <c r="EL437" t="str">
        <f>+VLOOKUP(A437,'[1]Listado jugadores VALORES'!$A:$D,4,FALSE)</f>
        <v>Volante</v>
      </c>
      <c r="EM437">
        <f>+VLOOKUP(EK437,Clubes!$A:$O,15,FALSE)</f>
        <v>2</v>
      </c>
      <c r="EN437">
        <f>+VLOOKUP(EK437,Clubes!$A:$M,13,FALSE)</f>
        <v>1</v>
      </c>
      <c r="EO437">
        <f t="shared" si="391"/>
        <v>0</v>
      </c>
      <c r="EP437">
        <f t="shared" si="392"/>
        <v>0</v>
      </c>
      <c r="EQ437">
        <f t="shared" si="393"/>
        <v>0</v>
      </c>
      <c r="ER437">
        <f t="shared" si="394"/>
        <v>0</v>
      </c>
      <c r="ES437">
        <f t="shared" si="395"/>
        <v>0</v>
      </c>
      <c r="ET437">
        <f t="shared" si="396"/>
        <v>0</v>
      </c>
      <c r="EU437">
        <f t="shared" si="397"/>
        <v>0</v>
      </c>
      <c r="EV437">
        <f t="shared" si="398"/>
        <v>0</v>
      </c>
      <c r="EW437">
        <f t="shared" si="399"/>
        <v>0</v>
      </c>
      <c r="EX437">
        <f t="shared" si="400"/>
        <v>0</v>
      </c>
      <c r="EY437">
        <f t="shared" si="401"/>
        <v>0</v>
      </c>
      <c r="EZ437">
        <f t="shared" si="402"/>
        <v>0</v>
      </c>
      <c r="FA437">
        <f t="shared" si="403"/>
        <v>0</v>
      </c>
      <c r="FB437">
        <f t="shared" si="404"/>
        <v>0</v>
      </c>
      <c r="FC437">
        <f t="shared" si="405"/>
        <v>0</v>
      </c>
    </row>
    <row r="438" spans="1:159">
      <c r="A438" s="145">
        <v>177</v>
      </c>
      <c r="B438" t="s">
        <v>671</v>
      </c>
      <c r="C438" s="144">
        <v>4</v>
      </c>
      <c r="D438">
        <v>1</v>
      </c>
      <c r="E438" s="5">
        <v>8</v>
      </c>
      <c r="F438" s="5">
        <v>43</v>
      </c>
      <c r="G438" s="5">
        <v>2</v>
      </c>
      <c r="H438" s="5">
        <f>90-66</f>
        <v>24</v>
      </c>
      <c r="K438" s="109">
        <f t="shared" si="428"/>
        <v>0</v>
      </c>
      <c r="M438" s="109">
        <f t="shared" si="429"/>
        <v>0</v>
      </c>
      <c r="X438" s="109">
        <f t="shared" si="430"/>
        <v>0</v>
      </c>
      <c r="AI438" s="109">
        <f t="shared" si="431"/>
        <v>0</v>
      </c>
      <c r="AT438" s="109">
        <f t="shared" si="432"/>
        <v>0</v>
      </c>
      <c r="BA438" s="109">
        <f t="shared" si="433"/>
        <v>0</v>
      </c>
      <c r="BB438" s="113"/>
      <c r="BC438" s="113"/>
      <c r="BD438" s="113"/>
      <c r="BE438" s="113"/>
      <c r="BF438" s="113"/>
      <c r="BG438" s="113"/>
      <c r="BH438" s="113"/>
      <c r="BI438" s="113"/>
      <c r="BJ438" s="113"/>
      <c r="BK438" s="113"/>
      <c r="BL438" s="109">
        <f t="shared" si="434"/>
        <v>0</v>
      </c>
      <c r="BW438" s="109">
        <f t="shared" si="435"/>
        <v>0</v>
      </c>
      <c r="BZ438" s="109">
        <f t="shared" si="436"/>
        <v>0</v>
      </c>
      <c r="CA438" s="3"/>
      <c r="CB438" s="3"/>
      <c r="CC438" s="3"/>
      <c r="CD438" s="3"/>
      <c r="CE438" s="109">
        <f t="shared" si="437"/>
        <v>0</v>
      </c>
      <c r="CJ438" s="109">
        <f t="shared" si="438"/>
        <v>0</v>
      </c>
      <c r="CQ438" s="109">
        <f t="shared" si="439"/>
        <v>0</v>
      </c>
      <c r="CV438" s="109">
        <f t="shared" si="440"/>
        <v>0</v>
      </c>
      <c r="DA438" s="109">
        <f t="shared" si="441"/>
        <v>0</v>
      </c>
      <c r="DF438" s="109">
        <f t="shared" si="442"/>
        <v>0</v>
      </c>
      <c r="DK438" s="109">
        <f t="shared" si="443"/>
        <v>0</v>
      </c>
      <c r="DP438" s="109">
        <f t="shared" si="444"/>
        <v>0</v>
      </c>
      <c r="DU438" s="109">
        <f t="shared" si="445"/>
        <v>0</v>
      </c>
      <c r="DZ438" s="109">
        <f t="shared" si="446"/>
        <v>0</v>
      </c>
      <c r="EE438" s="109">
        <f t="shared" si="447"/>
        <v>0</v>
      </c>
      <c r="EF438" s="3"/>
      <c r="EG438" s="3"/>
      <c r="EH438" s="3"/>
      <c r="EI438" s="3"/>
      <c r="EJ438" s="109">
        <f t="shared" si="448"/>
        <v>0</v>
      </c>
      <c r="EK438" s="3">
        <f t="shared" si="449"/>
        <v>408</v>
      </c>
      <c r="EL438" t="str">
        <f>+VLOOKUP(A438,'[1]Listado jugadores VALORES'!$A:$D,4,FALSE)</f>
        <v>Volante</v>
      </c>
      <c r="EM438">
        <f>+VLOOKUP(EK438,Clubes!$A:$O,15,FALSE)</f>
        <v>2</v>
      </c>
      <c r="EN438">
        <f>+VLOOKUP(EK438,Clubes!$A:$M,13,FALSE)</f>
        <v>1</v>
      </c>
      <c r="EO438">
        <f t="shared" si="391"/>
        <v>1</v>
      </c>
      <c r="EP438">
        <f t="shared" si="392"/>
        <v>1</v>
      </c>
      <c r="EQ438">
        <f t="shared" si="393"/>
        <v>0</v>
      </c>
      <c r="ER438">
        <f t="shared" si="394"/>
        <v>0</v>
      </c>
      <c r="ES438">
        <f t="shared" si="395"/>
        <v>0</v>
      </c>
      <c r="ET438">
        <f t="shared" si="396"/>
        <v>0</v>
      </c>
      <c r="EU438">
        <f t="shared" si="397"/>
        <v>0</v>
      </c>
      <c r="EV438">
        <f t="shared" si="398"/>
        <v>0</v>
      </c>
      <c r="EW438">
        <f t="shared" si="399"/>
        <v>0</v>
      </c>
      <c r="EX438">
        <f t="shared" si="400"/>
        <v>0</v>
      </c>
      <c r="EY438">
        <f t="shared" si="401"/>
        <v>0</v>
      </c>
      <c r="EZ438">
        <f t="shared" si="402"/>
        <v>0</v>
      </c>
      <c r="FA438">
        <f t="shared" si="403"/>
        <v>0</v>
      </c>
      <c r="FB438">
        <f t="shared" si="404"/>
        <v>0</v>
      </c>
      <c r="FC438">
        <f t="shared" si="405"/>
        <v>2</v>
      </c>
    </row>
    <row r="439" spans="1:159">
      <c r="A439" s="145">
        <v>857</v>
      </c>
      <c r="B439" s="144" t="s">
        <v>672</v>
      </c>
      <c r="C439" s="144">
        <v>4</v>
      </c>
      <c r="D439">
        <v>1</v>
      </c>
      <c r="E439" s="5">
        <v>8</v>
      </c>
      <c r="F439" s="5">
        <v>43</v>
      </c>
      <c r="G439" s="5">
        <v>2</v>
      </c>
      <c r="H439" s="5">
        <f>90-67</f>
        <v>23</v>
      </c>
      <c r="K439" s="109">
        <f t="shared" si="428"/>
        <v>0</v>
      </c>
      <c r="M439" s="109">
        <f t="shared" si="429"/>
        <v>0</v>
      </c>
      <c r="X439" s="109">
        <f t="shared" si="430"/>
        <v>0</v>
      </c>
      <c r="AI439" s="109">
        <f t="shared" si="431"/>
        <v>0</v>
      </c>
      <c r="AT439" s="109">
        <f t="shared" si="432"/>
        <v>0</v>
      </c>
      <c r="BA439" s="109">
        <f t="shared" si="433"/>
        <v>0</v>
      </c>
      <c r="BB439" s="113"/>
      <c r="BC439" s="113"/>
      <c r="BD439" s="113"/>
      <c r="BE439" s="113"/>
      <c r="BF439" s="113"/>
      <c r="BG439" s="113"/>
      <c r="BH439" s="113"/>
      <c r="BI439" s="113"/>
      <c r="BJ439" s="113"/>
      <c r="BK439" s="113"/>
      <c r="BL439" s="109">
        <f t="shared" si="434"/>
        <v>0</v>
      </c>
      <c r="BW439" s="109">
        <f t="shared" si="435"/>
        <v>0</v>
      </c>
      <c r="BZ439" s="109">
        <f t="shared" si="436"/>
        <v>0</v>
      </c>
      <c r="CA439" s="3"/>
      <c r="CB439" s="3"/>
      <c r="CC439" s="3"/>
      <c r="CD439" s="3"/>
      <c r="CE439" s="109">
        <f t="shared" si="437"/>
        <v>0</v>
      </c>
      <c r="CJ439" s="109">
        <f t="shared" si="438"/>
        <v>0</v>
      </c>
      <c r="CQ439" s="109">
        <f t="shared" si="439"/>
        <v>0</v>
      </c>
      <c r="CV439" s="109">
        <f t="shared" si="440"/>
        <v>0</v>
      </c>
      <c r="DA439" s="109">
        <f t="shared" si="441"/>
        <v>0</v>
      </c>
      <c r="DF439" s="109">
        <f t="shared" si="442"/>
        <v>0</v>
      </c>
      <c r="DK439" s="109">
        <f t="shared" si="443"/>
        <v>0</v>
      </c>
      <c r="DP439" s="109">
        <f t="shared" si="444"/>
        <v>0</v>
      </c>
      <c r="DU439" s="109">
        <f t="shared" si="445"/>
        <v>0</v>
      </c>
      <c r="DZ439" s="109">
        <f t="shared" si="446"/>
        <v>0</v>
      </c>
      <c r="EE439" s="109">
        <f t="shared" si="447"/>
        <v>0</v>
      </c>
      <c r="EF439" s="3"/>
      <c r="EG439" s="3"/>
      <c r="EH439" s="3"/>
      <c r="EI439" s="3"/>
      <c r="EJ439" s="109">
        <f t="shared" si="448"/>
        <v>0</v>
      </c>
      <c r="EK439" s="3">
        <f t="shared" si="449"/>
        <v>408</v>
      </c>
      <c r="EL439" t="str">
        <f>+VLOOKUP(A439,'[1]Listado jugadores VALORES'!$A:$D,4,FALSE)</f>
        <v>Defensa</v>
      </c>
      <c r="EM439">
        <f>+VLOOKUP(EK439,Clubes!$A:$O,15,FALSE)</f>
        <v>2</v>
      </c>
      <c r="EN439">
        <f>+VLOOKUP(EK439,Clubes!$A:$M,13,FALSE)</f>
        <v>1</v>
      </c>
      <c r="EO439">
        <f t="shared" si="391"/>
        <v>1</v>
      </c>
      <c r="EP439">
        <f t="shared" si="392"/>
        <v>1</v>
      </c>
      <c r="EQ439">
        <f t="shared" si="393"/>
        <v>0</v>
      </c>
      <c r="ER439">
        <f t="shared" si="394"/>
        <v>0</v>
      </c>
      <c r="ES439">
        <f t="shared" si="395"/>
        <v>0</v>
      </c>
      <c r="ET439">
        <f t="shared" si="396"/>
        <v>0</v>
      </c>
      <c r="EU439">
        <f t="shared" si="397"/>
        <v>0</v>
      </c>
      <c r="EV439">
        <f t="shared" si="398"/>
        <v>0</v>
      </c>
      <c r="EW439">
        <f t="shared" si="399"/>
        <v>0</v>
      </c>
      <c r="EX439">
        <f t="shared" si="400"/>
        <v>0</v>
      </c>
      <c r="EY439">
        <f t="shared" si="401"/>
        <v>0</v>
      </c>
      <c r="EZ439">
        <f t="shared" si="402"/>
        <v>0</v>
      </c>
      <c r="FA439">
        <f t="shared" si="403"/>
        <v>0</v>
      </c>
      <c r="FB439">
        <f t="shared" si="404"/>
        <v>0</v>
      </c>
      <c r="FC439">
        <f t="shared" si="405"/>
        <v>2</v>
      </c>
    </row>
    <row r="440" spans="1:159">
      <c r="A440" s="145">
        <v>195</v>
      </c>
      <c r="B440" t="s">
        <v>673</v>
      </c>
      <c r="C440" s="144">
        <v>4</v>
      </c>
      <c r="D440">
        <v>1</v>
      </c>
      <c r="E440" s="5">
        <v>8</v>
      </c>
      <c r="F440" s="5">
        <v>43</v>
      </c>
      <c r="G440" s="5">
        <v>1</v>
      </c>
      <c r="H440" s="5">
        <f>45+21</f>
        <v>66</v>
      </c>
      <c r="K440" s="109">
        <f t="shared" si="428"/>
        <v>0</v>
      </c>
      <c r="M440" s="109">
        <f t="shared" si="429"/>
        <v>0</v>
      </c>
      <c r="X440" s="109">
        <f t="shared" si="430"/>
        <v>0</v>
      </c>
      <c r="AI440" s="109">
        <f t="shared" si="431"/>
        <v>0</v>
      </c>
      <c r="AT440" s="109">
        <f t="shared" si="432"/>
        <v>0</v>
      </c>
      <c r="BA440" s="109">
        <f t="shared" si="433"/>
        <v>0</v>
      </c>
      <c r="BB440" s="113"/>
      <c r="BC440" s="113"/>
      <c r="BD440" s="113"/>
      <c r="BE440" s="113"/>
      <c r="BF440" s="113"/>
      <c r="BG440" s="113"/>
      <c r="BH440" s="113"/>
      <c r="BI440" s="113"/>
      <c r="BJ440" s="113"/>
      <c r="BK440" s="113"/>
      <c r="BL440" s="109">
        <f t="shared" si="434"/>
        <v>0</v>
      </c>
      <c r="BW440" s="109">
        <f t="shared" si="435"/>
        <v>0</v>
      </c>
      <c r="BZ440" s="109">
        <f t="shared" si="436"/>
        <v>0</v>
      </c>
      <c r="CA440" s="3"/>
      <c r="CB440" s="3"/>
      <c r="CC440" s="3"/>
      <c r="CD440" s="3"/>
      <c r="CE440" s="109">
        <f t="shared" si="437"/>
        <v>0</v>
      </c>
      <c r="CJ440" s="109">
        <f t="shared" si="438"/>
        <v>0</v>
      </c>
      <c r="CQ440" s="109">
        <f t="shared" si="439"/>
        <v>0</v>
      </c>
      <c r="CV440" s="109">
        <f t="shared" si="440"/>
        <v>0</v>
      </c>
      <c r="DA440" s="109">
        <f t="shared" si="441"/>
        <v>0</v>
      </c>
      <c r="DF440" s="109">
        <f t="shared" si="442"/>
        <v>0</v>
      </c>
      <c r="DK440" s="109">
        <f t="shared" si="443"/>
        <v>0</v>
      </c>
      <c r="DP440" s="109">
        <f t="shared" si="444"/>
        <v>0</v>
      </c>
      <c r="DU440" s="109">
        <f t="shared" si="445"/>
        <v>0</v>
      </c>
      <c r="DZ440" s="109">
        <f t="shared" si="446"/>
        <v>0</v>
      </c>
      <c r="EE440" s="109">
        <f t="shared" si="447"/>
        <v>0</v>
      </c>
      <c r="EF440" s="3"/>
      <c r="EG440" s="3"/>
      <c r="EH440" s="3"/>
      <c r="EI440" s="3"/>
      <c r="EJ440" s="109">
        <f t="shared" si="448"/>
        <v>0</v>
      </c>
      <c r="EK440" s="3">
        <f t="shared" si="449"/>
        <v>408</v>
      </c>
      <c r="EL440" t="str">
        <f>+VLOOKUP(A440,'[1]Listado jugadores VALORES'!$A:$D,4,FALSE)</f>
        <v>Volante</v>
      </c>
      <c r="EM440">
        <f>+VLOOKUP(EK440,Clubes!$A:$O,15,FALSE)</f>
        <v>2</v>
      </c>
      <c r="EN440">
        <f>+VLOOKUP(EK440,Clubes!$A:$M,13,FALSE)</f>
        <v>1</v>
      </c>
      <c r="EO440">
        <f t="shared" si="391"/>
        <v>2</v>
      </c>
      <c r="EP440">
        <f t="shared" si="392"/>
        <v>2</v>
      </c>
      <c r="EQ440">
        <f t="shared" si="393"/>
        <v>0</v>
      </c>
      <c r="ER440">
        <f t="shared" si="394"/>
        <v>0</v>
      </c>
      <c r="ES440">
        <f t="shared" si="395"/>
        <v>0</v>
      </c>
      <c r="ET440">
        <f t="shared" si="396"/>
        <v>0</v>
      </c>
      <c r="EU440">
        <f t="shared" si="397"/>
        <v>0</v>
      </c>
      <c r="EV440">
        <f t="shared" si="398"/>
        <v>0</v>
      </c>
      <c r="EW440">
        <f t="shared" si="399"/>
        <v>0</v>
      </c>
      <c r="EX440">
        <f t="shared" si="400"/>
        <v>0</v>
      </c>
      <c r="EY440">
        <f t="shared" si="401"/>
        <v>0</v>
      </c>
      <c r="EZ440">
        <f t="shared" si="402"/>
        <v>0</v>
      </c>
      <c r="FA440">
        <f t="shared" si="403"/>
        <v>0</v>
      </c>
      <c r="FB440">
        <f t="shared" si="404"/>
        <v>1</v>
      </c>
      <c r="FC440">
        <f t="shared" si="405"/>
        <v>5</v>
      </c>
    </row>
    <row r="441" spans="1:159">
      <c r="A441" s="139">
        <v>200</v>
      </c>
      <c r="B441" s="144" t="s">
        <v>674</v>
      </c>
      <c r="C441" s="144">
        <v>4</v>
      </c>
      <c r="D441">
        <v>1</v>
      </c>
      <c r="E441" s="5">
        <v>8</v>
      </c>
      <c r="F441" s="5">
        <v>43</v>
      </c>
      <c r="G441" s="5">
        <v>3</v>
      </c>
      <c r="K441" s="109">
        <f t="shared" si="428"/>
        <v>0</v>
      </c>
      <c r="M441" s="109">
        <f t="shared" si="429"/>
        <v>0</v>
      </c>
      <c r="X441" s="109">
        <f t="shared" si="430"/>
        <v>0</v>
      </c>
      <c r="AI441" s="109">
        <f t="shared" si="431"/>
        <v>0</v>
      </c>
      <c r="AT441" s="109">
        <f t="shared" si="432"/>
        <v>0</v>
      </c>
      <c r="BA441" s="109">
        <f t="shared" si="433"/>
        <v>0</v>
      </c>
      <c r="BB441" s="113"/>
      <c r="BC441" s="113"/>
      <c r="BD441" s="113"/>
      <c r="BE441" s="113"/>
      <c r="BF441" s="113"/>
      <c r="BG441" s="113"/>
      <c r="BH441" s="113"/>
      <c r="BI441" s="113"/>
      <c r="BJ441" s="113"/>
      <c r="BK441" s="113"/>
      <c r="BL441" s="109">
        <f t="shared" si="434"/>
        <v>0</v>
      </c>
      <c r="BW441" s="109">
        <f t="shared" si="435"/>
        <v>0</v>
      </c>
      <c r="BZ441" s="109">
        <f t="shared" si="436"/>
        <v>0</v>
      </c>
      <c r="CA441" s="3"/>
      <c r="CB441" s="3"/>
      <c r="CC441" s="3"/>
      <c r="CD441" s="3"/>
      <c r="CE441" s="109">
        <f t="shared" si="437"/>
        <v>0</v>
      </c>
      <c r="CJ441" s="109">
        <f t="shared" si="438"/>
        <v>0</v>
      </c>
      <c r="CQ441" s="109">
        <f t="shared" si="439"/>
        <v>0</v>
      </c>
      <c r="CV441" s="109">
        <f t="shared" si="440"/>
        <v>0</v>
      </c>
      <c r="DA441" s="109">
        <f t="shared" si="441"/>
        <v>0</v>
      </c>
      <c r="DF441" s="109">
        <f t="shared" si="442"/>
        <v>0</v>
      </c>
      <c r="DK441" s="109">
        <f t="shared" si="443"/>
        <v>0</v>
      </c>
      <c r="DP441" s="109">
        <f t="shared" si="444"/>
        <v>0</v>
      </c>
      <c r="DU441" s="109">
        <f t="shared" si="445"/>
        <v>0</v>
      </c>
      <c r="DZ441" s="109">
        <f t="shared" si="446"/>
        <v>0</v>
      </c>
      <c r="EE441" s="109">
        <f t="shared" si="447"/>
        <v>0</v>
      </c>
      <c r="EF441" s="3"/>
      <c r="EG441" s="3"/>
      <c r="EH441" s="3"/>
      <c r="EI441" s="3"/>
      <c r="EJ441" s="109">
        <f t="shared" si="448"/>
        <v>0</v>
      </c>
      <c r="EK441" s="3">
        <f t="shared" si="449"/>
        <v>408</v>
      </c>
      <c r="EL441" t="str">
        <f>+VLOOKUP(A441,'[1]Listado jugadores VALORES'!$A:$D,4,FALSE)</f>
        <v>Volante</v>
      </c>
      <c r="EM441">
        <f>+VLOOKUP(EK441,Clubes!$A:$O,15,FALSE)</f>
        <v>2</v>
      </c>
      <c r="EN441">
        <f>+VLOOKUP(EK441,Clubes!$A:$M,13,FALSE)</f>
        <v>1</v>
      </c>
      <c r="EO441">
        <f t="shared" si="391"/>
        <v>0</v>
      </c>
      <c r="EP441">
        <f t="shared" si="392"/>
        <v>0</v>
      </c>
      <c r="EQ441">
        <f t="shared" si="393"/>
        <v>0</v>
      </c>
      <c r="ER441">
        <f t="shared" si="394"/>
        <v>0</v>
      </c>
      <c r="ES441">
        <f t="shared" si="395"/>
        <v>0</v>
      </c>
      <c r="ET441">
        <f t="shared" si="396"/>
        <v>0</v>
      </c>
      <c r="EU441">
        <f t="shared" si="397"/>
        <v>0</v>
      </c>
      <c r="EV441">
        <f t="shared" si="398"/>
        <v>0</v>
      </c>
      <c r="EW441">
        <f t="shared" si="399"/>
        <v>0</v>
      </c>
      <c r="EX441">
        <f t="shared" si="400"/>
        <v>0</v>
      </c>
      <c r="EY441">
        <f t="shared" si="401"/>
        <v>0</v>
      </c>
      <c r="EZ441">
        <f t="shared" si="402"/>
        <v>0</v>
      </c>
      <c r="FA441">
        <f t="shared" si="403"/>
        <v>0</v>
      </c>
      <c r="FB441">
        <f t="shared" si="404"/>
        <v>0</v>
      </c>
      <c r="FC441">
        <f t="shared" si="405"/>
        <v>0</v>
      </c>
    </row>
    <row r="442" spans="1:159">
      <c r="A442" s="139">
        <v>217</v>
      </c>
      <c r="B442" s="144" t="s">
        <v>675</v>
      </c>
      <c r="C442" s="144">
        <v>4</v>
      </c>
      <c r="D442">
        <v>1</v>
      </c>
      <c r="E442" s="5">
        <v>8</v>
      </c>
      <c r="F442" s="5">
        <v>43</v>
      </c>
      <c r="G442" s="5">
        <v>3</v>
      </c>
      <c r="K442" s="109">
        <f t="shared" si="428"/>
        <v>0</v>
      </c>
      <c r="M442" s="109">
        <f t="shared" si="429"/>
        <v>0</v>
      </c>
      <c r="X442" s="109">
        <f t="shared" si="430"/>
        <v>0</v>
      </c>
      <c r="AI442" s="109">
        <f t="shared" si="431"/>
        <v>0</v>
      </c>
      <c r="AT442" s="109">
        <f t="shared" si="432"/>
        <v>0</v>
      </c>
      <c r="BA442" s="109">
        <f t="shared" si="433"/>
        <v>0</v>
      </c>
      <c r="BB442" s="113"/>
      <c r="BC442" s="113"/>
      <c r="BD442" s="113"/>
      <c r="BE442" s="113"/>
      <c r="BF442" s="113"/>
      <c r="BG442" s="113"/>
      <c r="BH442" s="113"/>
      <c r="BI442" s="113"/>
      <c r="BJ442" s="113"/>
      <c r="BK442" s="113"/>
      <c r="BL442" s="109">
        <f t="shared" si="434"/>
        <v>0</v>
      </c>
      <c r="BW442" s="109">
        <f t="shared" si="435"/>
        <v>0</v>
      </c>
      <c r="BZ442" s="109">
        <f t="shared" si="436"/>
        <v>0</v>
      </c>
      <c r="CA442" s="3"/>
      <c r="CB442" s="3"/>
      <c r="CC442" s="3"/>
      <c r="CD442" s="3"/>
      <c r="CE442" s="109">
        <f t="shared" si="437"/>
        <v>0</v>
      </c>
      <c r="CJ442" s="109">
        <f t="shared" si="438"/>
        <v>0</v>
      </c>
      <c r="CQ442" s="109">
        <f t="shared" si="439"/>
        <v>0</v>
      </c>
      <c r="CV442" s="109">
        <f t="shared" si="440"/>
        <v>0</v>
      </c>
      <c r="DA442" s="109">
        <f t="shared" si="441"/>
        <v>0</v>
      </c>
      <c r="DF442" s="109">
        <f t="shared" si="442"/>
        <v>0</v>
      </c>
      <c r="DK442" s="109">
        <f t="shared" si="443"/>
        <v>0</v>
      </c>
      <c r="DP442" s="109">
        <f t="shared" si="444"/>
        <v>0</v>
      </c>
      <c r="DU442" s="109">
        <f t="shared" si="445"/>
        <v>0</v>
      </c>
      <c r="DZ442" s="109">
        <f t="shared" si="446"/>
        <v>0</v>
      </c>
      <c r="EE442" s="109">
        <f t="shared" si="447"/>
        <v>0</v>
      </c>
      <c r="EF442" s="3"/>
      <c r="EG442" s="3"/>
      <c r="EH442" s="3"/>
      <c r="EI442" s="3"/>
      <c r="EJ442" s="109">
        <f t="shared" si="448"/>
        <v>0</v>
      </c>
      <c r="EK442" s="3">
        <f t="shared" si="449"/>
        <v>408</v>
      </c>
      <c r="EL442" t="str">
        <f>+VLOOKUP(A442,'[1]Listado jugadores VALORES'!$A:$D,4,FALSE)</f>
        <v>Defensa</v>
      </c>
      <c r="EM442">
        <f>+VLOOKUP(EK442,Clubes!$A:$O,15,FALSE)</f>
        <v>2</v>
      </c>
      <c r="EN442">
        <f>+VLOOKUP(EK442,Clubes!$A:$M,13,FALSE)</f>
        <v>1</v>
      </c>
      <c r="EO442">
        <f t="shared" si="391"/>
        <v>0</v>
      </c>
      <c r="EP442">
        <f t="shared" si="392"/>
        <v>0</v>
      </c>
      <c r="EQ442">
        <f t="shared" si="393"/>
        <v>0</v>
      </c>
      <c r="ER442">
        <f t="shared" si="394"/>
        <v>0</v>
      </c>
      <c r="ES442">
        <f t="shared" si="395"/>
        <v>0</v>
      </c>
      <c r="ET442">
        <f t="shared" si="396"/>
        <v>0</v>
      </c>
      <c r="EU442">
        <f t="shared" si="397"/>
        <v>0</v>
      </c>
      <c r="EV442">
        <f t="shared" si="398"/>
        <v>0</v>
      </c>
      <c r="EW442">
        <f t="shared" si="399"/>
        <v>0</v>
      </c>
      <c r="EX442">
        <f t="shared" si="400"/>
        <v>0</v>
      </c>
      <c r="EY442">
        <f t="shared" si="401"/>
        <v>0</v>
      </c>
      <c r="EZ442">
        <f t="shared" si="402"/>
        <v>0</v>
      </c>
      <c r="FA442">
        <f t="shared" si="403"/>
        <v>0</v>
      </c>
      <c r="FB442">
        <f t="shared" si="404"/>
        <v>0</v>
      </c>
      <c r="FC442">
        <f t="shared" si="405"/>
        <v>0</v>
      </c>
    </row>
    <row r="443" spans="1:159">
      <c r="A443" s="145">
        <v>266</v>
      </c>
      <c r="B443" t="s">
        <v>676</v>
      </c>
      <c r="C443" s="144">
        <v>4</v>
      </c>
      <c r="D443">
        <v>1</v>
      </c>
      <c r="E443" s="5">
        <v>8</v>
      </c>
      <c r="F443" s="5">
        <v>43</v>
      </c>
      <c r="G443" s="5">
        <v>3</v>
      </c>
      <c r="K443" s="109">
        <f t="shared" si="428"/>
        <v>0</v>
      </c>
      <c r="M443" s="109">
        <f t="shared" si="429"/>
        <v>0</v>
      </c>
      <c r="X443" s="109">
        <f t="shared" si="430"/>
        <v>0</v>
      </c>
      <c r="AI443" s="109">
        <f t="shared" si="431"/>
        <v>0</v>
      </c>
      <c r="AT443" s="109">
        <f t="shared" si="432"/>
        <v>0</v>
      </c>
      <c r="BA443" s="109">
        <f t="shared" si="433"/>
        <v>0</v>
      </c>
      <c r="BB443" s="113"/>
      <c r="BC443" s="113"/>
      <c r="BD443" s="113"/>
      <c r="BE443" s="113"/>
      <c r="BF443" s="113"/>
      <c r="BG443" s="113"/>
      <c r="BH443" s="113"/>
      <c r="BI443" s="113"/>
      <c r="BJ443" s="113"/>
      <c r="BK443" s="113"/>
      <c r="BL443" s="109">
        <f t="shared" si="434"/>
        <v>0</v>
      </c>
      <c r="BW443" s="109">
        <f t="shared" si="435"/>
        <v>0</v>
      </c>
      <c r="BZ443" s="109">
        <f t="shared" si="436"/>
        <v>0</v>
      </c>
      <c r="CA443" s="3"/>
      <c r="CB443" s="3"/>
      <c r="CC443" s="3"/>
      <c r="CD443" s="3"/>
      <c r="CE443" s="109">
        <f t="shared" si="437"/>
        <v>0</v>
      </c>
      <c r="CJ443" s="109">
        <f t="shared" si="438"/>
        <v>0</v>
      </c>
      <c r="CQ443" s="109">
        <f t="shared" si="439"/>
        <v>0</v>
      </c>
      <c r="CV443" s="109">
        <f t="shared" si="440"/>
        <v>0</v>
      </c>
      <c r="DA443" s="109">
        <f t="shared" si="441"/>
        <v>0</v>
      </c>
      <c r="DF443" s="109">
        <f t="shared" si="442"/>
        <v>0</v>
      </c>
      <c r="DK443" s="109">
        <f t="shared" si="443"/>
        <v>0</v>
      </c>
      <c r="DP443" s="109">
        <f t="shared" si="444"/>
        <v>0</v>
      </c>
      <c r="DU443" s="109">
        <f t="shared" si="445"/>
        <v>0</v>
      </c>
      <c r="DZ443" s="109">
        <f t="shared" si="446"/>
        <v>0</v>
      </c>
      <c r="EE443" s="109">
        <f t="shared" si="447"/>
        <v>0</v>
      </c>
      <c r="EF443" s="3"/>
      <c r="EG443" s="3"/>
      <c r="EH443" s="3"/>
      <c r="EI443" s="3"/>
      <c r="EJ443" s="109">
        <f t="shared" si="448"/>
        <v>0</v>
      </c>
      <c r="EK443" s="3">
        <f t="shared" si="449"/>
        <v>408</v>
      </c>
      <c r="EL443" t="str">
        <f>+VLOOKUP(A443,'[1]Listado jugadores VALORES'!$A:$D,4,FALSE)</f>
        <v>Delantero</v>
      </c>
      <c r="EM443">
        <f>+VLOOKUP(EK443,Clubes!$A:$O,15,FALSE)</f>
        <v>2</v>
      </c>
      <c r="EN443">
        <f>+VLOOKUP(EK443,Clubes!$A:$M,13,FALSE)</f>
        <v>1</v>
      </c>
      <c r="EO443">
        <f t="shared" si="391"/>
        <v>0</v>
      </c>
      <c r="EP443">
        <f t="shared" si="392"/>
        <v>0</v>
      </c>
      <c r="EQ443">
        <f t="shared" si="393"/>
        <v>0</v>
      </c>
      <c r="ER443">
        <f t="shared" si="394"/>
        <v>0</v>
      </c>
      <c r="ES443">
        <f t="shared" si="395"/>
        <v>0</v>
      </c>
      <c r="ET443">
        <f t="shared" si="396"/>
        <v>0</v>
      </c>
      <c r="EU443">
        <f t="shared" si="397"/>
        <v>0</v>
      </c>
      <c r="EV443">
        <f t="shared" si="398"/>
        <v>0</v>
      </c>
      <c r="EW443">
        <f t="shared" si="399"/>
        <v>0</v>
      </c>
      <c r="EX443">
        <f t="shared" si="400"/>
        <v>0</v>
      </c>
      <c r="EY443">
        <f t="shared" si="401"/>
        <v>0</v>
      </c>
      <c r="EZ443">
        <f t="shared" si="402"/>
        <v>0</v>
      </c>
      <c r="FA443">
        <f t="shared" si="403"/>
        <v>0</v>
      </c>
      <c r="FB443">
        <f t="shared" si="404"/>
        <v>0</v>
      </c>
      <c r="FC443">
        <f t="shared" si="405"/>
        <v>0</v>
      </c>
    </row>
    <row r="444" spans="1:159">
      <c r="A444" s="145">
        <v>285</v>
      </c>
      <c r="B444" s="144" t="s">
        <v>677</v>
      </c>
      <c r="C444" s="144">
        <v>4</v>
      </c>
      <c r="D444">
        <v>1</v>
      </c>
      <c r="E444" s="5">
        <v>8</v>
      </c>
      <c r="F444" s="5">
        <v>43</v>
      </c>
      <c r="G444" s="5">
        <v>1</v>
      </c>
      <c r="H444" s="5">
        <v>90</v>
      </c>
      <c r="K444" s="109">
        <f t="shared" si="428"/>
        <v>0</v>
      </c>
      <c r="M444" s="109">
        <f t="shared" si="429"/>
        <v>0</v>
      </c>
      <c r="X444" s="109">
        <f t="shared" si="430"/>
        <v>0</v>
      </c>
      <c r="AI444" s="109">
        <f t="shared" si="431"/>
        <v>0</v>
      </c>
      <c r="AT444" s="109">
        <f t="shared" si="432"/>
        <v>0</v>
      </c>
      <c r="BA444" s="109">
        <f t="shared" si="433"/>
        <v>0</v>
      </c>
      <c r="BB444" s="113"/>
      <c r="BC444" s="113"/>
      <c r="BD444" s="113"/>
      <c r="BE444" s="113"/>
      <c r="BF444" s="113"/>
      <c r="BG444" s="113"/>
      <c r="BH444" s="113"/>
      <c r="BI444" s="113"/>
      <c r="BJ444" s="113"/>
      <c r="BK444" s="113"/>
      <c r="BL444" s="109">
        <f t="shared" si="434"/>
        <v>0</v>
      </c>
      <c r="BW444" s="109">
        <f t="shared" si="435"/>
        <v>0</v>
      </c>
      <c r="BZ444" s="109">
        <f t="shared" si="436"/>
        <v>0</v>
      </c>
      <c r="CA444" s="3"/>
      <c r="CB444" s="3"/>
      <c r="CC444" s="3"/>
      <c r="CD444" s="3"/>
      <c r="CE444" s="109">
        <f t="shared" si="437"/>
        <v>0</v>
      </c>
      <c r="CJ444" s="109">
        <f t="shared" si="438"/>
        <v>0</v>
      </c>
      <c r="CQ444" s="109">
        <f t="shared" si="439"/>
        <v>0</v>
      </c>
      <c r="CV444" s="109">
        <f t="shared" si="440"/>
        <v>0</v>
      </c>
      <c r="DA444" s="109">
        <f t="shared" si="441"/>
        <v>0</v>
      </c>
      <c r="DF444" s="109">
        <f t="shared" si="442"/>
        <v>0</v>
      </c>
      <c r="DK444" s="109">
        <f t="shared" si="443"/>
        <v>0</v>
      </c>
      <c r="DP444" s="109">
        <f t="shared" si="444"/>
        <v>0</v>
      </c>
      <c r="DU444" s="109">
        <f t="shared" si="445"/>
        <v>0</v>
      </c>
      <c r="DZ444" s="109">
        <f t="shared" si="446"/>
        <v>0</v>
      </c>
      <c r="EE444" s="109">
        <f t="shared" si="447"/>
        <v>0</v>
      </c>
      <c r="EF444" s="3"/>
      <c r="EG444" s="3"/>
      <c r="EH444" s="3"/>
      <c r="EI444" s="3"/>
      <c r="EJ444" s="109">
        <f t="shared" si="448"/>
        <v>0</v>
      </c>
      <c r="EK444" s="3">
        <f t="shared" si="449"/>
        <v>408</v>
      </c>
      <c r="EL444" t="str">
        <f>+VLOOKUP(A444,'[1]Listado jugadores VALORES'!$A:$D,4,FALSE)</f>
        <v>Defensa</v>
      </c>
      <c r="EM444">
        <f>+VLOOKUP(EK444,Clubes!$A:$O,15,FALSE)</f>
        <v>2</v>
      </c>
      <c r="EN444">
        <f>+VLOOKUP(EK444,Clubes!$A:$M,13,FALSE)</f>
        <v>1</v>
      </c>
      <c r="EO444">
        <f t="shared" si="391"/>
        <v>2</v>
      </c>
      <c r="EP444">
        <f t="shared" si="392"/>
        <v>2</v>
      </c>
      <c r="EQ444">
        <f t="shared" si="393"/>
        <v>0</v>
      </c>
      <c r="ER444">
        <f t="shared" si="394"/>
        <v>0</v>
      </c>
      <c r="ES444">
        <f t="shared" si="395"/>
        <v>0</v>
      </c>
      <c r="ET444">
        <f t="shared" si="396"/>
        <v>0</v>
      </c>
      <c r="EU444">
        <f t="shared" si="397"/>
        <v>0</v>
      </c>
      <c r="EV444">
        <f t="shared" si="398"/>
        <v>0</v>
      </c>
      <c r="EW444">
        <f t="shared" si="399"/>
        <v>-1</v>
      </c>
      <c r="EX444">
        <f t="shared" si="400"/>
        <v>0</v>
      </c>
      <c r="EY444">
        <f t="shared" si="401"/>
        <v>0</v>
      </c>
      <c r="EZ444">
        <f t="shared" si="402"/>
        <v>0</v>
      </c>
      <c r="FA444">
        <f t="shared" si="403"/>
        <v>0</v>
      </c>
      <c r="FB444">
        <f t="shared" si="404"/>
        <v>1</v>
      </c>
      <c r="FC444">
        <f t="shared" si="405"/>
        <v>4</v>
      </c>
    </row>
    <row r="445" spans="1:159">
      <c r="A445" s="139">
        <v>303</v>
      </c>
      <c r="B445" s="144" t="s">
        <v>678</v>
      </c>
      <c r="C445" s="144">
        <v>4</v>
      </c>
      <c r="D445">
        <v>1</v>
      </c>
      <c r="E445" s="5">
        <v>8</v>
      </c>
      <c r="F445" s="5">
        <v>43</v>
      </c>
      <c r="G445" s="5">
        <v>2</v>
      </c>
      <c r="K445" s="109">
        <f t="shared" si="428"/>
        <v>0</v>
      </c>
      <c r="M445" s="109">
        <f t="shared" si="429"/>
        <v>0</v>
      </c>
      <c r="X445" s="109">
        <f t="shared" si="430"/>
        <v>0</v>
      </c>
      <c r="AI445" s="109">
        <f t="shared" si="431"/>
        <v>0</v>
      </c>
      <c r="AT445" s="109">
        <f t="shared" si="432"/>
        <v>0</v>
      </c>
      <c r="BA445" s="109">
        <f t="shared" si="433"/>
        <v>0</v>
      </c>
      <c r="BB445" s="113"/>
      <c r="BC445" s="113"/>
      <c r="BD445" s="113"/>
      <c r="BE445" s="113"/>
      <c r="BF445" s="113"/>
      <c r="BG445" s="113"/>
      <c r="BH445" s="113"/>
      <c r="BI445" s="113"/>
      <c r="BJ445" s="113"/>
      <c r="BK445" s="113"/>
      <c r="BL445" s="109">
        <f t="shared" si="434"/>
        <v>0</v>
      </c>
      <c r="BW445" s="109">
        <f t="shared" si="435"/>
        <v>0</v>
      </c>
      <c r="BZ445" s="109">
        <f t="shared" si="436"/>
        <v>0</v>
      </c>
      <c r="CA445" s="3"/>
      <c r="CB445" s="3"/>
      <c r="CC445" s="3"/>
      <c r="CD445" s="3"/>
      <c r="CE445" s="109">
        <f t="shared" si="437"/>
        <v>0</v>
      </c>
      <c r="CJ445" s="109">
        <f t="shared" si="438"/>
        <v>0</v>
      </c>
      <c r="CQ445" s="109">
        <f t="shared" si="439"/>
        <v>0</v>
      </c>
      <c r="CV445" s="109">
        <f t="shared" si="440"/>
        <v>0</v>
      </c>
      <c r="DA445" s="109">
        <f t="shared" si="441"/>
        <v>0</v>
      </c>
      <c r="DF445" s="109">
        <f t="shared" si="442"/>
        <v>0</v>
      </c>
      <c r="DK445" s="109">
        <f t="shared" si="443"/>
        <v>0</v>
      </c>
      <c r="DP445" s="109">
        <f t="shared" si="444"/>
        <v>0</v>
      </c>
      <c r="DU445" s="109">
        <f t="shared" si="445"/>
        <v>0</v>
      </c>
      <c r="DZ445" s="109">
        <f t="shared" si="446"/>
        <v>0</v>
      </c>
      <c r="EE445" s="109">
        <f t="shared" si="447"/>
        <v>0</v>
      </c>
      <c r="EF445" s="3"/>
      <c r="EG445" s="3"/>
      <c r="EH445" s="3"/>
      <c r="EI445" s="3"/>
      <c r="EJ445" s="109">
        <f t="shared" si="448"/>
        <v>0</v>
      </c>
      <c r="EK445" s="3">
        <f t="shared" si="449"/>
        <v>408</v>
      </c>
      <c r="EL445" t="str">
        <f>+VLOOKUP(A445,'[1]Listado jugadores VALORES'!$A:$D,4,FALSE)</f>
        <v>Defensa</v>
      </c>
      <c r="EM445">
        <f>+VLOOKUP(EK445,Clubes!$A:$O,15,FALSE)</f>
        <v>2</v>
      </c>
      <c r="EN445">
        <f>+VLOOKUP(EK445,Clubes!$A:$M,13,FALSE)</f>
        <v>1</v>
      </c>
      <c r="EO445">
        <f t="shared" si="391"/>
        <v>1</v>
      </c>
      <c r="EP445">
        <f t="shared" si="392"/>
        <v>0</v>
      </c>
      <c r="EQ445">
        <f t="shared" si="393"/>
        <v>0</v>
      </c>
      <c r="ER445">
        <f t="shared" si="394"/>
        <v>0</v>
      </c>
      <c r="ES445">
        <f t="shared" si="395"/>
        <v>0</v>
      </c>
      <c r="ET445">
        <f t="shared" si="396"/>
        <v>0</v>
      </c>
      <c r="EU445">
        <f t="shared" si="397"/>
        <v>0</v>
      </c>
      <c r="EV445">
        <f t="shared" si="398"/>
        <v>0</v>
      </c>
      <c r="EW445">
        <f t="shared" si="399"/>
        <v>0</v>
      </c>
      <c r="EX445">
        <f t="shared" si="400"/>
        <v>0</v>
      </c>
      <c r="EY445">
        <f t="shared" si="401"/>
        <v>0</v>
      </c>
      <c r="EZ445">
        <f t="shared" si="402"/>
        <v>0</v>
      </c>
      <c r="FA445">
        <f t="shared" si="403"/>
        <v>0</v>
      </c>
      <c r="FB445">
        <f t="shared" si="404"/>
        <v>0</v>
      </c>
      <c r="FC445">
        <f t="shared" si="405"/>
        <v>1</v>
      </c>
    </row>
    <row r="446" spans="1:159">
      <c r="A446" s="146">
        <v>320</v>
      </c>
      <c r="B446" s="144" t="s">
        <v>679</v>
      </c>
      <c r="C446" s="144">
        <v>4</v>
      </c>
      <c r="D446">
        <v>1</v>
      </c>
      <c r="E446" s="5">
        <v>8</v>
      </c>
      <c r="F446" s="5">
        <v>43</v>
      </c>
      <c r="G446" s="5">
        <v>1</v>
      </c>
      <c r="H446" s="5">
        <f>45+22</f>
        <v>67</v>
      </c>
      <c r="K446" s="109">
        <f t="shared" si="428"/>
        <v>0</v>
      </c>
      <c r="M446" s="109">
        <f t="shared" si="429"/>
        <v>0</v>
      </c>
      <c r="X446" s="109">
        <f t="shared" si="430"/>
        <v>0</v>
      </c>
      <c r="AI446" s="109">
        <f t="shared" si="431"/>
        <v>0</v>
      </c>
      <c r="AT446" s="109">
        <f t="shared" si="432"/>
        <v>0</v>
      </c>
      <c r="BA446" s="109">
        <f t="shared" si="433"/>
        <v>0</v>
      </c>
      <c r="BB446" s="113"/>
      <c r="BC446" s="113"/>
      <c r="BD446" s="113"/>
      <c r="BE446" s="113"/>
      <c r="BF446" s="113"/>
      <c r="BG446" s="113"/>
      <c r="BH446" s="113"/>
      <c r="BI446" s="113"/>
      <c r="BJ446" s="113"/>
      <c r="BK446" s="113"/>
      <c r="BL446" s="109">
        <f t="shared" si="434"/>
        <v>0</v>
      </c>
      <c r="BW446" s="109">
        <f t="shared" si="435"/>
        <v>0</v>
      </c>
      <c r="BZ446" s="109">
        <f t="shared" si="436"/>
        <v>0</v>
      </c>
      <c r="CA446" s="3"/>
      <c r="CB446" s="3"/>
      <c r="CC446" s="3"/>
      <c r="CD446" s="3"/>
      <c r="CE446" s="109">
        <f t="shared" si="437"/>
        <v>0</v>
      </c>
      <c r="CJ446" s="109">
        <f t="shared" si="438"/>
        <v>0</v>
      </c>
      <c r="CQ446" s="109">
        <f t="shared" si="439"/>
        <v>0</v>
      </c>
      <c r="CV446" s="109">
        <f t="shared" si="440"/>
        <v>0</v>
      </c>
      <c r="DA446" s="109">
        <f t="shared" si="441"/>
        <v>0</v>
      </c>
      <c r="DF446" s="109">
        <f t="shared" si="442"/>
        <v>0</v>
      </c>
      <c r="DK446" s="109">
        <f t="shared" si="443"/>
        <v>0</v>
      </c>
      <c r="DP446" s="109">
        <f t="shared" si="444"/>
        <v>0</v>
      </c>
      <c r="DU446" s="109">
        <f t="shared" si="445"/>
        <v>0</v>
      </c>
      <c r="DZ446" s="109">
        <f t="shared" si="446"/>
        <v>0</v>
      </c>
      <c r="EE446" s="109">
        <f t="shared" si="447"/>
        <v>0</v>
      </c>
      <c r="EF446" s="3"/>
      <c r="EG446" s="3"/>
      <c r="EH446" s="3"/>
      <c r="EI446" s="3"/>
      <c r="EJ446" s="109">
        <f t="shared" si="448"/>
        <v>0</v>
      </c>
      <c r="EK446" s="3">
        <f t="shared" si="449"/>
        <v>408</v>
      </c>
      <c r="EL446" t="str">
        <f>+VLOOKUP(A446,'[1]Listado jugadores VALORES'!$A:$D,4,FALSE)</f>
        <v>Volante</v>
      </c>
      <c r="EM446">
        <f>+VLOOKUP(EK446,Clubes!$A:$O,15,FALSE)</f>
        <v>2</v>
      </c>
      <c r="EN446">
        <f>+VLOOKUP(EK446,Clubes!$A:$M,13,FALSE)</f>
        <v>1</v>
      </c>
      <c r="EO446">
        <f t="shared" si="391"/>
        <v>2</v>
      </c>
      <c r="EP446">
        <f t="shared" si="392"/>
        <v>2</v>
      </c>
      <c r="EQ446">
        <f t="shared" si="393"/>
        <v>0</v>
      </c>
      <c r="ER446">
        <f t="shared" si="394"/>
        <v>0</v>
      </c>
      <c r="ES446">
        <f t="shared" si="395"/>
        <v>0</v>
      </c>
      <c r="ET446">
        <f t="shared" si="396"/>
        <v>0</v>
      </c>
      <c r="EU446">
        <f t="shared" si="397"/>
        <v>0</v>
      </c>
      <c r="EV446">
        <f t="shared" si="398"/>
        <v>0</v>
      </c>
      <c r="EW446">
        <f t="shared" si="399"/>
        <v>0</v>
      </c>
      <c r="EX446">
        <f t="shared" si="400"/>
        <v>0</v>
      </c>
      <c r="EY446">
        <f t="shared" si="401"/>
        <v>0</v>
      </c>
      <c r="EZ446">
        <f t="shared" si="402"/>
        <v>0</v>
      </c>
      <c r="FA446">
        <f t="shared" si="403"/>
        <v>0</v>
      </c>
      <c r="FB446">
        <f t="shared" si="404"/>
        <v>1</v>
      </c>
      <c r="FC446">
        <f t="shared" si="405"/>
        <v>5</v>
      </c>
    </row>
    <row r="447" spans="1:159">
      <c r="A447" s="139">
        <v>1897</v>
      </c>
      <c r="B447" s="144" t="s">
        <v>680</v>
      </c>
      <c r="C447" s="144">
        <v>4</v>
      </c>
      <c r="D447">
        <v>1</v>
      </c>
      <c r="E447" s="5">
        <v>8</v>
      </c>
      <c r="F447" s="5">
        <v>43</v>
      </c>
      <c r="G447" s="5">
        <v>1</v>
      </c>
      <c r="H447" s="5">
        <v>90</v>
      </c>
      <c r="K447" s="109">
        <f t="shared" si="428"/>
        <v>0</v>
      </c>
      <c r="M447" s="109">
        <f t="shared" si="429"/>
        <v>0</v>
      </c>
      <c r="X447" s="109">
        <f t="shared" si="430"/>
        <v>0</v>
      </c>
      <c r="AI447" s="109">
        <f t="shared" si="431"/>
        <v>0</v>
      </c>
      <c r="AT447" s="109">
        <f t="shared" si="432"/>
        <v>0</v>
      </c>
      <c r="BA447" s="109">
        <f t="shared" si="433"/>
        <v>0</v>
      </c>
      <c r="BB447" s="113"/>
      <c r="BC447" s="113"/>
      <c r="BD447" s="113"/>
      <c r="BE447" s="113"/>
      <c r="BF447" s="113"/>
      <c r="BG447" s="113"/>
      <c r="BH447" s="113"/>
      <c r="BI447" s="113"/>
      <c r="BJ447" s="113"/>
      <c r="BK447" s="113"/>
      <c r="BL447" s="109">
        <f t="shared" si="434"/>
        <v>0</v>
      </c>
      <c r="BW447" s="109">
        <f t="shared" si="435"/>
        <v>0</v>
      </c>
      <c r="BZ447" s="109">
        <f t="shared" si="436"/>
        <v>0</v>
      </c>
      <c r="CA447" s="3"/>
      <c r="CB447" s="3"/>
      <c r="CC447" s="3"/>
      <c r="CD447" s="3"/>
      <c r="CE447" s="109">
        <f t="shared" si="437"/>
        <v>0</v>
      </c>
      <c r="CJ447" s="109">
        <f t="shared" si="438"/>
        <v>0</v>
      </c>
      <c r="CQ447" s="109">
        <f t="shared" si="439"/>
        <v>0</v>
      </c>
      <c r="CV447" s="109">
        <f t="shared" si="440"/>
        <v>0</v>
      </c>
      <c r="DA447" s="109">
        <f t="shared" si="441"/>
        <v>0</v>
      </c>
      <c r="DF447" s="109">
        <f t="shared" si="442"/>
        <v>0</v>
      </c>
      <c r="DK447" s="109">
        <f t="shared" si="443"/>
        <v>0</v>
      </c>
      <c r="DP447" s="109">
        <f t="shared" si="444"/>
        <v>0</v>
      </c>
      <c r="DU447" s="109">
        <f t="shared" si="445"/>
        <v>0</v>
      </c>
      <c r="DZ447" s="109">
        <f t="shared" si="446"/>
        <v>0</v>
      </c>
      <c r="EE447" s="109">
        <f t="shared" si="447"/>
        <v>0</v>
      </c>
      <c r="EF447" s="3"/>
      <c r="EG447" s="3"/>
      <c r="EH447" s="3"/>
      <c r="EI447" s="3"/>
      <c r="EJ447" s="109">
        <f t="shared" si="448"/>
        <v>0</v>
      </c>
      <c r="EK447" s="3">
        <f t="shared" si="449"/>
        <v>408</v>
      </c>
      <c r="EL447" t="str">
        <f>+VLOOKUP(A447,'[1]Listado jugadores VALORES'!$A:$D,4,FALSE)</f>
        <v>Defensa</v>
      </c>
      <c r="EM447">
        <f>+VLOOKUP(EK447,Clubes!$A:$O,15,FALSE)</f>
        <v>2</v>
      </c>
      <c r="EN447">
        <f>+VLOOKUP(EK447,Clubes!$A:$M,13,FALSE)</f>
        <v>1</v>
      </c>
      <c r="EO447">
        <f t="shared" si="391"/>
        <v>2</v>
      </c>
      <c r="EP447">
        <f t="shared" si="392"/>
        <v>2</v>
      </c>
      <c r="EQ447">
        <f t="shared" si="393"/>
        <v>0</v>
      </c>
      <c r="ER447">
        <f t="shared" si="394"/>
        <v>0</v>
      </c>
      <c r="ES447">
        <f t="shared" si="395"/>
        <v>0</v>
      </c>
      <c r="ET447">
        <f t="shared" si="396"/>
        <v>0</v>
      </c>
      <c r="EU447">
        <f t="shared" si="397"/>
        <v>0</v>
      </c>
      <c r="EV447">
        <f t="shared" si="398"/>
        <v>0</v>
      </c>
      <c r="EW447">
        <f t="shared" si="399"/>
        <v>-1</v>
      </c>
      <c r="EX447">
        <f t="shared" si="400"/>
        <v>0</v>
      </c>
      <c r="EY447">
        <f t="shared" si="401"/>
        <v>0</v>
      </c>
      <c r="EZ447">
        <f t="shared" si="402"/>
        <v>0</v>
      </c>
      <c r="FA447">
        <f t="shared" si="403"/>
        <v>0</v>
      </c>
      <c r="FB447">
        <f t="shared" si="404"/>
        <v>1</v>
      </c>
      <c r="FC447">
        <f t="shared" si="405"/>
        <v>4</v>
      </c>
    </row>
    <row r="448" spans="1:159">
      <c r="A448" s="162">
        <v>348</v>
      </c>
      <c r="B448" s="144" t="s">
        <v>811</v>
      </c>
      <c r="C448" s="144">
        <v>4</v>
      </c>
      <c r="D448">
        <v>1</v>
      </c>
      <c r="E448" s="5">
        <v>8</v>
      </c>
      <c r="F448" s="5">
        <v>43</v>
      </c>
      <c r="G448" s="5">
        <v>2</v>
      </c>
      <c r="K448" s="109">
        <f t="shared" si="428"/>
        <v>0</v>
      </c>
      <c r="M448" s="109">
        <f t="shared" si="429"/>
        <v>0</v>
      </c>
      <c r="X448" s="109">
        <f t="shared" si="430"/>
        <v>0</v>
      </c>
      <c r="AI448" s="109">
        <f t="shared" si="431"/>
        <v>0</v>
      </c>
      <c r="AT448" s="109">
        <f t="shared" si="432"/>
        <v>0</v>
      </c>
      <c r="BA448" s="109">
        <f t="shared" si="433"/>
        <v>0</v>
      </c>
      <c r="BB448" s="113"/>
      <c r="BC448" s="113"/>
      <c r="BD448" s="113"/>
      <c r="BE448" s="113"/>
      <c r="BF448" s="113"/>
      <c r="BG448" s="113"/>
      <c r="BH448" s="113"/>
      <c r="BI448" s="113"/>
      <c r="BJ448" s="113"/>
      <c r="BK448" s="113"/>
      <c r="BL448" s="109">
        <f t="shared" si="434"/>
        <v>0</v>
      </c>
      <c r="BW448" s="109">
        <f t="shared" si="435"/>
        <v>0</v>
      </c>
      <c r="BZ448" s="109">
        <f t="shared" si="436"/>
        <v>0</v>
      </c>
      <c r="CA448" s="3"/>
      <c r="CB448" s="3"/>
      <c r="CC448" s="3"/>
      <c r="CD448" s="3"/>
      <c r="CE448" s="109">
        <f t="shared" si="437"/>
        <v>0</v>
      </c>
      <c r="CJ448" s="109">
        <f t="shared" si="438"/>
        <v>0</v>
      </c>
      <c r="CQ448" s="109">
        <f t="shared" si="439"/>
        <v>0</v>
      </c>
      <c r="CV448" s="109">
        <f t="shared" si="440"/>
        <v>0</v>
      </c>
      <c r="DA448" s="109">
        <f t="shared" si="441"/>
        <v>0</v>
      </c>
      <c r="DF448" s="109">
        <f t="shared" si="442"/>
        <v>0</v>
      </c>
      <c r="DK448" s="109">
        <f t="shared" si="443"/>
        <v>0</v>
      </c>
      <c r="DP448" s="109">
        <f t="shared" si="444"/>
        <v>0</v>
      </c>
      <c r="DU448" s="109">
        <f t="shared" si="445"/>
        <v>0</v>
      </c>
      <c r="DZ448" s="109">
        <f t="shared" si="446"/>
        <v>0</v>
      </c>
      <c r="EE448" s="109">
        <f t="shared" si="447"/>
        <v>0</v>
      </c>
      <c r="EF448" s="3"/>
      <c r="EG448" s="3"/>
      <c r="EH448" s="3"/>
      <c r="EI448" s="3"/>
      <c r="EJ448" s="109">
        <f t="shared" si="448"/>
        <v>0</v>
      </c>
      <c r="EK448" s="3">
        <f t="shared" si="449"/>
        <v>408</v>
      </c>
      <c r="EL448" t="str">
        <f>+VLOOKUP(A448,'[1]Listado jugadores VALORES'!$A:$D,4,FALSE)</f>
        <v>Delantero</v>
      </c>
      <c r="EM448">
        <f>+VLOOKUP(EK448,Clubes!$A:$O,15,FALSE)</f>
        <v>2</v>
      </c>
      <c r="EN448">
        <f>+VLOOKUP(EK448,Clubes!$A:$M,13,FALSE)</f>
        <v>1</v>
      </c>
      <c r="EO448">
        <f t="shared" si="391"/>
        <v>1</v>
      </c>
      <c r="EP448">
        <f t="shared" si="392"/>
        <v>0</v>
      </c>
      <c r="EQ448">
        <f t="shared" si="393"/>
        <v>0</v>
      </c>
      <c r="ER448">
        <f t="shared" si="394"/>
        <v>0</v>
      </c>
      <c r="ES448">
        <f t="shared" si="395"/>
        <v>0</v>
      </c>
      <c r="ET448">
        <f t="shared" si="396"/>
        <v>0</v>
      </c>
      <c r="EU448">
        <f t="shared" si="397"/>
        <v>0</v>
      </c>
      <c r="EV448">
        <f t="shared" si="398"/>
        <v>0</v>
      </c>
      <c r="EW448">
        <f t="shared" si="399"/>
        <v>0</v>
      </c>
      <c r="EX448">
        <f t="shared" si="400"/>
        <v>0</v>
      </c>
      <c r="EY448">
        <f t="shared" si="401"/>
        <v>0</v>
      </c>
      <c r="EZ448">
        <f t="shared" si="402"/>
        <v>0</v>
      </c>
      <c r="FA448">
        <f t="shared" si="403"/>
        <v>0</v>
      </c>
      <c r="FB448">
        <f t="shared" si="404"/>
        <v>0</v>
      </c>
      <c r="FC448">
        <f t="shared" si="405"/>
        <v>1</v>
      </c>
    </row>
    <row r="449" spans="1:159">
      <c r="A449" s="139">
        <v>875</v>
      </c>
      <c r="B449" s="144" t="s">
        <v>682</v>
      </c>
      <c r="C449" s="144">
        <v>4</v>
      </c>
      <c r="D449">
        <v>1</v>
      </c>
      <c r="E449" s="5">
        <v>8</v>
      </c>
      <c r="F449" s="5">
        <v>43</v>
      </c>
      <c r="G449" s="5">
        <v>3</v>
      </c>
      <c r="K449" s="109">
        <f t="shared" si="428"/>
        <v>0</v>
      </c>
      <c r="M449" s="109">
        <f t="shared" si="429"/>
        <v>0</v>
      </c>
      <c r="X449" s="109">
        <f t="shared" si="430"/>
        <v>0</v>
      </c>
      <c r="AI449" s="109">
        <f t="shared" si="431"/>
        <v>0</v>
      </c>
      <c r="AT449" s="109">
        <f t="shared" si="432"/>
        <v>0</v>
      </c>
      <c r="BA449" s="109">
        <f t="shared" si="433"/>
        <v>0</v>
      </c>
      <c r="BB449" s="113"/>
      <c r="BC449" s="113"/>
      <c r="BD449" s="113"/>
      <c r="BE449" s="113"/>
      <c r="BF449" s="113"/>
      <c r="BG449" s="113"/>
      <c r="BH449" s="113"/>
      <c r="BI449" s="113"/>
      <c r="BJ449" s="113"/>
      <c r="BK449" s="113"/>
      <c r="BL449" s="109">
        <f t="shared" si="434"/>
        <v>0</v>
      </c>
      <c r="BW449" s="109">
        <f t="shared" si="435"/>
        <v>0</v>
      </c>
      <c r="BZ449" s="109">
        <f t="shared" si="436"/>
        <v>0</v>
      </c>
      <c r="CA449" s="3"/>
      <c r="CB449" s="3"/>
      <c r="CC449" s="3"/>
      <c r="CD449" s="3"/>
      <c r="CE449" s="109">
        <f t="shared" si="437"/>
        <v>0</v>
      </c>
      <c r="CJ449" s="109">
        <f t="shared" si="438"/>
        <v>0</v>
      </c>
      <c r="CQ449" s="109">
        <f t="shared" si="439"/>
        <v>0</v>
      </c>
      <c r="CV449" s="109">
        <f t="shared" si="440"/>
        <v>0</v>
      </c>
      <c r="DA449" s="109">
        <f t="shared" si="441"/>
        <v>0</v>
      </c>
      <c r="DF449" s="109">
        <f t="shared" si="442"/>
        <v>0</v>
      </c>
      <c r="DK449" s="109">
        <f t="shared" si="443"/>
        <v>0</v>
      </c>
      <c r="DP449" s="109">
        <f t="shared" si="444"/>
        <v>0</v>
      </c>
      <c r="DU449" s="109">
        <f t="shared" si="445"/>
        <v>0</v>
      </c>
      <c r="DZ449" s="109">
        <f t="shared" si="446"/>
        <v>0</v>
      </c>
      <c r="EE449" s="109">
        <f t="shared" si="447"/>
        <v>0</v>
      </c>
      <c r="EF449" s="3"/>
      <c r="EG449" s="3"/>
      <c r="EH449" s="3"/>
      <c r="EI449" s="3"/>
      <c r="EJ449" s="109">
        <f t="shared" si="448"/>
        <v>0</v>
      </c>
      <c r="EK449" s="3">
        <f t="shared" si="449"/>
        <v>408</v>
      </c>
      <c r="EL449" t="str">
        <f>+VLOOKUP(A449,'[1]Listado jugadores VALORES'!$A:$D,4,FALSE)</f>
        <v>Volante</v>
      </c>
      <c r="EM449">
        <f>+VLOOKUP(EK449,Clubes!$A:$O,15,FALSE)</f>
        <v>2</v>
      </c>
      <c r="EN449">
        <f>+VLOOKUP(EK449,Clubes!$A:$M,13,FALSE)</f>
        <v>1</v>
      </c>
      <c r="EO449">
        <f t="shared" si="391"/>
        <v>0</v>
      </c>
      <c r="EP449">
        <f t="shared" si="392"/>
        <v>0</v>
      </c>
      <c r="EQ449">
        <f t="shared" si="393"/>
        <v>0</v>
      </c>
      <c r="ER449">
        <f t="shared" si="394"/>
        <v>0</v>
      </c>
      <c r="ES449">
        <f t="shared" si="395"/>
        <v>0</v>
      </c>
      <c r="ET449">
        <f t="shared" si="396"/>
        <v>0</v>
      </c>
      <c r="EU449">
        <f t="shared" si="397"/>
        <v>0</v>
      </c>
      <c r="EV449">
        <f t="shared" si="398"/>
        <v>0</v>
      </c>
      <c r="EW449">
        <f t="shared" si="399"/>
        <v>0</v>
      </c>
      <c r="EX449">
        <f t="shared" si="400"/>
        <v>0</v>
      </c>
      <c r="EY449">
        <f t="shared" si="401"/>
        <v>0</v>
      </c>
      <c r="EZ449">
        <f t="shared" si="402"/>
        <v>0</v>
      </c>
      <c r="FA449">
        <f t="shared" si="403"/>
        <v>0</v>
      </c>
      <c r="FB449">
        <f t="shared" si="404"/>
        <v>0</v>
      </c>
      <c r="FC449">
        <f t="shared" si="405"/>
        <v>0</v>
      </c>
    </row>
    <row r="450" spans="1:159">
      <c r="A450" s="139">
        <v>390</v>
      </c>
      <c r="B450" s="144" t="s">
        <v>683</v>
      </c>
      <c r="C450" s="144">
        <v>4</v>
      </c>
      <c r="D450">
        <v>1</v>
      </c>
      <c r="E450" s="5">
        <v>8</v>
      </c>
      <c r="F450" s="5">
        <v>43</v>
      </c>
      <c r="G450" s="5">
        <v>3</v>
      </c>
      <c r="K450" s="109">
        <f t="shared" si="428"/>
        <v>0</v>
      </c>
      <c r="M450" s="109">
        <f t="shared" si="429"/>
        <v>0</v>
      </c>
      <c r="X450" s="109">
        <f t="shared" si="430"/>
        <v>0</v>
      </c>
      <c r="AI450" s="109">
        <f t="shared" si="431"/>
        <v>0</v>
      </c>
      <c r="AT450" s="109">
        <f t="shared" si="432"/>
        <v>0</v>
      </c>
      <c r="BA450" s="109">
        <f t="shared" si="433"/>
        <v>0</v>
      </c>
      <c r="BB450" s="113"/>
      <c r="BC450" s="113"/>
      <c r="BD450" s="113"/>
      <c r="BE450" s="113"/>
      <c r="BF450" s="113"/>
      <c r="BG450" s="113"/>
      <c r="BH450" s="113"/>
      <c r="BI450" s="113"/>
      <c r="BJ450" s="113"/>
      <c r="BK450" s="113"/>
      <c r="BL450" s="109">
        <f t="shared" si="434"/>
        <v>0</v>
      </c>
      <c r="BW450" s="109">
        <f t="shared" si="435"/>
        <v>0</v>
      </c>
      <c r="BZ450" s="109">
        <f t="shared" si="436"/>
        <v>0</v>
      </c>
      <c r="CA450" s="3"/>
      <c r="CB450" s="3"/>
      <c r="CC450" s="3"/>
      <c r="CD450" s="3"/>
      <c r="CE450" s="109">
        <f t="shared" si="437"/>
        <v>0</v>
      </c>
      <c r="CJ450" s="109">
        <f t="shared" si="438"/>
        <v>0</v>
      </c>
      <c r="CQ450" s="109">
        <f t="shared" si="439"/>
        <v>0</v>
      </c>
      <c r="CV450" s="109">
        <f t="shared" si="440"/>
        <v>0</v>
      </c>
      <c r="DA450" s="109">
        <f t="shared" si="441"/>
        <v>0</v>
      </c>
      <c r="DF450" s="109">
        <f t="shared" si="442"/>
        <v>0</v>
      </c>
      <c r="DK450" s="109">
        <f t="shared" si="443"/>
        <v>0</v>
      </c>
      <c r="DP450" s="109">
        <f t="shared" si="444"/>
        <v>0</v>
      </c>
      <c r="DU450" s="109">
        <f t="shared" si="445"/>
        <v>0</v>
      </c>
      <c r="DZ450" s="109">
        <f t="shared" si="446"/>
        <v>0</v>
      </c>
      <c r="EE450" s="109">
        <f t="shared" si="447"/>
        <v>0</v>
      </c>
      <c r="EF450" s="3"/>
      <c r="EG450" s="3"/>
      <c r="EH450" s="3"/>
      <c r="EI450" s="3"/>
      <c r="EJ450" s="109">
        <f t="shared" si="448"/>
        <v>0</v>
      </c>
      <c r="EK450" s="3">
        <f t="shared" si="449"/>
        <v>408</v>
      </c>
      <c r="EL450" t="str">
        <f>+VLOOKUP(A450,'[1]Listado jugadores VALORES'!$A:$D,4,FALSE)</f>
        <v>Defensa</v>
      </c>
      <c r="EM450">
        <f>+VLOOKUP(EK450,Clubes!$A:$O,15,FALSE)</f>
        <v>2</v>
      </c>
      <c r="EN450">
        <f>+VLOOKUP(EK450,Clubes!$A:$M,13,FALSE)</f>
        <v>1</v>
      </c>
      <c r="EO450">
        <f t="shared" si="391"/>
        <v>0</v>
      </c>
      <c r="EP450">
        <f t="shared" si="392"/>
        <v>0</v>
      </c>
      <c r="EQ450">
        <f t="shared" si="393"/>
        <v>0</v>
      </c>
      <c r="ER450">
        <f t="shared" si="394"/>
        <v>0</v>
      </c>
      <c r="ES450">
        <f t="shared" si="395"/>
        <v>0</v>
      </c>
      <c r="ET450">
        <f t="shared" si="396"/>
        <v>0</v>
      </c>
      <c r="EU450">
        <f t="shared" si="397"/>
        <v>0</v>
      </c>
      <c r="EV450">
        <f t="shared" si="398"/>
        <v>0</v>
      </c>
      <c r="EW450">
        <f t="shared" si="399"/>
        <v>0</v>
      </c>
      <c r="EX450">
        <f t="shared" si="400"/>
        <v>0</v>
      </c>
      <c r="EY450">
        <f t="shared" si="401"/>
        <v>0</v>
      </c>
      <c r="EZ450">
        <f t="shared" si="402"/>
        <v>0</v>
      </c>
      <c r="FA450">
        <f t="shared" si="403"/>
        <v>0</v>
      </c>
      <c r="FB450">
        <f t="shared" si="404"/>
        <v>0</v>
      </c>
      <c r="FC450">
        <f t="shared" si="405"/>
        <v>0</v>
      </c>
    </row>
    <row r="451" spans="1:159">
      <c r="A451" s="139">
        <v>1898</v>
      </c>
      <c r="B451" s="144" t="s">
        <v>684</v>
      </c>
      <c r="C451" s="144">
        <v>4</v>
      </c>
      <c r="D451">
        <v>1</v>
      </c>
      <c r="E451" s="5">
        <v>8</v>
      </c>
      <c r="F451" s="5">
        <v>43</v>
      </c>
      <c r="G451" s="5">
        <v>3</v>
      </c>
      <c r="K451" s="109">
        <f t="shared" si="428"/>
        <v>0</v>
      </c>
      <c r="M451" s="109">
        <f t="shared" si="429"/>
        <v>0</v>
      </c>
      <c r="X451" s="109">
        <f t="shared" si="430"/>
        <v>0</v>
      </c>
      <c r="AI451" s="109">
        <f t="shared" si="431"/>
        <v>0</v>
      </c>
      <c r="AT451" s="109">
        <f t="shared" si="432"/>
        <v>0</v>
      </c>
      <c r="BA451" s="109">
        <f t="shared" si="433"/>
        <v>0</v>
      </c>
      <c r="BB451" s="113"/>
      <c r="BC451" s="113"/>
      <c r="BD451" s="113"/>
      <c r="BE451" s="113"/>
      <c r="BF451" s="113"/>
      <c r="BG451" s="113"/>
      <c r="BH451" s="113"/>
      <c r="BI451" s="113"/>
      <c r="BJ451" s="113"/>
      <c r="BK451" s="113"/>
      <c r="BL451" s="109">
        <f t="shared" si="434"/>
        <v>0</v>
      </c>
      <c r="BW451" s="109">
        <f t="shared" si="435"/>
        <v>0</v>
      </c>
      <c r="BZ451" s="109">
        <f t="shared" si="436"/>
        <v>0</v>
      </c>
      <c r="CA451" s="3"/>
      <c r="CB451" s="3"/>
      <c r="CC451" s="3"/>
      <c r="CD451" s="3"/>
      <c r="CE451" s="109">
        <f t="shared" si="437"/>
        <v>0</v>
      </c>
      <c r="CJ451" s="109">
        <f t="shared" si="438"/>
        <v>0</v>
      </c>
      <c r="CQ451" s="109">
        <f t="shared" si="439"/>
        <v>0</v>
      </c>
      <c r="CV451" s="109">
        <f t="shared" si="440"/>
        <v>0</v>
      </c>
      <c r="DA451" s="109">
        <f t="shared" si="441"/>
        <v>0</v>
      </c>
      <c r="DF451" s="109">
        <f t="shared" si="442"/>
        <v>0</v>
      </c>
      <c r="DK451" s="109">
        <f t="shared" si="443"/>
        <v>0</v>
      </c>
      <c r="DP451" s="109">
        <f t="shared" si="444"/>
        <v>0</v>
      </c>
      <c r="DU451" s="109">
        <f t="shared" si="445"/>
        <v>0</v>
      </c>
      <c r="DZ451" s="109">
        <f t="shared" si="446"/>
        <v>0</v>
      </c>
      <c r="EE451" s="109">
        <f t="shared" si="447"/>
        <v>0</v>
      </c>
      <c r="EF451" s="3"/>
      <c r="EG451" s="3"/>
      <c r="EH451" s="3"/>
      <c r="EI451" s="3"/>
      <c r="EJ451" s="109">
        <f t="shared" si="448"/>
        <v>0</v>
      </c>
      <c r="EK451" s="3">
        <f t="shared" si="449"/>
        <v>408</v>
      </c>
      <c r="EL451" t="str">
        <f>+VLOOKUP(A451,'[1]Listado jugadores VALORES'!$A:$D,4,FALSE)</f>
        <v>Portero</v>
      </c>
      <c r="EM451">
        <f>+VLOOKUP(EK451,Clubes!$A:$O,15,FALSE)</f>
        <v>2</v>
      </c>
      <c r="EN451">
        <f>+VLOOKUP(EK451,Clubes!$A:$M,13,FALSE)</f>
        <v>1</v>
      </c>
      <c r="EO451">
        <f t="shared" si="391"/>
        <v>0</v>
      </c>
      <c r="EP451">
        <f t="shared" si="392"/>
        <v>0</v>
      </c>
      <c r="EQ451">
        <f t="shared" si="393"/>
        <v>0</v>
      </c>
      <c r="ER451">
        <f t="shared" si="394"/>
        <v>0</v>
      </c>
      <c r="ES451">
        <f t="shared" si="395"/>
        <v>0</v>
      </c>
      <c r="ET451">
        <f t="shared" si="396"/>
        <v>0</v>
      </c>
      <c r="EU451">
        <f t="shared" si="397"/>
        <v>0</v>
      </c>
      <c r="EV451">
        <f t="shared" si="398"/>
        <v>0</v>
      </c>
      <c r="EW451">
        <f t="shared" si="399"/>
        <v>0</v>
      </c>
      <c r="EX451">
        <f t="shared" si="400"/>
        <v>0</v>
      </c>
      <c r="EY451">
        <f t="shared" si="401"/>
        <v>0</v>
      </c>
      <c r="EZ451">
        <f t="shared" si="402"/>
        <v>0</v>
      </c>
      <c r="FA451">
        <f t="shared" si="403"/>
        <v>0</v>
      </c>
      <c r="FB451">
        <f t="shared" si="404"/>
        <v>0</v>
      </c>
      <c r="FC451">
        <f t="shared" si="405"/>
        <v>0</v>
      </c>
    </row>
    <row r="452" spans="1:159">
      <c r="A452" s="139">
        <v>983</v>
      </c>
      <c r="B452" s="144" t="s">
        <v>685</v>
      </c>
      <c r="C452" s="144">
        <v>4</v>
      </c>
      <c r="D452">
        <v>1</v>
      </c>
      <c r="E452" s="5">
        <v>8</v>
      </c>
      <c r="F452" s="5">
        <v>43</v>
      </c>
      <c r="G452" s="5">
        <v>3</v>
      </c>
      <c r="K452" s="109">
        <f t="shared" si="428"/>
        <v>0</v>
      </c>
      <c r="M452" s="109">
        <f t="shared" si="429"/>
        <v>0</v>
      </c>
      <c r="X452" s="109">
        <f t="shared" si="430"/>
        <v>0</v>
      </c>
      <c r="AI452" s="109">
        <f t="shared" si="431"/>
        <v>0</v>
      </c>
      <c r="AT452" s="109">
        <f t="shared" si="432"/>
        <v>0</v>
      </c>
      <c r="BA452" s="109">
        <f t="shared" si="433"/>
        <v>0</v>
      </c>
      <c r="BB452" s="113"/>
      <c r="BC452" s="113"/>
      <c r="BD452" s="113"/>
      <c r="BE452" s="113"/>
      <c r="BF452" s="113"/>
      <c r="BG452" s="113"/>
      <c r="BH452" s="113"/>
      <c r="BI452" s="113"/>
      <c r="BJ452" s="113"/>
      <c r="BK452" s="113"/>
      <c r="BL452" s="109">
        <f t="shared" si="434"/>
        <v>0</v>
      </c>
      <c r="BW452" s="109">
        <f t="shared" si="435"/>
        <v>0</v>
      </c>
      <c r="BZ452" s="109">
        <f t="shared" si="436"/>
        <v>0</v>
      </c>
      <c r="CA452" s="3"/>
      <c r="CB452" s="3"/>
      <c r="CC452" s="3"/>
      <c r="CD452" s="3"/>
      <c r="CE452" s="109">
        <f t="shared" si="437"/>
        <v>0</v>
      </c>
      <c r="CJ452" s="109">
        <f t="shared" si="438"/>
        <v>0</v>
      </c>
      <c r="CQ452" s="109">
        <f t="shared" si="439"/>
        <v>0</v>
      </c>
      <c r="CV452" s="109">
        <f t="shared" si="440"/>
        <v>0</v>
      </c>
      <c r="DA452" s="109">
        <f t="shared" si="441"/>
        <v>0</v>
      </c>
      <c r="DF452" s="109">
        <f t="shared" si="442"/>
        <v>0</v>
      </c>
      <c r="DK452" s="109">
        <f t="shared" si="443"/>
        <v>0</v>
      </c>
      <c r="DP452" s="109">
        <f t="shared" si="444"/>
        <v>0</v>
      </c>
      <c r="DU452" s="109">
        <f t="shared" si="445"/>
        <v>0</v>
      </c>
      <c r="DZ452" s="109">
        <f t="shared" si="446"/>
        <v>0</v>
      </c>
      <c r="EE452" s="109">
        <f t="shared" si="447"/>
        <v>0</v>
      </c>
      <c r="EF452" s="3"/>
      <c r="EG452" s="3"/>
      <c r="EH452" s="3"/>
      <c r="EI452" s="3"/>
      <c r="EJ452" s="109">
        <f t="shared" si="448"/>
        <v>0</v>
      </c>
      <c r="EK452" s="3">
        <f t="shared" si="449"/>
        <v>408</v>
      </c>
      <c r="EL452" t="str">
        <f>+VLOOKUP(A452,'[1]Listado jugadores VALORES'!$A:$D,4,FALSE)</f>
        <v>Volante</v>
      </c>
      <c r="EM452">
        <f>+VLOOKUP(EK452,Clubes!$A:$O,15,FALSE)</f>
        <v>2</v>
      </c>
      <c r="EN452">
        <f>+VLOOKUP(EK452,Clubes!$A:$M,13,FALSE)</f>
        <v>1</v>
      </c>
      <c r="EO452">
        <f t="shared" ref="EO452:EO515" si="450">IF(G452=1,2,IF(G452=2,1,0))</f>
        <v>0</v>
      </c>
      <c r="EP452">
        <f t="shared" ref="EP452:EP515" si="451">+IF(H452=0,0,IF(H452&gt;=60,2,IF(H452&lt;60,1)))</f>
        <v>0</v>
      </c>
      <c r="EQ452">
        <f t="shared" ref="EQ452:EQ515" si="452">+IF(K452=0,0,IF(K452=1,-1,-2))</f>
        <v>0</v>
      </c>
      <c r="ER452">
        <f t="shared" ref="ER452:ER515" si="453">IF(AND(M452=1,K452=0),-3,IF(AND(M452=1,K452=1),-3,0))</f>
        <v>0</v>
      </c>
      <c r="ES452">
        <f t="shared" ref="ES452:ES515" si="454">+IF(EL452="Portero",X452*7,IF(EL452="Defensa",X452*6,IF(EL452="Volante",X452*5,IF(EL452="Delantero",X452*4,0))))-CQ452</f>
        <v>0</v>
      </c>
      <c r="ET452">
        <f t="shared" ref="ET452:ET515" si="455">+IF(Y452=2,1,IF(Z452=2,1,IF(AA452=2,1,IF(AB452=2,1,IF(AC452=2,1,0)))))</f>
        <v>0</v>
      </c>
      <c r="EU452">
        <f t="shared" ref="EU452:EU515" si="456">+IF(EL452="Portero",BA452*5,IF(EL452="Defensa",BA452*4,IF(EL452="Volante",BA452*3,IF(EL452="Delantero",BA452*3,0))))</f>
        <v>0</v>
      </c>
      <c r="EV452">
        <f t="shared" ref="EV452:EV515" si="457">+IF(CE452&gt;0,CE452*-2,0)</f>
        <v>0</v>
      </c>
      <c r="EW452">
        <f t="shared" ref="EW452:EW515" si="458">+IF(AND(H452&gt;60,EM452=1,EL452="Portero"),-1,IF(AND(H452&gt;60,EM452=1,EL452="Defensa"),-1,IF(AND(H452&gt;60,EM452=2,EL452="Portero"),-1,IF(AND(H452&gt;60,EM452=2,EL452="Defensa"),-1,IF(AND(H452&gt;60,EM452&gt;2,EL452="Portero"),-2,IF(AND(H452&gt;60,EM452&gt;2,EL452="Defensa"),-2,0))))))</f>
        <v>0</v>
      </c>
      <c r="EX452">
        <f t="shared" ref="EX452:EX515" si="459">+IF(AND(EN452=1,DA452&gt;0,DB452&lt;4),-1,IF(AND(EN452=1,DA452&gt;0,DB452&gt;3),-2,IF(AND(EN452=2,DA452&gt;0,DB452&lt;4),-2,IF(AND(EN452=2,DA452&gt;0,DB452&gt;3),-3,IF(AND(EN452=3,DA452&gt;0,DB452&lt;4),-2,IF(AND(EN452=3,DA452&gt;0,DB452&gt;3),-3,0))))))</f>
        <v>0</v>
      </c>
      <c r="EY452">
        <f t="shared" ref="EY452:EY515" si="460">+IF(OR(EF452=1,EF452=2,EF452=3,EF452=4,EF452=5),4,0)+IF(OR(EG452=1,EG452=2,EG452=3,EG452=4,EG452=5),4,0)</f>
        <v>0</v>
      </c>
      <c r="EZ452">
        <f t="shared" ref="EZ452:EZ515" si="461">+IF(DK452&gt;0,DK452*-1,0)</f>
        <v>0</v>
      </c>
      <c r="FA452">
        <f t="shared" ref="FA452:FA515" si="462">+IF(AND(H452&gt;60,EM452=0,EL452="Portero"),3,IF(AND(H452&gt;60,EM452=0,EL452="Defensa"),2,IF(AND(H452&gt;60,EM452=0,EL452="Volante"),1,0)))</f>
        <v>0</v>
      </c>
      <c r="FB452">
        <f t="shared" ref="FB452:FB515" si="463">IF(AND(H452&gt;=60,EN452=1,D452=1),1,IF(AND(H452&gt;=60,EN452=1,D452=2),2,IF(AND(H452&gt;=60,EN452=3,D452=2),-1,IF(AND(H452&gt;=60,EN452=3,D452=1),-2,IF(AND(H452&lt;60,EN452=1,D452=1,X452&gt;0),1,IF(AND(H452&lt;60,EN452=1,D452=2,X452&gt;0),2,0))))))</f>
        <v>0</v>
      </c>
      <c r="FC452">
        <f t="shared" ref="FC452:FC515" si="464">SUM(EO452:FB452)</f>
        <v>0</v>
      </c>
    </row>
    <row r="453" spans="1:159">
      <c r="A453" s="145">
        <v>996</v>
      </c>
      <c r="B453" t="s">
        <v>686</v>
      </c>
      <c r="C453" s="144">
        <v>4</v>
      </c>
      <c r="D453">
        <v>1</v>
      </c>
      <c r="E453" s="5">
        <v>8</v>
      </c>
      <c r="F453" s="5">
        <v>43</v>
      </c>
      <c r="G453" s="5">
        <v>3</v>
      </c>
      <c r="K453" s="109">
        <f t="shared" si="428"/>
        <v>0</v>
      </c>
      <c r="M453" s="109">
        <f t="shared" si="429"/>
        <v>0</v>
      </c>
      <c r="X453" s="109">
        <f t="shared" si="430"/>
        <v>0</v>
      </c>
      <c r="AI453" s="109">
        <f t="shared" si="431"/>
        <v>0</v>
      </c>
      <c r="AT453" s="109">
        <f t="shared" si="432"/>
        <v>0</v>
      </c>
      <c r="BA453" s="109">
        <f t="shared" si="433"/>
        <v>0</v>
      </c>
      <c r="BB453" s="113"/>
      <c r="BC453" s="113"/>
      <c r="BD453" s="113"/>
      <c r="BE453" s="113"/>
      <c r="BF453" s="113"/>
      <c r="BG453" s="113"/>
      <c r="BH453" s="113"/>
      <c r="BI453" s="113"/>
      <c r="BJ453" s="113"/>
      <c r="BK453" s="113"/>
      <c r="BL453" s="109">
        <f t="shared" si="434"/>
        <v>0</v>
      </c>
      <c r="BW453" s="109">
        <f t="shared" si="435"/>
        <v>0</v>
      </c>
      <c r="BZ453" s="109">
        <f t="shared" si="436"/>
        <v>0</v>
      </c>
      <c r="CA453" s="3"/>
      <c r="CB453" s="3"/>
      <c r="CC453" s="3"/>
      <c r="CD453" s="3"/>
      <c r="CE453" s="109">
        <f t="shared" si="437"/>
        <v>0</v>
      </c>
      <c r="CJ453" s="109">
        <f t="shared" si="438"/>
        <v>0</v>
      </c>
      <c r="CQ453" s="109">
        <f t="shared" si="439"/>
        <v>0</v>
      </c>
      <c r="CV453" s="109">
        <f t="shared" si="440"/>
        <v>0</v>
      </c>
      <c r="DA453" s="109">
        <f t="shared" si="441"/>
        <v>0</v>
      </c>
      <c r="DF453" s="109">
        <f t="shared" si="442"/>
        <v>0</v>
      </c>
      <c r="DK453" s="109">
        <f t="shared" si="443"/>
        <v>0</v>
      </c>
      <c r="DP453" s="109">
        <f t="shared" si="444"/>
        <v>0</v>
      </c>
      <c r="DU453" s="109">
        <f t="shared" si="445"/>
        <v>0</v>
      </c>
      <c r="DZ453" s="109">
        <f t="shared" si="446"/>
        <v>0</v>
      </c>
      <c r="EE453" s="109">
        <f t="shared" si="447"/>
        <v>0</v>
      </c>
      <c r="EF453" s="3"/>
      <c r="EG453" s="3"/>
      <c r="EH453" s="3"/>
      <c r="EI453" s="3"/>
      <c r="EJ453" s="109">
        <f t="shared" si="448"/>
        <v>0</v>
      </c>
      <c r="EK453" s="3">
        <f t="shared" si="449"/>
        <v>408</v>
      </c>
      <c r="EL453" t="str">
        <f>+VLOOKUP(A453,'[1]Listado jugadores VALORES'!$A:$D,4,FALSE)</f>
        <v>Portero</v>
      </c>
      <c r="EM453">
        <f>+VLOOKUP(EK453,Clubes!$A:$O,15,FALSE)</f>
        <v>2</v>
      </c>
      <c r="EN453">
        <f>+VLOOKUP(EK453,Clubes!$A:$M,13,FALSE)</f>
        <v>1</v>
      </c>
      <c r="EO453">
        <f t="shared" si="450"/>
        <v>0</v>
      </c>
      <c r="EP453">
        <f t="shared" si="451"/>
        <v>0</v>
      </c>
      <c r="EQ453">
        <f t="shared" si="452"/>
        <v>0</v>
      </c>
      <c r="ER453">
        <f t="shared" si="453"/>
        <v>0</v>
      </c>
      <c r="ES453">
        <f t="shared" si="454"/>
        <v>0</v>
      </c>
      <c r="ET453">
        <f t="shared" si="455"/>
        <v>0</v>
      </c>
      <c r="EU453">
        <f t="shared" si="456"/>
        <v>0</v>
      </c>
      <c r="EV453">
        <f t="shared" si="457"/>
        <v>0</v>
      </c>
      <c r="EW453">
        <f t="shared" si="458"/>
        <v>0</v>
      </c>
      <c r="EX453">
        <f t="shared" si="459"/>
        <v>0</v>
      </c>
      <c r="EY453">
        <f t="shared" si="460"/>
        <v>0</v>
      </c>
      <c r="EZ453">
        <f t="shared" si="461"/>
        <v>0</v>
      </c>
      <c r="FA453">
        <f t="shared" si="462"/>
        <v>0</v>
      </c>
      <c r="FB453">
        <f t="shared" si="463"/>
        <v>0</v>
      </c>
      <c r="FC453">
        <f t="shared" si="464"/>
        <v>0</v>
      </c>
    </row>
    <row r="454" spans="1:159">
      <c r="A454" s="146">
        <v>463</v>
      </c>
      <c r="B454" s="144" t="s">
        <v>687</v>
      </c>
      <c r="C454" s="144">
        <v>4</v>
      </c>
      <c r="D454">
        <v>1</v>
      </c>
      <c r="E454" s="5">
        <v>8</v>
      </c>
      <c r="F454" s="5">
        <v>43</v>
      </c>
      <c r="G454" s="5">
        <v>1</v>
      </c>
      <c r="H454" s="5">
        <v>90</v>
      </c>
      <c r="K454" s="109">
        <f t="shared" si="428"/>
        <v>0</v>
      </c>
      <c r="M454" s="109">
        <f t="shared" si="429"/>
        <v>0</v>
      </c>
      <c r="X454" s="109">
        <f t="shared" si="430"/>
        <v>0</v>
      </c>
      <c r="AI454" s="109">
        <f t="shared" si="431"/>
        <v>0</v>
      </c>
      <c r="AT454" s="109">
        <f t="shared" si="432"/>
        <v>0</v>
      </c>
      <c r="BA454" s="109">
        <f t="shared" si="433"/>
        <v>0</v>
      </c>
      <c r="BB454" s="113"/>
      <c r="BC454" s="113"/>
      <c r="BD454" s="113"/>
      <c r="BE454" s="113"/>
      <c r="BF454" s="113"/>
      <c r="BG454" s="113"/>
      <c r="BH454" s="113"/>
      <c r="BI454" s="113"/>
      <c r="BJ454" s="113"/>
      <c r="BK454" s="113"/>
      <c r="BL454" s="109">
        <f t="shared" si="434"/>
        <v>0</v>
      </c>
      <c r="BW454" s="109">
        <f t="shared" si="435"/>
        <v>0</v>
      </c>
      <c r="BZ454" s="109">
        <f t="shared" si="436"/>
        <v>0</v>
      </c>
      <c r="CA454" s="3"/>
      <c r="CB454" s="3"/>
      <c r="CC454" s="3"/>
      <c r="CD454" s="3"/>
      <c r="CE454" s="109">
        <f t="shared" si="437"/>
        <v>0</v>
      </c>
      <c r="CJ454" s="109">
        <f t="shared" si="438"/>
        <v>0</v>
      </c>
      <c r="CQ454" s="109">
        <f t="shared" si="439"/>
        <v>0</v>
      </c>
      <c r="CV454" s="109">
        <f t="shared" si="440"/>
        <v>0</v>
      </c>
      <c r="DA454" s="109">
        <f t="shared" si="441"/>
        <v>0</v>
      </c>
      <c r="DF454" s="109">
        <f t="shared" si="442"/>
        <v>0</v>
      </c>
      <c r="DK454" s="109">
        <f t="shared" si="443"/>
        <v>0</v>
      </c>
      <c r="DP454" s="109">
        <f t="shared" si="444"/>
        <v>0</v>
      </c>
      <c r="DU454" s="109">
        <f t="shared" si="445"/>
        <v>0</v>
      </c>
      <c r="DZ454" s="109">
        <f t="shared" si="446"/>
        <v>0</v>
      </c>
      <c r="EE454" s="109">
        <f t="shared" si="447"/>
        <v>0</v>
      </c>
      <c r="EF454" s="3"/>
      <c r="EG454" s="3"/>
      <c r="EH454" s="3"/>
      <c r="EI454" s="3"/>
      <c r="EJ454" s="109">
        <f t="shared" si="448"/>
        <v>0</v>
      </c>
      <c r="EK454" s="3">
        <f t="shared" si="449"/>
        <v>408</v>
      </c>
      <c r="EL454" t="str">
        <f>+VLOOKUP(A454,'[1]Listado jugadores VALORES'!$A:$D,4,FALSE)</f>
        <v>Defensa</v>
      </c>
      <c r="EM454">
        <f>+VLOOKUP(EK454,Clubes!$A:$O,15,FALSE)</f>
        <v>2</v>
      </c>
      <c r="EN454">
        <f>+VLOOKUP(EK454,Clubes!$A:$M,13,FALSE)</f>
        <v>1</v>
      </c>
      <c r="EO454">
        <f t="shared" si="450"/>
        <v>2</v>
      </c>
      <c r="EP454">
        <f t="shared" si="451"/>
        <v>2</v>
      </c>
      <c r="EQ454">
        <f t="shared" si="452"/>
        <v>0</v>
      </c>
      <c r="ER454">
        <f t="shared" si="453"/>
        <v>0</v>
      </c>
      <c r="ES454">
        <f t="shared" si="454"/>
        <v>0</v>
      </c>
      <c r="ET454">
        <f t="shared" si="455"/>
        <v>0</v>
      </c>
      <c r="EU454">
        <f t="shared" si="456"/>
        <v>0</v>
      </c>
      <c r="EV454">
        <f t="shared" si="457"/>
        <v>0</v>
      </c>
      <c r="EW454">
        <f t="shared" si="458"/>
        <v>-1</v>
      </c>
      <c r="EX454">
        <f t="shared" si="459"/>
        <v>0</v>
      </c>
      <c r="EY454">
        <f t="shared" si="460"/>
        <v>0</v>
      </c>
      <c r="EZ454">
        <f t="shared" si="461"/>
        <v>0</v>
      </c>
      <c r="FA454">
        <f t="shared" si="462"/>
        <v>0</v>
      </c>
      <c r="FB454">
        <f t="shared" si="463"/>
        <v>1</v>
      </c>
      <c r="FC454">
        <f t="shared" si="464"/>
        <v>4</v>
      </c>
    </row>
    <row r="455" spans="1:159">
      <c r="A455" s="139">
        <v>510</v>
      </c>
      <c r="B455" s="144" t="s">
        <v>688</v>
      </c>
      <c r="C455" s="144">
        <v>4</v>
      </c>
      <c r="D455">
        <v>1</v>
      </c>
      <c r="E455" s="5">
        <v>8</v>
      </c>
      <c r="F455" s="5">
        <v>43</v>
      </c>
      <c r="G455" s="5">
        <v>2</v>
      </c>
      <c r="K455" s="109">
        <f t="shared" si="428"/>
        <v>0</v>
      </c>
      <c r="M455" s="109">
        <f t="shared" si="429"/>
        <v>0</v>
      </c>
      <c r="X455" s="109">
        <f t="shared" si="430"/>
        <v>0</v>
      </c>
      <c r="AI455" s="109">
        <f t="shared" si="431"/>
        <v>0</v>
      </c>
      <c r="AT455" s="109">
        <f t="shared" si="432"/>
        <v>0</v>
      </c>
      <c r="BA455" s="109">
        <f t="shared" si="433"/>
        <v>0</v>
      </c>
      <c r="BB455" s="113"/>
      <c r="BC455" s="113"/>
      <c r="BD455" s="113"/>
      <c r="BE455" s="113"/>
      <c r="BF455" s="113"/>
      <c r="BG455" s="113"/>
      <c r="BH455" s="113"/>
      <c r="BI455" s="113"/>
      <c r="BJ455" s="113"/>
      <c r="BK455" s="113"/>
      <c r="BL455" s="109">
        <f t="shared" si="434"/>
        <v>0</v>
      </c>
      <c r="BW455" s="109">
        <f t="shared" si="435"/>
        <v>0</v>
      </c>
      <c r="BZ455" s="109">
        <f t="shared" si="436"/>
        <v>0</v>
      </c>
      <c r="CA455" s="3"/>
      <c r="CB455" s="3"/>
      <c r="CC455" s="3"/>
      <c r="CD455" s="3"/>
      <c r="CE455" s="109">
        <f t="shared" si="437"/>
        <v>0</v>
      </c>
      <c r="CJ455" s="109">
        <f t="shared" si="438"/>
        <v>0</v>
      </c>
      <c r="CQ455" s="109">
        <f t="shared" si="439"/>
        <v>0</v>
      </c>
      <c r="CV455" s="109">
        <f t="shared" si="440"/>
        <v>0</v>
      </c>
      <c r="DA455" s="109">
        <f t="shared" si="441"/>
        <v>0</v>
      </c>
      <c r="DF455" s="109">
        <f t="shared" si="442"/>
        <v>0</v>
      </c>
      <c r="DK455" s="109">
        <f t="shared" si="443"/>
        <v>0</v>
      </c>
      <c r="DP455" s="109">
        <f t="shared" si="444"/>
        <v>0</v>
      </c>
      <c r="DU455" s="109">
        <f t="shared" si="445"/>
        <v>0</v>
      </c>
      <c r="DZ455" s="109">
        <f t="shared" si="446"/>
        <v>0</v>
      </c>
      <c r="EE455" s="109">
        <f t="shared" si="447"/>
        <v>0</v>
      </c>
      <c r="EF455" s="3"/>
      <c r="EG455" s="3"/>
      <c r="EH455" s="3"/>
      <c r="EI455" s="3"/>
      <c r="EJ455" s="109">
        <f t="shared" si="448"/>
        <v>0</v>
      </c>
      <c r="EK455" s="3">
        <f t="shared" si="449"/>
        <v>408</v>
      </c>
      <c r="EL455" t="str">
        <f>+VLOOKUP(A455,'[1]Listado jugadores VALORES'!$A:$D,4,FALSE)</f>
        <v>Portero</v>
      </c>
      <c r="EM455">
        <f>+VLOOKUP(EK455,Clubes!$A:$O,15,FALSE)</f>
        <v>2</v>
      </c>
      <c r="EN455">
        <f>+VLOOKUP(EK455,Clubes!$A:$M,13,FALSE)</f>
        <v>1</v>
      </c>
      <c r="EO455">
        <f t="shared" si="450"/>
        <v>1</v>
      </c>
      <c r="EP455">
        <f t="shared" si="451"/>
        <v>0</v>
      </c>
      <c r="EQ455">
        <f t="shared" si="452"/>
        <v>0</v>
      </c>
      <c r="ER455">
        <f t="shared" si="453"/>
        <v>0</v>
      </c>
      <c r="ES455">
        <f t="shared" si="454"/>
        <v>0</v>
      </c>
      <c r="ET455">
        <f t="shared" si="455"/>
        <v>0</v>
      </c>
      <c r="EU455">
        <f t="shared" si="456"/>
        <v>0</v>
      </c>
      <c r="EV455">
        <f t="shared" si="457"/>
        <v>0</v>
      </c>
      <c r="EW455">
        <f t="shared" si="458"/>
        <v>0</v>
      </c>
      <c r="EX455">
        <f t="shared" si="459"/>
        <v>0</v>
      </c>
      <c r="EY455">
        <f t="shared" si="460"/>
        <v>0</v>
      </c>
      <c r="EZ455">
        <f t="shared" si="461"/>
        <v>0</v>
      </c>
      <c r="FA455">
        <f t="shared" si="462"/>
        <v>0</v>
      </c>
      <c r="FB455">
        <f t="shared" si="463"/>
        <v>0</v>
      </c>
      <c r="FC455">
        <f t="shared" si="464"/>
        <v>1</v>
      </c>
    </row>
    <row r="456" spans="1:159">
      <c r="A456" s="139">
        <v>527</v>
      </c>
      <c r="B456" s="144" t="s">
        <v>689</v>
      </c>
      <c r="C456" s="144">
        <v>4</v>
      </c>
      <c r="D456">
        <v>1</v>
      </c>
      <c r="E456" s="5">
        <v>8</v>
      </c>
      <c r="F456" s="5">
        <v>43</v>
      </c>
      <c r="G456" s="5">
        <v>1</v>
      </c>
      <c r="H456" s="5">
        <f>45+31</f>
        <v>76</v>
      </c>
      <c r="K456" s="109">
        <f t="shared" si="428"/>
        <v>0</v>
      </c>
      <c r="M456" s="109">
        <f t="shared" si="429"/>
        <v>0</v>
      </c>
      <c r="X456" s="109">
        <f t="shared" si="430"/>
        <v>0</v>
      </c>
      <c r="AI456" s="109">
        <f t="shared" si="431"/>
        <v>0</v>
      </c>
      <c r="AT456" s="109">
        <f t="shared" si="432"/>
        <v>0</v>
      </c>
      <c r="AU456" s="3">
        <v>1</v>
      </c>
      <c r="AV456" s="3">
        <v>1767</v>
      </c>
      <c r="BA456" s="109">
        <f t="shared" si="433"/>
        <v>1</v>
      </c>
      <c r="BB456" s="113"/>
      <c r="BC456" s="113"/>
      <c r="BD456" s="113"/>
      <c r="BE456" s="113"/>
      <c r="BF456" s="113"/>
      <c r="BG456" s="113"/>
      <c r="BH456" s="113"/>
      <c r="BI456" s="113"/>
      <c r="BJ456" s="113"/>
      <c r="BK456" s="113"/>
      <c r="BL456" s="109">
        <f t="shared" si="434"/>
        <v>0</v>
      </c>
      <c r="BW456" s="109">
        <f t="shared" si="435"/>
        <v>0</v>
      </c>
      <c r="BZ456" s="109">
        <f t="shared" si="436"/>
        <v>0</v>
      </c>
      <c r="CA456" s="3"/>
      <c r="CB456" s="3"/>
      <c r="CC456" s="3"/>
      <c r="CD456" s="3"/>
      <c r="CE456" s="109">
        <f t="shared" si="437"/>
        <v>0</v>
      </c>
      <c r="CJ456" s="109">
        <f t="shared" si="438"/>
        <v>0</v>
      </c>
      <c r="CQ456" s="109">
        <f t="shared" si="439"/>
        <v>0</v>
      </c>
      <c r="CV456" s="109">
        <f t="shared" si="440"/>
        <v>0</v>
      </c>
      <c r="DA456" s="109">
        <f t="shared" si="441"/>
        <v>0</v>
      </c>
      <c r="DF456" s="109">
        <f t="shared" si="442"/>
        <v>0</v>
      </c>
      <c r="DK456" s="109">
        <f t="shared" si="443"/>
        <v>0</v>
      </c>
      <c r="DP456" s="109">
        <f t="shared" si="444"/>
        <v>0</v>
      </c>
      <c r="DU456" s="109">
        <f t="shared" si="445"/>
        <v>0</v>
      </c>
      <c r="DZ456" s="109">
        <f t="shared" si="446"/>
        <v>0</v>
      </c>
      <c r="EE456" s="109">
        <f t="shared" si="447"/>
        <v>0</v>
      </c>
      <c r="EF456" s="3"/>
      <c r="EG456" s="3"/>
      <c r="EH456" s="3"/>
      <c r="EI456" s="3"/>
      <c r="EJ456" s="109">
        <f t="shared" si="448"/>
        <v>0</v>
      </c>
      <c r="EK456" s="3">
        <f t="shared" si="449"/>
        <v>408</v>
      </c>
      <c r="EL456" t="str">
        <f>+VLOOKUP(A456,'[1]Listado jugadores VALORES'!$A:$D,4,FALSE)</f>
        <v>Volante</v>
      </c>
      <c r="EM456">
        <f>+VLOOKUP(EK456,Clubes!$A:$O,15,FALSE)</f>
        <v>2</v>
      </c>
      <c r="EN456">
        <f>+VLOOKUP(EK456,Clubes!$A:$M,13,FALSE)</f>
        <v>1</v>
      </c>
      <c r="EO456">
        <f t="shared" si="450"/>
        <v>2</v>
      </c>
      <c r="EP456">
        <f t="shared" si="451"/>
        <v>2</v>
      </c>
      <c r="EQ456">
        <f t="shared" si="452"/>
        <v>0</v>
      </c>
      <c r="ER456">
        <f t="shared" si="453"/>
        <v>0</v>
      </c>
      <c r="ES456">
        <f t="shared" si="454"/>
        <v>0</v>
      </c>
      <c r="ET456">
        <f t="shared" si="455"/>
        <v>0</v>
      </c>
      <c r="EU456">
        <f t="shared" si="456"/>
        <v>3</v>
      </c>
      <c r="EV456">
        <f t="shared" si="457"/>
        <v>0</v>
      </c>
      <c r="EW456">
        <f t="shared" si="458"/>
        <v>0</v>
      </c>
      <c r="EX456">
        <f t="shared" si="459"/>
        <v>0</v>
      </c>
      <c r="EY456">
        <f t="shared" si="460"/>
        <v>0</v>
      </c>
      <c r="EZ456">
        <f t="shared" si="461"/>
        <v>0</v>
      </c>
      <c r="FA456">
        <f t="shared" si="462"/>
        <v>0</v>
      </c>
      <c r="FB456">
        <f t="shared" si="463"/>
        <v>1</v>
      </c>
      <c r="FC456">
        <f t="shared" si="464"/>
        <v>8</v>
      </c>
    </row>
    <row r="457" spans="1:159">
      <c r="A457" s="139">
        <v>1767</v>
      </c>
      <c r="B457" s="144" t="s">
        <v>690</v>
      </c>
      <c r="C457" s="144">
        <v>4</v>
      </c>
      <c r="D457">
        <v>1</v>
      </c>
      <c r="E457" s="5">
        <v>8</v>
      </c>
      <c r="F457" s="5">
        <v>43</v>
      </c>
      <c r="G457" s="5">
        <v>1</v>
      </c>
      <c r="H457" s="5">
        <v>90</v>
      </c>
      <c r="K457" s="109">
        <f t="shared" si="428"/>
        <v>0</v>
      </c>
      <c r="M457" s="109">
        <f t="shared" si="429"/>
        <v>0</v>
      </c>
      <c r="N457" s="4">
        <v>32</v>
      </c>
      <c r="O457" s="4">
        <f>45+3</f>
        <v>48</v>
      </c>
      <c r="X457" s="109">
        <f t="shared" si="430"/>
        <v>2</v>
      </c>
      <c r="Y457" s="3">
        <v>1</v>
      </c>
      <c r="Z457" s="3">
        <v>1</v>
      </c>
      <c r="AI457" s="109">
        <f t="shared" si="431"/>
        <v>2</v>
      </c>
      <c r="AJ457" s="3">
        <v>2</v>
      </c>
      <c r="AK457" s="3">
        <v>1</v>
      </c>
      <c r="AT457" s="109">
        <f t="shared" si="432"/>
        <v>2</v>
      </c>
      <c r="BA457" s="109">
        <f t="shared" si="433"/>
        <v>0</v>
      </c>
      <c r="BB457" s="113">
        <v>0</v>
      </c>
      <c r="BC457" s="113">
        <v>1</v>
      </c>
      <c r="BD457" s="113"/>
      <c r="BE457" s="113"/>
      <c r="BF457" s="113"/>
      <c r="BG457" s="113"/>
      <c r="BH457" s="113"/>
      <c r="BI457" s="113"/>
      <c r="BJ457" s="113"/>
      <c r="BK457" s="113"/>
      <c r="BL457" s="109">
        <f t="shared" si="434"/>
        <v>1</v>
      </c>
      <c r="BN457" s="3">
        <v>1</v>
      </c>
      <c r="BW457" s="109">
        <f t="shared" si="435"/>
        <v>1</v>
      </c>
      <c r="BZ457" s="109">
        <f t="shared" si="436"/>
        <v>0</v>
      </c>
      <c r="CA457" s="3"/>
      <c r="CB457" s="3"/>
      <c r="CC457" s="3"/>
      <c r="CD457" s="3"/>
      <c r="CE457" s="109">
        <f t="shared" si="437"/>
        <v>0</v>
      </c>
      <c r="CJ457" s="109">
        <f t="shared" si="438"/>
        <v>0</v>
      </c>
      <c r="CM457" s="4">
        <f>45+3</f>
        <v>48</v>
      </c>
      <c r="CQ457" s="109">
        <f t="shared" si="439"/>
        <v>1</v>
      </c>
      <c r="CR457" s="4">
        <v>4</v>
      </c>
      <c r="CV457" s="109">
        <f t="shared" si="440"/>
        <v>1</v>
      </c>
      <c r="DA457" s="109">
        <f t="shared" si="441"/>
        <v>0</v>
      </c>
      <c r="DF457" s="109">
        <f t="shared" si="442"/>
        <v>0</v>
      </c>
      <c r="DK457" s="109">
        <f t="shared" si="443"/>
        <v>0</v>
      </c>
      <c r="DP457" s="109">
        <f t="shared" si="444"/>
        <v>0</v>
      </c>
      <c r="DQ457" s="4">
        <v>47</v>
      </c>
      <c r="DU457" s="109">
        <f t="shared" si="445"/>
        <v>1</v>
      </c>
      <c r="DV457" s="3">
        <v>1</v>
      </c>
      <c r="DZ457" s="109">
        <f t="shared" si="446"/>
        <v>1</v>
      </c>
      <c r="EE457" s="109">
        <f t="shared" si="447"/>
        <v>0</v>
      </c>
      <c r="EF457" s="3"/>
      <c r="EG457" s="3"/>
      <c r="EH457" s="3"/>
      <c r="EI457" s="3"/>
      <c r="EJ457" s="109">
        <f t="shared" si="448"/>
        <v>0</v>
      </c>
      <c r="EK457" s="3">
        <f t="shared" si="449"/>
        <v>408</v>
      </c>
      <c r="EL457" t="str">
        <f>+VLOOKUP(A457,'[1]Listado jugadores VALORES'!$A:$D,4,FALSE)</f>
        <v>Delantero</v>
      </c>
      <c r="EM457">
        <f>+VLOOKUP(EK457,Clubes!$A:$O,15,FALSE)</f>
        <v>2</v>
      </c>
      <c r="EN457">
        <f>+VLOOKUP(EK457,Clubes!$A:$M,13,FALSE)</f>
        <v>1</v>
      </c>
      <c r="EO457">
        <f t="shared" si="450"/>
        <v>2</v>
      </c>
      <c r="EP457">
        <f t="shared" si="451"/>
        <v>2</v>
      </c>
      <c r="EQ457">
        <f t="shared" si="452"/>
        <v>0</v>
      </c>
      <c r="ER457">
        <f t="shared" si="453"/>
        <v>0</v>
      </c>
      <c r="ES457">
        <f t="shared" si="454"/>
        <v>7</v>
      </c>
      <c r="ET457">
        <f t="shared" si="455"/>
        <v>0</v>
      </c>
      <c r="EU457">
        <f t="shared" si="456"/>
        <v>0</v>
      </c>
      <c r="EV457">
        <f t="shared" si="457"/>
        <v>0</v>
      </c>
      <c r="EW457">
        <f t="shared" si="458"/>
        <v>0</v>
      </c>
      <c r="EX457">
        <f t="shared" si="459"/>
        <v>0</v>
      </c>
      <c r="EY457">
        <f t="shared" si="460"/>
        <v>0</v>
      </c>
      <c r="EZ457">
        <f t="shared" si="461"/>
        <v>0</v>
      </c>
      <c r="FA457">
        <f t="shared" si="462"/>
        <v>0</v>
      </c>
      <c r="FB457">
        <f t="shared" si="463"/>
        <v>1</v>
      </c>
      <c r="FC457">
        <f t="shared" si="464"/>
        <v>12</v>
      </c>
    </row>
    <row r="458" spans="1:159">
      <c r="A458" s="139">
        <v>597</v>
      </c>
      <c r="B458" s="144" t="s">
        <v>691</v>
      </c>
      <c r="C458" s="144">
        <v>4</v>
      </c>
      <c r="D458">
        <v>1</v>
      </c>
      <c r="E458" s="5">
        <v>8</v>
      </c>
      <c r="F458" s="5">
        <v>43</v>
      </c>
      <c r="G458" s="5">
        <v>3</v>
      </c>
      <c r="K458" s="109">
        <f t="shared" si="428"/>
        <v>0</v>
      </c>
      <c r="M458" s="109">
        <f t="shared" si="429"/>
        <v>0</v>
      </c>
      <c r="X458" s="109">
        <f t="shared" si="430"/>
        <v>0</v>
      </c>
      <c r="AI458" s="109">
        <f t="shared" si="431"/>
        <v>0</v>
      </c>
      <c r="AT458" s="109">
        <f t="shared" si="432"/>
        <v>0</v>
      </c>
      <c r="BA458" s="109">
        <f t="shared" si="433"/>
        <v>0</v>
      </c>
      <c r="BB458" s="113"/>
      <c r="BC458" s="113"/>
      <c r="BD458" s="113"/>
      <c r="BE458" s="113"/>
      <c r="BF458" s="113"/>
      <c r="BG458" s="113"/>
      <c r="BH458" s="113"/>
      <c r="BI458" s="113"/>
      <c r="BJ458" s="113"/>
      <c r="BK458" s="113"/>
      <c r="BL458" s="109">
        <f t="shared" si="434"/>
        <v>0</v>
      </c>
      <c r="BW458" s="109">
        <f t="shared" si="435"/>
        <v>0</v>
      </c>
      <c r="BZ458" s="109">
        <f t="shared" si="436"/>
        <v>0</v>
      </c>
      <c r="CA458" s="3"/>
      <c r="CB458" s="3"/>
      <c r="CC458" s="3"/>
      <c r="CD458" s="3"/>
      <c r="CE458" s="109">
        <f t="shared" si="437"/>
        <v>0</v>
      </c>
      <c r="CJ458" s="109">
        <f t="shared" si="438"/>
        <v>0</v>
      </c>
      <c r="CQ458" s="109">
        <f t="shared" si="439"/>
        <v>0</v>
      </c>
      <c r="CV458" s="109">
        <f t="shared" si="440"/>
        <v>0</v>
      </c>
      <c r="DA458" s="109">
        <f t="shared" si="441"/>
        <v>0</v>
      </c>
      <c r="DF458" s="109">
        <f t="shared" si="442"/>
        <v>0</v>
      </c>
      <c r="DK458" s="109">
        <f t="shared" si="443"/>
        <v>0</v>
      </c>
      <c r="DP458" s="109">
        <f t="shared" si="444"/>
        <v>0</v>
      </c>
      <c r="DU458" s="109">
        <f t="shared" si="445"/>
        <v>0</v>
      </c>
      <c r="DZ458" s="109">
        <f t="shared" si="446"/>
        <v>0</v>
      </c>
      <c r="EE458" s="109">
        <f t="shared" si="447"/>
        <v>0</v>
      </c>
      <c r="EF458" s="3"/>
      <c r="EG458" s="3"/>
      <c r="EH458" s="3"/>
      <c r="EI458" s="3"/>
      <c r="EJ458" s="109">
        <f t="shared" si="448"/>
        <v>0</v>
      </c>
      <c r="EK458" s="3">
        <f t="shared" si="449"/>
        <v>408</v>
      </c>
      <c r="EL458" t="str">
        <f>+VLOOKUP(A458,'[1]Listado jugadores VALORES'!$A:$D,4,FALSE)</f>
        <v>Volante</v>
      </c>
      <c r="EM458">
        <f>+VLOOKUP(EK458,Clubes!$A:$O,15,FALSE)</f>
        <v>2</v>
      </c>
      <c r="EN458">
        <f>+VLOOKUP(EK458,Clubes!$A:$M,13,FALSE)</f>
        <v>1</v>
      </c>
      <c r="EO458">
        <f t="shared" si="450"/>
        <v>0</v>
      </c>
      <c r="EP458">
        <f t="shared" si="451"/>
        <v>0</v>
      </c>
      <c r="EQ458">
        <f t="shared" si="452"/>
        <v>0</v>
      </c>
      <c r="ER458">
        <f t="shared" si="453"/>
        <v>0</v>
      </c>
      <c r="ES458">
        <f t="shared" si="454"/>
        <v>0</v>
      </c>
      <c r="ET458">
        <f t="shared" si="455"/>
        <v>0</v>
      </c>
      <c r="EU458">
        <f t="shared" si="456"/>
        <v>0</v>
      </c>
      <c r="EV458">
        <f t="shared" si="457"/>
        <v>0</v>
      </c>
      <c r="EW458">
        <f t="shared" si="458"/>
        <v>0</v>
      </c>
      <c r="EX458">
        <f t="shared" si="459"/>
        <v>0</v>
      </c>
      <c r="EY458">
        <f t="shared" si="460"/>
        <v>0</v>
      </c>
      <c r="EZ458">
        <f t="shared" si="461"/>
        <v>0</v>
      </c>
      <c r="FA458">
        <f t="shared" si="462"/>
        <v>0</v>
      </c>
      <c r="FB458">
        <f t="shared" si="463"/>
        <v>0</v>
      </c>
      <c r="FC458">
        <f t="shared" si="464"/>
        <v>0</v>
      </c>
    </row>
    <row r="459" spans="1:159">
      <c r="A459" s="139">
        <v>648</v>
      </c>
      <c r="B459" s="144" t="s">
        <v>692</v>
      </c>
      <c r="C459" s="144">
        <v>4</v>
      </c>
      <c r="D459">
        <v>1</v>
      </c>
      <c r="E459" s="5">
        <v>8</v>
      </c>
      <c r="F459" s="5">
        <v>43</v>
      </c>
      <c r="G459" s="5">
        <v>1</v>
      </c>
      <c r="H459" s="5">
        <v>90</v>
      </c>
      <c r="K459" s="109">
        <f t="shared" si="428"/>
        <v>0</v>
      </c>
      <c r="M459" s="109">
        <f t="shared" si="429"/>
        <v>0</v>
      </c>
      <c r="X459" s="109">
        <f t="shared" si="430"/>
        <v>0</v>
      </c>
      <c r="AI459" s="109">
        <f t="shared" si="431"/>
        <v>0</v>
      </c>
      <c r="AT459" s="109">
        <f t="shared" si="432"/>
        <v>0</v>
      </c>
      <c r="AU459" s="3">
        <v>1</v>
      </c>
      <c r="AV459" s="3">
        <v>728</v>
      </c>
      <c r="BA459" s="109">
        <f t="shared" si="433"/>
        <v>1</v>
      </c>
      <c r="BB459" s="113"/>
      <c r="BC459" s="113"/>
      <c r="BD459" s="113"/>
      <c r="BE459" s="113"/>
      <c r="BF459" s="113"/>
      <c r="BG459" s="113"/>
      <c r="BH459" s="113"/>
      <c r="BI459" s="113"/>
      <c r="BJ459" s="113"/>
      <c r="BK459" s="113"/>
      <c r="BL459" s="109">
        <f t="shared" si="434"/>
        <v>0</v>
      </c>
      <c r="BW459" s="109">
        <f t="shared" si="435"/>
        <v>0</v>
      </c>
      <c r="BZ459" s="109">
        <f t="shared" si="436"/>
        <v>0</v>
      </c>
      <c r="CA459" s="3"/>
      <c r="CB459" s="3"/>
      <c r="CC459" s="3"/>
      <c r="CD459" s="3"/>
      <c r="CE459" s="109">
        <f t="shared" si="437"/>
        <v>0</v>
      </c>
      <c r="CJ459" s="109">
        <f t="shared" si="438"/>
        <v>0</v>
      </c>
      <c r="CQ459" s="109">
        <f t="shared" si="439"/>
        <v>0</v>
      </c>
      <c r="CV459" s="109">
        <f t="shared" si="440"/>
        <v>0</v>
      </c>
      <c r="DA459" s="109">
        <f t="shared" si="441"/>
        <v>0</v>
      </c>
      <c r="DF459" s="109">
        <f t="shared" si="442"/>
        <v>0</v>
      </c>
      <c r="DK459" s="109">
        <f t="shared" si="443"/>
        <v>0</v>
      </c>
      <c r="DP459" s="109">
        <f t="shared" si="444"/>
        <v>0</v>
      </c>
      <c r="DU459" s="109">
        <f t="shared" si="445"/>
        <v>0</v>
      </c>
      <c r="DZ459" s="109">
        <f t="shared" si="446"/>
        <v>0</v>
      </c>
      <c r="EE459" s="109">
        <f t="shared" si="447"/>
        <v>0</v>
      </c>
      <c r="EF459" s="3"/>
      <c r="EG459" s="3"/>
      <c r="EH459" s="3"/>
      <c r="EI459" s="3"/>
      <c r="EJ459" s="109">
        <f t="shared" si="448"/>
        <v>0</v>
      </c>
      <c r="EK459" s="3">
        <f t="shared" si="449"/>
        <v>408</v>
      </c>
      <c r="EL459" t="str">
        <f>+VLOOKUP(A459,'[1]Listado jugadores VALORES'!$A:$D,4,FALSE)</f>
        <v>Volante</v>
      </c>
      <c r="EM459">
        <f>+VLOOKUP(EK459,Clubes!$A:$O,15,FALSE)</f>
        <v>2</v>
      </c>
      <c r="EN459">
        <f>+VLOOKUP(EK459,Clubes!$A:$M,13,FALSE)</f>
        <v>1</v>
      </c>
      <c r="EO459">
        <f t="shared" si="450"/>
        <v>2</v>
      </c>
      <c r="EP459">
        <f t="shared" si="451"/>
        <v>2</v>
      </c>
      <c r="EQ459">
        <f t="shared" si="452"/>
        <v>0</v>
      </c>
      <c r="ER459">
        <f t="shared" si="453"/>
        <v>0</v>
      </c>
      <c r="ES459">
        <f t="shared" si="454"/>
        <v>0</v>
      </c>
      <c r="ET459">
        <f t="shared" si="455"/>
        <v>0</v>
      </c>
      <c r="EU459">
        <f t="shared" si="456"/>
        <v>3</v>
      </c>
      <c r="EV459">
        <f t="shared" si="457"/>
        <v>0</v>
      </c>
      <c r="EW459">
        <f t="shared" si="458"/>
        <v>0</v>
      </c>
      <c r="EX459">
        <f t="shared" si="459"/>
        <v>0</v>
      </c>
      <c r="EY459">
        <f t="shared" si="460"/>
        <v>0</v>
      </c>
      <c r="EZ459">
        <f t="shared" si="461"/>
        <v>0</v>
      </c>
      <c r="FA459">
        <f t="shared" si="462"/>
        <v>0</v>
      </c>
      <c r="FB459">
        <f t="shared" si="463"/>
        <v>1</v>
      </c>
      <c r="FC459">
        <f t="shared" si="464"/>
        <v>8</v>
      </c>
    </row>
    <row r="460" spans="1:159">
      <c r="A460" s="139">
        <v>910</v>
      </c>
      <c r="B460" s="144" t="s">
        <v>693</v>
      </c>
      <c r="C460" s="144">
        <v>4</v>
      </c>
      <c r="D460">
        <v>1</v>
      </c>
      <c r="E460" s="5">
        <v>8</v>
      </c>
      <c r="F460" s="5">
        <v>43</v>
      </c>
      <c r="G460" s="5">
        <v>2</v>
      </c>
      <c r="K460" s="109">
        <f t="shared" si="428"/>
        <v>0</v>
      </c>
      <c r="M460" s="109">
        <f t="shared" si="429"/>
        <v>0</v>
      </c>
      <c r="X460" s="109">
        <f t="shared" si="430"/>
        <v>0</v>
      </c>
      <c r="AI460" s="109">
        <f t="shared" si="431"/>
        <v>0</v>
      </c>
      <c r="AT460" s="109">
        <f t="shared" si="432"/>
        <v>0</v>
      </c>
      <c r="BA460" s="109">
        <f t="shared" si="433"/>
        <v>0</v>
      </c>
      <c r="BB460" s="113"/>
      <c r="BC460" s="113"/>
      <c r="BD460" s="113"/>
      <c r="BE460" s="113"/>
      <c r="BF460" s="113"/>
      <c r="BG460" s="113"/>
      <c r="BH460" s="113"/>
      <c r="BI460" s="113"/>
      <c r="BJ460" s="113"/>
      <c r="BK460" s="113"/>
      <c r="BL460" s="109">
        <f t="shared" si="434"/>
        <v>0</v>
      </c>
      <c r="BW460" s="109">
        <f t="shared" si="435"/>
        <v>0</v>
      </c>
      <c r="BZ460" s="109">
        <f t="shared" si="436"/>
        <v>0</v>
      </c>
      <c r="CA460" s="3"/>
      <c r="CB460" s="3"/>
      <c r="CC460" s="3"/>
      <c r="CD460" s="3"/>
      <c r="CE460" s="109">
        <f t="shared" si="437"/>
        <v>0</v>
      </c>
      <c r="CJ460" s="109">
        <f t="shared" si="438"/>
        <v>0</v>
      </c>
      <c r="CQ460" s="109">
        <f t="shared" si="439"/>
        <v>0</v>
      </c>
      <c r="CV460" s="109">
        <f t="shared" si="440"/>
        <v>0</v>
      </c>
      <c r="DA460" s="109">
        <f t="shared" si="441"/>
        <v>0</v>
      </c>
      <c r="DF460" s="109">
        <f t="shared" si="442"/>
        <v>0</v>
      </c>
      <c r="DK460" s="109">
        <f t="shared" si="443"/>
        <v>0</v>
      </c>
      <c r="DP460" s="109">
        <f t="shared" si="444"/>
        <v>0</v>
      </c>
      <c r="DU460" s="109">
        <f t="shared" si="445"/>
        <v>0</v>
      </c>
      <c r="DZ460" s="109">
        <f t="shared" si="446"/>
        <v>0</v>
      </c>
      <c r="EE460" s="109">
        <f t="shared" si="447"/>
        <v>0</v>
      </c>
      <c r="EF460" s="3"/>
      <c r="EG460" s="3"/>
      <c r="EH460" s="3"/>
      <c r="EI460" s="3"/>
      <c r="EJ460" s="109">
        <f t="shared" si="448"/>
        <v>0</v>
      </c>
      <c r="EK460" s="3">
        <f t="shared" si="449"/>
        <v>408</v>
      </c>
      <c r="EL460" t="str">
        <f>+VLOOKUP(A460,'[1]Listado jugadores VALORES'!$A:$D,4,FALSE)</f>
        <v>Volante</v>
      </c>
      <c r="EM460">
        <f>+VLOOKUP(EK460,Clubes!$A:$O,15,FALSE)</f>
        <v>2</v>
      </c>
      <c r="EN460">
        <f>+VLOOKUP(EK460,Clubes!$A:$M,13,FALSE)</f>
        <v>1</v>
      </c>
      <c r="EO460">
        <f t="shared" si="450"/>
        <v>1</v>
      </c>
      <c r="EP460">
        <f t="shared" si="451"/>
        <v>0</v>
      </c>
      <c r="EQ460">
        <f t="shared" si="452"/>
        <v>0</v>
      </c>
      <c r="ER460">
        <f t="shared" si="453"/>
        <v>0</v>
      </c>
      <c r="ES460">
        <f t="shared" si="454"/>
        <v>0</v>
      </c>
      <c r="ET460">
        <f t="shared" si="455"/>
        <v>0</v>
      </c>
      <c r="EU460">
        <f t="shared" si="456"/>
        <v>0</v>
      </c>
      <c r="EV460">
        <f t="shared" si="457"/>
        <v>0</v>
      </c>
      <c r="EW460">
        <f t="shared" si="458"/>
        <v>0</v>
      </c>
      <c r="EX460">
        <f t="shared" si="459"/>
        <v>0</v>
      </c>
      <c r="EY460">
        <f t="shared" si="460"/>
        <v>0</v>
      </c>
      <c r="EZ460">
        <f t="shared" si="461"/>
        <v>0</v>
      </c>
      <c r="FA460">
        <f t="shared" si="462"/>
        <v>0</v>
      </c>
      <c r="FB460">
        <f t="shared" si="463"/>
        <v>0</v>
      </c>
      <c r="FC460">
        <f t="shared" si="464"/>
        <v>1</v>
      </c>
    </row>
    <row r="461" spans="1:159">
      <c r="A461" s="146">
        <v>806</v>
      </c>
      <c r="B461" s="144" t="s">
        <v>694</v>
      </c>
      <c r="C461" s="144">
        <v>4</v>
      </c>
      <c r="D461">
        <v>1</v>
      </c>
      <c r="E461" s="5">
        <v>8</v>
      </c>
      <c r="F461" s="5">
        <v>43</v>
      </c>
      <c r="G461" s="5">
        <v>1</v>
      </c>
      <c r="H461" s="5">
        <v>90</v>
      </c>
      <c r="K461" s="109">
        <f t="shared" si="428"/>
        <v>0</v>
      </c>
      <c r="M461" s="109">
        <f t="shared" si="429"/>
        <v>0</v>
      </c>
      <c r="X461" s="109">
        <f t="shared" si="430"/>
        <v>0</v>
      </c>
      <c r="AI461" s="109">
        <f t="shared" si="431"/>
        <v>0</v>
      </c>
      <c r="AT461" s="109">
        <f t="shared" si="432"/>
        <v>0</v>
      </c>
      <c r="BA461" s="109">
        <f t="shared" si="433"/>
        <v>0</v>
      </c>
      <c r="BB461" s="113"/>
      <c r="BC461" s="113"/>
      <c r="BD461" s="113"/>
      <c r="BE461" s="113"/>
      <c r="BF461" s="113"/>
      <c r="BG461" s="113"/>
      <c r="BH461" s="113"/>
      <c r="BI461" s="113"/>
      <c r="BJ461" s="113"/>
      <c r="BK461" s="113"/>
      <c r="BL461" s="109">
        <f t="shared" si="434"/>
        <v>0</v>
      </c>
      <c r="BW461" s="109">
        <f t="shared" si="435"/>
        <v>0</v>
      </c>
      <c r="BZ461" s="109">
        <f t="shared" si="436"/>
        <v>0</v>
      </c>
      <c r="CA461" s="3"/>
      <c r="CB461" s="3"/>
      <c r="CC461" s="3"/>
      <c r="CD461" s="3"/>
      <c r="CE461" s="109">
        <f t="shared" si="437"/>
        <v>0</v>
      </c>
      <c r="CJ461" s="109">
        <f t="shared" si="438"/>
        <v>0</v>
      </c>
      <c r="CQ461" s="109">
        <f t="shared" si="439"/>
        <v>0</v>
      </c>
      <c r="CV461" s="109">
        <f t="shared" si="440"/>
        <v>0</v>
      </c>
      <c r="DA461" s="109">
        <f t="shared" si="441"/>
        <v>0</v>
      </c>
      <c r="DF461" s="109">
        <f t="shared" si="442"/>
        <v>0</v>
      </c>
      <c r="DK461" s="109">
        <f t="shared" si="443"/>
        <v>0</v>
      </c>
      <c r="DP461" s="109">
        <f t="shared" si="444"/>
        <v>0</v>
      </c>
      <c r="DU461" s="109">
        <f t="shared" si="445"/>
        <v>0</v>
      </c>
      <c r="DZ461" s="109">
        <f t="shared" si="446"/>
        <v>0</v>
      </c>
      <c r="EE461" s="109">
        <f t="shared" si="447"/>
        <v>0</v>
      </c>
      <c r="EF461" s="3"/>
      <c r="EG461" s="3"/>
      <c r="EH461" s="3"/>
      <c r="EI461" s="3"/>
      <c r="EJ461" s="109">
        <f t="shared" si="448"/>
        <v>0</v>
      </c>
      <c r="EK461" s="3">
        <f t="shared" si="449"/>
        <v>408</v>
      </c>
      <c r="EL461" t="str">
        <f>+VLOOKUP(A461,'[1]Listado jugadores VALORES'!$A:$D,4,FALSE)</f>
        <v>Volante</v>
      </c>
      <c r="EM461">
        <f>+VLOOKUP(EK461,Clubes!$A:$O,15,FALSE)</f>
        <v>2</v>
      </c>
      <c r="EN461">
        <f>+VLOOKUP(EK461,Clubes!$A:$M,13,FALSE)</f>
        <v>1</v>
      </c>
      <c r="EO461">
        <f t="shared" si="450"/>
        <v>2</v>
      </c>
      <c r="EP461">
        <f t="shared" si="451"/>
        <v>2</v>
      </c>
      <c r="EQ461">
        <f t="shared" si="452"/>
        <v>0</v>
      </c>
      <c r="ER461">
        <f t="shared" si="453"/>
        <v>0</v>
      </c>
      <c r="ES461">
        <f t="shared" si="454"/>
        <v>0</v>
      </c>
      <c r="ET461">
        <f t="shared" si="455"/>
        <v>0</v>
      </c>
      <c r="EU461">
        <f t="shared" si="456"/>
        <v>0</v>
      </c>
      <c r="EV461">
        <f t="shared" si="457"/>
        <v>0</v>
      </c>
      <c r="EW461">
        <f t="shared" si="458"/>
        <v>0</v>
      </c>
      <c r="EX461">
        <f t="shared" si="459"/>
        <v>0</v>
      </c>
      <c r="EY461">
        <f t="shared" si="460"/>
        <v>0</v>
      </c>
      <c r="EZ461">
        <f t="shared" si="461"/>
        <v>0</v>
      </c>
      <c r="FA461">
        <f t="shared" si="462"/>
        <v>0</v>
      </c>
      <c r="FB461">
        <f t="shared" si="463"/>
        <v>1</v>
      </c>
      <c r="FC461">
        <f t="shared" si="464"/>
        <v>5</v>
      </c>
    </row>
    <row r="462" spans="1:159">
      <c r="A462" s="139">
        <v>702</v>
      </c>
      <c r="B462" s="144" t="s">
        <v>695</v>
      </c>
      <c r="C462" s="144">
        <v>4</v>
      </c>
      <c r="D462">
        <v>1</v>
      </c>
      <c r="E462" s="5">
        <v>8</v>
      </c>
      <c r="F462" s="5">
        <v>43</v>
      </c>
      <c r="G462" s="5">
        <v>3</v>
      </c>
      <c r="K462" s="109">
        <f t="shared" si="428"/>
        <v>0</v>
      </c>
      <c r="M462" s="109">
        <f t="shared" si="429"/>
        <v>0</v>
      </c>
      <c r="X462" s="109">
        <f t="shared" si="430"/>
        <v>0</v>
      </c>
      <c r="AI462" s="109">
        <f t="shared" si="431"/>
        <v>0</v>
      </c>
      <c r="AT462" s="109">
        <f t="shared" si="432"/>
        <v>0</v>
      </c>
      <c r="BA462" s="109">
        <f t="shared" si="433"/>
        <v>0</v>
      </c>
      <c r="BB462" s="113"/>
      <c r="BC462" s="113"/>
      <c r="BD462" s="113"/>
      <c r="BE462" s="113"/>
      <c r="BF462" s="113"/>
      <c r="BG462" s="113"/>
      <c r="BH462" s="113"/>
      <c r="BI462" s="113"/>
      <c r="BJ462" s="113"/>
      <c r="BK462" s="113"/>
      <c r="BL462" s="109">
        <f t="shared" si="434"/>
        <v>0</v>
      </c>
      <c r="BW462" s="109">
        <f t="shared" si="435"/>
        <v>0</v>
      </c>
      <c r="BZ462" s="109">
        <f t="shared" si="436"/>
        <v>0</v>
      </c>
      <c r="CA462" s="3"/>
      <c r="CB462" s="3"/>
      <c r="CC462" s="3"/>
      <c r="CD462" s="3"/>
      <c r="CE462" s="109">
        <f t="shared" si="437"/>
        <v>0</v>
      </c>
      <c r="CJ462" s="109">
        <f t="shared" si="438"/>
        <v>0</v>
      </c>
      <c r="CQ462" s="109">
        <f t="shared" si="439"/>
        <v>0</v>
      </c>
      <c r="CV462" s="109">
        <f t="shared" si="440"/>
        <v>0</v>
      </c>
      <c r="DA462" s="109">
        <f t="shared" si="441"/>
        <v>0</v>
      </c>
      <c r="DF462" s="109">
        <f t="shared" si="442"/>
        <v>0</v>
      </c>
      <c r="DK462" s="109">
        <f t="shared" si="443"/>
        <v>0</v>
      </c>
      <c r="DP462" s="109">
        <f t="shared" si="444"/>
        <v>0</v>
      </c>
      <c r="DU462" s="109">
        <f t="shared" si="445"/>
        <v>0</v>
      </c>
      <c r="DZ462" s="109">
        <f t="shared" si="446"/>
        <v>0</v>
      </c>
      <c r="EE462" s="109">
        <f t="shared" si="447"/>
        <v>0</v>
      </c>
      <c r="EF462" s="3"/>
      <c r="EG462" s="3"/>
      <c r="EH462" s="3"/>
      <c r="EI462" s="3"/>
      <c r="EJ462" s="109">
        <f t="shared" si="448"/>
        <v>0</v>
      </c>
      <c r="EK462" s="3">
        <f t="shared" si="449"/>
        <v>408</v>
      </c>
      <c r="EL462" t="str">
        <f>+VLOOKUP(A462,'[1]Listado jugadores VALORES'!$A:$D,4,FALSE)</f>
        <v>Defensa</v>
      </c>
      <c r="EM462">
        <f>+VLOOKUP(EK462,Clubes!$A:$O,15,FALSE)</f>
        <v>2</v>
      </c>
      <c r="EN462">
        <f>+VLOOKUP(EK462,Clubes!$A:$M,13,FALSE)</f>
        <v>1</v>
      </c>
      <c r="EO462">
        <f t="shared" si="450"/>
        <v>0</v>
      </c>
      <c r="EP462">
        <f t="shared" si="451"/>
        <v>0</v>
      </c>
      <c r="EQ462">
        <f t="shared" si="452"/>
        <v>0</v>
      </c>
      <c r="ER462">
        <f t="shared" si="453"/>
        <v>0</v>
      </c>
      <c r="ES462">
        <f t="shared" si="454"/>
        <v>0</v>
      </c>
      <c r="ET462">
        <f t="shared" si="455"/>
        <v>0</v>
      </c>
      <c r="EU462">
        <f t="shared" si="456"/>
        <v>0</v>
      </c>
      <c r="EV462">
        <f t="shared" si="457"/>
        <v>0</v>
      </c>
      <c r="EW462">
        <f t="shared" si="458"/>
        <v>0</v>
      </c>
      <c r="EX462">
        <f t="shared" si="459"/>
        <v>0</v>
      </c>
      <c r="EY462">
        <f t="shared" si="460"/>
        <v>0</v>
      </c>
      <c r="EZ462">
        <f t="shared" si="461"/>
        <v>0</v>
      </c>
      <c r="FA462">
        <f t="shared" si="462"/>
        <v>0</v>
      </c>
      <c r="FB462">
        <f t="shared" si="463"/>
        <v>0</v>
      </c>
      <c r="FC462">
        <f t="shared" si="464"/>
        <v>0</v>
      </c>
    </row>
    <row r="463" spans="1:159">
      <c r="A463" s="139">
        <v>31</v>
      </c>
      <c r="B463" s="139" t="s">
        <v>415</v>
      </c>
      <c r="C463" s="139">
        <v>7</v>
      </c>
      <c r="D463">
        <v>2</v>
      </c>
      <c r="E463" s="5">
        <v>8</v>
      </c>
      <c r="F463" s="5">
        <v>43</v>
      </c>
      <c r="G463" s="5">
        <v>3</v>
      </c>
      <c r="K463" s="109">
        <f t="shared" si="428"/>
        <v>0</v>
      </c>
      <c r="M463" s="109">
        <f t="shared" si="429"/>
        <v>0</v>
      </c>
      <c r="X463" s="109">
        <f t="shared" si="430"/>
        <v>0</v>
      </c>
      <c r="AI463" s="109">
        <f t="shared" si="431"/>
        <v>0</v>
      </c>
      <c r="AT463" s="109">
        <f t="shared" si="432"/>
        <v>0</v>
      </c>
      <c r="BA463" s="109">
        <f t="shared" si="433"/>
        <v>0</v>
      </c>
      <c r="BB463" s="113"/>
      <c r="BC463" s="113"/>
      <c r="BD463" s="113"/>
      <c r="BE463" s="113"/>
      <c r="BF463" s="113"/>
      <c r="BG463" s="113"/>
      <c r="BH463" s="113"/>
      <c r="BI463" s="113"/>
      <c r="BJ463" s="113"/>
      <c r="BK463" s="113"/>
      <c r="BL463" s="109">
        <f t="shared" si="434"/>
        <v>0</v>
      </c>
      <c r="BW463" s="109">
        <f t="shared" si="435"/>
        <v>0</v>
      </c>
      <c r="BZ463" s="109">
        <f t="shared" si="436"/>
        <v>0</v>
      </c>
      <c r="CA463" s="3"/>
      <c r="CB463" s="3"/>
      <c r="CC463" s="3"/>
      <c r="CD463" s="3"/>
      <c r="CE463" s="109">
        <f t="shared" si="437"/>
        <v>0</v>
      </c>
      <c r="CJ463" s="109">
        <f t="shared" si="438"/>
        <v>0</v>
      </c>
      <c r="CQ463" s="109">
        <f t="shared" si="439"/>
        <v>0</v>
      </c>
      <c r="CV463" s="109">
        <f t="shared" si="440"/>
        <v>0</v>
      </c>
      <c r="DA463" s="109">
        <f t="shared" si="441"/>
        <v>0</v>
      </c>
      <c r="DF463" s="109">
        <f t="shared" si="442"/>
        <v>0</v>
      </c>
      <c r="DK463" s="109">
        <f t="shared" si="443"/>
        <v>0</v>
      </c>
      <c r="DP463" s="109">
        <f t="shared" si="444"/>
        <v>0</v>
      </c>
      <c r="DU463" s="109">
        <f t="shared" si="445"/>
        <v>0</v>
      </c>
      <c r="DZ463" s="109">
        <f t="shared" si="446"/>
        <v>0</v>
      </c>
      <c r="EE463" s="109">
        <f t="shared" si="447"/>
        <v>0</v>
      </c>
      <c r="EF463" s="3"/>
      <c r="EG463" s="3"/>
      <c r="EH463" s="3"/>
      <c r="EI463" s="3"/>
      <c r="EJ463" s="109">
        <f t="shared" si="448"/>
        <v>0</v>
      </c>
      <c r="EK463" s="3">
        <f t="shared" si="449"/>
        <v>708</v>
      </c>
      <c r="EL463" t="str">
        <f>+VLOOKUP(A463,'[1]Listado jugadores VALORES'!$A:$D,4,FALSE)</f>
        <v>Defensa</v>
      </c>
      <c r="EM463">
        <f>+VLOOKUP(EK463,Clubes!$A:$O,15,FALSE)</f>
        <v>3</v>
      </c>
      <c r="EN463">
        <f>+VLOOKUP(EK463,Clubes!$A:$M,13,FALSE)</f>
        <v>3</v>
      </c>
      <c r="EO463">
        <f t="shared" si="450"/>
        <v>0</v>
      </c>
      <c r="EP463">
        <f t="shared" si="451"/>
        <v>0</v>
      </c>
      <c r="EQ463">
        <f t="shared" si="452"/>
        <v>0</v>
      </c>
      <c r="ER463">
        <f t="shared" si="453"/>
        <v>0</v>
      </c>
      <c r="ES463">
        <f t="shared" si="454"/>
        <v>0</v>
      </c>
      <c r="ET463">
        <f t="shared" si="455"/>
        <v>0</v>
      </c>
      <c r="EU463">
        <f t="shared" si="456"/>
        <v>0</v>
      </c>
      <c r="EV463">
        <f t="shared" si="457"/>
        <v>0</v>
      </c>
      <c r="EW463">
        <f t="shared" si="458"/>
        <v>0</v>
      </c>
      <c r="EX463">
        <f t="shared" si="459"/>
        <v>0</v>
      </c>
      <c r="EY463">
        <f t="shared" si="460"/>
        <v>0</v>
      </c>
      <c r="EZ463">
        <f t="shared" si="461"/>
        <v>0</v>
      </c>
      <c r="FA463">
        <f t="shared" si="462"/>
        <v>0</v>
      </c>
      <c r="FB463">
        <f t="shared" si="463"/>
        <v>0</v>
      </c>
      <c r="FC463">
        <f t="shared" si="464"/>
        <v>0</v>
      </c>
    </row>
    <row r="464" spans="1:159">
      <c r="A464" s="139">
        <v>820</v>
      </c>
      <c r="B464" s="139" t="s">
        <v>416</v>
      </c>
      <c r="C464" s="139">
        <v>7</v>
      </c>
      <c r="D464">
        <v>2</v>
      </c>
      <c r="E464" s="5">
        <v>8</v>
      </c>
      <c r="F464" s="5">
        <v>43</v>
      </c>
      <c r="G464" s="5">
        <v>2</v>
      </c>
      <c r="H464" s="5">
        <f>90-56</f>
        <v>34</v>
      </c>
      <c r="K464" s="109">
        <f t="shared" si="428"/>
        <v>0</v>
      </c>
      <c r="M464" s="109">
        <f t="shared" si="429"/>
        <v>0</v>
      </c>
      <c r="X464" s="109">
        <f t="shared" si="430"/>
        <v>0</v>
      </c>
      <c r="AI464" s="109">
        <f t="shared" si="431"/>
        <v>0</v>
      </c>
      <c r="AT464" s="109">
        <f t="shared" si="432"/>
        <v>0</v>
      </c>
      <c r="BA464" s="109">
        <f t="shared" si="433"/>
        <v>0</v>
      </c>
      <c r="BB464" s="113"/>
      <c r="BC464" s="113"/>
      <c r="BD464" s="113"/>
      <c r="BE464" s="113"/>
      <c r="BF464" s="113"/>
      <c r="BG464" s="113"/>
      <c r="BH464" s="113"/>
      <c r="BI464" s="113"/>
      <c r="BJ464" s="113"/>
      <c r="BK464" s="113"/>
      <c r="BL464" s="109">
        <f t="shared" si="434"/>
        <v>0</v>
      </c>
      <c r="BW464" s="109">
        <f t="shared" si="435"/>
        <v>0</v>
      </c>
      <c r="BZ464" s="109">
        <f t="shared" si="436"/>
        <v>0</v>
      </c>
      <c r="CA464" s="3"/>
      <c r="CB464" s="3"/>
      <c r="CC464" s="3"/>
      <c r="CD464" s="3"/>
      <c r="CE464" s="109">
        <f t="shared" si="437"/>
        <v>0</v>
      </c>
      <c r="CJ464" s="109">
        <f t="shared" si="438"/>
        <v>0</v>
      </c>
      <c r="CQ464" s="109">
        <f t="shared" si="439"/>
        <v>0</v>
      </c>
      <c r="CV464" s="109">
        <f t="shared" si="440"/>
        <v>0</v>
      </c>
      <c r="DA464" s="109">
        <f t="shared" si="441"/>
        <v>0</v>
      </c>
      <c r="DF464" s="109">
        <f t="shared" si="442"/>
        <v>0</v>
      </c>
      <c r="DK464" s="109">
        <f t="shared" si="443"/>
        <v>0</v>
      </c>
      <c r="DP464" s="109">
        <f t="shared" si="444"/>
        <v>0</v>
      </c>
      <c r="DU464" s="109">
        <f t="shared" si="445"/>
        <v>0</v>
      </c>
      <c r="DZ464" s="109">
        <f t="shared" si="446"/>
        <v>0</v>
      </c>
      <c r="EE464" s="109">
        <f t="shared" si="447"/>
        <v>0</v>
      </c>
      <c r="EF464" s="3"/>
      <c r="EG464" s="3"/>
      <c r="EH464" s="3"/>
      <c r="EI464" s="3"/>
      <c r="EJ464" s="109">
        <f t="shared" si="448"/>
        <v>0</v>
      </c>
      <c r="EK464" s="3">
        <f t="shared" si="449"/>
        <v>708</v>
      </c>
      <c r="EL464" t="str">
        <f>+VLOOKUP(A464,'[1]Listado jugadores VALORES'!$A:$D,4,FALSE)</f>
        <v>Delantero</v>
      </c>
      <c r="EM464">
        <f>+VLOOKUP(EK464,Clubes!$A:$O,15,FALSE)</f>
        <v>3</v>
      </c>
      <c r="EN464">
        <f>+VLOOKUP(EK464,Clubes!$A:$M,13,FALSE)</f>
        <v>3</v>
      </c>
      <c r="EO464">
        <f t="shared" si="450"/>
        <v>1</v>
      </c>
      <c r="EP464">
        <f t="shared" si="451"/>
        <v>1</v>
      </c>
      <c r="EQ464">
        <f t="shared" si="452"/>
        <v>0</v>
      </c>
      <c r="ER464">
        <f t="shared" si="453"/>
        <v>0</v>
      </c>
      <c r="ES464">
        <f t="shared" si="454"/>
        <v>0</v>
      </c>
      <c r="ET464">
        <f t="shared" si="455"/>
        <v>0</v>
      </c>
      <c r="EU464">
        <f t="shared" si="456"/>
        <v>0</v>
      </c>
      <c r="EV464">
        <f t="shared" si="457"/>
        <v>0</v>
      </c>
      <c r="EW464">
        <f t="shared" si="458"/>
        <v>0</v>
      </c>
      <c r="EX464">
        <f t="shared" si="459"/>
        <v>0</v>
      </c>
      <c r="EY464">
        <f t="shared" si="460"/>
        <v>0</v>
      </c>
      <c r="EZ464">
        <f t="shared" si="461"/>
        <v>0</v>
      </c>
      <c r="FA464">
        <f t="shared" si="462"/>
        <v>0</v>
      </c>
      <c r="FB464">
        <f t="shared" si="463"/>
        <v>0</v>
      </c>
      <c r="FC464">
        <f t="shared" si="464"/>
        <v>2</v>
      </c>
    </row>
    <row r="465" spans="1:159">
      <c r="A465" s="139">
        <v>102</v>
      </c>
      <c r="B465" s="139" t="s">
        <v>417</v>
      </c>
      <c r="C465" s="139">
        <v>7</v>
      </c>
      <c r="D465">
        <v>2</v>
      </c>
      <c r="E465" s="5">
        <v>8</v>
      </c>
      <c r="F465" s="5">
        <v>43</v>
      </c>
      <c r="G465" s="5">
        <v>1</v>
      </c>
      <c r="H465" s="5">
        <v>90</v>
      </c>
      <c r="K465" s="109">
        <f t="shared" si="428"/>
        <v>0</v>
      </c>
      <c r="M465" s="109">
        <f t="shared" si="429"/>
        <v>0</v>
      </c>
      <c r="X465" s="109">
        <f t="shared" si="430"/>
        <v>0</v>
      </c>
      <c r="AI465" s="109">
        <f t="shared" si="431"/>
        <v>0</v>
      </c>
      <c r="AT465" s="109">
        <f t="shared" si="432"/>
        <v>0</v>
      </c>
      <c r="BA465" s="109">
        <f t="shared" si="433"/>
        <v>0</v>
      </c>
      <c r="BB465" s="113"/>
      <c r="BC465" s="113"/>
      <c r="BD465" s="113"/>
      <c r="BE465" s="113"/>
      <c r="BF465" s="113"/>
      <c r="BG465" s="113"/>
      <c r="BH465" s="113"/>
      <c r="BI465" s="113"/>
      <c r="BJ465" s="113"/>
      <c r="BK465" s="113"/>
      <c r="BL465" s="109">
        <f t="shared" si="434"/>
        <v>0</v>
      </c>
      <c r="BW465" s="109">
        <f t="shared" si="435"/>
        <v>0</v>
      </c>
      <c r="BZ465" s="109">
        <f t="shared" si="436"/>
        <v>0</v>
      </c>
      <c r="CA465" s="3"/>
      <c r="CB465" s="3"/>
      <c r="CC465" s="3"/>
      <c r="CD465" s="3"/>
      <c r="CE465" s="109">
        <f t="shared" si="437"/>
        <v>0</v>
      </c>
      <c r="CJ465" s="109">
        <f t="shared" si="438"/>
        <v>0</v>
      </c>
      <c r="CQ465" s="109">
        <f t="shared" si="439"/>
        <v>0</v>
      </c>
      <c r="CV465" s="109">
        <f t="shared" si="440"/>
        <v>0</v>
      </c>
      <c r="DA465" s="109">
        <f t="shared" si="441"/>
        <v>0</v>
      </c>
      <c r="DF465" s="109">
        <f t="shared" si="442"/>
        <v>0</v>
      </c>
      <c r="DK465" s="109">
        <f t="shared" si="443"/>
        <v>0</v>
      </c>
      <c r="DP465" s="109">
        <f t="shared" si="444"/>
        <v>0</v>
      </c>
      <c r="DU465" s="109">
        <f t="shared" si="445"/>
        <v>0</v>
      </c>
      <c r="DZ465" s="109">
        <f t="shared" si="446"/>
        <v>0</v>
      </c>
      <c r="EE465" s="109">
        <f t="shared" si="447"/>
        <v>0</v>
      </c>
      <c r="EF465" s="3"/>
      <c r="EG465" s="3"/>
      <c r="EH465" s="3"/>
      <c r="EI465" s="3"/>
      <c r="EJ465" s="109">
        <f t="shared" si="448"/>
        <v>0</v>
      </c>
      <c r="EK465" s="3">
        <f t="shared" si="449"/>
        <v>708</v>
      </c>
      <c r="EL465" t="str">
        <f>+VLOOKUP(A465,'[1]Listado jugadores VALORES'!$A:$D,4,FALSE)</f>
        <v>Volante</v>
      </c>
      <c r="EM465">
        <f>+VLOOKUP(EK465,Clubes!$A:$O,15,FALSE)</f>
        <v>3</v>
      </c>
      <c r="EN465">
        <f>+VLOOKUP(EK465,Clubes!$A:$M,13,FALSE)</f>
        <v>3</v>
      </c>
      <c r="EO465">
        <f t="shared" si="450"/>
        <v>2</v>
      </c>
      <c r="EP465">
        <f t="shared" si="451"/>
        <v>2</v>
      </c>
      <c r="EQ465">
        <f t="shared" si="452"/>
        <v>0</v>
      </c>
      <c r="ER465">
        <f t="shared" si="453"/>
        <v>0</v>
      </c>
      <c r="ES465">
        <f t="shared" si="454"/>
        <v>0</v>
      </c>
      <c r="ET465">
        <f t="shared" si="455"/>
        <v>0</v>
      </c>
      <c r="EU465">
        <f t="shared" si="456"/>
        <v>0</v>
      </c>
      <c r="EV465">
        <f t="shared" si="457"/>
        <v>0</v>
      </c>
      <c r="EW465">
        <f t="shared" si="458"/>
        <v>0</v>
      </c>
      <c r="EX465">
        <f t="shared" si="459"/>
        <v>0</v>
      </c>
      <c r="EY465">
        <f t="shared" si="460"/>
        <v>0</v>
      </c>
      <c r="EZ465">
        <f t="shared" si="461"/>
        <v>0</v>
      </c>
      <c r="FA465">
        <f t="shared" si="462"/>
        <v>0</v>
      </c>
      <c r="FB465">
        <f t="shared" si="463"/>
        <v>-1</v>
      </c>
      <c r="FC465">
        <f t="shared" si="464"/>
        <v>3</v>
      </c>
    </row>
    <row r="466" spans="1:159">
      <c r="A466" s="139">
        <v>1837</v>
      </c>
      <c r="B466" s="139" t="s">
        <v>418</v>
      </c>
      <c r="C466" s="139">
        <v>7</v>
      </c>
      <c r="D466">
        <v>2</v>
      </c>
      <c r="E466" s="5">
        <v>8</v>
      </c>
      <c r="F466" s="5">
        <v>43</v>
      </c>
      <c r="G466" s="5">
        <v>3</v>
      </c>
      <c r="K466" s="109">
        <f t="shared" si="428"/>
        <v>0</v>
      </c>
      <c r="M466" s="109">
        <f t="shared" si="429"/>
        <v>0</v>
      </c>
      <c r="X466" s="109">
        <f t="shared" si="430"/>
        <v>0</v>
      </c>
      <c r="AI466" s="109">
        <f t="shared" si="431"/>
        <v>0</v>
      </c>
      <c r="AT466" s="109">
        <f t="shared" si="432"/>
        <v>0</v>
      </c>
      <c r="BA466" s="109">
        <f t="shared" si="433"/>
        <v>0</v>
      </c>
      <c r="BB466" s="113"/>
      <c r="BC466" s="113"/>
      <c r="BD466" s="113"/>
      <c r="BE466" s="113"/>
      <c r="BF466" s="113"/>
      <c r="BG466" s="113"/>
      <c r="BH466" s="113"/>
      <c r="BI466" s="113"/>
      <c r="BJ466" s="113"/>
      <c r="BK466" s="113"/>
      <c r="BL466" s="109">
        <f t="shared" si="434"/>
        <v>0</v>
      </c>
      <c r="BW466" s="109">
        <f t="shared" si="435"/>
        <v>0</v>
      </c>
      <c r="BZ466" s="109">
        <f t="shared" si="436"/>
        <v>0</v>
      </c>
      <c r="CA466" s="3"/>
      <c r="CB466" s="3"/>
      <c r="CC466" s="3"/>
      <c r="CD466" s="3"/>
      <c r="CE466" s="109">
        <f t="shared" si="437"/>
        <v>0</v>
      </c>
      <c r="CJ466" s="109">
        <f t="shared" si="438"/>
        <v>0</v>
      </c>
      <c r="CQ466" s="109">
        <f t="shared" si="439"/>
        <v>0</v>
      </c>
      <c r="CV466" s="109">
        <f t="shared" si="440"/>
        <v>0</v>
      </c>
      <c r="DA466" s="109">
        <f t="shared" si="441"/>
        <v>0</v>
      </c>
      <c r="DF466" s="109">
        <f t="shared" si="442"/>
        <v>0</v>
      </c>
      <c r="DK466" s="109">
        <f t="shared" si="443"/>
        <v>0</v>
      </c>
      <c r="DP466" s="109">
        <f t="shared" si="444"/>
        <v>0</v>
      </c>
      <c r="DU466" s="109">
        <f t="shared" si="445"/>
        <v>0</v>
      </c>
      <c r="DZ466" s="109">
        <f t="shared" si="446"/>
        <v>0</v>
      </c>
      <c r="EE466" s="109">
        <f t="shared" si="447"/>
        <v>0</v>
      </c>
      <c r="EF466" s="3"/>
      <c r="EG466" s="3"/>
      <c r="EH466" s="3"/>
      <c r="EI466" s="3"/>
      <c r="EJ466" s="109">
        <f t="shared" si="448"/>
        <v>0</v>
      </c>
      <c r="EK466" s="3">
        <f t="shared" si="449"/>
        <v>708</v>
      </c>
      <c r="EL466" t="str">
        <f>+VLOOKUP(A466,'[1]Listado jugadores VALORES'!$A:$D,4,FALSE)</f>
        <v>Defensa</v>
      </c>
      <c r="EM466">
        <f>+VLOOKUP(EK466,Clubes!$A:$O,15,FALSE)</f>
        <v>3</v>
      </c>
      <c r="EN466">
        <f>+VLOOKUP(EK466,Clubes!$A:$M,13,FALSE)</f>
        <v>3</v>
      </c>
      <c r="EO466">
        <f t="shared" si="450"/>
        <v>0</v>
      </c>
      <c r="EP466">
        <f t="shared" si="451"/>
        <v>0</v>
      </c>
      <c r="EQ466">
        <f t="shared" si="452"/>
        <v>0</v>
      </c>
      <c r="ER466">
        <f t="shared" si="453"/>
        <v>0</v>
      </c>
      <c r="ES466">
        <f t="shared" si="454"/>
        <v>0</v>
      </c>
      <c r="ET466">
        <f t="shared" si="455"/>
        <v>0</v>
      </c>
      <c r="EU466">
        <f t="shared" si="456"/>
        <v>0</v>
      </c>
      <c r="EV466">
        <f t="shared" si="457"/>
        <v>0</v>
      </c>
      <c r="EW466">
        <f t="shared" si="458"/>
        <v>0</v>
      </c>
      <c r="EX466">
        <f t="shared" si="459"/>
        <v>0</v>
      </c>
      <c r="EY466">
        <f t="shared" si="460"/>
        <v>0</v>
      </c>
      <c r="EZ466">
        <f t="shared" si="461"/>
        <v>0</v>
      </c>
      <c r="FA466">
        <f t="shared" si="462"/>
        <v>0</v>
      </c>
      <c r="FB466">
        <f t="shared" si="463"/>
        <v>0</v>
      </c>
      <c r="FC466">
        <f t="shared" si="464"/>
        <v>0</v>
      </c>
    </row>
    <row r="467" spans="1:159">
      <c r="A467" s="139">
        <v>127</v>
      </c>
      <c r="B467" s="139" t="s">
        <v>419</v>
      </c>
      <c r="C467" s="139">
        <v>7</v>
      </c>
      <c r="D467">
        <v>2</v>
      </c>
      <c r="E467" s="5">
        <v>8</v>
      </c>
      <c r="F467" s="5">
        <v>43</v>
      </c>
      <c r="G467" s="5">
        <v>1</v>
      </c>
      <c r="H467" s="5">
        <f>45+18</f>
        <v>63</v>
      </c>
      <c r="I467" s="4">
        <v>36</v>
      </c>
      <c r="K467" s="109">
        <f t="shared" si="428"/>
        <v>1</v>
      </c>
      <c r="M467" s="109">
        <f t="shared" si="429"/>
        <v>0</v>
      </c>
      <c r="X467" s="109">
        <f t="shared" si="430"/>
        <v>0</v>
      </c>
      <c r="AI467" s="109">
        <f t="shared" si="431"/>
        <v>0</v>
      </c>
      <c r="AT467" s="109">
        <f t="shared" si="432"/>
        <v>0</v>
      </c>
      <c r="AU467" s="3">
        <v>1</v>
      </c>
      <c r="AV467" s="3">
        <v>742</v>
      </c>
      <c r="BA467" s="109">
        <f t="shared" si="433"/>
        <v>1</v>
      </c>
      <c r="BB467" s="113"/>
      <c r="BC467" s="113"/>
      <c r="BD467" s="113"/>
      <c r="BE467" s="113"/>
      <c r="BF467" s="113"/>
      <c r="BG467" s="113"/>
      <c r="BH467" s="113"/>
      <c r="BI467" s="113"/>
      <c r="BJ467" s="113"/>
      <c r="BK467" s="113"/>
      <c r="BL467" s="109">
        <f t="shared" si="434"/>
        <v>0</v>
      </c>
      <c r="BW467" s="109">
        <f t="shared" si="435"/>
        <v>0</v>
      </c>
      <c r="BZ467" s="109">
        <f t="shared" si="436"/>
        <v>0</v>
      </c>
      <c r="CA467" s="3"/>
      <c r="CB467" s="3"/>
      <c r="CC467" s="3"/>
      <c r="CD467" s="3"/>
      <c r="CE467" s="109">
        <f t="shared" si="437"/>
        <v>0</v>
      </c>
      <c r="CJ467" s="109">
        <f t="shared" si="438"/>
        <v>0</v>
      </c>
      <c r="CQ467" s="109">
        <f t="shared" si="439"/>
        <v>0</v>
      </c>
      <c r="CV467" s="109">
        <f t="shared" si="440"/>
        <v>0</v>
      </c>
      <c r="DA467" s="109">
        <f t="shared" si="441"/>
        <v>0</v>
      </c>
      <c r="DF467" s="109">
        <f t="shared" si="442"/>
        <v>0</v>
      </c>
      <c r="DK467" s="109">
        <f t="shared" si="443"/>
        <v>0</v>
      </c>
      <c r="DP467" s="109">
        <f t="shared" si="444"/>
        <v>0</v>
      </c>
      <c r="DU467" s="109">
        <f t="shared" si="445"/>
        <v>0</v>
      </c>
      <c r="DZ467" s="109">
        <f t="shared" si="446"/>
        <v>0</v>
      </c>
      <c r="EE467" s="109">
        <f t="shared" si="447"/>
        <v>0</v>
      </c>
      <c r="EF467" s="3"/>
      <c r="EG467" s="3"/>
      <c r="EH467" s="3"/>
      <c r="EI467" s="3"/>
      <c r="EJ467" s="109">
        <f t="shared" si="448"/>
        <v>0</v>
      </c>
      <c r="EK467" s="3">
        <f t="shared" si="449"/>
        <v>708</v>
      </c>
      <c r="EL467" t="str">
        <f>+VLOOKUP(A467,'[1]Listado jugadores VALORES'!$A:$D,4,FALSE)</f>
        <v>Volante</v>
      </c>
      <c r="EM467">
        <f>+VLOOKUP(EK467,Clubes!$A:$O,15,FALSE)</f>
        <v>3</v>
      </c>
      <c r="EN467">
        <f>+VLOOKUP(EK467,Clubes!$A:$M,13,FALSE)</f>
        <v>3</v>
      </c>
      <c r="EO467">
        <f t="shared" si="450"/>
        <v>2</v>
      </c>
      <c r="EP467">
        <f t="shared" si="451"/>
        <v>2</v>
      </c>
      <c r="EQ467">
        <f t="shared" si="452"/>
        <v>-1</v>
      </c>
      <c r="ER467">
        <f t="shared" si="453"/>
        <v>0</v>
      </c>
      <c r="ES467">
        <f t="shared" si="454"/>
        <v>0</v>
      </c>
      <c r="ET467">
        <f t="shared" si="455"/>
        <v>0</v>
      </c>
      <c r="EU467">
        <f t="shared" si="456"/>
        <v>3</v>
      </c>
      <c r="EV467">
        <f t="shared" si="457"/>
        <v>0</v>
      </c>
      <c r="EW467">
        <f t="shared" si="458"/>
        <v>0</v>
      </c>
      <c r="EX467">
        <f t="shared" si="459"/>
        <v>0</v>
      </c>
      <c r="EY467">
        <f t="shared" si="460"/>
        <v>0</v>
      </c>
      <c r="EZ467">
        <f t="shared" si="461"/>
        <v>0</v>
      </c>
      <c r="FA467">
        <f t="shared" si="462"/>
        <v>0</v>
      </c>
      <c r="FB467">
        <f t="shared" si="463"/>
        <v>-1</v>
      </c>
      <c r="FC467">
        <f t="shared" si="464"/>
        <v>5</v>
      </c>
    </row>
    <row r="468" spans="1:159">
      <c r="A468" s="139">
        <v>184</v>
      </c>
      <c r="B468" s="139" t="s">
        <v>420</v>
      </c>
      <c r="C468" s="139">
        <v>7</v>
      </c>
      <c r="D468">
        <v>2</v>
      </c>
      <c r="E468" s="5">
        <v>8</v>
      </c>
      <c r="F468" s="5">
        <v>43</v>
      </c>
      <c r="G468" s="5">
        <v>3</v>
      </c>
      <c r="K468" s="109">
        <f t="shared" si="428"/>
        <v>0</v>
      </c>
      <c r="M468" s="109">
        <f t="shared" si="429"/>
        <v>0</v>
      </c>
      <c r="X468" s="109">
        <f t="shared" si="430"/>
        <v>0</v>
      </c>
      <c r="AI468" s="109">
        <f t="shared" si="431"/>
        <v>0</v>
      </c>
      <c r="AT468" s="109">
        <f t="shared" si="432"/>
        <v>0</v>
      </c>
      <c r="BA468" s="109">
        <f t="shared" si="433"/>
        <v>0</v>
      </c>
      <c r="BB468" s="113"/>
      <c r="BC468" s="113"/>
      <c r="BD468" s="113"/>
      <c r="BE468" s="113"/>
      <c r="BF468" s="113"/>
      <c r="BG468" s="113"/>
      <c r="BH468" s="113"/>
      <c r="BI468" s="113"/>
      <c r="BJ468" s="113"/>
      <c r="BK468" s="113"/>
      <c r="BL468" s="109">
        <f t="shared" si="434"/>
        <v>0</v>
      </c>
      <c r="BW468" s="109">
        <f t="shared" si="435"/>
        <v>0</v>
      </c>
      <c r="BZ468" s="109">
        <f t="shared" si="436"/>
        <v>0</v>
      </c>
      <c r="CA468" s="3"/>
      <c r="CB468" s="3"/>
      <c r="CC468" s="3"/>
      <c r="CD468" s="3"/>
      <c r="CE468" s="109">
        <f t="shared" si="437"/>
        <v>0</v>
      </c>
      <c r="CJ468" s="109">
        <f t="shared" si="438"/>
        <v>0</v>
      </c>
      <c r="CQ468" s="109">
        <f t="shared" si="439"/>
        <v>0</v>
      </c>
      <c r="CV468" s="109">
        <f t="shared" si="440"/>
        <v>0</v>
      </c>
      <c r="DA468" s="109">
        <f t="shared" si="441"/>
        <v>0</v>
      </c>
      <c r="DF468" s="109">
        <f t="shared" si="442"/>
        <v>0</v>
      </c>
      <c r="DK468" s="109">
        <f t="shared" si="443"/>
        <v>0</v>
      </c>
      <c r="DP468" s="109">
        <f t="shared" si="444"/>
        <v>0</v>
      </c>
      <c r="DU468" s="109">
        <f t="shared" si="445"/>
        <v>0</v>
      </c>
      <c r="DZ468" s="109">
        <f t="shared" si="446"/>
        <v>0</v>
      </c>
      <c r="EE468" s="109">
        <f t="shared" si="447"/>
        <v>0</v>
      </c>
      <c r="EF468" s="3"/>
      <c r="EG468" s="3"/>
      <c r="EH468" s="3"/>
      <c r="EI468" s="3"/>
      <c r="EJ468" s="109">
        <f t="shared" si="448"/>
        <v>0</v>
      </c>
      <c r="EK468" s="3">
        <f t="shared" si="449"/>
        <v>708</v>
      </c>
      <c r="EL468" t="str">
        <f>+VLOOKUP(A468,'[1]Listado jugadores VALORES'!$A:$D,4,FALSE)</f>
        <v>Volante</v>
      </c>
      <c r="EM468">
        <f>+VLOOKUP(EK468,Clubes!$A:$O,15,FALSE)</f>
        <v>3</v>
      </c>
      <c r="EN468">
        <f>+VLOOKUP(EK468,Clubes!$A:$M,13,FALSE)</f>
        <v>3</v>
      </c>
      <c r="EO468">
        <f t="shared" si="450"/>
        <v>0</v>
      </c>
      <c r="EP468">
        <f t="shared" si="451"/>
        <v>0</v>
      </c>
      <c r="EQ468">
        <f t="shared" si="452"/>
        <v>0</v>
      </c>
      <c r="ER468">
        <f t="shared" si="453"/>
        <v>0</v>
      </c>
      <c r="ES468">
        <f t="shared" si="454"/>
        <v>0</v>
      </c>
      <c r="ET468">
        <f t="shared" si="455"/>
        <v>0</v>
      </c>
      <c r="EU468">
        <f t="shared" si="456"/>
        <v>0</v>
      </c>
      <c r="EV468">
        <f t="shared" si="457"/>
        <v>0</v>
      </c>
      <c r="EW468">
        <f t="shared" si="458"/>
        <v>0</v>
      </c>
      <c r="EX468">
        <f t="shared" si="459"/>
        <v>0</v>
      </c>
      <c r="EY468">
        <f t="shared" si="460"/>
        <v>0</v>
      </c>
      <c r="EZ468">
        <f t="shared" si="461"/>
        <v>0</v>
      </c>
      <c r="FA468">
        <f t="shared" si="462"/>
        <v>0</v>
      </c>
      <c r="FB468">
        <f t="shared" si="463"/>
        <v>0</v>
      </c>
      <c r="FC468">
        <f t="shared" si="464"/>
        <v>0</v>
      </c>
    </row>
    <row r="469" spans="1:159">
      <c r="A469" s="139">
        <v>230</v>
      </c>
      <c r="B469" s="139" t="s">
        <v>421</v>
      </c>
      <c r="C469" s="139">
        <v>7</v>
      </c>
      <c r="D469">
        <v>2</v>
      </c>
      <c r="E469" s="5">
        <v>8</v>
      </c>
      <c r="F469" s="5">
        <v>43</v>
      </c>
      <c r="G469" s="5">
        <v>1</v>
      </c>
      <c r="H469" s="5">
        <v>90</v>
      </c>
      <c r="K469" s="109">
        <f t="shared" si="428"/>
        <v>0</v>
      </c>
      <c r="M469" s="109">
        <f t="shared" si="429"/>
        <v>0</v>
      </c>
      <c r="N469" s="4">
        <v>35</v>
      </c>
      <c r="X469" s="109">
        <f t="shared" si="430"/>
        <v>1</v>
      </c>
      <c r="Y469" s="3">
        <v>2</v>
      </c>
      <c r="AI469" s="109">
        <f t="shared" si="431"/>
        <v>1</v>
      </c>
      <c r="AJ469" s="3">
        <v>1</v>
      </c>
      <c r="AT469" s="109">
        <f t="shared" si="432"/>
        <v>1</v>
      </c>
      <c r="BA469" s="109">
        <f t="shared" si="433"/>
        <v>0</v>
      </c>
      <c r="BB469" s="113">
        <v>1</v>
      </c>
      <c r="BC469" s="113"/>
      <c r="BD469" s="113"/>
      <c r="BE469" s="113"/>
      <c r="BF469" s="113"/>
      <c r="BG469" s="113"/>
      <c r="BH469" s="113"/>
      <c r="BI469" s="113"/>
      <c r="BJ469" s="113"/>
      <c r="BK469" s="113"/>
      <c r="BL469" s="109">
        <f t="shared" si="434"/>
        <v>1</v>
      </c>
      <c r="BM469" s="3">
        <v>2</v>
      </c>
      <c r="BW469" s="109">
        <f t="shared" si="435"/>
        <v>1</v>
      </c>
      <c r="BZ469" s="109">
        <f t="shared" si="436"/>
        <v>0</v>
      </c>
      <c r="CA469" s="3"/>
      <c r="CB469" s="3"/>
      <c r="CC469" s="3"/>
      <c r="CD469" s="3"/>
      <c r="CE469" s="109">
        <f t="shared" si="437"/>
        <v>0</v>
      </c>
      <c r="CJ469" s="109">
        <f t="shared" si="438"/>
        <v>0</v>
      </c>
      <c r="CQ469" s="109">
        <f t="shared" si="439"/>
        <v>0</v>
      </c>
      <c r="CV469" s="109">
        <f t="shared" si="440"/>
        <v>0</v>
      </c>
      <c r="DA469" s="109">
        <f t="shared" si="441"/>
        <v>0</v>
      </c>
      <c r="DF469" s="109">
        <f t="shared" si="442"/>
        <v>0</v>
      </c>
      <c r="DK469" s="109">
        <f t="shared" si="443"/>
        <v>0</v>
      </c>
      <c r="DP469" s="109">
        <f t="shared" si="444"/>
        <v>0</v>
      </c>
      <c r="DU469" s="109">
        <f t="shared" si="445"/>
        <v>0</v>
      </c>
      <c r="DZ469" s="109">
        <f t="shared" si="446"/>
        <v>0</v>
      </c>
      <c r="EE469" s="109">
        <f t="shared" si="447"/>
        <v>0</v>
      </c>
      <c r="EF469" s="3"/>
      <c r="EG469" s="3"/>
      <c r="EH469" s="3"/>
      <c r="EI469" s="3"/>
      <c r="EJ469" s="109">
        <f t="shared" si="448"/>
        <v>0</v>
      </c>
      <c r="EK469" s="3">
        <f t="shared" si="449"/>
        <v>708</v>
      </c>
      <c r="EL469" t="str">
        <f>+VLOOKUP(A469,'[1]Listado jugadores VALORES'!$A:$D,4,FALSE)</f>
        <v>Volante</v>
      </c>
      <c r="EM469">
        <f>+VLOOKUP(EK469,Clubes!$A:$O,15,FALSE)</f>
        <v>3</v>
      </c>
      <c r="EN469">
        <f>+VLOOKUP(EK469,Clubes!$A:$M,13,FALSE)</f>
        <v>3</v>
      </c>
      <c r="EO469">
        <f t="shared" si="450"/>
        <v>2</v>
      </c>
      <c r="EP469">
        <f t="shared" si="451"/>
        <v>2</v>
      </c>
      <c r="EQ469">
        <f t="shared" si="452"/>
        <v>0</v>
      </c>
      <c r="ER469">
        <f t="shared" si="453"/>
        <v>0</v>
      </c>
      <c r="ES469">
        <f t="shared" si="454"/>
        <v>5</v>
      </c>
      <c r="ET469">
        <f t="shared" si="455"/>
        <v>1</v>
      </c>
      <c r="EU469">
        <f t="shared" si="456"/>
        <v>0</v>
      </c>
      <c r="EV469">
        <f t="shared" si="457"/>
        <v>0</v>
      </c>
      <c r="EW469">
        <f t="shared" si="458"/>
        <v>0</v>
      </c>
      <c r="EX469">
        <f t="shared" si="459"/>
        <v>0</v>
      </c>
      <c r="EY469">
        <f t="shared" si="460"/>
        <v>0</v>
      </c>
      <c r="EZ469">
        <f t="shared" si="461"/>
        <v>0</v>
      </c>
      <c r="FA469">
        <f t="shared" si="462"/>
        <v>0</v>
      </c>
      <c r="FB469">
        <f t="shared" si="463"/>
        <v>-1</v>
      </c>
      <c r="FC469">
        <f t="shared" si="464"/>
        <v>9</v>
      </c>
    </row>
    <row r="470" spans="1:159">
      <c r="A470" s="139">
        <v>243</v>
      </c>
      <c r="B470" s="139" t="s">
        <v>422</v>
      </c>
      <c r="C470" s="139">
        <v>7</v>
      </c>
      <c r="D470">
        <v>2</v>
      </c>
      <c r="E470" s="5">
        <v>8</v>
      </c>
      <c r="F470" s="5">
        <v>43</v>
      </c>
      <c r="G470" s="5">
        <v>1</v>
      </c>
      <c r="H470" s="5">
        <v>90</v>
      </c>
      <c r="I470" s="4">
        <f>45+41</f>
        <v>86</v>
      </c>
      <c r="K470" s="109">
        <f t="shared" si="428"/>
        <v>1</v>
      </c>
      <c r="M470" s="109">
        <f t="shared" si="429"/>
        <v>0</v>
      </c>
      <c r="X470" s="109">
        <f t="shared" si="430"/>
        <v>0</v>
      </c>
      <c r="AI470" s="109">
        <f t="shared" si="431"/>
        <v>0</v>
      </c>
      <c r="AT470" s="109">
        <f t="shared" si="432"/>
        <v>0</v>
      </c>
      <c r="BA470" s="109">
        <f t="shared" si="433"/>
        <v>0</v>
      </c>
      <c r="BB470" s="113"/>
      <c r="BC470" s="113"/>
      <c r="BD470" s="113"/>
      <c r="BE470" s="113"/>
      <c r="BF470" s="113"/>
      <c r="BG470" s="113"/>
      <c r="BH470" s="113"/>
      <c r="BI470" s="113"/>
      <c r="BJ470" s="113"/>
      <c r="BK470" s="113"/>
      <c r="BL470" s="109">
        <f t="shared" si="434"/>
        <v>0</v>
      </c>
      <c r="BW470" s="109">
        <f t="shared" si="435"/>
        <v>0</v>
      </c>
      <c r="BZ470" s="109">
        <f t="shared" si="436"/>
        <v>0</v>
      </c>
      <c r="CA470" s="3"/>
      <c r="CB470" s="3"/>
      <c r="CC470" s="3"/>
      <c r="CD470" s="3"/>
      <c r="CE470" s="109">
        <f t="shared" si="437"/>
        <v>0</v>
      </c>
      <c r="CJ470" s="109">
        <f t="shared" si="438"/>
        <v>0</v>
      </c>
      <c r="CQ470" s="109">
        <f t="shared" si="439"/>
        <v>0</v>
      </c>
      <c r="CV470" s="109">
        <f t="shared" si="440"/>
        <v>0</v>
      </c>
      <c r="DA470" s="109">
        <f t="shared" si="441"/>
        <v>0</v>
      </c>
      <c r="DF470" s="109">
        <f t="shared" si="442"/>
        <v>0</v>
      </c>
      <c r="DK470" s="109">
        <f t="shared" si="443"/>
        <v>0</v>
      </c>
      <c r="DP470" s="109">
        <f t="shared" si="444"/>
        <v>0</v>
      </c>
      <c r="DU470" s="109">
        <f t="shared" si="445"/>
        <v>0</v>
      </c>
      <c r="DZ470" s="109">
        <f t="shared" si="446"/>
        <v>0</v>
      </c>
      <c r="EE470" s="109">
        <f t="shared" si="447"/>
        <v>0</v>
      </c>
      <c r="EF470" s="3"/>
      <c r="EG470" s="3"/>
      <c r="EH470" s="3"/>
      <c r="EI470" s="3"/>
      <c r="EJ470" s="109">
        <f t="shared" si="448"/>
        <v>0</v>
      </c>
      <c r="EK470" s="3">
        <f t="shared" si="449"/>
        <v>708</v>
      </c>
      <c r="EL470" t="str">
        <f>+VLOOKUP(A470,'[1]Listado jugadores VALORES'!$A:$D,4,FALSE)</f>
        <v>Defensa</v>
      </c>
      <c r="EM470">
        <f>+VLOOKUP(EK470,Clubes!$A:$O,15,FALSE)</f>
        <v>3</v>
      </c>
      <c r="EN470">
        <f>+VLOOKUP(EK470,Clubes!$A:$M,13,FALSE)</f>
        <v>3</v>
      </c>
      <c r="EO470">
        <f t="shared" si="450"/>
        <v>2</v>
      </c>
      <c r="EP470">
        <f t="shared" si="451"/>
        <v>2</v>
      </c>
      <c r="EQ470">
        <f t="shared" si="452"/>
        <v>-1</v>
      </c>
      <c r="ER470">
        <f t="shared" si="453"/>
        <v>0</v>
      </c>
      <c r="ES470">
        <f t="shared" si="454"/>
        <v>0</v>
      </c>
      <c r="ET470">
        <f t="shared" si="455"/>
        <v>0</v>
      </c>
      <c r="EU470">
        <f t="shared" si="456"/>
        <v>0</v>
      </c>
      <c r="EV470">
        <f t="shared" si="457"/>
        <v>0</v>
      </c>
      <c r="EW470">
        <f t="shared" si="458"/>
        <v>-2</v>
      </c>
      <c r="EX470">
        <f t="shared" si="459"/>
        <v>0</v>
      </c>
      <c r="EY470">
        <f t="shared" si="460"/>
        <v>0</v>
      </c>
      <c r="EZ470">
        <f t="shared" si="461"/>
        <v>0</v>
      </c>
      <c r="FA470">
        <f t="shared" si="462"/>
        <v>0</v>
      </c>
      <c r="FB470">
        <f t="shared" si="463"/>
        <v>-1</v>
      </c>
      <c r="FC470">
        <f t="shared" si="464"/>
        <v>0</v>
      </c>
    </row>
    <row r="471" spans="1:159">
      <c r="A471" s="139">
        <v>268</v>
      </c>
      <c r="B471" s="139" t="s">
        <v>423</v>
      </c>
      <c r="C471" s="139">
        <v>7</v>
      </c>
      <c r="D471">
        <v>2</v>
      </c>
      <c r="E471" s="5">
        <v>8</v>
      </c>
      <c r="F471" s="5">
        <v>43</v>
      </c>
      <c r="G471" s="5">
        <v>3</v>
      </c>
      <c r="K471" s="109">
        <f t="shared" si="428"/>
        <v>0</v>
      </c>
      <c r="M471" s="109">
        <f t="shared" si="429"/>
        <v>0</v>
      </c>
      <c r="X471" s="109">
        <f t="shared" si="430"/>
        <v>0</v>
      </c>
      <c r="AI471" s="109">
        <f t="shared" si="431"/>
        <v>0</v>
      </c>
      <c r="AT471" s="109">
        <f t="shared" si="432"/>
        <v>0</v>
      </c>
      <c r="BA471" s="109">
        <f t="shared" si="433"/>
        <v>0</v>
      </c>
      <c r="BB471" s="113"/>
      <c r="BC471" s="113"/>
      <c r="BD471" s="113"/>
      <c r="BE471" s="113"/>
      <c r="BF471" s="113"/>
      <c r="BG471" s="113"/>
      <c r="BH471" s="113"/>
      <c r="BI471" s="113"/>
      <c r="BJ471" s="113"/>
      <c r="BK471" s="113"/>
      <c r="BL471" s="109">
        <f t="shared" si="434"/>
        <v>0</v>
      </c>
      <c r="BW471" s="109">
        <f t="shared" si="435"/>
        <v>0</v>
      </c>
      <c r="BZ471" s="109">
        <f t="shared" si="436"/>
        <v>0</v>
      </c>
      <c r="CA471" s="3"/>
      <c r="CB471" s="3"/>
      <c r="CC471" s="3"/>
      <c r="CD471" s="3"/>
      <c r="CE471" s="109">
        <f t="shared" si="437"/>
        <v>0</v>
      </c>
      <c r="CJ471" s="109">
        <f t="shared" si="438"/>
        <v>0</v>
      </c>
      <c r="CQ471" s="109">
        <f t="shared" si="439"/>
        <v>0</v>
      </c>
      <c r="CV471" s="109">
        <f t="shared" si="440"/>
        <v>0</v>
      </c>
      <c r="DA471" s="109">
        <f t="shared" si="441"/>
        <v>0</v>
      </c>
      <c r="DF471" s="109">
        <f t="shared" si="442"/>
        <v>0</v>
      </c>
      <c r="DK471" s="109">
        <f t="shared" si="443"/>
        <v>0</v>
      </c>
      <c r="DP471" s="109">
        <f t="shared" si="444"/>
        <v>0</v>
      </c>
      <c r="DU471" s="109">
        <f t="shared" si="445"/>
        <v>0</v>
      </c>
      <c r="DZ471" s="109">
        <f t="shared" si="446"/>
        <v>0</v>
      </c>
      <c r="EE471" s="109">
        <f t="shared" si="447"/>
        <v>0</v>
      </c>
      <c r="EF471" s="3"/>
      <c r="EG471" s="3"/>
      <c r="EH471" s="3"/>
      <c r="EI471" s="3"/>
      <c r="EJ471" s="109">
        <f t="shared" si="448"/>
        <v>0</v>
      </c>
      <c r="EK471" s="3">
        <f t="shared" si="449"/>
        <v>708</v>
      </c>
      <c r="EL471" t="str">
        <f>+VLOOKUP(A471,'[1]Listado jugadores VALORES'!$A:$D,4,FALSE)</f>
        <v>Defensa</v>
      </c>
      <c r="EM471">
        <f>+VLOOKUP(EK471,Clubes!$A:$O,15,FALSE)</f>
        <v>3</v>
      </c>
      <c r="EN471">
        <f>+VLOOKUP(EK471,Clubes!$A:$M,13,FALSE)</f>
        <v>3</v>
      </c>
      <c r="EO471">
        <f t="shared" si="450"/>
        <v>0</v>
      </c>
      <c r="EP471">
        <f t="shared" si="451"/>
        <v>0</v>
      </c>
      <c r="EQ471">
        <f t="shared" si="452"/>
        <v>0</v>
      </c>
      <c r="ER471">
        <f t="shared" si="453"/>
        <v>0</v>
      </c>
      <c r="ES471">
        <f t="shared" si="454"/>
        <v>0</v>
      </c>
      <c r="ET471">
        <f t="shared" si="455"/>
        <v>0</v>
      </c>
      <c r="EU471">
        <f t="shared" si="456"/>
        <v>0</v>
      </c>
      <c r="EV471">
        <f t="shared" si="457"/>
        <v>0</v>
      </c>
      <c r="EW471">
        <f t="shared" si="458"/>
        <v>0</v>
      </c>
      <c r="EX471">
        <f t="shared" si="459"/>
        <v>0</v>
      </c>
      <c r="EY471">
        <f t="shared" si="460"/>
        <v>0</v>
      </c>
      <c r="EZ471">
        <f t="shared" si="461"/>
        <v>0</v>
      </c>
      <c r="FA471">
        <f t="shared" si="462"/>
        <v>0</v>
      </c>
      <c r="FB471">
        <f t="shared" si="463"/>
        <v>0</v>
      </c>
      <c r="FC471">
        <f t="shared" si="464"/>
        <v>0</v>
      </c>
    </row>
    <row r="472" spans="1:159">
      <c r="A472" s="145">
        <v>769</v>
      </c>
      <c r="B472" t="s">
        <v>424</v>
      </c>
      <c r="C472" s="140">
        <v>7</v>
      </c>
      <c r="D472">
        <v>2</v>
      </c>
      <c r="E472" s="5">
        <v>8</v>
      </c>
      <c r="F472" s="5">
        <v>43</v>
      </c>
      <c r="G472" s="5">
        <v>3</v>
      </c>
      <c r="K472" s="109">
        <f t="shared" si="428"/>
        <v>0</v>
      </c>
      <c r="M472" s="109">
        <f t="shared" si="429"/>
        <v>0</v>
      </c>
      <c r="X472" s="109">
        <f t="shared" si="430"/>
        <v>0</v>
      </c>
      <c r="AI472" s="109">
        <f t="shared" si="431"/>
        <v>0</v>
      </c>
      <c r="AT472" s="109">
        <f t="shared" si="432"/>
        <v>0</v>
      </c>
      <c r="BA472" s="109">
        <f t="shared" si="433"/>
        <v>0</v>
      </c>
      <c r="BB472" s="113"/>
      <c r="BC472" s="113"/>
      <c r="BD472" s="113"/>
      <c r="BE472" s="113"/>
      <c r="BF472" s="113"/>
      <c r="BG472" s="113"/>
      <c r="BH472" s="113"/>
      <c r="BI472" s="113"/>
      <c r="BJ472" s="113"/>
      <c r="BK472" s="113"/>
      <c r="BL472" s="109">
        <f t="shared" si="434"/>
        <v>0</v>
      </c>
      <c r="BW472" s="109">
        <f t="shared" si="435"/>
        <v>0</v>
      </c>
      <c r="BZ472" s="109">
        <f t="shared" si="436"/>
        <v>0</v>
      </c>
      <c r="CA472" s="3"/>
      <c r="CB472" s="3"/>
      <c r="CC472" s="3"/>
      <c r="CD472" s="3"/>
      <c r="CE472" s="109">
        <f t="shared" si="437"/>
        <v>0</v>
      </c>
      <c r="CJ472" s="109">
        <f t="shared" si="438"/>
        <v>0</v>
      </c>
      <c r="CQ472" s="109">
        <f t="shared" si="439"/>
        <v>0</v>
      </c>
      <c r="CV472" s="109">
        <f t="shared" si="440"/>
        <v>0</v>
      </c>
      <c r="DA472" s="109">
        <f t="shared" si="441"/>
        <v>0</v>
      </c>
      <c r="DF472" s="109">
        <f t="shared" si="442"/>
        <v>0</v>
      </c>
      <c r="DK472" s="109">
        <f t="shared" si="443"/>
        <v>0</v>
      </c>
      <c r="DP472" s="109">
        <f t="shared" si="444"/>
        <v>0</v>
      </c>
      <c r="DU472" s="109">
        <f t="shared" si="445"/>
        <v>0</v>
      </c>
      <c r="DZ472" s="109">
        <f t="shared" si="446"/>
        <v>0</v>
      </c>
      <c r="EE472" s="109">
        <f t="shared" si="447"/>
        <v>0</v>
      </c>
      <c r="EF472" s="3"/>
      <c r="EG472" s="3"/>
      <c r="EH472" s="3"/>
      <c r="EI472" s="3"/>
      <c r="EJ472" s="109">
        <f t="shared" si="448"/>
        <v>0</v>
      </c>
      <c r="EK472" s="3">
        <f t="shared" si="449"/>
        <v>708</v>
      </c>
      <c r="EL472" t="str">
        <f>+VLOOKUP(A472,'[1]Listado jugadores VALORES'!$A:$D,4,FALSE)</f>
        <v>Portero</v>
      </c>
      <c r="EM472">
        <f>+VLOOKUP(EK472,Clubes!$A:$O,15,FALSE)</f>
        <v>3</v>
      </c>
      <c r="EN472">
        <f>+VLOOKUP(EK472,Clubes!$A:$M,13,FALSE)</f>
        <v>3</v>
      </c>
      <c r="EO472">
        <f t="shared" si="450"/>
        <v>0</v>
      </c>
      <c r="EP472">
        <f t="shared" si="451"/>
        <v>0</v>
      </c>
      <c r="EQ472">
        <f t="shared" si="452"/>
        <v>0</v>
      </c>
      <c r="ER472">
        <f t="shared" si="453"/>
        <v>0</v>
      </c>
      <c r="ES472">
        <f t="shared" si="454"/>
        <v>0</v>
      </c>
      <c r="ET472">
        <f t="shared" si="455"/>
        <v>0</v>
      </c>
      <c r="EU472">
        <f t="shared" si="456"/>
        <v>0</v>
      </c>
      <c r="EV472">
        <f t="shared" si="457"/>
        <v>0</v>
      </c>
      <c r="EW472">
        <f t="shared" si="458"/>
        <v>0</v>
      </c>
      <c r="EX472">
        <f t="shared" si="459"/>
        <v>0</v>
      </c>
      <c r="EY472">
        <f t="shared" si="460"/>
        <v>0</v>
      </c>
      <c r="EZ472">
        <f t="shared" si="461"/>
        <v>0</v>
      </c>
      <c r="FA472">
        <f t="shared" si="462"/>
        <v>0</v>
      </c>
      <c r="FB472">
        <f t="shared" si="463"/>
        <v>0</v>
      </c>
      <c r="FC472">
        <f t="shared" si="464"/>
        <v>0</v>
      </c>
    </row>
    <row r="473" spans="1:159">
      <c r="A473" s="139">
        <v>1955</v>
      </c>
      <c r="B473" s="139" t="s">
        <v>425</v>
      </c>
      <c r="C473" s="139">
        <v>7</v>
      </c>
      <c r="D473">
        <v>2</v>
      </c>
      <c r="E473" s="5">
        <v>8</v>
      </c>
      <c r="F473" s="5">
        <v>43</v>
      </c>
      <c r="G473" s="5">
        <v>3</v>
      </c>
      <c r="K473" s="109">
        <f t="shared" si="428"/>
        <v>0</v>
      </c>
      <c r="M473" s="109">
        <f t="shared" si="429"/>
        <v>0</v>
      </c>
      <c r="X473" s="109">
        <f t="shared" si="430"/>
        <v>0</v>
      </c>
      <c r="AI473" s="109">
        <f t="shared" si="431"/>
        <v>0</v>
      </c>
      <c r="AT473" s="109">
        <f t="shared" si="432"/>
        <v>0</v>
      </c>
      <c r="BA473" s="109">
        <f t="shared" si="433"/>
        <v>0</v>
      </c>
      <c r="BB473" s="113"/>
      <c r="BC473" s="113"/>
      <c r="BD473" s="113"/>
      <c r="BE473" s="113"/>
      <c r="BF473" s="113"/>
      <c r="BG473" s="113"/>
      <c r="BH473" s="113"/>
      <c r="BI473" s="113"/>
      <c r="BJ473" s="113"/>
      <c r="BK473" s="113"/>
      <c r="BL473" s="109">
        <f t="shared" si="434"/>
        <v>0</v>
      </c>
      <c r="BW473" s="109">
        <f t="shared" si="435"/>
        <v>0</v>
      </c>
      <c r="BZ473" s="109">
        <f t="shared" si="436"/>
        <v>0</v>
      </c>
      <c r="CA473" s="3"/>
      <c r="CB473" s="3"/>
      <c r="CC473" s="3"/>
      <c r="CD473" s="3"/>
      <c r="CE473" s="109">
        <f t="shared" si="437"/>
        <v>0</v>
      </c>
      <c r="CJ473" s="109">
        <f t="shared" si="438"/>
        <v>0</v>
      </c>
      <c r="CQ473" s="109">
        <f t="shared" si="439"/>
        <v>0</v>
      </c>
      <c r="CV473" s="109">
        <f t="shared" si="440"/>
        <v>0</v>
      </c>
      <c r="DA473" s="109">
        <f t="shared" si="441"/>
        <v>0</v>
      </c>
      <c r="DF473" s="109">
        <f t="shared" si="442"/>
        <v>0</v>
      </c>
      <c r="DK473" s="109">
        <f t="shared" si="443"/>
        <v>0</v>
      </c>
      <c r="DP473" s="109">
        <f t="shared" si="444"/>
        <v>0</v>
      </c>
      <c r="DU473" s="109">
        <f t="shared" si="445"/>
        <v>0</v>
      </c>
      <c r="DZ473" s="109">
        <f t="shared" si="446"/>
        <v>0</v>
      </c>
      <c r="EE473" s="109">
        <f t="shared" si="447"/>
        <v>0</v>
      </c>
      <c r="EF473" s="3"/>
      <c r="EG473" s="3"/>
      <c r="EH473" s="3"/>
      <c r="EI473" s="3"/>
      <c r="EJ473" s="109">
        <f t="shared" si="448"/>
        <v>0</v>
      </c>
      <c r="EK473" s="3">
        <f t="shared" si="449"/>
        <v>708</v>
      </c>
      <c r="EL473" t="str">
        <f>+VLOOKUP(A473,'[1]Listado jugadores VALORES'!$A:$D,4,FALSE)</f>
        <v>Volante</v>
      </c>
      <c r="EM473">
        <f>+VLOOKUP(EK473,Clubes!$A:$O,15,FALSE)</f>
        <v>3</v>
      </c>
      <c r="EN473">
        <f>+VLOOKUP(EK473,Clubes!$A:$M,13,FALSE)</f>
        <v>3</v>
      </c>
      <c r="EO473">
        <f t="shared" si="450"/>
        <v>0</v>
      </c>
      <c r="EP473">
        <f t="shared" si="451"/>
        <v>0</v>
      </c>
      <c r="EQ473">
        <f t="shared" si="452"/>
        <v>0</v>
      </c>
      <c r="ER473">
        <f t="shared" si="453"/>
        <v>0</v>
      </c>
      <c r="ES473">
        <f t="shared" si="454"/>
        <v>0</v>
      </c>
      <c r="ET473">
        <f t="shared" si="455"/>
        <v>0</v>
      </c>
      <c r="EU473">
        <f t="shared" si="456"/>
        <v>0</v>
      </c>
      <c r="EV473">
        <f t="shared" si="457"/>
        <v>0</v>
      </c>
      <c r="EW473">
        <f t="shared" si="458"/>
        <v>0</v>
      </c>
      <c r="EX473">
        <f t="shared" si="459"/>
        <v>0</v>
      </c>
      <c r="EY473">
        <f t="shared" si="460"/>
        <v>0</v>
      </c>
      <c r="EZ473">
        <f t="shared" si="461"/>
        <v>0</v>
      </c>
      <c r="FA473">
        <f t="shared" si="462"/>
        <v>0</v>
      </c>
      <c r="FB473">
        <f t="shared" si="463"/>
        <v>0</v>
      </c>
      <c r="FC473">
        <f t="shared" si="464"/>
        <v>0</v>
      </c>
    </row>
    <row r="474" spans="1:159">
      <c r="A474" s="139">
        <v>357</v>
      </c>
      <c r="B474" s="140" t="s">
        <v>426</v>
      </c>
      <c r="C474" s="140">
        <v>7</v>
      </c>
      <c r="D474">
        <v>2</v>
      </c>
      <c r="E474" s="5">
        <v>8</v>
      </c>
      <c r="F474" s="5">
        <v>43</v>
      </c>
      <c r="G474" s="5">
        <v>2</v>
      </c>
      <c r="K474" s="109">
        <f t="shared" si="428"/>
        <v>0</v>
      </c>
      <c r="M474" s="109">
        <f t="shared" si="429"/>
        <v>0</v>
      </c>
      <c r="X474" s="109">
        <f t="shared" si="430"/>
        <v>0</v>
      </c>
      <c r="AI474" s="109">
        <f t="shared" si="431"/>
        <v>0</v>
      </c>
      <c r="AT474" s="109">
        <f t="shared" si="432"/>
        <v>0</v>
      </c>
      <c r="BA474" s="109">
        <f t="shared" si="433"/>
        <v>0</v>
      </c>
      <c r="BB474" s="113"/>
      <c r="BC474" s="113"/>
      <c r="BD474" s="113"/>
      <c r="BE474" s="113"/>
      <c r="BF474" s="113"/>
      <c r="BG474" s="113"/>
      <c r="BH474" s="113"/>
      <c r="BI474" s="113"/>
      <c r="BJ474" s="113"/>
      <c r="BK474" s="113"/>
      <c r="BL474" s="109">
        <f t="shared" si="434"/>
        <v>0</v>
      </c>
      <c r="BW474" s="109">
        <f t="shared" si="435"/>
        <v>0</v>
      </c>
      <c r="BZ474" s="109">
        <f t="shared" si="436"/>
        <v>0</v>
      </c>
      <c r="CA474" s="3"/>
      <c r="CB474" s="3"/>
      <c r="CC474" s="3"/>
      <c r="CD474" s="3"/>
      <c r="CE474" s="109">
        <f t="shared" si="437"/>
        <v>0</v>
      </c>
      <c r="CJ474" s="109">
        <f t="shared" si="438"/>
        <v>0</v>
      </c>
      <c r="CQ474" s="109">
        <f t="shared" si="439"/>
        <v>0</v>
      </c>
      <c r="CV474" s="109">
        <f t="shared" si="440"/>
        <v>0</v>
      </c>
      <c r="DA474" s="109">
        <f t="shared" si="441"/>
        <v>0</v>
      </c>
      <c r="DF474" s="109">
        <f t="shared" si="442"/>
        <v>0</v>
      </c>
      <c r="DK474" s="109">
        <f t="shared" si="443"/>
        <v>0</v>
      </c>
      <c r="DP474" s="109">
        <f t="shared" si="444"/>
        <v>0</v>
      </c>
      <c r="DU474" s="109">
        <f t="shared" si="445"/>
        <v>0</v>
      </c>
      <c r="DZ474" s="109">
        <f t="shared" si="446"/>
        <v>0</v>
      </c>
      <c r="EE474" s="109">
        <f t="shared" si="447"/>
        <v>0</v>
      </c>
      <c r="EF474" s="3"/>
      <c r="EG474" s="3"/>
      <c r="EH474" s="3"/>
      <c r="EI474" s="3"/>
      <c r="EJ474" s="109">
        <f t="shared" si="448"/>
        <v>0</v>
      </c>
      <c r="EK474" s="3">
        <f t="shared" si="449"/>
        <v>708</v>
      </c>
      <c r="EL474" t="str">
        <f>+VLOOKUP(A474,'[1]Listado jugadores VALORES'!$A:$D,4,FALSE)</f>
        <v>Defensa</v>
      </c>
      <c r="EM474">
        <f>+VLOOKUP(EK474,Clubes!$A:$O,15,FALSE)</f>
        <v>3</v>
      </c>
      <c r="EN474">
        <f>+VLOOKUP(EK474,Clubes!$A:$M,13,FALSE)</f>
        <v>3</v>
      </c>
      <c r="EO474">
        <f t="shared" si="450"/>
        <v>1</v>
      </c>
      <c r="EP474">
        <f t="shared" si="451"/>
        <v>0</v>
      </c>
      <c r="EQ474">
        <f t="shared" si="452"/>
        <v>0</v>
      </c>
      <c r="ER474">
        <f t="shared" si="453"/>
        <v>0</v>
      </c>
      <c r="ES474">
        <f t="shared" si="454"/>
        <v>0</v>
      </c>
      <c r="ET474">
        <f t="shared" si="455"/>
        <v>0</v>
      </c>
      <c r="EU474">
        <f t="shared" si="456"/>
        <v>0</v>
      </c>
      <c r="EV474">
        <f t="shared" si="457"/>
        <v>0</v>
      </c>
      <c r="EW474">
        <f t="shared" si="458"/>
        <v>0</v>
      </c>
      <c r="EX474">
        <f t="shared" si="459"/>
        <v>0</v>
      </c>
      <c r="EY474">
        <f t="shared" si="460"/>
        <v>0</v>
      </c>
      <c r="EZ474">
        <f t="shared" si="461"/>
        <v>0</v>
      </c>
      <c r="FA474">
        <f t="shared" si="462"/>
        <v>0</v>
      </c>
      <c r="FB474">
        <f t="shared" si="463"/>
        <v>0</v>
      </c>
      <c r="FC474">
        <f t="shared" si="464"/>
        <v>1</v>
      </c>
    </row>
    <row r="475" spans="1:159">
      <c r="A475" s="145">
        <v>1975</v>
      </c>
      <c r="B475" t="s">
        <v>427</v>
      </c>
      <c r="C475" s="139">
        <v>7</v>
      </c>
      <c r="D475">
        <v>2</v>
      </c>
      <c r="E475" s="5">
        <v>8</v>
      </c>
      <c r="F475" s="5">
        <v>43</v>
      </c>
      <c r="G475" s="5">
        <v>1</v>
      </c>
      <c r="H475" s="5">
        <f>45+19</f>
        <v>64</v>
      </c>
      <c r="K475" s="109">
        <f t="shared" si="428"/>
        <v>0</v>
      </c>
      <c r="M475" s="109">
        <f t="shared" si="429"/>
        <v>0</v>
      </c>
      <c r="X475" s="109">
        <f t="shared" si="430"/>
        <v>0</v>
      </c>
      <c r="AI475" s="109">
        <f t="shared" si="431"/>
        <v>0</v>
      </c>
      <c r="AT475" s="109">
        <f t="shared" si="432"/>
        <v>0</v>
      </c>
      <c r="BA475" s="109">
        <f t="shared" si="433"/>
        <v>0</v>
      </c>
      <c r="BB475" s="113"/>
      <c r="BC475" s="113"/>
      <c r="BD475" s="113"/>
      <c r="BE475" s="113"/>
      <c r="BF475" s="113"/>
      <c r="BG475" s="113"/>
      <c r="BH475" s="113"/>
      <c r="BI475" s="113"/>
      <c r="BJ475" s="113"/>
      <c r="BK475" s="113"/>
      <c r="BL475" s="109">
        <f t="shared" si="434"/>
        <v>0</v>
      </c>
      <c r="BW475" s="109">
        <f t="shared" si="435"/>
        <v>0</v>
      </c>
      <c r="BZ475" s="109">
        <f t="shared" si="436"/>
        <v>0</v>
      </c>
      <c r="CA475" s="3"/>
      <c r="CB475" s="3"/>
      <c r="CC475" s="3"/>
      <c r="CD475" s="3"/>
      <c r="CE475" s="109">
        <f t="shared" si="437"/>
        <v>0</v>
      </c>
      <c r="CJ475" s="109">
        <f t="shared" si="438"/>
        <v>0</v>
      </c>
      <c r="CQ475" s="109">
        <f t="shared" si="439"/>
        <v>0</v>
      </c>
      <c r="CV475" s="109">
        <f t="shared" si="440"/>
        <v>0</v>
      </c>
      <c r="DA475" s="109">
        <f t="shared" si="441"/>
        <v>0</v>
      </c>
      <c r="DF475" s="109">
        <f t="shared" si="442"/>
        <v>0</v>
      </c>
      <c r="DK475" s="109">
        <f t="shared" si="443"/>
        <v>0</v>
      </c>
      <c r="DP475" s="109">
        <f t="shared" si="444"/>
        <v>0</v>
      </c>
      <c r="DU475" s="109">
        <f t="shared" si="445"/>
        <v>0</v>
      </c>
      <c r="DZ475" s="109">
        <f t="shared" si="446"/>
        <v>0</v>
      </c>
      <c r="EE475" s="109">
        <f t="shared" si="447"/>
        <v>0</v>
      </c>
      <c r="EF475" s="3"/>
      <c r="EG475" s="3"/>
      <c r="EH475" s="3"/>
      <c r="EI475" s="3"/>
      <c r="EJ475" s="109">
        <f t="shared" si="448"/>
        <v>0</v>
      </c>
      <c r="EK475" s="3">
        <f t="shared" si="449"/>
        <v>708</v>
      </c>
      <c r="EL475" t="str">
        <f>+VLOOKUP(A475,'[1]Listado jugadores VALORES'!$A:$D,4,FALSE)</f>
        <v>Delantero</v>
      </c>
      <c r="EM475">
        <f>+VLOOKUP(EK475,Clubes!$A:$O,15,FALSE)</f>
        <v>3</v>
      </c>
      <c r="EN475">
        <f>+VLOOKUP(EK475,Clubes!$A:$M,13,FALSE)</f>
        <v>3</v>
      </c>
      <c r="EO475">
        <f t="shared" si="450"/>
        <v>2</v>
      </c>
      <c r="EP475">
        <f t="shared" si="451"/>
        <v>2</v>
      </c>
      <c r="EQ475">
        <f t="shared" si="452"/>
        <v>0</v>
      </c>
      <c r="ER475">
        <f t="shared" si="453"/>
        <v>0</v>
      </c>
      <c r="ES475">
        <f t="shared" si="454"/>
        <v>0</v>
      </c>
      <c r="ET475">
        <f t="shared" si="455"/>
        <v>0</v>
      </c>
      <c r="EU475">
        <f t="shared" si="456"/>
        <v>0</v>
      </c>
      <c r="EV475">
        <f t="shared" si="457"/>
        <v>0</v>
      </c>
      <c r="EW475">
        <f t="shared" si="458"/>
        <v>0</v>
      </c>
      <c r="EX475">
        <f t="shared" si="459"/>
        <v>0</v>
      </c>
      <c r="EY475">
        <f t="shared" si="460"/>
        <v>0</v>
      </c>
      <c r="EZ475">
        <f t="shared" si="461"/>
        <v>0</v>
      </c>
      <c r="FA475">
        <f t="shared" si="462"/>
        <v>0</v>
      </c>
      <c r="FB475">
        <f t="shared" si="463"/>
        <v>-1</v>
      </c>
      <c r="FC475">
        <f t="shared" si="464"/>
        <v>3</v>
      </c>
    </row>
    <row r="476" spans="1:159">
      <c r="A476" s="162">
        <v>1990</v>
      </c>
      <c r="B476" t="s">
        <v>630</v>
      </c>
      <c r="C476" s="139">
        <v>7</v>
      </c>
      <c r="D476">
        <v>2</v>
      </c>
      <c r="E476" s="5">
        <v>8</v>
      </c>
      <c r="F476" s="5">
        <v>43</v>
      </c>
      <c r="G476" s="5">
        <v>3</v>
      </c>
      <c r="K476" s="109">
        <f t="shared" si="428"/>
        <v>0</v>
      </c>
      <c r="M476" s="109">
        <f t="shared" si="429"/>
        <v>0</v>
      </c>
      <c r="X476" s="109">
        <f t="shared" si="430"/>
        <v>0</v>
      </c>
      <c r="AI476" s="109">
        <f t="shared" si="431"/>
        <v>0</v>
      </c>
      <c r="AT476" s="109">
        <f t="shared" si="432"/>
        <v>0</v>
      </c>
      <c r="BA476" s="109">
        <f t="shared" si="433"/>
        <v>0</v>
      </c>
      <c r="BB476" s="113"/>
      <c r="BC476" s="113"/>
      <c r="BD476" s="113"/>
      <c r="BE476" s="113"/>
      <c r="BF476" s="113"/>
      <c r="BG476" s="113"/>
      <c r="BH476" s="113"/>
      <c r="BI476" s="113"/>
      <c r="BJ476" s="113"/>
      <c r="BK476" s="113"/>
      <c r="BL476" s="109">
        <f t="shared" si="434"/>
        <v>0</v>
      </c>
      <c r="BW476" s="109">
        <f t="shared" si="435"/>
        <v>0</v>
      </c>
      <c r="BZ476" s="109">
        <f t="shared" si="436"/>
        <v>0</v>
      </c>
      <c r="CA476" s="3"/>
      <c r="CB476" s="3"/>
      <c r="CC476" s="3"/>
      <c r="CD476" s="3"/>
      <c r="CE476" s="109">
        <f t="shared" si="437"/>
        <v>0</v>
      </c>
      <c r="CJ476" s="109">
        <f t="shared" si="438"/>
        <v>0</v>
      </c>
      <c r="CQ476" s="109">
        <f t="shared" si="439"/>
        <v>0</v>
      </c>
      <c r="CV476" s="109">
        <f t="shared" si="440"/>
        <v>0</v>
      </c>
      <c r="DA476" s="109">
        <f t="shared" si="441"/>
        <v>0</v>
      </c>
      <c r="DF476" s="109">
        <f t="shared" si="442"/>
        <v>0</v>
      </c>
      <c r="DK476" s="109">
        <f t="shared" si="443"/>
        <v>0</v>
      </c>
      <c r="DP476" s="109">
        <f t="shared" si="444"/>
        <v>0</v>
      </c>
      <c r="DU476" s="109">
        <f t="shared" si="445"/>
        <v>0</v>
      </c>
      <c r="DZ476" s="109">
        <f t="shared" si="446"/>
        <v>0</v>
      </c>
      <c r="EE476" s="109">
        <f t="shared" si="447"/>
        <v>0</v>
      </c>
      <c r="EF476" s="3"/>
      <c r="EG476" s="3"/>
      <c r="EH476" s="3"/>
      <c r="EI476" s="3"/>
      <c r="EJ476" s="109">
        <f t="shared" si="448"/>
        <v>0</v>
      </c>
      <c r="EK476" s="3">
        <f t="shared" si="449"/>
        <v>708</v>
      </c>
      <c r="EL476" t="str">
        <f>+VLOOKUP(A476,'[1]Listado jugadores VALORES'!$A:$D,4,FALSE)</f>
        <v>Volante</v>
      </c>
      <c r="EM476">
        <f>+VLOOKUP(EK476,Clubes!$A:$O,15,FALSE)</f>
        <v>3</v>
      </c>
      <c r="EN476">
        <f>+VLOOKUP(EK476,Clubes!$A:$M,13,FALSE)</f>
        <v>3</v>
      </c>
      <c r="EO476">
        <f t="shared" si="450"/>
        <v>0</v>
      </c>
      <c r="EP476">
        <f t="shared" si="451"/>
        <v>0</v>
      </c>
      <c r="EQ476">
        <f t="shared" si="452"/>
        <v>0</v>
      </c>
      <c r="ER476">
        <f t="shared" si="453"/>
        <v>0</v>
      </c>
      <c r="ES476">
        <f t="shared" si="454"/>
        <v>0</v>
      </c>
      <c r="ET476">
        <f t="shared" si="455"/>
        <v>0</v>
      </c>
      <c r="EU476">
        <f t="shared" si="456"/>
        <v>0</v>
      </c>
      <c r="EV476">
        <f t="shared" si="457"/>
        <v>0</v>
      </c>
      <c r="EW476">
        <f t="shared" si="458"/>
        <v>0</v>
      </c>
      <c r="EX476">
        <f t="shared" si="459"/>
        <v>0</v>
      </c>
      <c r="EY476">
        <f t="shared" si="460"/>
        <v>0</v>
      </c>
      <c r="EZ476">
        <f t="shared" si="461"/>
        <v>0</v>
      </c>
      <c r="FA476">
        <f t="shared" si="462"/>
        <v>0</v>
      </c>
      <c r="FB476">
        <f t="shared" si="463"/>
        <v>0</v>
      </c>
      <c r="FC476">
        <f t="shared" si="464"/>
        <v>0</v>
      </c>
    </row>
    <row r="477" spans="1:159">
      <c r="A477" s="139">
        <v>772</v>
      </c>
      <c r="B477" s="139" t="s">
        <v>428</v>
      </c>
      <c r="C477" s="139">
        <v>7</v>
      </c>
      <c r="D477">
        <v>2</v>
      </c>
      <c r="E477" s="5">
        <v>8</v>
      </c>
      <c r="F477" s="5">
        <v>43</v>
      </c>
      <c r="G477" s="5">
        <v>1</v>
      </c>
      <c r="H477" s="5">
        <v>90</v>
      </c>
      <c r="K477" s="109">
        <f t="shared" si="428"/>
        <v>0</v>
      </c>
      <c r="M477" s="109">
        <f t="shared" si="429"/>
        <v>0</v>
      </c>
      <c r="X477" s="109">
        <f t="shared" si="430"/>
        <v>0</v>
      </c>
      <c r="AI477" s="109">
        <f t="shared" si="431"/>
        <v>0</v>
      </c>
      <c r="AT477" s="109">
        <f t="shared" si="432"/>
        <v>0</v>
      </c>
      <c r="BA477" s="109">
        <f t="shared" si="433"/>
        <v>0</v>
      </c>
      <c r="BB477" s="113"/>
      <c r="BC477" s="113"/>
      <c r="BD477" s="113"/>
      <c r="BE477" s="113"/>
      <c r="BF477" s="113"/>
      <c r="BG477" s="113"/>
      <c r="BH477" s="113"/>
      <c r="BI477" s="113"/>
      <c r="BJ477" s="113"/>
      <c r="BK477" s="113"/>
      <c r="BL477" s="109">
        <f t="shared" si="434"/>
        <v>0</v>
      </c>
      <c r="BW477" s="109">
        <f t="shared" si="435"/>
        <v>0</v>
      </c>
      <c r="BZ477" s="109">
        <f t="shared" si="436"/>
        <v>0</v>
      </c>
      <c r="CA477" s="3"/>
      <c r="CB477" s="3"/>
      <c r="CC477" s="3"/>
      <c r="CD477" s="3"/>
      <c r="CE477" s="109">
        <f t="shared" si="437"/>
        <v>0</v>
      </c>
      <c r="CJ477" s="109">
        <f t="shared" si="438"/>
        <v>0</v>
      </c>
      <c r="CQ477" s="109">
        <f t="shared" si="439"/>
        <v>0</v>
      </c>
      <c r="CV477" s="109">
        <f t="shared" si="440"/>
        <v>0</v>
      </c>
      <c r="DA477" s="109">
        <f t="shared" si="441"/>
        <v>0</v>
      </c>
      <c r="DF477" s="109">
        <f t="shared" si="442"/>
        <v>0</v>
      </c>
      <c r="DK477" s="109">
        <f t="shared" si="443"/>
        <v>0</v>
      </c>
      <c r="DP477" s="109">
        <f t="shared" si="444"/>
        <v>0</v>
      </c>
      <c r="DU477" s="109">
        <f t="shared" si="445"/>
        <v>0</v>
      </c>
      <c r="DZ477" s="109">
        <f t="shared" si="446"/>
        <v>0</v>
      </c>
      <c r="EE477" s="109">
        <f t="shared" si="447"/>
        <v>0</v>
      </c>
      <c r="EF477" s="3"/>
      <c r="EG477" s="3"/>
      <c r="EH477" s="3"/>
      <c r="EI477" s="3"/>
      <c r="EJ477" s="109">
        <f t="shared" si="448"/>
        <v>0</v>
      </c>
      <c r="EK477" s="3">
        <f t="shared" si="449"/>
        <v>708</v>
      </c>
      <c r="EL477" t="str">
        <f>+VLOOKUP(A477,'[1]Listado jugadores VALORES'!$A:$D,4,FALSE)</f>
        <v>Defensa</v>
      </c>
      <c r="EM477">
        <f>+VLOOKUP(EK477,Clubes!$A:$O,15,FALSE)</f>
        <v>3</v>
      </c>
      <c r="EN477">
        <f>+VLOOKUP(EK477,Clubes!$A:$M,13,FALSE)</f>
        <v>3</v>
      </c>
      <c r="EO477">
        <f t="shared" si="450"/>
        <v>2</v>
      </c>
      <c r="EP477">
        <f t="shared" si="451"/>
        <v>2</v>
      </c>
      <c r="EQ477">
        <f t="shared" si="452"/>
        <v>0</v>
      </c>
      <c r="ER477">
        <f t="shared" si="453"/>
        <v>0</v>
      </c>
      <c r="ES477">
        <f t="shared" si="454"/>
        <v>0</v>
      </c>
      <c r="ET477">
        <f t="shared" si="455"/>
        <v>0</v>
      </c>
      <c r="EU477">
        <f t="shared" si="456"/>
        <v>0</v>
      </c>
      <c r="EV477">
        <f t="shared" si="457"/>
        <v>0</v>
      </c>
      <c r="EW477">
        <f t="shared" si="458"/>
        <v>-2</v>
      </c>
      <c r="EX477">
        <f t="shared" si="459"/>
        <v>0</v>
      </c>
      <c r="EY477">
        <f t="shared" si="460"/>
        <v>0</v>
      </c>
      <c r="EZ477">
        <f t="shared" si="461"/>
        <v>0</v>
      </c>
      <c r="FA477">
        <f t="shared" si="462"/>
        <v>0</v>
      </c>
      <c r="FB477">
        <f t="shared" si="463"/>
        <v>-1</v>
      </c>
      <c r="FC477">
        <f t="shared" si="464"/>
        <v>1</v>
      </c>
    </row>
    <row r="478" spans="1:159">
      <c r="A478" s="139">
        <v>415</v>
      </c>
      <c r="B478" s="139" t="s">
        <v>429</v>
      </c>
      <c r="C478" s="139">
        <v>7</v>
      </c>
      <c r="D478">
        <v>2</v>
      </c>
      <c r="E478" s="5">
        <v>8</v>
      </c>
      <c r="F478" s="5">
        <v>43</v>
      </c>
      <c r="G478" s="5">
        <v>3</v>
      </c>
      <c r="K478" s="109">
        <f t="shared" si="428"/>
        <v>0</v>
      </c>
      <c r="M478" s="109">
        <f t="shared" si="429"/>
        <v>0</v>
      </c>
      <c r="X478" s="109">
        <f t="shared" si="430"/>
        <v>0</v>
      </c>
      <c r="AI478" s="109">
        <f t="shared" si="431"/>
        <v>0</v>
      </c>
      <c r="AT478" s="109">
        <f t="shared" si="432"/>
        <v>0</v>
      </c>
      <c r="BA478" s="109">
        <f t="shared" si="433"/>
        <v>0</v>
      </c>
      <c r="BB478" s="113"/>
      <c r="BC478" s="113"/>
      <c r="BD478" s="113"/>
      <c r="BE478" s="113"/>
      <c r="BF478" s="113"/>
      <c r="BG478" s="113"/>
      <c r="BH478" s="113"/>
      <c r="BI478" s="113"/>
      <c r="BJ478" s="113"/>
      <c r="BK478" s="113"/>
      <c r="BL478" s="109">
        <f t="shared" si="434"/>
        <v>0</v>
      </c>
      <c r="BW478" s="109">
        <f t="shared" si="435"/>
        <v>0</v>
      </c>
      <c r="BZ478" s="109">
        <f t="shared" si="436"/>
        <v>0</v>
      </c>
      <c r="CA478" s="3"/>
      <c r="CB478" s="3"/>
      <c r="CC478" s="3"/>
      <c r="CD478" s="3"/>
      <c r="CE478" s="109">
        <f t="shared" si="437"/>
        <v>0</v>
      </c>
      <c r="CJ478" s="109">
        <f t="shared" si="438"/>
        <v>0</v>
      </c>
      <c r="CQ478" s="109">
        <f t="shared" si="439"/>
        <v>0</v>
      </c>
      <c r="CV478" s="109">
        <f t="shared" si="440"/>
        <v>0</v>
      </c>
      <c r="DA478" s="109">
        <f t="shared" si="441"/>
        <v>0</v>
      </c>
      <c r="DF478" s="109">
        <f t="shared" si="442"/>
        <v>0</v>
      </c>
      <c r="DK478" s="109">
        <f t="shared" si="443"/>
        <v>0</v>
      </c>
      <c r="DP478" s="109">
        <f t="shared" si="444"/>
        <v>0</v>
      </c>
      <c r="DU478" s="109">
        <f t="shared" si="445"/>
        <v>0</v>
      </c>
      <c r="DZ478" s="109">
        <f t="shared" si="446"/>
        <v>0</v>
      </c>
      <c r="EE478" s="109">
        <f t="shared" si="447"/>
        <v>0</v>
      </c>
      <c r="EF478" s="3"/>
      <c r="EG478" s="3"/>
      <c r="EH478" s="3"/>
      <c r="EI478" s="3"/>
      <c r="EJ478" s="109">
        <f t="shared" si="448"/>
        <v>0</v>
      </c>
      <c r="EK478" s="3">
        <f t="shared" si="449"/>
        <v>708</v>
      </c>
      <c r="EL478" t="str">
        <f>+VLOOKUP(A478,'[1]Listado jugadores VALORES'!$A:$D,4,FALSE)</f>
        <v>Delantero</v>
      </c>
      <c r="EM478">
        <f>+VLOOKUP(EK478,Clubes!$A:$O,15,FALSE)</f>
        <v>3</v>
      </c>
      <c r="EN478">
        <f>+VLOOKUP(EK478,Clubes!$A:$M,13,FALSE)</f>
        <v>3</v>
      </c>
      <c r="EO478">
        <f t="shared" si="450"/>
        <v>0</v>
      </c>
      <c r="EP478">
        <f t="shared" si="451"/>
        <v>0</v>
      </c>
      <c r="EQ478">
        <f t="shared" si="452"/>
        <v>0</v>
      </c>
      <c r="ER478">
        <f t="shared" si="453"/>
        <v>0</v>
      </c>
      <c r="ES478">
        <f t="shared" si="454"/>
        <v>0</v>
      </c>
      <c r="ET478">
        <f t="shared" si="455"/>
        <v>0</v>
      </c>
      <c r="EU478">
        <f t="shared" si="456"/>
        <v>0</v>
      </c>
      <c r="EV478">
        <f t="shared" si="457"/>
        <v>0</v>
      </c>
      <c r="EW478">
        <f t="shared" si="458"/>
        <v>0</v>
      </c>
      <c r="EX478">
        <f t="shared" si="459"/>
        <v>0</v>
      </c>
      <c r="EY478">
        <f t="shared" si="460"/>
        <v>0</v>
      </c>
      <c r="EZ478">
        <f t="shared" si="461"/>
        <v>0</v>
      </c>
      <c r="FA478">
        <f t="shared" si="462"/>
        <v>0</v>
      </c>
      <c r="FB478">
        <f t="shared" si="463"/>
        <v>0</v>
      </c>
      <c r="FC478">
        <f t="shared" si="464"/>
        <v>0</v>
      </c>
    </row>
    <row r="479" spans="1:159">
      <c r="A479" s="139">
        <v>426</v>
      </c>
      <c r="B479" s="139" t="s">
        <v>430</v>
      </c>
      <c r="C479" s="139">
        <v>7</v>
      </c>
      <c r="D479">
        <v>2</v>
      </c>
      <c r="E479" s="5">
        <v>8</v>
      </c>
      <c r="F479" s="5">
        <v>43</v>
      </c>
      <c r="G479" s="5">
        <v>3</v>
      </c>
      <c r="K479" s="109">
        <f t="shared" si="428"/>
        <v>0</v>
      </c>
      <c r="M479" s="109">
        <f t="shared" si="429"/>
        <v>0</v>
      </c>
      <c r="X479" s="109">
        <f t="shared" si="430"/>
        <v>0</v>
      </c>
      <c r="AI479" s="109">
        <f t="shared" si="431"/>
        <v>0</v>
      </c>
      <c r="AT479" s="109">
        <f t="shared" si="432"/>
        <v>0</v>
      </c>
      <c r="BA479" s="109">
        <f t="shared" si="433"/>
        <v>0</v>
      </c>
      <c r="BB479" s="113"/>
      <c r="BC479" s="113"/>
      <c r="BD479" s="113"/>
      <c r="BE479" s="113"/>
      <c r="BF479" s="113"/>
      <c r="BG479" s="113"/>
      <c r="BH479" s="113"/>
      <c r="BI479" s="113"/>
      <c r="BJ479" s="113"/>
      <c r="BK479" s="113"/>
      <c r="BL479" s="109">
        <f t="shared" si="434"/>
        <v>0</v>
      </c>
      <c r="BW479" s="109">
        <f t="shared" si="435"/>
        <v>0</v>
      </c>
      <c r="BZ479" s="109">
        <f t="shared" si="436"/>
        <v>0</v>
      </c>
      <c r="CA479" s="3"/>
      <c r="CB479" s="3"/>
      <c r="CC479" s="3"/>
      <c r="CD479" s="3"/>
      <c r="CE479" s="109">
        <f t="shared" si="437"/>
        <v>0</v>
      </c>
      <c r="CJ479" s="109">
        <f t="shared" si="438"/>
        <v>0</v>
      </c>
      <c r="CQ479" s="109">
        <f t="shared" si="439"/>
        <v>0</v>
      </c>
      <c r="CV479" s="109">
        <f t="shared" si="440"/>
        <v>0</v>
      </c>
      <c r="DA479" s="109">
        <f t="shared" si="441"/>
        <v>0</v>
      </c>
      <c r="DF479" s="109">
        <f t="shared" si="442"/>
        <v>0</v>
      </c>
      <c r="DK479" s="109">
        <f t="shared" si="443"/>
        <v>0</v>
      </c>
      <c r="DP479" s="109">
        <f t="shared" si="444"/>
        <v>0</v>
      </c>
      <c r="DU479" s="109">
        <f t="shared" si="445"/>
        <v>0</v>
      </c>
      <c r="DZ479" s="109">
        <f t="shared" si="446"/>
        <v>0</v>
      </c>
      <c r="EE479" s="109">
        <f t="shared" si="447"/>
        <v>0</v>
      </c>
      <c r="EF479" s="3"/>
      <c r="EG479" s="3"/>
      <c r="EH479" s="3"/>
      <c r="EI479" s="3"/>
      <c r="EJ479" s="109">
        <f t="shared" si="448"/>
        <v>0</v>
      </c>
      <c r="EK479" s="3">
        <f t="shared" si="449"/>
        <v>708</v>
      </c>
      <c r="EL479" t="str">
        <f>+VLOOKUP(A479,'[1]Listado jugadores VALORES'!$A:$D,4,FALSE)</f>
        <v>Volante</v>
      </c>
      <c r="EM479">
        <f>+VLOOKUP(EK479,Clubes!$A:$O,15,FALSE)</f>
        <v>3</v>
      </c>
      <c r="EN479">
        <f>+VLOOKUP(EK479,Clubes!$A:$M,13,FALSE)</f>
        <v>3</v>
      </c>
      <c r="EO479">
        <f t="shared" si="450"/>
        <v>0</v>
      </c>
      <c r="EP479">
        <f t="shared" si="451"/>
        <v>0</v>
      </c>
      <c r="EQ479">
        <f t="shared" si="452"/>
        <v>0</v>
      </c>
      <c r="ER479">
        <f t="shared" si="453"/>
        <v>0</v>
      </c>
      <c r="ES479">
        <f t="shared" si="454"/>
        <v>0</v>
      </c>
      <c r="ET479">
        <f t="shared" si="455"/>
        <v>0</v>
      </c>
      <c r="EU479">
        <f t="shared" si="456"/>
        <v>0</v>
      </c>
      <c r="EV479">
        <f t="shared" si="457"/>
        <v>0</v>
      </c>
      <c r="EW479">
        <f t="shared" si="458"/>
        <v>0</v>
      </c>
      <c r="EX479">
        <f t="shared" si="459"/>
        <v>0</v>
      </c>
      <c r="EY479">
        <f t="shared" si="460"/>
        <v>0</v>
      </c>
      <c r="EZ479">
        <f t="shared" si="461"/>
        <v>0</v>
      </c>
      <c r="FA479">
        <f t="shared" si="462"/>
        <v>0</v>
      </c>
      <c r="FB479">
        <f t="shared" si="463"/>
        <v>0</v>
      </c>
      <c r="FC479">
        <f t="shared" si="464"/>
        <v>0</v>
      </c>
    </row>
    <row r="480" spans="1:159">
      <c r="A480" s="139">
        <v>433</v>
      </c>
      <c r="B480" s="139" t="s">
        <v>431</v>
      </c>
      <c r="C480" s="139">
        <v>7</v>
      </c>
      <c r="D480">
        <v>2</v>
      </c>
      <c r="E480" s="5">
        <v>8</v>
      </c>
      <c r="F480" s="5">
        <v>43</v>
      </c>
      <c r="G480" s="5">
        <v>3</v>
      </c>
      <c r="K480" s="109">
        <f t="shared" si="428"/>
        <v>0</v>
      </c>
      <c r="M480" s="109">
        <f t="shared" si="429"/>
        <v>0</v>
      </c>
      <c r="X480" s="109">
        <f t="shared" si="430"/>
        <v>0</v>
      </c>
      <c r="AI480" s="109">
        <f t="shared" si="431"/>
        <v>0</v>
      </c>
      <c r="AT480" s="109">
        <f t="shared" si="432"/>
        <v>0</v>
      </c>
      <c r="BA480" s="109">
        <f t="shared" si="433"/>
        <v>0</v>
      </c>
      <c r="BB480" s="113"/>
      <c r="BC480" s="113"/>
      <c r="BD480" s="113"/>
      <c r="BE480" s="113"/>
      <c r="BF480" s="113"/>
      <c r="BG480" s="113"/>
      <c r="BH480" s="113"/>
      <c r="BI480" s="113"/>
      <c r="BJ480" s="113"/>
      <c r="BK480" s="113"/>
      <c r="BL480" s="109">
        <f t="shared" si="434"/>
        <v>0</v>
      </c>
      <c r="BW480" s="109">
        <f t="shared" si="435"/>
        <v>0</v>
      </c>
      <c r="BZ480" s="109">
        <f t="shared" si="436"/>
        <v>0</v>
      </c>
      <c r="CA480" s="3"/>
      <c r="CB480" s="3"/>
      <c r="CC480" s="3"/>
      <c r="CD480" s="3"/>
      <c r="CE480" s="109">
        <f t="shared" si="437"/>
        <v>0</v>
      </c>
      <c r="CJ480" s="109">
        <f t="shared" si="438"/>
        <v>0</v>
      </c>
      <c r="CQ480" s="109">
        <f t="shared" si="439"/>
        <v>0</v>
      </c>
      <c r="CV480" s="109">
        <f t="shared" si="440"/>
        <v>0</v>
      </c>
      <c r="DA480" s="109">
        <f t="shared" si="441"/>
        <v>0</v>
      </c>
      <c r="DF480" s="109">
        <f t="shared" si="442"/>
        <v>0</v>
      </c>
      <c r="DK480" s="109">
        <f t="shared" si="443"/>
        <v>0</v>
      </c>
      <c r="DP480" s="109">
        <f t="shared" si="444"/>
        <v>0</v>
      </c>
      <c r="DU480" s="109">
        <f t="shared" si="445"/>
        <v>0</v>
      </c>
      <c r="DZ480" s="109">
        <f t="shared" si="446"/>
        <v>0</v>
      </c>
      <c r="EE480" s="109">
        <f t="shared" si="447"/>
        <v>0</v>
      </c>
      <c r="EF480" s="3"/>
      <c r="EG480" s="3"/>
      <c r="EH480" s="3"/>
      <c r="EI480" s="3"/>
      <c r="EJ480" s="109">
        <f t="shared" si="448"/>
        <v>0</v>
      </c>
      <c r="EK480" s="3">
        <f t="shared" si="449"/>
        <v>708</v>
      </c>
      <c r="EL480" t="str">
        <f>+VLOOKUP(A480,'[1]Listado jugadores VALORES'!$A:$D,4,FALSE)</f>
        <v>Delantero</v>
      </c>
      <c r="EM480">
        <f>+VLOOKUP(EK480,Clubes!$A:$O,15,FALSE)</f>
        <v>3</v>
      </c>
      <c r="EN480">
        <f>+VLOOKUP(EK480,Clubes!$A:$M,13,FALSE)</f>
        <v>3</v>
      </c>
      <c r="EO480">
        <f t="shared" si="450"/>
        <v>0</v>
      </c>
      <c r="EP480">
        <f t="shared" si="451"/>
        <v>0</v>
      </c>
      <c r="EQ480">
        <f t="shared" si="452"/>
        <v>0</v>
      </c>
      <c r="ER480">
        <f t="shared" si="453"/>
        <v>0</v>
      </c>
      <c r="ES480">
        <f t="shared" si="454"/>
        <v>0</v>
      </c>
      <c r="ET480">
        <f t="shared" si="455"/>
        <v>0</v>
      </c>
      <c r="EU480">
        <f t="shared" si="456"/>
        <v>0</v>
      </c>
      <c r="EV480">
        <f t="shared" si="457"/>
        <v>0</v>
      </c>
      <c r="EW480">
        <f t="shared" si="458"/>
        <v>0</v>
      </c>
      <c r="EX480">
        <f t="shared" si="459"/>
        <v>0</v>
      </c>
      <c r="EY480">
        <f t="shared" si="460"/>
        <v>0</v>
      </c>
      <c r="EZ480">
        <f t="shared" si="461"/>
        <v>0</v>
      </c>
      <c r="FA480">
        <f t="shared" si="462"/>
        <v>0</v>
      </c>
      <c r="FB480">
        <f t="shared" si="463"/>
        <v>0</v>
      </c>
      <c r="FC480">
        <f t="shared" si="464"/>
        <v>0</v>
      </c>
    </row>
    <row r="481" spans="1:159">
      <c r="A481" s="139">
        <v>847</v>
      </c>
      <c r="B481" s="139" t="s">
        <v>432</v>
      </c>
      <c r="C481" s="139">
        <v>7</v>
      </c>
      <c r="D481">
        <v>2</v>
      </c>
      <c r="E481" s="5">
        <v>8</v>
      </c>
      <c r="F481" s="5">
        <v>43</v>
      </c>
      <c r="G481" s="5">
        <v>1</v>
      </c>
      <c r="H481" s="5">
        <f>45+11</f>
        <v>56</v>
      </c>
      <c r="I481" s="4">
        <f>45+7</f>
        <v>52</v>
      </c>
      <c r="K481" s="109">
        <f t="shared" si="428"/>
        <v>1</v>
      </c>
      <c r="M481" s="109">
        <f t="shared" si="429"/>
        <v>0</v>
      </c>
      <c r="X481" s="109">
        <f t="shared" si="430"/>
        <v>0</v>
      </c>
      <c r="AI481" s="109">
        <f t="shared" si="431"/>
        <v>0</v>
      </c>
      <c r="AT481" s="109">
        <f t="shared" si="432"/>
        <v>0</v>
      </c>
      <c r="BA481" s="109">
        <f t="shared" si="433"/>
        <v>0</v>
      </c>
      <c r="BB481" s="113"/>
      <c r="BC481" s="113"/>
      <c r="BD481" s="113"/>
      <c r="BE481" s="113"/>
      <c r="BF481" s="113"/>
      <c r="BG481" s="113"/>
      <c r="BH481" s="113"/>
      <c r="BI481" s="113"/>
      <c r="BJ481" s="113"/>
      <c r="BK481" s="113"/>
      <c r="BL481" s="109">
        <f t="shared" si="434"/>
        <v>0</v>
      </c>
      <c r="BW481" s="109">
        <f t="shared" si="435"/>
        <v>0</v>
      </c>
      <c r="BZ481" s="109">
        <f t="shared" si="436"/>
        <v>0</v>
      </c>
      <c r="CA481" s="3"/>
      <c r="CB481" s="3"/>
      <c r="CC481" s="3"/>
      <c r="CD481" s="3"/>
      <c r="CE481" s="109">
        <f t="shared" si="437"/>
        <v>0</v>
      </c>
      <c r="CJ481" s="109">
        <f t="shared" si="438"/>
        <v>0</v>
      </c>
      <c r="CQ481" s="109">
        <f t="shared" si="439"/>
        <v>0</v>
      </c>
      <c r="CV481" s="109">
        <f t="shared" si="440"/>
        <v>0</v>
      </c>
      <c r="DA481" s="109">
        <f t="shared" si="441"/>
        <v>0</v>
      </c>
      <c r="DF481" s="109">
        <f t="shared" si="442"/>
        <v>0</v>
      </c>
      <c r="DK481" s="109">
        <f t="shared" si="443"/>
        <v>0</v>
      </c>
      <c r="DP481" s="109">
        <f t="shared" si="444"/>
        <v>0</v>
      </c>
      <c r="DU481" s="109">
        <f t="shared" si="445"/>
        <v>0</v>
      </c>
      <c r="DZ481" s="109">
        <f t="shared" si="446"/>
        <v>0</v>
      </c>
      <c r="EE481" s="109">
        <f t="shared" si="447"/>
        <v>0</v>
      </c>
      <c r="EF481" s="3"/>
      <c r="EG481" s="3"/>
      <c r="EH481" s="3"/>
      <c r="EI481" s="3"/>
      <c r="EJ481" s="109">
        <f t="shared" si="448"/>
        <v>0</v>
      </c>
      <c r="EK481" s="3">
        <f t="shared" si="449"/>
        <v>708</v>
      </c>
      <c r="EL481" t="str">
        <f>+VLOOKUP(A481,'[1]Listado jugadores VALORES'!$A:$D,4,FALSE)</f>
        <v>Delantero</v>
      </c>
      <c r="EM481">
        <f>+VLOOKUP(EK481,Clubes!$A:$O,15,FALSE)</f>
        <v>3</v>
      </c>
      <c r="EN481">
        <f>+VLOOKUP(EK481,Clubes!$A:$M,13,FALSE)</f>
        <v>3</v>
      </c>
      <c r="EO481">
        <f t="shared" si="450"/>
        <v>2</v>
      </c>
      <c r="EP481">
        <f t="shared" si="451"/>
        <v>1</v>
      </c>
      <c r="EQ481">
        <f t="shared" si="452"/>
        <v>-1</v>
      </c>
      <c r="ER481">
        <f t="shared" si="453"/>
        <v>0</v>
      </c>
      <c r="ES481">
        <f t="shared" si="454"/>
        <v>0</v>
      </c>
      <c r="ET481">
        <f t="shared" si="455"/>
        <v>0</v>
      </c>
      <c r="EU481">
        <f t="shared" si="456"/>
        <v>0</v>
      </c>
      <c r="EV481">
        <f t="shared" si="457"/>
        <v>0</v>
      </c>
      <c r="EW481">
        <f t="shared" si="458"/>
        <v>0</v>
      </c>
      <c r="EX481">
        <f t="shared" si="459"/>
        <v>0</v>
      </c>
      <c r="EY481">
        <f t="shared" si="460"/>
        <v>0</v>
      </c>
      <c r="EZ481">
        <f t="shared" si="461"/>
        <v>0</v>
      </c>
      <c r="FA481">
        <f t="shared" si="462"/>
        <v>0</v>
      </c>
      <c r="FB481">
        <f t="shared" si="463"/>
        <v>0</v>
      </c>
      <c r="FC481">
        <f t="shared" si="464"/>
        <v>2</v>
      </c>
    </row>
    <row r="482" spans="1:159">
      <c r="A482" s="139">
        <v>1023</v>
      </c>
      <c r="B482" s="141" t="s">
        <v>433</v>
      </c>
      <c r="C482" s="139">
        <v>7</v>
      </c>
      <c r="D482">
        <v>2</v>
      </c>
      <c r="E482" s="5">
        <v>8</v>
      </c>
      <c r="F482" s="5">
        <v>43</v>
      </c>
      <c r="G482" s="5">
        <v>2</v>
      </c>
      <c r="K482" s="109">
        <f t="shared" si="428"/>
        <v>0</v>
      </c>
      <c r="M482" s="109">
        <f t="shared" si="429"/>
        <v>0</v>
      </c>
      <c r="X482" s="109">
        <f t="shared" si="430"/>
        <v>0</v>
      </c>
      <c r="AI482" s="109">
        <f t="shared" si="431"/>
        <v>0</v>
      </c>
      <c r="AT482" s="109">
        <f t="shared" si="432"/>
        <v>0</v>
      </c>
      <c r="BA482" s="109">
        <f t="shared" si="433"/>
        <v>0</v>
      </c>
      <c r="BB482" s="113"/>
      <c r="BC482" s="113"/>
      <c r="BD482" s="113"/>
      <c r="BE482" s="113"/>
      <c r="BF482" s="113"/>
      <c r="BG482" s="113"/>
      <c r="BH482" s="113"/>
      <c r="BI482" s="113"/>
      <c r="BJ482" s="113"/>
      <c r="BK482" s="113"/>
      <c r="BL482" s="109">
        <f t="shared" si="434"/>
        <v>0</v>
      </c>
      <c r="BW482" s="109">
        <f t="shared" si="435"/>
        <v>0</v>
      </c>
      <c r="BZ482" s="109">
        <f t="shared" si="436"/>
        <v>0</v>
      </c>
      <c r="CA482" s="3"/>
      <c r="CB482" s="3"/>
      <c r="CC482" s="3"/>
      <c r="CD482" s="3"/>
      <c r="CE482" s="109">
        <f t="shared" si="437"/>
        <v>0</v>
      </c>
      <c r="CJ482" s="109">
        <f t="shared" si="438"/>
        <v>0</v>
      </c>
      <c r="CQ482" s="109">
        <f t="shared" si="439"/>
        <v>0</v>
      </c>
      <c r="CV482" s="109">
        <f t="shared" si="440"/>
        <v>0</v>
      </c>
      <c r="DA482" s="109">
        <f t="shared" si="441"/>
        <v>0</v>
      </c>
      <c r="DF482" s="109">
        <f t="shared" si="442"/>
        <v>0</v>
      </c>
      <c r="DK482" s="109">
        <f t="shared" si="443"/>
        <v>0</v>
      </c>
      <c r="DP482" s="109">
        <f t="shared" si="444"/>
        <v>0</v>
      </c>
      <c r="DU482" s="109">
        <f t="shared" si="445"/>
        <v>0</v>
      </c>
      <c r="DZ482" s="109">
        <f t="shared" si="446"/>
        <v>0</v>
      </c>
      <c r="EE482" s="109">
        <f t="shared" si="447"/>
        <v>0</v>
      </c>
      <c r="EF482" s="3"/>
      <c r="EG482" s="3"/>
      <c r="EH482" s="3"/>
      <c r="EI482" s="3"/>
      <c r="EJ482" s="109">
        <f t="shared" si="448"/>
        <v>0</v>
      </c>
      <c r="EK482" s="3">
        <f t="shared" si="449"/>
        <v>708</v>
      </c>
      <c r="EL482" t="str">
        <f>+VLOOKUP(A482,'[1]Listado jugadores VALORES'!$A:$D,4,FALSE)</f>
        <v>Portero</v>
      </c>
      <c r="EM482">
        <f>+VLOOKUP(EK482,Clubes!$A:$O,15,FALSE)</f>
        <v>3</v>
      </c>
      <c r="EN482">
        <f>+VLOOKUP(EK482,Clubes!$A:$M,13,FALSE)</f>
        <v>3</v>
      </c>
      <c r="EO482">
        <f t="shared" si="450"/>
        <v>1</v>
      </c>
      <c r="EP482">
        <f t="shared" si="451"/>
        <v>0</v>
      </c>
      <c r="EQ482">
        <f t="shared" si="452"/>
        <v>0</v>
      </c>
      <c r="ER482">
        <f t="shared" si="453"/>
        <v>0</v>
      </c>
      <c r="ES482">
        <f t="shared" si="454"/>
        <v>0</v>
      </c>
      <c r="ET482">
        <f t="shared" si="455"/>
        <v>0</v>
      </c>
      <c r="EU482">
        <f t="shared" si="456"/>
        <v>0</v>
      </c>
      <c r="EV482">
        <f t="shared" si="457"/>
        <v>0</v>
      </c>
      <c r="EW482">
        <f t="shared" si="458"/>
        <v>0</v>
      </c>
      <c r="EX482">
        <f t="shared" si="459"/>
        <v>0</v>
      </c>
      <c r="EY482">
        <f t="shared" si="460"/>
        <v>0</v>
      </c>
      <c r="EZ482">
        <f t="shared" si="461"/>
        <v>0</v>
      </c>
      <c r="FA482">
        <f t="shared" si="462"/>
        <v>0</v>
      </c>
      <c r="FB482">
        <f t="shared" si="463"/>
        <v>0</v>
      </c>
      <c r="FC482">
        <f t="shared" si="464"/>
        <v>1</v>
      </c>
    </row>
    <row r="483" spans="1:159">
      <c r="A483" s="145">
        <v>785</v>
      </c>
      <c r="B483" t="s">
        <v>434</v>
      </c>
      <c r="C483" s="139">
        <v>7</v>
      </c>
      <c r="D483">
        <v>2</v>
      </c>
      <c r="E483" s="5">
        <v>8</v>
      </c>
      <c r="F483" s="5">
        <v>43</v>
      </c>
      <c r="G483" s="5">
        <v>1</v>
      </c>
      <c r="H483" s="5">
        <v>90</v>
      </c>
      <c r="K483" s="109">
        <f t="shared" si="428"/>
        <v>0</v>
      </c>
      <c r="M483" s="109">
        <f t="shared" si="429"/>
        <v>0</v>
      </c>
      <c r="X483" s="109">
        <f t="shared" si="430"/>
        <v>0</v>
      </c>
      <c r="AI483" s="109">
        <f t="shared" si="431"/>
        <v>0</v>
      </c>
      <c r="AT483" s="109">
        <f t="shared" si="432"/>
        <v>0</v>
      </c>
      <c r="BA483" s="109">
        <f t="shared" si="433"/>
        <v>0</v>
      </c>
      <c r="BB483" s="113"/>
      <c r="BC483" s="113"/>
      <c r="BD483" s="113"/>
      <c r="BE483" s="113"/>
      <c r="BF483" s="113"/>
      <c r="BG483" s="113"/>
      <c r="BH483" s="113"/>
      <c r="BI483" s="113"/>
      <c r="BJ483" s="113"/>
      <c r="BK483" s="113"/>
      <c r="BL483" s="109">
        <f t="shared" si="434"/>
        <v>0</v>
      </c>
      <c r="BW483" s="109">
        <f t="shared" si="435"/>
        <v>0</v>
      </c>
      <c r="BZ483" s="109">
        <f t="shared" si="436"/>
        <v>0</v>
      </c>
      <c r="CA483" s="3"/>
      <c r="CB483" s="3"/>
      <c r="CC483" s="3"/>
      <c r="CD483" s="3"/>
      <c r="CE483" s="109">
        <f t="shared" si="437"/>
        <v>0</v>
      </c>
      <c r="CJ483" s="109">
        <f t="shared" si="438"/>
        <v>0</v>
      </c>
      <c r="CQ483" s="109">
        <f t="shared" si="439"/>
        <v>0</v>
      </c>
      <c r="CV483" s="109">
        <f t="shared" si="440"/>
        <v>0</v>
      </c>
      <c r="DA483" s="109">
        <f t="shared" si="441"/>
        <v>0</v>
      </c>
      <c r="DF483" s="109">
        <f t="shared" si="442"/>
        <v>0</v>
      </c>
      <c r="DK483" s="109">
        <f t="shared" si="443"/>
        <v>0</v>
      </c>
      <c r="DP483" s="109">
        <f t="shared" si="444"/>
        <v>0</v>
      </c>
      <c r="DU483" s="109">
        <f t="shared" si="445"/>
        <v>0</v>
      </c>
      <c r="DZ483" s="109">
        <f t="shared" si="446"/>
        <v>0</v>
      </c>
      <c r="EE483" s="109">
        <f t="shared" si="447"/>
        <v>0</v>
      </c>
      <c r="EF483" s="3"/>
      <c r="EG483" s="3"/>
      <c r="EH483" s="3"/>
      <c r="EI483" s="3"/>
      <c r="EJ483" s="109">
        <f t="shared" si="448"/>
        <v>0</v>
      </c>
      <c r="EK483" s="3">
        <f t="shared" si="449"/>
        <v>708</v>
      </c>
      <c r="EL483" t="str">
        <f>+VLOOKUP(A483,'[1]Listado jugadores VALORES'!$A:$D,4,FALSE)</f>
        <v>Defensa</v>
      </c>
      <c r="EM483">
        <f>+VLOOKUP(EK483,Clubes!$A:$O,15,FALSE)</f>
        <v>3</v>
      </c>
      <c r="EN483">
        <f>+VLOOKUP(EK483,Clubes!$A:$M,13,FALSE)</f>
        <v>3</v>
      </c>
      <c r="EO483">
        <f t="shared" si="450"/>
        <v>2</v>
      </c>
      <c r="EP483">
        <f t="shared" si="451"/>
        <v>2</v>
      </c>
      <c r="EQ483">
        <f t="shared" si="452"/>
        <v>0</v>
      </c>
      <c r="ER483">
        <f t="shared" si="453"/>
        <v>0</v>
      </c>
      <c r="ES483">
        <f t="shared" si="454"/>
        <v>0</v>
      </c>
      <c r="ET483">
        <f t="shared" si="455"/>
        <v>0</v>
      </c>
      <c r="EU483">
        <f t="shared" si="456"/>
        <v>0</v>
      </c>
      <c r="EV483">
        <f t="shared" si="457"/>
        <v>0</v>
      </c>
      <c r="EW483">
        <f t="shared" si="458"/>
        <v>-2</v>
      </c>
      <c r="EX483">
        <f t="shared" si="459"/>
        <v>0</v>
      </c>
      <c r="EY483">
        <f t="shared" si="460"/>
        <v>0</v>
      </c>
      <c r="EZ483">
        <f t="shared" si="461"/>
        <v>0</v>
      </c>
      <c r="FA483">
        <f t="shared" si="462"/>
        <v>0</v>
      </c>
      <c r="FB483">
        <f t="shared" si="463"/>
        <v>-1</v>
      </c>
      <c r="FC483">
        <f t="shared" si="464"/>
        <v>1</v>
      </c>
    </row>
    <row r="484" spans="1:159">
      <c r="A484" s="139">
        <v>531</v>
      </c>
      <c r="B484" s="139" t="s">
        <v>435</v>
      </c>
      <c r="C484" s="139">
        <v>7</v>
      </c>
      <c r="D484">
        <v>2</v>
      </c>
      <c r="E484" s="5">
        <v>8</v>
      </c>
      <c r="F484" s="5">
        <v>43</v>
      </c>
      <c r="G484" s="5">
        <v>2</v>
      </c>
      <c r="H484" s="5">
        <f>90-63</f>
        <v>27</v>
      </c>
      <c r="I484" s="4">
        <f>45+37</f>
        <v>82</v>
      </c>
      <c r="J484" s="4">
        <v>90</v>
      </c>
      <c r="K484" s="109">
        <f t="shared" si="428"/>
        <v>2</v>
      </c>
      <c r="L484" s="4">
        <v>90</v>
      </c>
      <c r="M484" s="109">
        <f t="shared" si="429"/>
        <v>1</v>
      </c>
      <c r="X484" s="109">
        <f t="shared" si="430"/>
        <v>0</v>
      </c>
      <c r="AI484" s="109">
        <f t="shared" si="431"/>
        <v>0</v>
      </c>
      <c r="AT484" s="109">
        <f t="shared" si="432"/>
        <v>0</v>
      </c>
      <c r="BA484" s="109">
        <f t="shared" si="433"/>
        <v>0</v>
      </c>
      <c r="BB484" s="113"/>
      <c r="BC484" s="113"/>
      <c r="BD484" s="113"/>
      <c r="BE484" s="113"/>
      <c r="BF484" s="113"/>
      <c r="BG484" s="113"/>
      <c r="BH484" s="113"/>
      <c r="BI484" s="113"/>
      <c r="BJ484" s="113"/>
      <c r="BK484" s="113"/>
      <c r="BL484" s="109">
        <f t="shared" si="434"/>
        <v>0</v>
      </c>
      <c r="BW484" s="109">
        <f t="shared" si="435"/>
        <v>0</v>
      </c>
      <c r="BZ484" s="109">
        <f t="shared" si="436"/>
        <v>0</v>
      </c>
      <c r="CA484" s="3"/>
      <c r="CB484" s="3"/>
      <c r="CC484" s="3"/>
      <c r="CD484" s="3"/>
      <c r="CE484" s="109">
        <f t="shared" si="437"/>
        <v>0</v>
      </c>
      <c r="CJ484" s="109">
        <f t="shared" si="438"/>
        <v>0</v>
      </c>
      <c r="CQ484" s="109">
        <f t="shared" si="439"/>
        <v>0</v>
      </c>
      <c r="CV484" s="109">
        <f t="shared" si="440"/>
        <v>0</v>
      </c>
      <c r="DA484" s="109">
        <f t="shared" si="441"/>
        <v>0</v>
      </c>
      <c r="DF484" s="109">
        <f t="shared" si="442"/>
        <v>0</v>
      </c>
      <c r="DK484" s="109">
        <f t="shared" si="443"/>
        <v>0</v>
      </c>
      <c r="DP484" s="109">
        <f t="shared" si="444"/>
        <v>0</v>
      </c>
      <c r="DU484" s="109">
        <f t="shared" si="445"/>
        <v>0</v>
      </c>
      <c r="DZ484" s="109">
        <f t="shared" si="446"/>
        <v>0</v>
      </c>
      <c r="EE484" s="109">
        <f t="shared" si="447"/>
        <v>0</v>
      </c>
      <c r="EF484" s="3"/>
      <c r="EG484" s="3"/>
      <c r="EH484" s="3"/>
      <c r="EI484" s="3"/>
      <c r="EJ484" s="109">
        <f t="shared" si="448"/>
        <v>0</v>
      </c>
      <c r="EK484" s="3">
        <f t="shared" si="449"/>
        <v>708</v>
      </c>
      <c r="EL484" t="str">
        <f>+VLOOKUP(A484,'[1]Listado jugadores VALORES'!$A:$D,4,FALSE)</f>
        <v>Delantero</v>
      </c>
      <c r="EM484">
        <f>+VLOOKUP(EK484,Clubes!$A:$O,15,FALSE)</f>
        <v>3</v>
      </c>
      <c r="EN484">
        <f>+VLOOKUP(EK484,Clubes!$A:$M,13,FALSE)</f>
        <v>3</v>
      </c>
      <c r="EO484">
        <f t="shared" si="450"/>
        <v>1</v>
      </c>
      <c r="EP484">
        <f t="shared" si="451"/>
        <v>1</v>
      </c>
      <c r="EQ484">
        <f t="shared" si="452"/>
        <v>-2</v>
      </c>
      <c r="ER484">
        <f t="shared" si="453"/>
        <v>0</v>
      </c>
      <c r="ES484">
        <f t="shared" si="454"/>
        <v>0</v>
      </c>
      <c r="ET484">
        <f t="shared" si="455"/>
        <v>0</v>
      </c>
      <c r="EU484">
        <f t="shared" si="456"/>
        <v>0</v>
      </c>
      <c r="EV484">
        <f t="shared" si="457"/>
        <v>0</v>
      </c>
      <c r="EW484">
        <f t="shared" si="458"/>
        <v>0</v>
      </c>
      <c r="EX484">
        <f t="shared" si="459"/>
        <v>0</v>
      </c>
      <c r="EY484">
        <f t="shared" si="460"/>
        <v>0</v>
      </c>
      <c r="EZ484">
        <f t="shared" si="461"/>
        <v>0</v>
      </c>
      <c r="FA484">
        <f t="shared" si="462"/>
        <v>0</v>
      </c>
      <c r="FB484">
        <f t="shared" si="463"/>
        <v>0</v>
      </c>
      <c r="FC484">
        <f t="shared" si="464"/>
        <v>0</v>
      </c>
    </row>
    <row r="485" spans="1:159">
      <c r="A485" s="139">
        <v>550</v>
      </c>
      <c r="B485" s="139" t="s">
        <v>436</v>
      </c>
      <c r="C485" s="139">
        <v>7</v>
      </c>
      <c r="D485">
        <v>2</v>
      </c>
      <c r="E485" s="5">
        <v>8</v>
      </c>
      <c r="F485" s="5">
        <v>43</v>
      </c>
      <c r="G485" s="5">
        <v>3</v>
      </c>
      <c r="K485" s="109">
        <f t="shared" si="428"/>
        <v>0</v>
      </c>
      <c r="M485" s="109">
        <f t="shared" si="429"/>
        <v>0</v>
      </c>
      <c r="X485" s="109">
        <f t="shared" si="430"/>
        <v>0</v>
      </c>
      <c r="AI485" s="109">
        <f t="shared" si="431"/>
        <v>0</v>
      </c>
      <c r="AT485" s="109">
        <f t="shared" si="432"/>
        <v>0</v>
      </c>
      <c r="BA485" s="109">
        <f t="shared" si="433"/>
        <v>0</v>
      </c>
      <c r="BB485" s="113"/>
      <c r="BC485" s="113"/>
      <c r="BD485" s="113"/>
      <c r="BE485" s="113"/>
      <c r="BF485" s="113"/>
      <c r="BG485" s="113"/>
      <c r="BH485" s="113"/>
      <c r="BI485" s="113"/>
      <c r="BJ485" s="113"/>
      <c r="BK485" s="113"/>
      <c r="BL485" s="109">
        <f t="shared" si="434"/>
        <v>0</v>
      </c>
      <c r="BW485" s="109">
        <f t="shared" si="435"/>
        <v>0</v>
      </c>
      <c r="BZ485" s="109">
        <f t="shared" si="436"/>
        <v>0</v>
      </c>
      <c r="CA485" s="3"/>
      <c r="CB485" s="3"/>
      <c r="CC485" s="3"/>
      <c r="CD485" s="3"/>
      <c r="CE485" s="109">
        <f t="shared" si="437"/>
        <v>0</v>
      </c>
      <c r="CJ485" s="109">
        <f t="shared" si="438"/>
        <v>0</v>
      </c>
      <c r="CQ485" s="109">
        <f t="shared" si="439"/>
        <v>0</v>
      </c>
      <c r="CV485" s="109">
        <f t="shared" si="440"/>
        <v>0</v>
      </c>
      <c r="DA485" s="109">
        <f t="shared" si="441"/>
        <v>0</v>
      </c>
      <c r="DF485" s="109">
        <f t="shared" si="442"/>
        <v>0</v>
      </c>
      <c r="DK485" s="109">
        <f t="shared" si="443"/>
        <v>0</v>
      </c>
      <c r="DP485" s="109">
        <f t="shared" si="444"/>
        <v>0</v>
      </c>
      <c r="DU485" s="109">
        <f t="shared" si="445"/>
        <v>0</v>
      </c>
      <c r="DZ485" s="109">
        <f t="shared" si="446"/>
        <v>0</v>
      </c>
      <c r="EE485" s="109">
        <f t="shared" si="447"/>
        <v>0</v>
      </c>
      <c r="EF485" s="3"/>
      <c r="EG485" s="3"/>
      <c r="EH485" s="3"/>
      <c r="EI485" s="3"/>
      <c r="EJ485" s="109">
        <f t="shared" si="448"/>
        <v>0</v>
      </c>
      <c r="EK485" s="3">
        <f t="shared" si="449"/>
        <v>708</v>
      </c>
      <c r="EL485" t="str">
        <f>+VLOOKUP(A485,'[1]Listado jugadores VALORES'!$A:$D,4,FALSE)</f>
        <v>Defensa</v>
      </c>
      <c r="EM485">
        <f>+VLOOKUP(EK485,Clubes!$A:$O,15,FALSE)</f>
        <v>3</v>
      </c>
      <c r="EN485">
        <f>+VLOOKUP(EK485,Clubes!$A:$M,13,FALSE)</f>
        <v>3</v>
      </c>
      <c r="EO485">
        <f t="shared" si="450"/>
        <v>0</v>
      </c>
      <c r="EP485">
        <f t="shared" si="451"/>
        <v>0</v>
      </c>
      <c r="EQ485">
        <f t="shared" si="452"/>
        <v>0</v>
      </c>
      <c r="ER485">
        <f t="shared" si="453"/>
        <v>0</v>
      </c>
      <c r="ES485">
        <f t="shared" si="454"/>
        <v>0</v>
      </c>
      <c r="ET485">
        <f t="shared" si="455"/>
        <v>0</v>
      </c>
      <c r="EU485">
        <f t="shared" si="456"/>
        <v>0</v>
      </c>
      <c r="EV485">
        <f t="shared" si="457"/>
        <v>0</v>
      </c>
      <c r="EW485">
        <f t="shared" si="458"/>
        <v>0</v>
      </c>
      <c r="EX485">
        <f t="shared" si="459"/>
        <v>0</v>
      </c>
      <c r="EY485">
        <f t="shared" si="460"/>
        <v>0</v>
      </c>
      <c r="EZ485">
        <f t="shared" si="461"/>
        <v>0</v>
      </c>
      <c r="FA485">
        <f t="shared" si="462"/>
        <v>0</v>
      </c>
      <c r="FB485">
        <f t="shared" si="463"/>
        <v>0</v>
      </c>
      <c r="FC485">
        <f t="shared" si="464"/>
        <v>0</v>
      </c>
    </row>
    <row r="486" spans="1:159">
      <c r="A486" s="162">
        <v>1991</v>
      </c>
      <c r="B486" t="s">
        <v>626</v>
      </c>
      <c r="C486" s="139">
        <v>7</v>
      </c>
      <c r="D486">
        <v>2</v>
      </c>
      <c r="E486" s="5">
        <v>8</v>
      </c>
      <c r="F486" s="5">
        <v>43</v>
      </c>
      <c r="G486" s="5">
        <v>2</v>
      </c>
      <c r="H486" s="5">
        <f>90-64</f>
        <v>26</v>
      </c>
      <c r="K486" s="109">
        <f t="shared" si="428"/>
        <v>0</v>
      </c>
      <c r="M486" s="109">
        <f t="shared" si="429"/>
        <v>0</v>
      </c>
      <c r="X486" s="109">
        <f t="shared" si="430"/>
        <v>0</v>
      </c>
      <c r="AI486" s="109">
        <f t="shared" si="431"/>
        <v>0</v>
      </c>
      <c r="AT486" s="109">
        <f t="shared" si="432"/>
        <v>0</v>
      </c>
      <c r="BA486" s="109">
        <f t="shared" si="433"/>
        <v>0</v>
      </c>
      <c r="BB486" s="113"/>
      <c r="BC486" s="113"/>
      <c r="BD486" s="113"/>
      <c r="BE486" s="113"/>
      <c r="BF486" s="113"/>
      <c r="BG486" s="113"/>
      <c r="BH486" s="113"/>
      <c r="BI486" s="113"/>
      <c r="BJ486" s="113"/>
      <c r="BK486" s="113"/>
      <c r="BL486" s="109">
        <f t="shared" si="434"/>
        <v>0</v>
      </c>
      <c r="BW486" s="109">
        <f t="shared" si="435"/>
        <v>0</v>
      </c>
      <c r="BZ486" s="109">
        <f t="shared" si="436"/>
        <v>0</v>
      </c>
      <c r="CA486" s="3"/>
      <c r="CB486" s="3"/>
      <c r="CC486" s="3"/>
      <c r="CD486" s="3"/>
      <c r="CE486" s="109">
        <f t="shared" si="437"/>
        <v>0</v>
      </c>
      <c r="CJ486" s="109">
        <f t="shared" si="438"/>
        <v>0</v>
      </c>
      <c r="CQ486" s="109">
        <f t="shared" si="439"/>
        <v>0</v>
      </c>
      <c r="CV486" s="109">
        <f t="shared" si="440"/>
        <v>0</v>
      </c>
      <c r="DA486" s="109">
        <f t="shared" si="441"/>
        <v>0</v>
      </c>
      <c r="DF486" s="109">
        <f t="shared" si="442"/>
        <v>0</v>
      </c>
      <c r="DK486" s="109">
        <f t="shared" si="443"/>
        <v>0</v>
      </c>
      <c r="DP486" s="109">
        <f t="shared" si="444"/>
        <v>0</v>
      </c>
      <c r="DU486" s="109">
        <f t="shared" si="445"/>
        <v>0</v>
      </c>
      <c r="DZ486" s="109">
        <f t="shared" si="446"/>
        <v>0</v>
      </c>
      <c r="EE486" s="109">
        <f t="shared" si="447"/>
        <v>0</v>
      </c>
      <c r="EF486" s="3"/>
      <c r="EG486" s="3"/>
      <c r="EH486" s="3"/>
      <c r="EI486" s="3"/>
      <c r="EJ486" s="109">
        <f t="shared" si="448"/>
        <v>0</v>
      </c>
      <c r="EK486" s="3">
        <f t="shared" si="449"/>
        <v>708</v>
      </c>
      <c r="EL486" t="str">
        <f>+VLOOKUP(A486,'[1]Listado jugadores VALORES'!$A:$D,4,FALSE)</f>
        <v>Delantero</v>
      </c>
      <c r="EM486">
        <f>+VLOOKUP(EK486,Clubes!$A:$O,15,FALSE)</f>
        <v>3</v>
      </c>
      <c r="EN486">
        <f>+VLOOKUP(EK486,Clubes!$A:$M,13,FALSE)</f>
        <v>3</v>
      </c>
      <c r="EO486">
        <f t="shared" si="450"/>
        <v>1</v>
      </c>
      <c r="EP486">
        <f t="shared" si="451"/>
        <v>1</v>
      </c>
      <c r="EQ486">
        <f t="shared" si="452"/>
        <v>0</v>
      </c>
      <c r="ER486">
        <f t="shared" si="453"/>
        <v>0</v>
      </c>
      <c r="ES486">
        <f t="shared" si="454"/>
        <v>0</v>
      </c>
      <c r="ET486">
        <f t="shared" si="455"/>
        <v>0</v>
      </c>
      <c r="EU486">
        <f t="shared" si="456"/>
        <v>0</v>
      </c>
      <c r="EV486">
        <f t="shared" si="457"/>
        <v>0</v>
      </c>
      <c r="EW486">
        <f t="shared" si="458"/>
        <v>0</v>
      </c>
      <c r="EX486">
        <f t="shared" si="459"/>
        <v>0</v>
      </c>
      <c r="EY486">
        <f t="shared" si="460"/>
        <v>0</v>
      </c>
      <c r="EZ486">
        <f t="shared" si="461"/>
        <v>0</v>
      </c>
      <c r="FA486">
        <f t="shared" si="462"/>
        <v>0</v>
      </c>
      <c r="FB486">
        <f t="shared" si="463"/>
        <v>0</v>
      </c>
      <c r="FC486">
        <f t="shared" si="464"/>
        <v>2</v>
      </c>
    </row>
    <row r="487" spans="1:159">
      <c r="A487" s="145">
        <v>589</v>
      </c>
      <c r="B487" t="s">
        <v>437</v>
      </c>
      <c r="C487" s="139">
        <v>7</v>
      </c>
      <c r="D487">
        <v>2</v>
      </c>
      <c r="E487" s="5">
        <v>8</v>
      </c>
      <c r="F487" s="5">
        <v>43</v>
      </c>
      <c r="G487" s="5">
        <v>1</v>
      </c>
      <c r="H487" s="5">
        <v>90</v>
      </c>
      <c r="K487" s="109">
        <f t="shared" si="428"/>
        <v>0</v>
      </c>
      <c r="M487" s="109">
        <f t="shared" si="429"/>
        <v>0</v>
      </c>
      <c r="X487" s="109">
        <f t="shared" si="430"/>
        <v>0</v>
      </c>
      <c r="AI487" s="109">
        <f t="shared" si="431"/>
        <v>0</v>
      </c>
      <c r="AT487" s="109">
        <f t="shared" si="432"/>
        <v>0</v>
      </c>
      <c r="BA487" s="109">
        <f t="shared" si="433"/>
        <v>0</v>
      </c>
      <c r="BB487" s="113"/>
      <c r="BC487" s="113"/>
      <c r="BD487" s="113"/>
      <c r="BE487" s="113"/>
      <c r="BF487" s="113"/>
      <c r="BG487" s="113"/>
      <c r="BH487" s="113"/>
      <c r="BI487" s="113"/>
      <c r="BJ487" s="113"/>
      <c r="BK487" s="113"/>
      <c r="BL487" s="109">
        <f t="shared" si="434"/>
        <v>0</v>
      </c>
      <c r="BW487" s="109">
        <f t="shared" si="435"/>
        <v>0</v>
      </c>
      <c r="BZ487" s="109">
        <f t="shared" si="436"/>
        <v>0</v>
      </c>
      <c r="CA487" s="3"/>
      <c r="CB487" s="3"/>
      <c r="CC487" s="3"/>
      <c r="CD487" s="3"/>
      <c r="CE487" s="109">
        <f t="shared" si="437"/>
        <v>0</v>
      </c>
      <c r="CJ487" s="109">
        <f t="shared" si="438"/>
        <v>0</v>
      </c>
      <c r="CQ487" s="109">
        <f t="shared" si="439"/>
        <v>0</v>
      </c>
      <c r="CV487" s="109">
        <f t="shared" si="440"/>
        <v>0</v>
      </c>
      <c r="DA487" s="109">
        <f t="shared" si="441"/>
        <v>0</v>
      </c>
      <c r="DF487" s="109">
        <f t="shared" si="442"/>
        <v>0</v>
      </c>
      <c r="DK487" s="109">
        <f t="shared" si="443"/>
        <v>0</v>
      </c>
      <c r="DP487" s="109">
        <f t="shared" si="444"/>
        <v>0</v>
      </c>
      <c r="DU487" s="109">
        <f t="shared" si="445"/>
        <v>0</v>
      </c>
      <c r="DZ487" s="109">
        <f t="shared" si="446"/>
        <v>0</v>
      </c>
      <c r="EE487" s="109">
        <f t="shared" si="447"/>
        <v>0</v>
      </c>
      <c r="EF487" s="3"/>
      <c r="EG487" s="3"/>
      <c r="EH487" s="3"/>
      <c r="EI487" s="3"/>
      <c r="EJ487" s="109">
        <f t="shared" si="448"/>
        <v>0</v>
      </c>
      <c r="EK487" s="3">
        <f t="shared" si="449"/>
        <v>708</v>
      </c>
      <c r="EL487" t="str">
        <f>+VLOOKUP(A487,'[1]Listado jugadores VALORES'!$A:$D,4,FALSE)</f>
        <v>Defensa</v>
      </c>
      <c r="EM487">
        <f>+VLOOKUP(EK487,Clubes!$A:$O,15,FALSE)</f>
        <v>3</v>
      </c>
      <c r="EN487">
        <f>+VLOOKUP(EK487,Clubes!$A:$M,13,FALSE)</f>
        <v>3</v>
      </c>
      <c r="EO487">
        <f t="shared" si="450"/>
        <v>2</v>
      </c>
      <c r="EP487">
        <f t="shared" si="451"/>
        <v>2</v>
      </c>
      <c r="EQ487">
        <f t="shared" si="452"/>
        <v>0</v>
      </c>
      <c r="ER487">
        <f t="shared" si="453"/>
        <v>0</v>
      </c>
      <c r="ES487">
        <f t="shared" si="454"/>
        <v>0</v>
      </c>
      <c r="ET487">
        <f t="shared" si="455"/>
        <v>0</v>
      </c>
      <c r="EU487">
        <f t="shared" si="456"/>
        <v>0</v>
      </c>
      <c r="EV487">
        <f t="shared" si="457"/>
        <v>0</v>
      </c>
      <c r="EW487">
        <f t="shared" si="458"/>
        <v>-2</v>
      </c>
      <c r="EX487">
        <f t="shared" si="459"/>
        <v>0</v>
      </c>
      <c r="EY487">
        <f t="shared" si="460"/>
        <v>0</v>
      </c>
      <c r="EZ487">
        <f t="shared" si="461"/>
        <v>0</v>
      </c>
      <c r="FA487">
        <f t="shared" si="462"/>
        <v>0</v>
      </c>
      <c r="FB487">
        <f t="shared" si="463"/>
        <v>-1</v>
      </c>
      <c r="FC487">
        <f t="shared" si="464"/>
        <v>1</v>
      </c>
    </row>
    <row r="488" spans="1:159">
      <c r="A488" s="139">
        <v>598</v>
      </c>
      <c r="B488" s="139" t="s">
        <v>438</v>
      </c>
      <c r="C488" s="139">
        <v>7</v>
      </c>
      <c r="D488">
        <v>2</v>
      </c>
      <c r="E488" s="5">
        <v>8</v>
      </c>
      <c r="F488" s="5">
        <v>43</v>
      </c>
      <c r="G488" s="5">
        <v>1</v>
      </c>
      <c r="H488" s="5">
        <v>90</v>
      </c>
      <c r="I488" s="4">
        <f>45+2</f>
        <v>47</v>
      </c>
      <c r="K488" s="109">
        <f t="shared" si="428"/>
        <v>1</v>
      </c>
      <c r="M488" s="109">
        <f t="shared" si="429"/>
        <v>0</v>
      </c>
      <c r="X488" s="109">
        <f t="shared" si="430"/>
        <v>0</v>
      </c>
      <c r="AI488" s="109">
        <f t="shared" si="431"/>
        <v>0</v>
      </c>
      <c r="AT488" s="109">
        <f t="shared" si="432"/>
        <v>0</v>
      </c>
      <c r="BA488" s="109">
        <f t="shared" si="433"/>
        <v>0</v>
      </c>
      <c r="BB488" s="113"/>
      <c r="BC488" s="113"/>
      <c r="BD488" s="113"/>
      <c r="BE488" s="113"/>
      <c r="BF488" s="113"/>
      <c r="BG488" s="113"/>
      <c r="BH488" s="113"/>
      <c r="BI488" s="113"/>
      <c r="BJ488" s="113"/>
      <c r="BK488" s="113"/>
      <c r="BL488" s="109">
        <f t="shared" si="434"/>
        <v>0</v>
      </c>
      <c r="BW488" s="109">
        <f t="shared" si="435"/>
        <v>0</v>
      </c>
      <c r="BZ488" s="109">
        <f t="shared" si="436"/>
        <v>0</v>
      </c>
      <c r="CA488" s="3"/>
      <c r="CB488" s="3"/>
      <c r="CC488" s="3"/>
      <c r="CD488" s="3"/>
      <c r="CE488" s="109">
        <f t="shared" si="437"/>
        <v>0</v>
      </c>
      <c r="CJ488" s="109">
        <f t="shared" si="438"/>
        <v>0</v>
      </c>
      <c r="CQ488" s="109">
        <f t="shared" si="439"/>
        <v>0</v>
      </c>
      <c r="CV488" s="109">
        <f t="shared" si="440"/>
        <v>0</v>
      </c>
      <c r="DA488" s="109">
        <f t="shared" si="441"/>
        <v>0</v>
      </c>
      <c r="DF488" s="109">
        <f t="shared" si="442"/>
        <v>0</v>
      </c>
      <c r="DG488" s="4">
        <v>47</v>
      </c>
      <c r="DK488" s="109">
        <f t="shared" si="443"/>
        <v>1</v>
      </c>
      <c r="DL488" s="4">
        <v>2</v>
      </c>
      <c r="DP488" s="109">
        <f t="shared" si="444"/>
        <v>1</v>
      </c>
      <c r="DU488" s="109">
        <f t="shared" si="445"/>
        <v>0</v>
      </c>
      <c r="DZ488" s="109">
        <f t="shared" si="446"/>
        <v>0</v>
      </c>
      <c r="EE488" s="109">
        <f t="shared" si="447"/>
        <v>0</v>
      </c>
      <c r="EF488" s="3"/>
      <c r="EG488" s="3"/>
      <c r="EH488" s="3"/>
      <c r="EI488" s="3"/>
      <c r="EJ488" s="109">
        <f t="shared" si="448"/>
        <v>0</v>
      </c>
      <c r="EK488" s="3">
        <f t="shared" si="449"/>
        <v>708</v>
      </c>
      <c r="EL488" t="str">
        <f>+VLOOKUP(A488,'[1]Listado jugadores VALORES'!$A:$D,4,FALSE)</f>
        <v>Portero</v>
      </c>
      <c r="EM488">
        <f>+VLOOKUP(EK488,Clubes!$A:$O,15,FALSE)</f>
        <v>3</v>
      </c>
      <c r="EN488">
        <f>+VLOOKUP(EK488,Clubes!$A:$M,13,FALSE)</f>
        <v>3</v>
      </c>
      <c r="EO488">
        <f t="shared" si="450"/>
        <v>2</v>
      </c>
      <c r="EP488">
        <f t="shared" si="451"/>
        <v>2</v>
      </c>
      <c r="EQ488">
        <f t="shared" si="452"/>
        <v>-1</v>
      </c>
      <c r="ER488">
        <f t="shared" si="453"/>
        <v>0</v>
      </c>
      <c r="ES488">
        <f t="shared" si="454"/>
        <v>0</v>
      </c>
      <c r="ET488">
        <f t="shared" si="455"/>
        <v>0</v>
      </c>
      <c r="EU488">
        <f t="shared" si="456"/>
        <v>0</v>
      </c>
      <c r="EV488">
        <f t="shared" si="457"/>
        <v>0</v>
      </c>
      <c r="EW488">
        <f t="shared" si="458"/>
        <v>-2</v>
      </c>
      <c r="EX488">
        <f t="shared" si="459"/>
        <v>0</v>
      </c>
      <c r="EY488">
        <f t="shared" si="460"/>
        <v>0</v>
      </c>
      <c r="EZ488">
        <f t="shared" si="461"/>
        <v>-1</v>
      </c>
      <c r="FA488">
        <f t="shared" si="462"/>
        <v>0</v>
      </c>
      <c r="FB488">
        <f t="shared" si="463"/>
        <v>-1</v>
      </c>
      <c r="FC488">
        <f t="shared" si="464"/>
        <v>-1</v>
      </c>
    </row>
    <row r="489" spans="1:159">
      <c r="A489">
        <v>2007</v>
      </c>
      <c r="B489" t="s">
        <v>439</v>
      </c>
      <c r="C489" s="139">
        <v>7</v>
      </c>
      <c r="D489">
        <v>2</v>
      </c>
      <c r="E489" s="5">
        <v>8</v>
      </c>
      <c r="F489" s="5">
        <v>43</v>
      </c>
      <c r="G489" s="5">
        <v>3</v>
      </c>
      <c r="K489" s="109">
        <f t="shared" si="428"/>
        <v>0</v>
      </c>
      <c r="M489" s="109">
        <f t="shared" si="429"/>
        <v>0</v>
      </c>
      <c r="X489" s="109">
        <f t="shared" si="430"/>
        <v>0</v>
      </c>
      <c r="AI489" s="109">
        <f t="shared" si="431"/>
        <v>0</v>
      </c>
      <c r="AT489" s="109">
        <f t="shared" si="432"/>
        <v>0</v>
      </c>
      <c r="BA489" s="109">
        <f t="shared" si="433"/>
        <v>0</v>
      </c>
      <c r="BB489" s="113"/>
      <c r="BC489" s="113"/>
      <c r="BD489" s="113"/>
      <c r="BE489" s="113"/>
      <c r="BF489" s="113"/>
      <c r="BG489" s="113"/>
      <c r="BH489" s="113"/>
      <c r="BI489" s="113"/>
      <c r="BJ489" s="113"/>
      <c r="BK489" s="113"/>
      <c r="BL489" s="109">
        <f t="shared" si="434"/>
        <v>0</v>
      </c>
      <c r="BW489" s="109">
        <f t="shared" si="435"/>
        <v>0</v>
      </c>
      <c r="BZ489" s="109">
        <f t="shared" si="436"/>
        <v>0</v>
      </c>
      <c r="CA489" s="3"/>
      <c r="CB489" s="3"/>
      <c r="CC489" s="3"/>
      <c r="CD489" s="3"/>
      <c r="CE489" s="109">
        <f t="shared" si="437"/>
        <v>0</v>
      </c>
      <c r="CJ489" s="109">
        <f t="shared" si="438"/>
        <v>0</v>
      </c>
      <c r="CQ489" s="109">
        <f t="shared" si="439"/>
        <v>0</v>
      </c>
      <c r="CV489" s="109">
        <f t="shared" si="440"/>
        <v>0</v>
      </c>
      <c r="DA489" s="109">
        <f t="shared" si="441"/>
        <v>0</v>
      </c>
      <c r="DF489" s="109">
        <f t="shared" si="442"/>
        <v>0</v>
      </c>
      <c r="DK489" s="109">
        <f t="shared" si="443"/>
        <v>0</v>
      </c>
      <c r="DP489" s="109">
        <f t="shared" si="444"/>
        <v>0</v>
      </c>
      <c r="DU489" s="109">
        <f t="shared" si="445"/>
        <v>0</v>
      </c>
      <c r="DZ489" s="109">
        <f t="shared" si="446"/>
        <v>0</v>
      </c>
      <c r="EE489" s="109">
        <f t="shared" si="447"/>
        <v>0</v>
      </c>
      <c r="EF489" s="3"/>
      <c r="EG489" s="3"/>
      <c r="EH489" s="3"/>
      <c r="EI489" s="3"/>
      <c r="EJ489" s="109">
        <f t="shared" si="448"/>
        <v>0</v>
      </c>
      <c r="EK489" s="3">
        <f t="shared" si="449"/>
        <v>708</v>
      </c>
      <c r="EL489" t="str">
        <f>+VLOOKUP(A489,'[1]Listado jugadores VALORES'!$A:$D,4,FALSE)</f>
        <v>Volante</v>
      </c>
      <c r="EM489">
        <f>+VLOOKUP(EK489,Clubes!$A:$O,15,FALSE)</f>
        <v>3</v>
      </c>
      <c r="EN489">
        <f>+VLOOKUP(EK489,Clubes!$A:$M,13,FALSE)</f>
        <v>3</v>
      </c>
      <c r="EO489">
        <f t="shared" si="450"/>
        <v>0</v>
      </c>
      <c r="EP489">
        <f t="shared" si="451"/>
        <v>0</v>
      </c>
      <c r="EQ489">
        <f t="shared" si="452"/>
        <v>0</v>
      </c>
      <c r="ER489">
        <f t="shared" si="453"/>
        <v>0</v>
      </c>
      <c r="ES489">
        <f t="shared" si="454"/>
        <v>0</v>
      </c>
      <c r="ET489">
        <f t="shared" si="455"/>
        <v>0</v>
      </c>
      <c r="EU489">
        <f t="shared" si="456"/>
        <v>0</v>
      </c>
      <c r="EV489">
        <f t="shared" si="457"/>
        <v>0</v>
      </c>
      <c r="EW489">
        <f t="shared" si="458"/>
        <v>0</v>
      </c>
      <c r="EX489">
        <f t="shared" si="459"/>
        <v>0</v>
      </c>
      <c r="EY489">
        <f t="shared" si="460"/>
        <v>0</v>
      </c>
      <c r="EZ489">
        <f t="shared" si="461"/>
        <v>0</v>
      </c>
      <c r="FA489">
        <f t="shared" si="462"/>
        <v>0</v>
      </c>
      <c r="FB489">
        <f t="shared" si="463"/>
        <v>0</v>
      </c>
      <c r="FC489">
        <f t="shared" si="464"/>
        <v>0</v>
      </c>
    </row>
    <row r="490" spans="1:159">
      <c r="A490" s="139">
        <v>742</v>
      </c>
      <c r="B490" s="139" t="s">
        <v>440</v>
      </c>
      <c r="C490" s="139">
        <v>7</v>
      </c>
      <c r="D490">
        <v>2</v>
      </c>
      <c r="E490" s="5">
        <v>8</v>
      </c>
      <c r="F490" s="5">
        <v>43</v>
      </c>
      <c r="G490" s="5">
        <v>1</v>
      </c>
      <c r="H490" s="5">
        <v>90</v>
      </c>
      <c r="K490" s="109">
        <f t="shared" si="428"/>
        <v>0</v>
      </c>
      <c r="M490" s="109">
        <f t="shared" si="429"/>
        <v>0</v>
      </c>
      <c r="N490" s="4">
        <v>39</v>
      </c>
      <c r="X490" s="109">
        <f t="shared" si="430"/>
        <v>1</v>
      </c>
      <c r="Y490" s="3">
        <v>2</v>
      </c>
      <c r="AI490" s="109">
        <f t="shared" si="431"/>
        <v>1</v>
      </c>
      <c r="AJ490" s="3">
        <v>1</v>
      </c>
      <c r="AT490" s="109">
        <f t="shared" si="432"/>
        <v>1</v>
      </c>
      <c r="BA490" s="109">
        <f t="shared" si="433"/>
        <v>0</v>
      </c>
      <c r="BB490" s="113">
        <v>0</v>
      </c>
      <c r="BC490" s="113"/>
      <c r="BD490" s="113"/>
      <c r="BE490" s="113"/>
      <c r="BF490" s="113"/>
      <c r="BG490" s="113"/>
      <c r="BH490" s="113"/>
      <c r="BI490" s="113"/>
      <c r="BJ490" s="113"/>
      <c r="BK490" s="113"/>
      <c r="BL490" s="109">
        <f t="shared" si="434"/>
        <v>0</v>
      </c>
      <c r="BW490" s="109">
        <f t="shared" si="435"/>
        <v>0</v>
      </c>
      <c r="BZ490" s="109">
        <f t="shared" si="436"/>
        <v>0</v>
      </c>
      <c r="CA490" s="3"/>
      <c r="CB490" s="3"/>
      <c r="CC490" s="3"/>
      <c r="CD490" s="3"/>
      <c r="CE490" s="109">
        <f t="shared" si="437"/>
        <v>0</v>
      </c>
      <c r="CJ490" s="109">
        <f t="shared" si="438"/>
        <v>0</v>
      </c>
      <c r="CQ490" s="109">
        <f t="shared" si="439"/>
        <v>0</v>
      </c>
      <c r="CV490" s="109">
        <f t="shared" si="440"/>
        <v>0</v>
      </c>
      <c r="DA490" s="109">
        <f t="shared" si="441"/>
        <v>0</v>
      </c>
      <c r="DF490" s="109">
        <f t="shared" si="442"/>
        <v>0</v>
      </c>
      <c r="DK490" s="109">
        <f t="shared" si="443"/>
        <v>0</v>
      </c>
      <c r="DP490" s="109">
        <f t="shared" si="444"/>
        <v>0</v>
      </c>
      <c r="DU490" s="109">
        <f t="shared" si="445"/>
        <v>0</v>
      </c>
      <c r="DZ490" s="109">
        <f t="shared" si="446"/>
        <v>0</v>
      </c>
      <c r="EE490" s="109">
        <f t="shared" si="447"/>
        <v>0</v>
      </c>
      <c r="EF490" s="3"/>
      <c r="EG490" s="3"/>
      <c r="EH490" s="3"/>
      <c r="EI490" s="3"/>
      <c r="EJ490" s="109">
        <f t="shared" si="448"/>
        <v>0</v>
      </c>
      <c r="EK490" s="3">
        <f t="shared" si="449"/>
        <v>708</v>
      </c>
      <c r="EL490" t="str">
        <f>+VLOOKUP(A490,'[1]Listado jugadores VALORES'!$A:$D,4,FALSE)</f>
        <v>Volante</v>
      </c>
      <c r="EM490">
        <f>+VLOOKUP(EK490,Clubes!$A:$O,15,FALSE)</f>
        <v>3</v>
      </c>
      <c r="EN490">
        <f>+VLOOKUP(EK490,Clubes!$A:$M,13,FALSE)</f>
        <v>3</v>
      </c>
      <c r="EO490">
        <f t="shared" si="450"/>
        <v>2</v>
      </c>
      <c r="EP490">
        <f t="shared" si="451"/>
        <v>2</v>
      </c>
      <c r="EQ490">
        <f t="shared" si="452"/>
        <v>0</v>
      </c>
      <c r="ER490">
        <f t="shared" si="453"/>
        <v>0</v>
      </c>
      <c r="ES490">
        <f t="shared" si="454"/>
        <v>5</v>
      </c>
      <c r="ET490">
        <f t="shared" si="455"/>
        <v>1</v>
      </c>
      <c r="EU490">
        <f t="shared" si="456"/>
        <v>0</v>
      </c>
      <c r="EV490">
        <f t="shared" si="457"/>
        <v>0</v>
      </c>
      <c r="EW490">
        <f t="shared" si="458"/>
        <v>0</v>
      </c>
      <c r="EX490">
        <f t="shared" si="459"/>
        <v>0</v>
      </c>
      <c r="EY490">
        <f t="shared" si="460"/>
        <v>0</v>
      </c>
      <c r="EZ490">
        <f t="shared" si="461"/>
        <v>0</v>
      </c>
      <c r="FA490">
        <f t="shared" si="462"/>
        <v>0</v>
      </c>
      <c r="FB490">
        <f t="shared" si="463"/>
        <v>-1</v>
      </c>
      <c r="FC490">
        <f t="shared" si="464"/>
        <v>9</v>
      </c>
    </row>
    <row r="491" spans="1:159">
      <c r="A491" s="139">
        <v>1849</v>
      </c>
      <c r="B491" s="139" t="s">
        <v>441</v>
      </c>
      <c r="C491" s="139">
        <v>7</v>
      </c>
      <c r="D491">
        <v>2</v>
      </c>
      <c r="E491" s="5">
        <v>8</v>
      </c>
      <c r="F491" s="5">
        <v>43</v>
      </c>
      <c r="G491" s="5">
        <v>2</v>
      </c>
      <c r="K491" s="109">
        <f t="shared" si="428"/>
        <v>0</v>
      </c>
      <c r="M491" s="109">
        <f t="shared" si="429"/>
        <v>0</v>
      </c>
      <c r="X491" s="109">
        <f t="shared" si="430"/>
        <v>0</v>
      </c>
      <c r="AI491" s="109">
        <f t="shared" si="431"/>
        <v>0</v>
      </c>
      <c r="AT491" s="109">
        <f t="shared" si="432"/>
        <v>0</v>
      </c>
      <c r="BA491" s="109">
        <f t="shared" si="433"/>
        <v>0</v>
      </c>
      <c r="BB491" s="113"/>
      <c r="BC491" s="113"/>
      <c r="BD491" s="113"/>
      <c r="BE491" s="113"/>
      <c r="BF491" s="113"/>
      <c r="BG491" s="113"/>
      <c r="BH491" s="113"/>
      <c r="BI491" s="113"/>
      <c r="BJ491" s="113"/>
      <c r="BK491" s="113"/>
      <c r="BL491" s="109">
        <f t="shared" si="434"/>
        <v>0</v>
      </c>
      <c r="BW491" s="109">
        <f t="shared" si="435"/>
        <v>0</v>
      </c>
      <c r="BZ491" s="109">
        <f t="shared" si="436"/>
        <v>0</v>
      </c>
      <c r="CA491" s="3"/>
      <c r="CB491" s="3"/>
      <c r="CC491" s="3"/>
      <c r="CD491" s="3"/>
      <c r="CE491" s="109">
        <f t="shared" si="437"/>
        <v>0</v>
      </c>
      <c r="CJ491" s="109">
        <f t="shared" si="438"/>
        <v>0</v>
      </c>
      <c r="CQ491" s="109">
        <f t="shared" si="439"/>
        <v>0</v>
      </c>
      <c r="CV491" s="109">
        <f t="shared" si="440"/>
        <v>0</v>
      </c>
      <c r="DA491" s="109">
        <f t="shared" si="441"/>
        <v>0</v>
      </c>
      <c r="DF491" s="109">
        <f t="shared" si="442"/>
        <v>0</v>
      </c>
      <c r="DK491" s="109">
        <f t="shared" si="443"/>
        <v>0</v>
      </c>
      <c r="DP491" s="109">
        <f t="shared" si="444"/>
        <v>0</v>
      </c>
      <c r="DU491" s="109">
        <f t="shared" si="445"/>
        <v>0</v>
      </c>
      <c r="DZ491" s="109">
        <f t="shared" si="446"/>
        <v>0</v>
      </c>
      <c r="EE491" s="109">
        <f t="shared" si="447"/>
        <v>0</v>
      </c>
      <c r="EF491" s="3"/>
      <c r="EG491" s="3"/>
      <c r="EH491" s="3"/>
      <c r="EI491" s="3"/>
      <c r="EJ491" s="109">
        <f t="shared" si="448"/>
        <v>0</v>
      </c>
      <c r="EK491" s="3">
        <f t="shared" si="449"/>
        <v>708</v>
      </c>
      <c r="EL491" t="str">
        <f>+VLOOKUP(A491,'[1]Listado jugadores VALORES'!$A:$D,4,FALSE)</f>
        <v>Delantero</v>
      </c>
      <c r="EM491">
        <f>+VLOOKUP(EK491,Clubes!$A:$O,15,FALSE)</f>
        <v>3</v>
      </c>
      <c r="EN491">
        <f>+VLOOKUP(EK491,Clubes!$A:$M,13,FALSE)</f>
        <v>3</v>
      </c>
      <c r="EO491">
        <f t="shared" si="450"/>
        <v>1</v>
      </c>
      <c r="EP491">
        <f t="shared" si="451"/>
        <v>0</v>
      </c>
      <c r="EQ491">
        <f t="shared" si="452"/>
        <v>0</v>
      </c>
      <c r="ER491">
        <f t="shared" si="453"/>
        <v>0</v>
      </c>
      <c r="ES491">
        <f t="shared" si="454"/>
        <v>0</v>
      </c>
      <c r="ET491">
        <f t="shared" si="455"/>
        <v>0</v>
      </c>
      <c r="EU491">
        <f t="shared" si="456"/>
        <v>0</v>
      </c>
      <c r="EV491">
        <f t="shared" si="457"/>
        <v>0</v>
      </c>
      <c r="EW491">
        <f t="shared" si="458"/>
        <v>0</v>
      </c>
      <c r="EX491">
        <f t="shared" si="459"/>
        <v>0</v>
      </c>
      <c r="EY491">
        <f t="shared" si="460"/>
        <v>0</v>
      </c>
      <c r="EZ491">
        <f t="shared" si="461"/>
        <v>0</v>
      </c>
      <c r="FA491">
        <f t="shared" si="462"/>
        <v>0</v>
      </c>
      <c r="FB491">
        <f t="shared" si="463"/>
        <v>0</v>
      </c>
      <c r="FC491">
        <f t="shared" si="464"/>
        <v>1</v>
      </c>
    </row>
    <row r="492" spans="1:159">
      <c r="A492" s="139">
        <v>1797</v>
      </c>
      <c r="B492" s="139" t="s">
        <v>442</v>
      </c>
      <c r="C492" s="139">
        <v>7</v>
      </c>
      <c r="D492">
        <v>2</v>
      </c>
      <c r="E492" s="5">
        <v>8</v>
      </c>
      <c r="F492" s="5">
        <v>43</v>
      </c>
      <c r="G492" s="5">
        <v>3</v>
      </c>
      <c r="K492" s="109">
        <f t="shared" si="428"/>
        <v>0</v>
      </c>
      <c r="M492" s="109">
        <f t="shared" si="429"/>
        <v>0</v>
      </c>
      <c r="X492" s="109">
        <f t="shared" si="430"/>
        <v>0</v>
      </c>
      <c r="AI492" s="109">
        <f t="shared" si="431"/>
        <v>0</v>
      </c>
      <c r="AT492" s="109">
        <f t="shared" si="432"/>
        <v>0</v>
      </c>
      <c r="BA492" s="109">
        <f t="shared" si="433"/>
        <v>0</v>
      </c>
      <c r="BB492" s="113"/>
      <c r="BC492" s="113"/>
      <c r="BD492" s="113"/>
      <c r="BE492" s="113"/>
      <c r="BF492" s="113"/>
      <c r="BG492" s="113"/>
      <c r="BH492" s="113"/>
      <c r="BI492" s="113"/>
      <c r="BJ492" s="113"/>
      <c r="BK492" s="113"/>
      <c r="BL492" s="109">
        <f t="shared" si="434"/>
        <v>0</v>
      </c>
      <c r="BW492" s="109">
        <f t="shared" si="435"/>
        <v>0</v>
      </c>
      <c r="BZ492" s="109">
        <f t="shared" si="436"/>
        <v>0</v>
      </c>
      <c r="CA492" s="3"/>
      <c r="CB492" s="3"/>
      <c r="CC492" s="3"/>
      <c r="CD492" s="3"/>
      <c r="CE492" s="109">
        <f t="shared" si="437"/>
        <v>0</v>
      </c>
      <c r="CJ492" s="109">
        <f t="shared" si="438"/>
        <v>0</v>
      </c>
      <c r="CQ492" s="109">
        <f t="shared" si="439"/>
        <v>0</v>
      </c>
      <c r="CV492" s="109">
        <f t="shared" si="440"/>
        <v>0</v>
      </c>
      <c r="DA492" s="109">
        <f t="shared" si="441"/>
        <v>0</v>
      </c>
      <c r="DF492" s="109">
        <f t="shared" si="442"/>
        <v>0</v>
      </c>
      <c r="DK492" s="109">
        <f t="shared" si="443"/>
        <v>0</v>
      </c>
      <c r="DP492" s="109">
        <f t="shared" si="444"/>
        <v>0</v>
      </c>
      <c r="DU492" s="109">
        <f t="shared" si="445"/>
        <v>0</v>
      </c>
      <c r="DZ492" s="109">
        <f t="shared" si="446"/>
        <v>0</v>
      </c>
      <c r="EE492" s="109">
        <f t="shared" si="447"/>
        <v>0</v>
      </c>
      <c r="EF492" s="3"/>
      <c r="EG492" s="3"/>
      <c r="EH492" s="3"/>
      <c r="EI492" s="3"/>
      <c r="EJ492" s="109">
        <f t="shared" si="448"/>
        <v>0</v>
      </c>
      <c r="EK492" s="3">
        <f t="shared" si="449"/>
        <v>708</v>
      </c>
      <c r="EL492" t="str">
        <f>+VLOOKUP(A492,'[1]Listado jugadores VALORES'!$A:$D,4,FALSE)</f>
        <v>Defensa</v>
      </c>
      <c r="EM492">
        <f>+VLOOKUP(EK492,Clubes!$A:$O,15,FALSE)</f>
        <v>3</v>
      </c>
      <c r="EN492">
        <f>+VLOOKUP(EK492,Clubes!$A:$M,13,FALSE)</f>
        <v>3</v>
      </c>
      <c r="EO492">
        <f t="shared" si="450"/>
        <v>0</v>
      </c>
      <c r="EP492">
        <f t="shared" si="451"/>
        <v>0</v>
      </c>
      <c r="EQ492">
        <f t="shared" si="452"/>
        <v>0</v>
      </c>
      <c r="ER492">
        <f t="shared" si="453"/>
        <v>0</v>
      </c>
      <c r="ES492">
        <f t="shared" si="454"/>
        <v>0</v>
      </c>
      <c r="ET492">
        <f t="shared" si="455"/>
        <v>0</v>
      </c>
      <c r="EU492">
        <f t="shared" si="456"/>
        <v>0</v>
      </c>
      <c r="EV492">
        <f t="shared" si="457"/>
        <v>0</v>
      </c>
      <c r="EW492">
        <f t="shared" si="458"/>
        <v>0</v>
      </c>
      <c r="EX492">
        <f t="shared" si="459"/>
        <v>0</v>
      </c>
      <c r="EY492">
        <f t="shared" si="460"/>
        <v>0</v>
      </c>
      <c r="EZ492">
        <f t="shared" si="461"/>
        <v>0</v>
      </c>
      <c r="FA492">
        <f t="shared" si="462"/>
        <v>0</v>
      </c>
      <c r="FB492">
        <f t="shared" si="463"/>
        <v>0</v>
      </c>
      <c r="FC492">
        <f t="shared" si="464"/>
        <v>0</v>
      </c>
    </row>
    <row r="493" spans="1:159">
      <c r="A493" s="139">
        <v>777</v>
      </c>
      <c r="B493" s="139" t="s">
        <v>443</v>
      </c>
      <c r="C493" s="139">
        <v>7</v>
      </c>
      <c r="D493">
        <v>2</v>
      </c>
      <c r="E493" s="5">
        <v>8</v>
      </c>
      <c r="F493" s="5">
        <v>43</v>
      </c>
      <c r="G493" s="5">
        <v>3</v>
      </c>
      <c r="K493" s="109">
        <f t="shared" si="428"/>
        <v>0</v>
      </c>
      <c r="M493" s="109">
        <f t="shared" si="429"/>
        <v>0</v>
      </c>
      <c r="X493" s="109">
        <f t="shared" si="430"/>
        <v>0</v>
      </c>
      <c r="AI493" s="109">
        <f t="shared" si="431"/>
        <v>0</v>
      </c>
      <c r="AT493" s="109">
        <f t="shared" si="432"/>
        <v>0</v>
      </c>
      <c r="BA493" s="109">
        <f t="shared" si="433"/>
        <v>0</v>
      </c>
      <c r="BB493" s="113"/>
      <c r="BC493" s="113"/>
      <c r="BD493" s="113"/>
      <c r="BE493" s="113"/>
      <c r="BF493" s="113"/>
      <c r="BG493" s="113"/>
      <c r="BH493" s="113"/>
      <c r="BI493" s="113"/>
      <c r="BJ493" s="113"/>
      <c r="BK493" s="113"/>
      <c r="BL493" s="109">
        <f t="shared" si="434"/>
        <v>0</v>
      </c>
      <c r="BW493" s="109">
        <f t="shared" si="435"/>
        <v>0</v>
      </c>
      <c r="BZ493" s="109">
        <f t="shared" si="436"/>
        <v>0</v>
      </c>
      <c r="CA493" s="3"/>
      <c r="CB493" s="3"/>
      <c r="CC493" s="3"/>
      <c r="CD493" s="3"/>
      <c r="CE493" s="109">
        <f t="shared" si="437"/>
        <v>0</v>
      </c>
      <c r="CJ493" s="109">
        <f t="shared" si="438"/>
        <v>0</v>
      </c>
      <c r="CQ493" s="109">
        <f t="shared" si="439"/>
        <v>0</v>
      </c>
      <c r="CV493" s="109">
        <f t="shared" si="440"/>
        <v>0</v>
      </c>
      <c r="DA493" s="109">
        <f t="shared" si="441"/>
        <v>0</v>
      </c>
      <c r="DF493" s="109">
        <f t="shared" si="442"/>
        <v>0</v>
      </c>
      <c r="DK493" s="109">
        <f t="shared" si="443"/>
        <v>0</v>
      </c>
      <c r="DP493" s="109">
        <f t="shared" si="444"/>
        <v>0</v>
      </c>
      <c r="DU493" s="109">
        <f t="shared" si="445"/>
        <v>0</v>
      </c>
      <c r="DZ493" s="109">
        <f t="shared" si="446"/>
        <v>0</v>
      </c>
      <c r="EE493" s="109">
        <f t="shared" si="447"/>
        <v>0</v>
      </c>
      <c r="EF493" s="3"/>
      <c r="EG493" s="3"/>
      <c r="EH493" s="3"/>
      <c r="EI493" s="3"/>
      <c r="EJ493" s="109">
        <f t="shared" si="448"/>
        <v>0</v>
      </c>
      <c r="EK493" s="3">
        <f t="shared" si="449"/>
        <v>708</v>
      </c>
      <c r="EL493" t="str">
        <f>+VLOOKUP(A493,'[1]Listado jugadores VALORES'!$A:$D,4,FALSE)</f>
        <v>Volante</v>
      </c>
      <c r="EM493">
        <f>+VLOOKUP(EK493,Clubes!$A:$O,15,FALSE)</f>
        <v>3</v>
      </c>
      <c r="EN493">
        <f>+VLOOKUP(EK493,Clubes!$A:$M,13,FALSE)</f>
        <v>3</v>
      </c>
      <c r="EO493">
        <f t="shared" si="450"/>
        <v>0</v>
      </c>
      <c r="EP493">
        <f t="shared" si="451"/>
        <v>0</v>
      </c>
      <c r="EQ493">
        <f t="shared" si="452"/>
        <v>0</v>
      </c>
      <c r="ER493">
        <f t="shared" si="453"/>
        <v>0</v>
      </c>
      <c r="ES493">
        <f t="shared" si="454"/>
        <v>0</v>
      </c>
      <c r="ET493">
        <f t="shared" si="455"/>
        <v>0</v>
      </c>
      <c r="EU493">
        <f t="shared" si="456"/>
        <v>0</v>
      </c>
      <c r="EV493">
        <f t="shared" si="457"/>
        <v>0</v>
      </c>
      <c r="EW493">
        <f t="shared" si="458"/>
        <v>0</v>
      </c>
      <c r="EX493">
        <f t="shared" si="459"/>
        <v>0</v>
      </c>
      <c r="EY493">
        <f t="shared" si="460"/>
        <v>0</v>
      </c>
      <c r="EZ493">
        <f t="shared" si="461"/>
        <v>0</v>
      </c>
      <c r="FA493">
        <f t="shared" si="462"/>
        <v>0</v>
      </c>
      <c r="FB493">
        <f t="shared" si="463"/>
        <v>0</v>
      </c>
      <c r="FC493">
        <f t="shared" si="464"/>
        <v>0</v>
      </c>
    </row>
    <row r="494" spans="1:159">
      <c r="A494" s="139">
        <v>657</v>
      </c>
      <c r="B494" s="139" t="s">
        <v>444</v>
      </c>
      <c r="C494" s="139">
        <v>7</v>
      </c>
      <c r="D494">
        <v>2</v>
      </c>
      <c r="E494" s="5">
        <v>8</v>
      </c>
      <c r="F494" s="5">
        <v>43</v>
      </c>
      <c r="G494" s="5">
        <v>2</v>
      </c>
      <c r="K494" s="109">
        <f t="shared" si="428"/>
        <v>0</v>
      </c>
      <c r="M494" s="109">
        <f t="shared" si="429"/>
        <v>0</v>
      </c>
      <c r="X494" s="109">
        <f t="shared" si="430"/>
        <v>0</v>
      </c>
      <c r="AI494" s="109">
        <f t="shared" si="431"/>
        <v>0</v>
      </c>
      <c r="AT494" s="109">
        <f t="shared" si="432"/>
        <v>0</v>
      </c>
      <c r="BA494" s="109">
        <f t="shared" si="433"/>
        <v>0</v>
      </c>
      <c r="BB494" s="113"/>
      <c r="BC494" s="113"/>
      <c r="BD494" s="113"/>
      <c r="BE494" s="113"/>
      <c r="BF494" s="113"/>
      <c r="BG494" s="113"/>
      <c r="BH494" s="113"/>
      <c r="BI494" s="113"/>
      <c r="BJ494" s="113"/>
      <c r="BK494" s="113"/>
      <c r="BL494" s="109">
        <f t="shared" si="434"/>
        <v>0</v>
      </c>
      <c r="BW494" s="109">
        <f t="shared" si="435"/>
        <v>0</v>
      </c>
      <c r="BZ494" s="109">
        <f t="shared" si="436"/>
        <v>0</v>
      </c>
      <c r="CA494" s="3"/>
      <c r="CB494" s="3"/>
      <c r="CC494" s="3"/>
      <c r="CD494" s="3"/>
      <c r="CE494" s="109">
        <f t="shared" si="437"/>
        <v>0</v>
      </c>
      <c r="CJ494" s="109">
        <f t="shared" si="438"/>
        <v>0</v>
      </c>
      <c r="CQ494" s="109">
        <f t="shared" si="439"/>
        <v>0</v>
      </c>
      <c r="CV494" s="109">
        <f t="shared" si="440"/>
        <v>0</v>
      </c>
      <c r="DA494" s="109">
        <f t="shared" si="441"/>
        <v>0</v>
      </c>
      <c r="DF494" s="109">
        <f t="shared" si="442"/>
        <v>0</v>
      </c>
      <c r="DK494" s="109">
        <f t="shared" si="443"/>
        <v>0</v>
      </c>
      <c r="DP494" s="109">
        <f t="shared" si="444"/>
        <v>0</v>
      </c>
      <c r="DU494" s="109">
        <f t="shared" si="445"/>
        <v>0</v>
      </c>
      <c r="DZ494" s="109">
        <f t="shared" si="446"/>
        <v>0</v>
      </c>
      <c r="EE494" s="109">
        <f t="shared" si="447"/>
        <v>0</v>
      </c>
      <c r="EF494" s="3"/>
      <c r="EG494" s="3"/>
      <c r="EH494" s="3"/>
      <c r="EI494" s="3"/>
      <c r="EJ494" s="109">
        <f t="shared" si="448"/>
        <v>0</v>
      </c>
      <c r="EK494" s="3">
        <f t="shared" si="449"/>
        <v>708</v>
      </c>
      <c r="EL494" t="str">
        <f>+VLOOKUP(A494,'[1]Listado jugadores VALORES'!$A:$D,4,FALSE)</f>
        <v>Defensa</v>
      </c>
      <c r="EM494">
        <f>+VLOOKUP(EK494,Clubes!$A:$O,15,FALSE)</f>
        <v>3</v>
      </c>
      <c r="EN494">
        <f>+VLOOKUP(EK494,Clubes!$A:$M,13,FALSE)</f>
        <v>3</v>
      </c>
      <c r="EO494">
        <f t="shared" si="450"/>
        <v>1</v>
      </c>
      <c r="EP494">
        <f t="shared" si="451"/>
        <v>0</v>
      </c>
      <c r="EQ494">
        <f t="shared" si="452"/>
        <v>0</v>
      </c>
      <c r="ER494">
        <f t="shared" si="453"/>
        <v>0</v>
      </c>
      <c r="ES494">
        <f t="shared" si="454"/>
        <v>0</v>
      </c>
      <c r="ET494">
        <f t="shared" si="455"/>
        <v>0</v>
      </c>
      <c r="EU494">
        <f t="shared" si="456"/>
        <v>0</v>
      </c>
      <c r="EV494">
        <f t="shared" si="457"/>
        <v>0</v>
      </c>
      <c r="EW494">
        <f t="shared" si="458"/>
        <v>0</v>
      </c>
      <c r="EX494">
        <f t="shared" si="459"/>
        <v>0</v>
      </c>
      <c r="EY494">
        <f t="shared" si="460"/>
        <v>0</v>
      </c>
      <c r="EZ494">
        <f t="shared" si="461"/>
        <v>0</v>
      </c>
      <c r="FA494">
        <f t="shared" si="462"/>
        <v>0</v>
      </c>
      <c r="FB494">
        <f t="shared" si="463"/>
        <v>0</v>
      </c>
      <c r="FC494">
        <f t="shared" si="464"/>
        <v>1</v>
      </c>
    </row>
    <row r="495" spans="1:159">
      <c r="A495" s="139">
        <v>31</v>
      </c>
      <c r="B495" s="139" t="s">
        <v>415</v>
      </c>
      <c r="C495" s="139">
        <v>7</v>
      </c>
      <c r="D495">
        <v>1</v>
      </c>
      <c r="E495" s="5">
        <v>9</v>
      </c>
      <c r="F495" s="5">
        <v>54</v>
      </c>
      <c r="G495" s="5">
        <v>3</v>
      </c>
      <c r="K495" s="109">
        <f t="shared" ref="K495:K558" si="465">COUNTIF(I495:J495,"&gt;0")</f>
        <v>0</v>
      </c>
      <c r="M495" s="109">
        <f t="shared" ref="M495:M558" si="466">COUNTIF(L495,"&gt;0")</f>
        <v>0</v>
      </c>
      <c r="X495" s="109">
        <f t="shared" ref="X495:X558" si="467">COUNTIF(N495:W495,"&gt;0")</f>
        <v>0</v>
      </c>
      <c r="AI495" s="109">
        <f t="shared" ref="AI495:AI558" si="468">COUNTIF(Y495:AH495,"&gt;0")</f>
        <v>0</v>
      </c>
      <c r="AT495" s="109">
        <f t="shared" ref="AT495:AT558" si="469">COUNTIF(AJ495:AS495,"&gt;0")</f>
        <v>0</v>
      </c>
      <c r="BA495" s="109">
        <f t="shared" ref="BA495:BA558" si="470">COUNTIF(AV495:AZ495,"&gt;0")</f>
        <v>0</v>
      </c>
      <c r="BB495" s="113"/>
      <c r="BC495" s="113"/>
      <c r="BD495" s="113"/>
      <c r="BE495" s="113"/>
      <c r="BF495" s="113"/>
      <c r="BG495" s="113"/>
      <c r="BH495" s="113"/>
      <c r="BI495" s="113"/>
      <c r="BJ495" s="113"/>
      <c r="BK495" s="113"/>
      <c r="BL495" s="109">
        <f t="shared" ref="BL495:BL558" si="471">COUNTIF(BB495:BK495,"&gt;0")</f>
        <v>0</v>
      </c>
      <c r="BW495" s="109">
        <f t="shared" ref="BW495:BW558" si="472">COUNTIF(BM495:BV495,"&gt;0")</f>
        <v>0</v>
      </c>
      <c r="BZ495" s="109">
        <f t="shared" ref="BZ495:BZ558" si="473">SUM(BX495:BY495)</f>
        <v>0</v>
      </c>
      <c r="CA495" s="3"/>
      <c r="CB495" s="3"/>
      <c r="CC495" s="3"/>
      <c r="CD495" s="3"/>
      <c r="CE495" s="109">
        <f t="shared" ref="CE495:CE558" si="474">COUNTIF(CA495:CD495,"&gt;0")</f>
        <v>0</v>
      </c>
      <c r="CJ495" s="109">
        <f t="shared" ref="CJ495:CJ558" si="475">COUNTIF(CF495:CI495,"&gt;0")</f>
        <v>0</v>
      </c>
      <c r="CQ495" s="109">
        <f t="shared" ref="CQ495:CQ558" si="476">COUNTIF(CM495:CP495,"&gt;0")</f>
        <v>0</v>
      </c>
      <c r="CV495" s="109">
        <f t="shared" ref="CV495:CV558" si="477">COUNTIF(CR495:CU495,"&gt;0")</f>
        <v>0</v>
      </c>
      <c r="DA495" s="109">
        <f t="shared" ref="DA495:DA558" si="478">COUNTIF(CW495:CZ495,"&gt;0")</f>
        <v>0</v>
      </c>
      <c r="DF495" s="109">
        <f t="shared" ref="DF495:DF558" si="479">COUNTIF(DB495:DE495,"&gt;0")</f>
        <v>0</v>
      </c>
      <c r="DK495" s="109">
        <f t="shared" ref="DK495:DK558" si="480">COUNTIF(DG495:DJ495,"&gt;0")</f>
        <v>0</v>
      </c>
      <c r="DP495" s="109">
        <f t="shared" ref="DP495:DP558" si="481">COUNTIF(DL495:DO495,"&gt;0")</f>
        <v>0</v>
      </c>
      <c r="DU495" s="109">
        <f t="shared" ref="DU495:DU558" si="482">COUNTIF(DQ495:DT495,"&gt;0")</f>
        <v>0</v>
      </c>
      <c r="DZ495" s="109">
        <f t="shared" ref="DZ495:DZ558" si="483">COUNTIF(DV495:DY495,"&gt;0")</f>
        <v>0</v>
      </c>
      <c r="EE495" s="109">
        <f t="shared" ref="EE495:EE558" si="484">COUNTIF(EA495:ED495,"&gt;0")</f>
        <v>0</v>
      </c>
      <c r="EF495" s="3"/>
      <c r="EG495" s="3"/>
      <c r="EH495" s="3"/>
      <c r="EI495" s="3"/>
      <c r="EJ495" s="109">
        <f t="shared" ref="EJ495:EJ558" si="485">COUNTIF(EF495:EI495,"&gt;0")</f>
        <v>0</v>
      </c>
      <c r="EK495" s="3">
        <f t="shared" ref="EK495:EK558" si="486">+C495*100+E495</f>
        <v>709</v>
      </c>
      <c r="EL495" t="str">
        <f>+VLOOKUP(A495,'[1]Listado jugadores VALORES'!$A:$D,4,FALSE)</f>
        <v>Defensa</v>
      </c>
      <c r="EM495">
        <f>+VLOOKUP(EK495,Clubes!$A:$O,15,FALSE)</f>
        <v>2</v>
      </c>
      <c r="EN495">
        <f>+VLOOKUP(EK495,Clubes!$A:$M,13,FALSE)</f>
        <v>2</v>
      </c>
      <c r="EO495">
        <f t="shared" si="450"/>
        <v>0</v>
      </c>
      <c r="EP495">
        <f t="shared" si="451"/>
        <v>0</v>
      </c>
      <c r="EQ495">
        <f t="shared" si="452"/>
        <v>0</v>
      </c>
      <c r="ER495">
        <f t="shared" si="453"/>
        <v>0</v>
      </c>
      <c r="ES495">
        <f t="shared" si="454"/>
        <v>0</v>
      </c>
      <c r="ET495">
        <f t="shared" si="455"/>
        <v>0</v>
      </c>
      <c r="EU495">
        <f t="shared" si="456"/>
        <v>0</v>
      </c>
      <c r="EV495">
        <f t="shared" si="457"/>
        <v>0</v>
      </c>
      <c r="EW495">
        <f t="shared" si="458"/>
        <v>0</v>
      </c>
      <c r="EX495">
        <f t="shared" si="459"/>
        <v>0</v>
      </c>
      <c r="EY495">
        <f t="shared" si="460"/>
        <v>0</v>
      </c>
      <c r="EZ495">
        <f t="shared" si="461"/>
        <v>0</v>
      </c>
      <c r="FA495">
        <f t="shared" si="462"/>
        <v>0</v>
      </c>
      <c r="FB495">
        <f t="shared" si="463"/>
        <v>0</v>
      </c>
      <c r="FC495">
        <f t="shared" si="464"/>
        <v>0</v>
      </c>
    </row>
    <row r="496" spans="1:159">
      <c r="A496" s="139">
        <v>820</v>
      </c>
      <c r="B496" s="139" t="s">
        <v>416</v>
      </c>
      <c r="C496" s="139">
        <v>7</v>
      </c>
      <c r="D496">
        <v>1</v>
      </c>
      <c r="E496" s="5">
        <v>9</v>
      </c>
      <c r="F496" s="5">
        <v>54</v>
      </c>
      <c r="G496" s="5">
        <v>1</v>
      </c>
      <c r="H496" s="5">
        <v>2</v>
      </c>
      <c r="K496" s="109">
        <f t="shared" si="465"/>
        <v>0</v>
      </c>
      <c r="M496" s="109">
        <f t="shared" si="466"/>
        <v>0</v>
      </c>
      <c r="X496" s="109">
        <f t="shared" si="467"/>
        <v>0</v>
      </c>
      <c r="AI496" s="109">
        <f t="shared" si="468"/>
        <v>0</v>
      </c>
      <c r="AT496" s="109">
        <f t="shared" si="469"/>
        <v>0</v>
      </c>
      <c r="BA496" s="109">
        <f t="shared" si="470"/>
        <v>0</v>
      </c>
      <c r="BB496" s="113"/>
      <c r="BC496" s="113"/>
      <c r="BD496" s="113"/>
      <c r="BE496" s="113"/>
      <c r="BF496" s="113"/>
      <c r="BG496" s="113"/>
      <c r="BH496" s="113"/>
      <c r="BI496" s="113"/>
      <c r="BJ496" s="113"/>
      <c r="BK496" s="113"/>
      <c r="BL496" s="109">
        <f t="shared" si="471"/>
        <v>0</v>
      </c>
      <c r="BW496" s="109">
        <f t="shared" si="472"/>
        <v>0</v>
      </c>
      <c r="BZ496" s="109">
        <f t="shared" si="473"/>
        <v>0</v>
      </c>
      <c r="CA496" s="3"/>
      <c r="CB496" s="3"/>
      <c r="CC496" s="3"/>
      <c r="CD496" s="3"/>
      <c r="CE496" s="109">
        <f t="shared" si="474"/>
        <v>0</v>
      </c>
      <c r="CJ496" s="109">
        <f t="shared" si="475"/>
        <v>0</v>
      </c>
      <c r="CQ496" s="109">
        <f t="shared" si="476"/>
        <v>0</v>
      </c>
      <c r="CV496" s="109">
        <f t="shared" si="477"/>
        <v>0</v>
      </c>
      <c r="DA496" s="109">
        <f t="shared" si="478"/>
        <v>0</v>
      </c>
      <c r="DF496" s="109">
        <f t="shared" si="479"/>
        <v>0</v>
      </c>
      <c r="DK496" s="109">
        <f t="shared" si="480"/>
        <v>0</v>
      </c>
      <c r="DP496" s="109">
        <f t="shared" si="481"/>
        <v>0</v>
      </c>
      <c r="DU496" s="109">
        <f t="shared" si="482"/>
        <v>0</v>
      </c>
      <c r="DZ496" s="109">
        <f t="shared" si="483"/>
        <v>0</v>
      </c>
      <c r="EE496" s="109">
        <f t="shared" si="484"/>
        <v>0</v>
      </c>
      <c r="EF496" s="3"/>
      <c r="EG496" s="3"/>
      <c r="EH496" s="3"/>
      <c r="EI496" s="3"/>
      <c r="EJ496" s="109">
        <f t="shared" si="485"/>
        <v>0</v>
      </c>
      <c r="EK496" s="3">
        <f t="shared" si="486"/>
        <v>709</v>
      </c>
      <c r="EL496" t="str">
        <f>+VLOOKUP(A496,'[1]Listado jugadores VALORES'!$A:$D,4,FALSE)</f>
        <v>Delantero</v>
      </c>
      <c r="EM496">
        <f>+VLOOKUP(EK496,Clubes!$A:$O,15,FALSE)</f>
        <v>2</v>
      </c>
      <c r="EN496">
        <f>+VLOOKUP(EK496,Clubes!$A:$M,13,FALSE)</f>
        <v>2</v>
      </c>
      <c r="EO496">
        <f t="shared" si="450"/>
        <v>2</v>
      </c>
      <c r="EP496">
        <f t="shared" si="451"/>
        <v>1</v>
      </c>
      <c r="EQ496">
        <f t="shared" si="452"/>
        <v>0</v>
      </c>
      <c r="ER496">
        <f t="shared" si="453"/>
        <v>0</v>
      </c>
      <c r="ES496">
        <f t="shared" si="454"/>
        <v>0</v>
      </c>
      <c r="ET496">
        <f t="shared" si="455"/>
        <v>0</v>
      </c>
      <c r="EU496">
        <f t="shared" si="456"/>
        <v>0</v>
      </c>
      <c r="EV496">
        <f t="shared" si="457"/>
        <v>0</v>
      </c>
      <c r="EW496">
        <f t="shared" si="458"/>
        <v>0</v>
      </c>
      <c r="EX496">
        <f t="shared" si="459"/>
        <v>0</v>
      </c>
      <c r="EY496">
        <f t="shared" si="460"/>
        <v>0</v>
      </c>
      <c r="EZ496">
        <f t="shared" si="461"/>
        <v>0</v>
      </c>
      <c r="FA496">
        <f t="shared" si="462"/>
        <v>0</v>
      </c>
      <c r="FB496">
        <f t="shared" si="463"/>
        <v>0</v>
      </c>
      <c r="FC496">
        <f t="shared" si="464"/>
        <v>3</v>
      </c>
    </row>
    <row r="497" spans="1:159">
      <c r="A497" s="139">
        <v>102</v>
      </c>
      <c r="B497" s="139" t="s">
        <v>417</v>
      </c>
      <c r="C497" s="139">
        <v>7</v>
      </c>
      <c r="D497">
        <v>1</v>
      </c>
      <c r="E497" s="5">
        <v>9</v>
      </c>
      <c r="F497" s="5">
        <v>54</v>
      </c>
      <c r="G497" s="5">
        <v>1</v>
      </c>
      <c r="H497" s="5">
        <v>90</v>
      </c>
      <c r="K497" s="109">
        <f t="shared" si="465"/>
        <v>0</v>
      </c>
      <c r="M497" s="109">
        <f t="shared" si="466"/>
        <v>0</v>
      </c>
      <c r="X497" s="109">
        <f t="shared" si="467"/>
        <v>0</v>
      </c>
      <c r="AI497" s="109">
        <f t="shared" si="468"/>
        <v>0</v>
      </c>
      <c r="AT497" s="109">
        <f t="shared" si="469"/>
        <v>0</v>
      </c>
      <c r="BA497" s="109">
        <f t="shared" si="470"/>
        <v>0</v>
      </c>
      <c r="BB497" s="113"/>
      <c r="BC497" s="113"/>
      <c r="BD497" s="113"/>
      <c r="BE497" s="113"/>
      <c r="BF497" s="113"/>
      <c r="BG497" s="113"/>
      <c r="BH497" s="113"/>
      <c r="BI497" s="113"/>
      <c r="BJ497" s="113"/>
      <c r="BK497" s="113"/>
      <c r="BL497" s="109">
        <f t="shared" si="471"/>
        <v>0</v>
      </c>
      <c r="BW497" s="109">
        <f t="shared" si="472"/>
        <v>0</v>
      </c>
      <c r="BZ497" s="109">
        <f t="shared" si="473"/>
        <v>0</v>
      </c>
      <c r="CA497" s="3"/>
      <c r="CB497" s="3"/>
      <c r="CC497" s="3"/>
      <c r="CD497" s="3"/>
      <c r="CE497" s="109">
        <f t="shared" si="474"/>
        <v>0</v>
      </c>
      <c r="CJ497" s="109">
        <f t="shared" si="475"/>
        <v>0</v>
      </c>
      <c r="CQ497" s="109">
        <f t="shared" si="476"/>
        <v>0</v>
      </c>
      <c r="CV497" s="109">
        <f t="shared" si="477"/>
        <v>0</v>
      </c>
      <c r="DA497" s="109">
        <f t="shared" si="478"/>
        <v>0</v>
      </c>
      <c r="DF497" s="109">
        <f t="shared" si="479"/>
        <v>0</v>
      </c>
      <c r="DK497" s="109">
        <f t="shared" si="480"/>
        <v>0</v>
      </c>
      <c r="DP497" s="109">
        <f t="shared" si="481"/>
        <v>0</v>
      </c>
      <c r="DU497" s="109">
        <f t="shared" si="482"/>
        <v>0</v>
      </c>
      <c r="DZ497" s="109">
        <f t="shared" si="483"/>
        <v>0</v>
      </c>
      <c r="EE497" s="109">
        <f t="shared" si="484"/>
        <v>0</v>
      </c>
      <c r="EF497" s="3"/>
      <c r="EG497" s="3"/>
      <c r="EH497" s="3"/>
      <c r="EI497" s="3"/>
      <c r="EJ497" s="109">
        <f t="shared" si="485"/>
        <v>0</v>
      </c>
      <c r="EK497" s="3">
        <f t="shared" si="486"/>
        <v>709</v>
      </c>
      <c r="EL497" t="str">
        <f>+VLOOKUP(A497,'[1]Listado jugadores VALORES'!$A:$D,4,FALSE)</f>
        <v>Volante</v>
      </c>
      <c r="EM497">
        <f>+VLOOKUP(EK497,Clubes!$A:$O,15,FALSE)</f>
        <v>2</v>
      </c>
      <c r="EN497">
        <f>+VLOOKUP(EK497,Clubes!$A:$M,13,FALSE)</f>
        <v>2</v>
      </c>
      <c r="EO497">
        <f t="shared" si="450"/>
        <v>2</v>
      </c>
      <c r="EP497">
        <f t="shared" si="451"/>
        <v>2</v>
      </c>
      <c r="EQ497">
        <f t="shared" si="452"/>
        <v>0</v>
      </c>
      <c r="ER497">
        <f t="shared" si="453"/>
        <v>0</v>
      </c>
      <c r="ES497">
        <f t="shared" si="454"/>
        <v>0</v>
      </c>
      <c r="ET497">
        <f t="shared" si="455"/>
        <v>0</v>
      </c>
      <c r="EU497">
        <f t="shared" si="456"/>
        <v>0</v>
      </c>
      <c r="EV497">
        <f t="shared" si="457"/>
        <v>0</v>
      </c>
      <c r="EW497">
        <f t="shared" si="458"/>
        <v>0</v>
      </c>
      <c r="EX497">
        <f t="shared" si="459"/>
        <v>0</v>
      </c>
      <c r="EY497">
        <f t="shared" si="460"/>
        <v>0</v>
      </c>
      <c r="EZ497">
        <f t="shared" si="461"/>
        <v>0</v>
      </c>
      <c r="FA497">
        <f t="shared" si="462"/>
        <v>0</v>
      </c>
      <c r="FB497">
        <f t="shared" si="463"/>
        <v>0</v>
      </c>
      <c r="FC497">
        <f t="shared" si="464"/>
        <v>4</v>
      </c>
    </row>
    <row r="498" spans="1:159">
      <c r="A498" s="139">
        <v>1837</v>
      </c>
      <c r="B498" s="139" t="s">
        <v>418</v>
      </c>
      <c r="C498" s="139">
        <v>7</v>
      </c>
      <c r="D498">
        <v>1</v>
      </c>
      <c r="E498" s="5">
        <v>9</v>
      </c>
      <c r="F498" s="5">
        <v>54</v>
      </c>
      <c r="G498" s="5">
        <v>3</v>
      </c>
      <c r="K498" s="109">
        <f t="shared" si="465"/>
        <v>0</v>
      </c>
      <c r="M498" s="109">
        <f t="shared" si="466"/>
        <v>0</v>
      </c>
      <c r="X498" s="109">
        <f t="shared" si="467"/>
        <v>0</v>
      </c>
      <c r="AI498" s="109">
        <f t="shared" si="468"/>
        <v>0</v>
      </c>
      <c r="AT498" s="109">
        <f t="shared" si="469"/>
        <v>0</v>
      </c>
      <c r="BA498" s="109">
        <f t="shared" si="470"/>
        <v>0</v>
      </c>
      <c r="BB498" s="113"/>
      <c r="BC498" s="113"/>
      <c r="BD498" s="113"/>
      <c r="BE498" s="113"/>
      <c r="BF498" s="113"/>
      <c r="BG498" s="113"/>
      <c r="BH498" s="113"/>
      <c r="BI498" s="113"/>
      <c r="BJ498" s="113"/>
      <c r="BK498" s="113"/>
      <c r="BL498" s="109">
        <f t="shared" si="471"/>
        <v>0</v>
      </c>
      <c r="BW498" s="109">
        <f t="shared" si="472"/>
        <v>0</v>
      </c>
      <c r="BZ498" s="109">
        <f t="shared" si="473"/>
        <v>0</v>
      </c>
      <c r="CA498" s="3"/>
      <c r="CB498" s="3"/>
      <c r="CC498" s="3"/>
      <c r="CD498" s="3"/>
      <c r="CE498" s="109">
        <f t="shared" si="474"/>
        <v>0</v>
      </c>
      <c r="CJ498" s="109">
        <f t="shared" si="475"/>
        <v>0</v>
      </c>
      <c r="CQ498" s="109">
        <f t="shared" si="476"/>
        <v>0</v>
      </c>
      <c r="CV498" s="109">
        <f t="shared" si="477"/>
        <v>0</v>
      </c>
      <c r="DA498" s="109">
        <f t="shared" si="478"/>
        <v>0</v>
      </c>
      <c r="DF498" s="109">
        <f t="shared" si="479"/>
        <v>0</v>
      </c>
      <c r="DK498" s="109">
        <f t="shared" si="480"/>
        <v>0</v>
      </c>
      <c r="DP498" s="109">
        <f t="shared" si="481"/>
        <v>0</v>
      </c>
      <c r="DU498" s="109">
        <f t="shared" si="482"/>
        <v>0</v>
      </c>
      <c r="DZ498" s="109">
        <f t="shared" si="483"/>
        <v>0</v>
      </c>
      <c r="EE498" s="109">
        <f t="shared" si="484"/>
        <v>0</v>
      </c>
      <c r="EF498" s="3"/>
      <c r="EG498" s="3"/>
      <c r="EH498" s="3"/>
      <c r="EI498" s="3"/>
      <c r="EJ498" s="109">
        <f t="shared" si="485"/>
        <v>0</v>
      </c>
      <c r="EK498" s="3">
        <f t="shared" si="486"/>
        <v>709</v>
      </c>
      <c r="EL498" t="str">
        <f>+VLOOKUP(A498,'[1]Listado jugadores VALORES'!$A:$D,4,FALSE)</f>
        <v>Defensa</v>
      </c>
      <c r="EM498">
        <f>+VLOOKUP(EK498,Clubes!$A:$O,15,FALSE)</f>
        <v>2</v>
      </c>
      <c r="EN498">
        <f>+VLOOKUP(EK498,Clubes!$A:$M,13,FALSE)</f>
        <v>2</v>
      </c>
      <c r="EO498">
        <f t="shared" si="450"/>
        <v>0</v>
      </c>
      <c r="EP498">
        <f t="shared" si="451"/>
        <v>0</v>
      </c>
      <c r="EQ498">
        <f t="shared" si="452"/>
        <v>0</v>
      </c>
      <c r="ER498">
        <f t="shared" si="453"/>
        <v>0</v>
      </c>
      <c r="ES498">
        <f t="shared" si="454"/>
        <v>0</v>
      </c>
      <c r="ET498">
        <f t="shared" si="455"/>
        <v>0</v>
      </c>
      <c r="EU498">
        <f t="shared" si="456"/>
        <v>0</v>
      </c>
      <c r="EV498">
        <f t="shared" si="457"/>
        <v>0</v>
      </c>
      <c r="EW498">
        <f t="shared" si="458"/>
        <v>0</v>
      </c>
      <c r="EX498">
        <f t="shared" si="459"/>
        <v>0</v>
      </c>
      <c r="EY498">
        <f t="shared" si="460"/>
        <v>0</v>
      </c>
      <c r="EZ498">
        <f t="shared" si="461"/>
        <v>0</v>
      </c>
      <c r="FA498">
        <f t="shared" si="462"/>
        <v>0</v>
      </c>
      <c r="FB498">
        <f t="shared" si="463"/>
        <v>0</v>
      </c>
      <c r="FC498">
        <f t="shared" si="464"/>
        <v>0</v>
      </c>
    </row>
    <row r="499" spans="1:159">
      <c r="A499" s="139">
        <v>127</v>
      </c>
      <c r="B499" s="139" t="s">
        <v>419</v>
      </c>
      <c r="C499" s="139">
        <v>7</v>
      </c>
      <c r="D499">
        <v>1</v>
      </c>
      <c r="E499" s="5">
        <v>9</v>
      </c>
      <c r="F499" s="5">
        <v>54</v>
      </c>
      <c r="G499" s="5">
        <v>2</v>
      </c>
      <c r="K499" s="109">
        <f t="shared" si="465"/>
        <v>0</v>
      </c>
      <c r="M499" s="109">
        <f t="shared" si="466"/>
        <v>0</v>
      </c>
      <c r="X499" s="109">
        <f t="shared" si="467"/>
        <v>0</v>
      </c>
      <c r="AI499" s="109">
        <f t="shared" si="468"/>
        <v>0</v>
      </c>
      <c r="AT499" s="109">
        <f t="shared" si="469"/>
        <v>0</v>
      </c>
      <c r="BA499" s="109">
        <f t="shared" si="470"/>
        <v>0</v>
      </c>
      <c r="BB499" s="113"/>
      <c r="BC499" s="113"/>
      <c r="BD499" s="113"/>
      <c r="BE499" s="113"/>
      <c r="BF499" s="113"/>
      <c r="BG499" s="113"/>
      <c r="BH499" s="113"/>
      <c r="BI499" s="113"/>
      <c r="BJ499" s="113"/>
      <c r="BK499" s="113"/>
      <c r="BL499" s="109">
        <f t="shared" si="471"/>
        <v>0</v>
      </c>
      <c r="BW499" s="109">
        <f t="shared" si="472"/>
        <v>0</v>
      </c>
      <c r="BZ499" s="109">
        <f t="shared" si="473"/>
        <v>0</v>
      </c>
      <c r="CA499" s="3"/>
      <c r="CB499" s="3"/>
      <c r="CC499" s="3"/>
      <c r="CD499" s="3"/>
      <c r="CE499" s="109">
        <f t="shared" si="474"/>
        <v>0</v>
      </c>
      <c r="CJ499" s="109">
        <f t="shared" si="475"/>
        <v>0</v>
      </c>
      <c r="CQ499" s="109">
        <f t="shared" si="476"/>
        <v>0</v>
      </c>
      <c r="CV499" s="109">
        <f t="shared" si="477"/>
        <v>0</v>
      </c>
      <c r="DA499" s="109">
        <f t="shared" si="478"/>
        <v>0</v>
      </c>
      <c r="DF499" s="109">
        <f t="shared" si="479"/>
        <v>0</v>
      </c>
      <c r="DK499" s="109">
        <f t="shared" si="480"/>
        <v>0</v>
      </c>
      <c r="DP499" s="109">
        <f t="shared" si="481"/>
        <v>0</v>
      </c>
      <c r="DU499" s="109">
        <f t="shared" si="482"/>
        <v>0</v>
      </c>
      <c r="DZ499" s="109">
        <f t="shared" si="483"/>
        <v>0</v>
      </c>
      <c r="EE499" s="109">
        <f t="shared" si="484"/>
        <v>0</v>
      </c>
      <c r="EF499" s="3"/>
      <c r="EG499" s="3"/>
      <c r="EH499" s="3"/>
      <c r="EI499" s="3"/>
      <c r="EJ499" s="109">
        <f t="shared" si="485"/>
        <v>0</v>
      </c>
      <c r="EK499" s="3">
        <f t="shared" si="486"/>
        <v>709</v>
      </c>
      <c r="EL499" t="str">
        <f>+VLOOKUP(A499,'[1]Listado jugadores VALORES'!$A:$D,4,FALSE)</f>
        <v>Volante</v>
      </c>
      <c r="EM499">
        <f>+VLOOKUP(EK499,Clubes!$A:$O,15,FALSE)</f>
        <v>2</v>
      </c>
      <c r="EN499">
        <f>+VLOOKUP(EK499,Clubes!$A:$M,13,FALSE)</f>
        <v>2</v>
      </c>
      <c r="EO499">
        <f t="shared" si="450"/>
        <v>1</v>
      </c>
      <c r="EP499">
        <f t="shared" si="451"/>
        <v>0</v>
      </c>
      <c r="EQ499">
        <f t="shared" si="452"/>
        <v>0</v>
      </c>
      <c r="ER499">
        <f t="shared" si="453"/>
        <v>0</v>
      </c>
      <c r="ES499">
        <f t="shared" si="454"/>
        <v>0</v>
      </c>
      <c r="ET499">
        <f t="shared" si="455"/>
        <v>0</v>
      </c>
      <c r="EU499">
        <f t="shared" si="456"/>
        <v>0</v>
      </c>
      <c r="EV499">
        <f t="shared" si="457"/>
        <v>0</v>
      </c>
      <c r="EW499">
        <f t="shared" si="458"/>
        <v>0</v>
      </c>
      <c r="EX499">
        <f t="shared" si="459"/>
        <v>0</v>
      </c>
      <c r="EY499">
        <f t="shared" si="460"/>
        <v>0</v>
      </c>
      <c r="EZ499">
        <f t="shared" si="461"/>
        <v>0</v>
      </c>
      <c r="FA499">
        <f t="shared" si="462"/>
        <v>0</v>
      </c>
      <c r="FB499">
        <f t="shared" si="463"/>
        <v>0</v>
      </c>
      <c r="FC499">
        <f t="shared" si="464"/>
        <v>1</v>
      </c>
    </row>
    <row r="500" spans="1:159">
      <c r="A500" s="139">
        <v>184</v>
      </c>
      <c r="B500" s="139" t="s">
        <v>420</v>
      </c>
      <c r="C500" s="139">
        <v>7</v>
      </c>
      <c r="D500">
        <v>1</v>
      </c>
      <c r="E500" s="5">
        <v>9</v>
      </c>
      <c r="F500" s="5">
        <v>54</v>
      </c>
      <c r="G500" s="5">
        <v>2</v>
      </c>
      <c r="H500" s="5">
        <f>90-62</f>
        <v>28</v>
      </c>
      <c r="K500" s="109">
        <f t="shared" si="465"/>
        <v>0</v>
      </c>
      <c r="M500" s="109">
        <f t="shared" si="466"/>
        <v>0</v>
      </c>
      <c r="X500" s="109">
        <f t="shared" si="467"/>
        <v>0</v>
      </c>
      <c r="AI500" s="109">
        <f t="shared" si="468"/>
        <v>0</v>
      </c>
      <c r="AT500" s="109">
        <f t="shared" si="469"/>
        <v>0</v>
      </c>
      <c r="BA500" s="109">
        <f t="shared" si="470"/>
        <v>0</v>
      </c>
      <c r="BB500" s="113"/>
      <c r="BC500" s="113"/>
      <c r="BD500" s="113"/>
      <c r="BE500" s="113"/>
      <c r="BF500" s="113"/>
      <c r="BG500" s="113"/>
      <c r="BH500" s="113"/>
      <c r="BI500" s="113"/>
      <c r="BJ500" s="113"/>
      <c r="BK500" s="113"/>
      <c r="BL500" s="109">
        <f t="shared" si="471"/>
        <v>0</v>
      </c>
      <c r="BW500" s="109">
        <f t="shared" si="472"/>
        <v>0</v>
      </c>
      <c r="BZ500" s="109">
        <f t="shared" si="473"/>
        <v>0</v>
      </c>
      <c r="CA500" s="3"/>
      <c r="CB500" s="3"/>
      <c r="CC500" s="3"/>
      <c r="CD500" s="3"/>
      <c r="CE500" s="109">
        <f t="shared" si="474"/>
        <v>0</v>
      </c>
      <c r="CJ500" s="109">
        <f t="shared" si="475"/>
        <v>0</v>
      </c>
      <c r="CQ500" s="109">
        <f t="shared" si="476"/>
        <v>0</v>
      </c>
      <c r="CV500" s="109">
        <f t="shared" si="477"/>
        <v>0</v>
      </c>
      <c r="DA500" s="109">
        <f t="shared" si="478"/>
        <v>0</v>
      </c>
      <c r="DF500" s="109">
        <f t="shared" si="479"/>
        <v>0</v>
      </c>
      <c r="DK500" s="109">
        <f t="shared" si="480"/>
        <v>0</v>
      </c>
      <c r="DP500" s="109">
        <f t="shared" si="481"/>
        <v>0</v>
      </c>
      <c r="DU500" s="109">
        <f t="shared" si="482"/>
        <v>0</v>
      </c>
      <c r="DZ500" s="109">
        <f t="shared" si="483"/>
        <v>0</v>
      </c>
      <c r="EE500" s="109">
        <f t="shared" si="484"/>
        <v>0</v>
      </c>
      <c r="EF500" s="3"/>
      <c r="EG500" s="3"/>
      <c r="EH500" s="3"/>
      <c r="EI500" s="3"/>
      <c r="EJ500" s="109">
        <f t="shared" si="485"/>
        <v>0</v>
      </c>
      <c r="EK500" s="3">
        <f t="shared" si="486"/>
        <v>709</v>
      </c>
      <c r="EL500" t="str">
        <f>+VLOOKUP(A500,'[1]Listado jugadores VALORES'!$A:$D,4,FALSE)</f>
        <v>Volante</v>
      </c>
      <c r="EM500">
        <f>+VLOOKUP(EK500,Clubes!$A:$O,15,FALSE)</f>
        <v>2</v>
      </c>
      <c r="EN500">
        <f>+VLOOKUP(EK500,Clubes!$A:$M,13,FALSE)</f>
        <v>2</v>
      </c>
      <c r="EO500">
        <f t="shared" si="450"/>
        <v>1</v>
      </c>
      <c r="EP500">
        <f t="shared" si="451"/>
        <v>1</v>
      </c>
      <c r="EQ500">
        <f t="shared" si="452"/>
        <v>0</v>
      </c>
      <c r="ER500">
        <f t="shared" si="453"/>
        <v>0</v>
      </c>
      <c r="ES500">
        <f t="shared" si="454"/>
        <v>0</v>
      </c>
      <c r="ET500">
        <f t="shared" si="455"/>
        <v>0</v>
      </c>
      <c r="EU500">
        <f t="shared" si="456"/>
        <v>0</v>
      </c>
      <c r="EV500">
        <f t="shared" si="457"/>
        <v>0</v>
      </c>
      <c r="EW500">
        <f t="shared" si="458"/>
        <v>0</v>
      </c>
      <c r="EX500">
        <f t="shared" si="459"/>
        <v>0</v>
      </c>
      <c r="EY500">
        <f t="shared" si="460"/>
        <v>0</v>
      </c>
      <c r="EZ500">
        <f t="shared" si="461"/>
        <v>0</v>
      </c>
      <c r="FA500">
        <f t="shared" si="462"/>
        <v>0</v>
      </c>
      <c r="FB500">
        <f t="shared" si="463"/>
        <v>0</v>
      </c>
      <c r="FC500">
        <f t="shared" si="464"/>
        <v>2</v>
      </c>
    </row>
    <row r="501" spans="1:159">
      <c r="A501" s="139">
        <v>230</v>
      </c>
      <c r="B501" s="139" t="s">
        <v>421</v>
      </c>
      <c r="C501" s="139">
        <v>7</v>
      </c>
      <c r="D501">
        <v>1</v>
      </c>
      <c r="E501" s="5">
        <v>9</v>
      </c>
      <c r="F501" s="5">
        <v>54</v>
      </c>
      <c r="G501" s="5">
        <v>1</v>
      </c>
      <c r="H501" s="5">
        <v>90</v>
      </c>
      <c r="K501" s="109">
        <f t="shared" si="465"/>
        <v>0</v>
      </c>
      <c r="M501" s="109">
        <f t="shared" si="466"/>
        <v>0</v>
      </c>
      <c r="N501" s="4">
        <f>45+37</f>
        <v>82</v>
      </c>
      <c r="X501" s="109">
        <f t="shared" si="467"/>
        <v>1</v>
      </c>
      <c r="Y501" s="3">
        <v>2</v>
      </c>
      <c r="AI501" s="109">
        <f t="shared" si="468"/>
        <v>1</v>
      </c>
      <c r="AJ501" s="3">
        <v>1</v>
      </c>
      <c r="AT501" s="109">
        <f t="shared" si="469"/>
        <v>1</v>
      </c>
      <c r="BA501" s="109">
        <f t="shared" si="470"/>
        <v>0</v>
      </c>
      <c r="BB501" s="113">
        <v>1</v>
      </c>
      <c r="BC501" s="113"/>
      <c r="BD501" s="113"/>
      <c r="BE501" s="113"/>
      <c r="BF501" s="113"/>
      <c r="BG501" s="113"/>
      <c r="BH501" s="113"/>
      <c r="BI501" s="113"/>
      <c r="BJ501" s="113"/>
      <c r="BK501" s="113"/>
      <c r="BL501" s="109">
        <f t="shared" si="471"/>
        <v>1</v>
      </c>
      <c r="BM501" s="3">
        <v>2</v>
      </c>
      <c r="BW501" s="109">
        <f t="shared" si="472"/>
        <v>1</v>
      </c>
      <c r="BZ501" s="109">
        <f t="shared" si="473"/>
        <v>0</v>
      </c>
      <c r="CA501" s="3"/>
      <c r="CB501" s="3"/>
      <c r="CC501" s="3"/>
      <c r="CD501" s="3"/>
      <c r="CE501" s="109">
        <f t="shared" si="474"/>
        <v>0</v>
      </c>
      <c r="CJ501" s="109">
        <f t="shared" si="475"/>
        <v>0</v>
      </c>
      <c r="CQ501" s="109">
        <f t="shared" si="476"/>
        <v>0</v>
      </c>
      <c r="CV501" s="109">
        <f t="shared" si="477"/>
        <v>0</v>
      </c>
      <c r="DA501" s="109">
        <f t="shared" si="478"/>
        <v>0</v>
      </c>
      <c r="DF501" s="109">
        <f t="shared" si="479"/>
        <v>0</v>
      </c>
      <c r="DK501" s="109">
        <f t="shared" si="480"/>
        <v>0</v>
      </c>
      <c r="DP501" s="109">
        <f t="shared" si="481"/>
        <v>0</v>
      </c>
      <c r="DU501" s="109">
        <f t="shared" si="482"/>
        <v>0</v>
      </c>
      <c r="DZ501" s="109">
        <f t="shared" si="483"/>
        <v>0</v>
      </c>
      <c r="EE501" s="109">
        <f t="shared" si="484"/>
        <v>0</v>
      </c>
      <c r="EF501" s="3"/>
      <c r="EG501" s="3"/>
      <c r="EH501" s="3"/>
      <c r="EI501" s="3"/>
      <c r="EJ501" s="109">
        <f t="shared" si="485"/>
        <v>0</v>
      </c>
      <c r="EK501" s="3">
        <f t="shared" si="486"/>
        <v>709</v>
      </c>
      <c r="EL501" t="str">
        <f>+VLOOKUP(A501,'[1]Listado jugadores VALORES'!$A:$D,4,FALSE)</f>
        <v>Volante</v>
      </c>
      <c r="EM501">
        <f>+VLOOKUP(EK501,Clubes!$A:$O,15,FALSE)</f>
        <v>2</v>
      </c>
      <c r="EN501">
        <f>+VLOOKUP(EK501,Clubes!$A:$M,13,FALSE)</f>
        <v>2</v>
      </c>
      <c r="EO501">
        <f t="shared" si="450"/>
        <v>2</v>
      </c>
      <c r="EP501">
        <f t="shared" si="451"/>
        <v>2</v>
      </c>
      <c r="EQ501">
        <f t="shared" si="452"/>
        <v>0</v>
      </c>
      <c r="ER501">
        <f t="shared" si="453"/>
        <v>0</v>
      </c>
      <c r="ES501">
        <f t="shared" si="454"/>
        <v>5</v>
      </c>
      <c r="ET501">
        <f t="shared" si="455"/>
        <v>1</v>
      </c>
      <c r="EU501">
        <f t="shared" si="456"/>
        <v>0</v>
      </c>
      <c r="EV501">
        <f t="shared" si="457"/>
        <v>0</v>
      </c>
      <c r="EW501">
        <f t="shared" si="458"/>
        <v>0</v>
      </c>
      <c r="EX501">
        <f t="shared" si="459"/>
        <v>0</v>
      </c>
      <c r="EY501">
        <f t="shared" si="460"/>
        <v>0</v>
      </c>
      <c r="EZ501">
        <f t="shared" si="461"/>
        <v>0</v>
      </c>
      <c r="FA501">
        <f t="shared" si="462"/>
        <v>0</v>
      </c>
      <c r="FB501">
        <f t="shared" si="463"/>
        <v>0</v>
      </c>
      <c r="FC501">
        <f t="shared" si="464"/>
        <v>10</v>
      </c>
    </row>
    <row r="502" spans="1:159">
      <c r="A502" s="139">
        <v>243</v>
      </c>
      <c r="B502" s="139" t="s">
        <v>422</v>
      </c>
      <c r="C502" s="139">
        <v>7</v>
      </c>
      <c r="D502">
        <v>1</v>
      </c>
      <c r="E502" s="5">
        <v>9</v>
      </c>
      <c r="F502" s="5">
        <v>54</v>
      </c>
      <c r="G502" s="5">
        <v>2</v>
      </c>
      <c r="K502" s="109">
        <f t="shared" si="465"/>
        <v>0</v>
      </c>
      <c r="M502" s="109">
        <f t="shared" si="466"/>
        <v>0</v>
      </c>
      <c r="X502" s="109">
        <f t="shared" si="467"/>
        <v>0</v>
      </c>
      <c r="AI502" s="109">
        <f t="shared" si="468"/>
        <v>0</v>
      </c>
      <c r="AT502" s="109">
        <f t="shared" si="469"/>
        <v>0</v>
      </c>
      <c r="BA502" s="109">
        <f t="shared" si="470"/>
        <v>0</v>
      </c>
      <c r="BB502" s="113"/>
      <c r="BC502" s="113"/>
      <c r="BD502" s="113"/>
      <c r="BE502" s="113"/>
      <c r="BF502" s="113"/>
      <c r="BG502" s="113"/>
      <c r="BH502" s="113"/>
      <c r="BI502" s="113"/>
      <c r="BJ502" s="113"/>
      <c r="BK502" s="113"/>
      <c r="BL502" s="109">
        <f t="shared" si="471"/>
        <v>0</v>
      </c>
      <c r="BW502" s="109">
        <f t="shared" si="472"/>
        <v>0</v>
      </c>
      <c r="BZ502" s="109">
        <f t="shared" si="473"/>
        <v>0</v>
      </c>
      <c r="CA502" s="3"/>
      <c r="CB502" s="3"/>
      <c r="CC502" s="3"/>
      <c r="CD502" s="3"/>
      <c r="CE502" s="109">
        <f t="shared" si="474"/>
        <v>0</v>
      </c>
      <c r="CJ502" s="109">
        <f t="shared" si="475"/>
        <v>0</v>
      </c>
      <c r="CQ502" s="109">
        <f t="shared" si="476"/>
        <v>0</v>
      </c>
      <c r="CV502" s="109">
        <f t="shared" si="477"/>
        <v>0</v>
      </c>
      <c r="DA502" s="109">
        <f t="shared" si="478"/>
        <v>0</v>
      </c>
      <c r="DF502" s="109">
        <f t="shared" si="479"/>
        <v>0</v>
      </c>
      <c r="DK502" s="109">
        <f t="shared" si="480"/>
        <v>0</v>
      </c>
      <c r="DP502" s="109">
        <f t="shared" si="481"/>
        <v>0</v>
      </c>
      <c r="DU502" s="109">
        <f t="shared" si="482"/>
        <v>0</v>
      </c>
      <c r="DZ502" s="109">
        <f t="shared" si="483"/>
        <v>0</v>
      </c>
      <c r="EE502" s="109">
        <f t="shared" si="484"/>
        <v>0</v>
      </c>
      <c r="EF502" s="3"/>
      <c r="EG502" s="3"/>
      <c r="EH502" s="3"/>
      <c r="EI502" s="3"/>
      <c r="EJ502" s="109">
        <f t="shared" si="485"/>
        <v>0</v>
      </c>
      <c r="EK502" s="3">
        <f t="shared" si="486"/>
        <v>709</v>
      </c>
      <c r="EL502" t="str">
        <f>+VLOOKUP(A502,'[1]Listado jugadores VALORES'!$A:$D,4,FALSE)</f>
        <v>Defensa</v>
      </c>
      <c r="EM502">
        <f>+VLOOKUP(EK502,Clubes!$A:$O,15,FALSE)</f>
        <v>2</v>
      </c>
      <c r="EN502">
        <f>+VLOOKUP(EK502,Clubes!$A:$M,13,FALSE)</f>
        <v>2</v>
      </c>
      <c r="EO502">
        <f t="shared" si="450"/>
        <v>1</v>
      </c>
      <c r="EP502">
        <f t="shared" si="451"/>
        <v>0</v>
      </c>
      <c r="EQ502">
        <f t="shared" si="452"/>
        <v>0</v>
      </c>
      <c r="ER502">
        <f t="shared" si="453"/>
        <v>0</v>
      </c>
      <c r="ES502">
        <f t="shared" si="454"/>
        <v>0</v>
      </c>
      <c r="ET502">
        <f t="shared" si="455"/>
        <v>0</v>
      </c>
      <c r="EU502">
        <f t="shared" si="456"/>
        <v>0</v>
      </c>
      <c r="EV502">
        <f t="shared" si="457"/>
        <v>0</v>
      </c>
      <c r="EW502">
        <f t="shared" si="458"/>
        <v>0</v>
      </c>
      <c r="EX502">
        <f t="shared" si="459"/>
        <v>0</v>
      </c>
      <c r="EY502">
        <f t="shared" si="460"/>
        <v>0</v>
      </c>
      <c r="EZ502">
        <f t="shared" si="461"/>
        <v>0</v>
      </c>
      <c r="FA502">
        <f t="shared" si="462"/>
        <v>0</v>
      </c>
      <c r="FB502">
        <f t="shared" si="463"/>
        <v>0</v>
      </c>
      <c r="FC502">
        <f t="shared" si="464"/>
        <v>1</v>
      </c>
    </row>
    <row r="503" spans="1:159">
      <c r="A503" s="139">
        <v>268</v>
      </c>
      <c r="B503" s="139" t="s">
        <v>423</v>
      </c>
      <c r="C503" s="139">
        <v>7</v>
      </c>
      <c r="D503">
        <v>1</v>
      </c>
      <c r="E503" s="5">
        <v>9</v>
      </c>
      <c r="F503" s="5">
        <v>54</v>
      </c>
      <c r="G503" s="5">
        <v>3</v>
      </c>
      <c r="K503" s="109">
        <f t="shared" si="465"/>
        <v>0</v>
      </c>
      <c r="M503" s="109">
        <f t="shared" si="466"/>
        <v>0</v>
      </c>
      <c r="X503" s="109">
        <f t="shared" si="467"/>
        <v>0</v>
      </c>
      <c r="AI503" s="109">
        <f t="shared" si="468"/>
        <v>0</v>
      </c>
      <c r="AT503" s="109">
        <f t="shared" si="469"/>
        <v>0</v>
      </c>
      <c r="BA503" s="109">
        <f t="shared" si="470"/>
        <v>0</v>
      </c>
      <c r="BB503" s="113"/>
      <c r="BC503" s="113"/>
      <c r="BD503" s="113"/>
      <c r="BE503" s="113"/>
      <c r="BF503" s="113"/>
      <c r="BG503" s="113"/>
      <c r="BH503" s="113"/>
      <c r="BI503" s="113"/>
      <c r="BJ503" s="113"/>
      <c r="BK503" s="113"/>
      <c r="BL503" s="109">
        <f t="shared" si="471"/>
        <v>0</v>
      </c>
      <c r="BW503" s="109">
        <f t="shared" si="472"/>
        <v>0</v>
      </c>
      <c r="BZ503" s="109">
        <f t="shared" si="473"/>
        <v>0</v>
      </c>
      <c r="CA503" s="3"/>
      <c r="CB503" s="3"/>
      <c r="CC503" s="3"/>
      <c r="CD503" s="3"/>
      <c r="CE503" s="109">
        <f t="shared" si="474"/>
        <v>0</v>
      </c>
      <c r="CJ503" s="109">
        <f t="shared" si="475"/>
        <v>0</v>
      </c>
      <c r="CQ503" s="109">
        <f t="shared" si="476"/>
        <v>0</v>
      </c>
      <c r="CV503" s="109">
        <f t="shared" si="477"/>
        <v>0</v>
      </c>
      <c r="DA503" s="109">
        <f t="shared" si="478"/>
        <v>0</v>
      </c>
      <c r="DF503" s="109">
        <f t="shared" si="479"/>
        <v>0</v>
      </c>
      <c r="DK503" s="109">
        <f t="shared" si="480"/>
        <v>0</v>
      </c>
      <c r="DP503" s="109">
        <f t="shared" si="481"/>
        <v>0</v>
      </c>
      <c r="DU503" s="109">
        <f t="shared" si="482"/>
        <v>0</v>
      </c>
      <c r="DZ503" s="109">
        <f t="shared" si="483"/>
        <v>0</v>
      </c>
      <c r="EE503" s="109">
        <f t="shared" si="484"/>
        <v>0</v>
      </c>
      <c r="EF503" s="3"/>
      <c r="EG503" s="3"/>
      <c r="EH503" s="3"/>
      <c r="EI503" s="3"/>
      <c r="EJ503" s="109">
        <f t="shared" si="485"/>
        <v>0</v>
      </c>
      <c r="EK503" s="3">
        <f t="shared" si="486"/>
        <v>709</v>
      </c>
      <c r="EL503" t="str">
        <f>+VLOOKUP(A503,'[1]Listado jugadores VALORES'!$A:$D,4,FALSE)</f>
        <v>Defensa</v>
      </c>
      <c r="EM503">
        <f>+VLOOKUP(EK503,Clubes!$A:$O,15,FALSE)</f>
        <v>2</v>
      </c>
      <c r="EN503">
        <f>+VLOOKUP(EK503,Clubes!$A:$M,13,FALSE)</f>
        <v>2</v>
      </c>
      <c r="EO503">
        <f t="shared" si="450"/>
        <v>0</v>
      </c>
      <c r="EP503">
        <f t="shared" si="451"/>
        <v>0</v>
      </c>
      <c r="EQ503">
        <f t="shared" si="452"/>
        <v>0</v>
      </c>
      <c r="ER503">
        <f t="shared" si="453"/>
        <v>0</v>
      </c>
      <c r="ES503">
        <f t="shared" si="454"/>
        <v>0</v>
      </c>
      <c r="ET503">
        <f t="shared" si="455"/>
        <v>0</v>
      </c>
      <c r="EU503">
        <f t="shared" si="456"/>
        <v>0</v>
      </c>
      <c r="EV503">
        <f t="shared" si="457"/>
        <v>0</v>
      </c>
      <c r="EW503">
        <f t="shared" si="458"/>
        <v>0</v>
      </c>
      <c r="EX503">
        <f t="shared" si="459"/>
        <v>0</v>
      </c>
      <c r="EY503">
        <f t="shared" si="460"/>
        <v>0</v>
      </c>
      <c r="EZ503">
        <f t="shared" si="461"/>
        <v>0</v>
      </c>
      <c r="FA503">
        <f t="shared" si="462"/>
        <v>0</v>
      </c>
      <c r="FB503">
        <f t="shared" si="463"/>
        <v>0</v>
      </c>
      <c r="FC503">
        <f t="shared" si="464"/>
        <v>0</v>
      </c>
    </row>
    <row r="504" spans="1:159">
      <c r="A504" s="145">
        <v>769</v>
      </c>
      <c r="B504" t="s">
        <v>424</v>
      </c>
      <c r="C504" s="140">
        <v>7</v>
      </c>
      <c r="D504">
        <v>1</v>
      </c>
      <c r="E504" s="5">
        <v>9</v>
      </c>
      <c r="F504" s="5">
        <v>54</v>
      </c>
      <c r="G504" s="5">
        <v>3</v>
      </c>
      <c r="K504" s="109">
        <f t="shared" si="465"/>
        <v>0</v>
      </c>
      <c r="M504" s="109">
        <f t="shared" si="466"/>
        <v>0</v>
      </c>
      <c r="X504" s="109">
        <f t="shared" si="467"/>
        <v>0</v>
      </c>
      <c r="AI504" s="109">
        <f t="shared" si="468"/>
        <v>0</v>
      </c>
      <c r="AT504" s="109">
        <f t="shared" si="469"/>
        <v>0</v>
      </c>
      <c r="BA504" s="109">
        <f t="shared" si="470"/>
        <v>0</v>
      </c>
      <c r="BB504" s="113"/>
      <c r="BC504" s="113"/>
      <c r="BD504" s="113"/>
      <c r="BE504" s="113"/>
      <c r="BF504" s="113"/>
      <c r="BG504" s="113"/>
      <c r="BH504" s="113"/>
      <c r="BI504" s="113"/>
      <c r="BJ504" s="113"/>
      <c r="BK504" s="113"/>
      <c r="BL504" s="109">
        <f t="shared" si="471"/>
        <v>0</v>
      </c>
      <c r="BW504" s="109">
        <f t="shared" si="472"/>
        <v>0</v>
      </c>
      <c r="BZ504" s="109">
        <f t="shared" si="473"/>
        <v>0</v>
      </c>
      <c r="CA504" s="3"/>
      <c r="CB504" s="3"/>
      <c r="CC504" s="3"/>
      <c r="CD504" s="3"/>
      <c r="CE504" s="109">
        <f t="shared" si="474"/>
        <v>0</v>
      </c>
      <c r="CJ504" s="109">
        <f t="shared" si="475"/>
        <v>0</v>
      </c>
      <c r="CQ504" s="109">
        <f t="shared" si="476"/>
        <v>0</v>
      </c>
      <c r="CV504" s="109">
        <f t="shared" si="477"/>
        <v>0</v>
      </c>
      <c r="DA504" s="109">
        <f t="shared" si="478"/>
        <v>0</v>
      </c>
      <c r="DF504" s="109">
        <f t="shared" si="479"/>
        <v>0</v>
      </c>
      <c r="DK504" s="109">
        <f t="shared" si="480"/>
        <v>0</v>
      </c>
      <c r="DP504" s="109">
        <f t="shared" si="481"/>
        <v>0</v>
      </c>
      <c r="DU504" s="109">
        <f t="shared" si="482"/>
        <v>0</v>
      </c>
      <c r="DZ504" s="109">
        <f t="shared" si="483"/>
        <v>0</v>
      </c>
      <c r="EE504" s="109">
        <f t="shared" si="484"/>
        <v>0</v>
      </c>
      <c r="EF504" s="3"/>
      <c r="EG504" s="3"/>
      <c r="EH504" s="3"/>
      <c r="EI504" s="3"/>
      <c r="EJ504" s="109">
        <f t="shared" si="485"/>
        <v>0</v>
      </c>
      <c r="EK504" s="3">
        <f t="shared" si="486"/>
        <v>709</v>
      </c>
      <c r="EL504" t="str">
        <f>+VLOOKUP(A504,'[1]Listado jugadores VALORES'!$A:$D,4,FALSE)</f>
        <v>Portero</v>
      </c>
      <c r="EM504">
        <f>+VLOOKUP(EK504,Clubes!$A:$O,15,FALSE)</f>
        <v>2</v>
      </c>
      <c r="EN504">
        <f>+VLOOKUP(EK504,Clubes!$A:$M,13,FALSE)</f>
        <v>2</v>
      </c>
      <c r="EO504">
        <f t="shared" si="450"/>
        <v>0</v>
      </c>
      <c r="EP504">
        <f t="shared" si="451"/>
        <v>0</v>
      </c>
      <c r="EQ504">
        <f t="shared" si="452"/>
        <v>0</v>
      </c>
      <c r="ER504">
        <f t="shared" si="453"/>
        <v>0</v>
      </c>
      <c r="ES504">
        <f t="shared" si="454"/>
        <v>0</v>
      </c>
      <c r="ET504">
        <f t="shared" si="455"/>
        <v>0</v>
      </c>
      <c r="EU504">
        <f t="shared" si="456"/>
        <v>0</v>
      </c>
      <c r="EV504">
        <f t="shared" si="457"/>
        <v>0</v>
      </c>
      <c r="EW504">
        <f t="shared" si="458"/>
        <v>0</v>
      </c>
      <c r="EX504">
        <f t="shared" si="459"/>
        <v>0</v>
      </c>
      <c r="EY504">
        <f t="shared" si="460"/>
        <v>0</v>
      </c>
      <c r="EZ504">
        <f t="shared" si="461"/>
        <v>0</v>
      </c>
      <c r="FA504">
        <f t="shared" si="462"/>
        <v>0</v>
      </c>
      <c r="FB504">
        <f t="shared" si="463"/>
        <v>0</v>
      </c>
      <c r="FC504">
        <f t="shared" si="464"/>
        <v>0</v>
      </c>
    </row>
    <row r="505" spans="1:159">
      <c r="A505" s="139">
        <v>1955</v>
      </c>
      <c r="B505" s="139" t="s">
        <v>425</v>
      </c>
      <c r="C505" s="139">
        <v>7</v>
      </c>
      <c r="D505">
        <v>1</v>
      </c>
      <c r="E505" s="5">
        <v>9</v>
      </c>
      <c r="F505" s="5">
        <v>54</v>
      </c>
      <c r="G505" s="5">
        <v>3</v>
      </c>
      <c r="K505" s="109">
        <f t="shared" si="465"/>
        <v>0</v>
      </c>
      <c r="M505" s="109">
        <f t="shared" si="466"/>
        <v>0</v>
      </c>
      <c r="X505" s="109">
        <f t="shared" si="467"/>
        <v>0</v>
      </c>
      <c r="AI505" s="109">
        <f t="shared" si="468"/>
        <v>0</v>
      </c>
      <c r="AT505" s="109">
        <f t="shared" si="469"/>
        <v>0</v>
      </c>
      <c r="BA505" s="109">
        <f t="shared" si="470"/>
        <v>0</v>
      </c>
      <c r="BB505" s="113"/>
      <c r="BC505" s="113"/>
      <c r="BD505" s="113"/>
      <c r="BE505" s="113"/>
      <c r="BF505" s="113"/>
      <c r="BG505" s="113"/>
      <c r="BH505" s="113"/>
      <c r="BI505" s="113"/>
      <c r="BJ505" s="113"/>
      <c r="BK505" s="113"/>
      <c r="BL505" s="109">
        <f t="shared" si="471"/>
        <v>0</v>
      </c>
      <c r="BW505" s="109">
        <f t="shared" si="472"/>
        <v>0</v>
      </c>
      <c r="BZ505" s="109">
        <f t="shared" si="473"/>
        <v>0</v>
      </c>
      <c r="CA505" s="3"/>
      <c r="CB505" s="3"/>
      <c r="CC505" s="3"/>
      <c r="CD505" s="3"/>
      <c r="CE505" s="109">
        <f t="shared" si="474"/>
        <v>0</v>
      </c>
      <c r="CJ505" s="109">
        <f t="shared" si="475"/>
        <v>0</v>
      </c>
      <c r="CQ505" s="109">
        <f t="shared" si="476"/>
        <v>0</v>
      </c>
      <c r="CV505" s="109">
        <f t="shared" si="477"/>
        <v>0</v>
      </c>
      <c r="DA505" s="109">
        <f t="shared" si="478"/>
        <v>0</v>
      </c>
      <c r="DF505" s="109">
        <f t="shared" si="479"/>
        <v>0</v>
      </c>
      <c r="DK505" s="109">
        <f t="shared" si="480"/>
        <v>0</v>
      </c>
      <c r="DP505" s="109">
        <f t="shared" si="481"/>
        <v>0</v>
      </c>
      <c r="DU505" s="109">
        <f t="shared" si="482"/>
        <v>0</v>
      </c>
      <c r="DZ505" s="109">
        <f t="shared" si="483"/>
        <v>0</v>
      </c>
      <c r="EE505" s="109">
        <f t="shared" si="484"/>
        <v>0</v>
      </c>
      <c r="EF505" s="3"/>
      <c r="EG505" s="3"/>
      <c r="EH505" s="3"/>
      <c r="EI505" s="3"/>
      <c r="EJ505" s="109">
        <f t="shared" si="485"/>
        <v>0</v>
      </c>
      <c r="EK505" s="3">
        <f t="shared" si="486"/>
        <v>709</v>
      </c>
      <c r="EL505" t="str">
        <f>+VLOOKUP(A505,'[1]Listado jugadores VALORES'!$A:$D,4,FALSE)</f>
        <v>Volante</v>
      </c>
      <c r="EM505">
        <f>+VLOOKUP(EK505,Clubes!$A:$O,15,FALSE)</f>
        <v>2</v>
      </c>
      <c r="EN505">
        <f>+VLOOKUP(EK505,Clubes!$A:$M,13,FALSE)</f>
        <v>2</v>
      </c>
      <c r="EO505">
        <f t="shared" si="450"/>
        <v>0</v>
      </c>
      <c r="EP505">
        <f t="shared" si="451"/>
        <v>0</v>
      </c>
      <c r="EQ505">
        <f t="shared" si="452"/>
        <v>0</v>
      </c>
      <c r="ER505">
        <f t="shared" si="453"/>
        <v>0</v>
      </c>
      <c r="ES505">
        <f t="shared" si="454"/>
        <v>0</v>
      </c>
      <c r="ET505">
        <f t="shared" si="455"/>
        <v>0</v>
      </c>
      <c r="EU505">
        <f t="shared" si="456"/>
        <v>0</v>
      </c>
      <c r="EV505">
        <f t="shared" si="457"/>
        <v>0</v>
      </c>
      <c r="EW505">
        <f t="shared" si="458"/>
        <v>0</v>
      </c>
      <c r="EX505">
        <f t="shared" si="459"/>
        <v>0</v>
      </c>
      <c r="EY505">
        <f t="shared" si="460"/>
        <v>0</v>
      </c>
      <c r="EZ505">
        <f t="shared" si="461"/>
        <v>0</v>
      </c>
      <c r="FA505">
        <f t="shared" si="462"/>
        <v>0</v>
      </c>
      <c r="FB505">
        <f t="shared" si="463"/>
        <v>0</v>
      </c>
      <c r="FC505">
        <f t="shared" si="464"/>
        <v>0</v>
      </c>
    </row>
    <row r="506" spans="1:159">
      <c r="A506" s="139">
        <v>357</v>
      </c>
      <c r="B506" s="140" t="s">
        <v>426</v>
      </c>
      <c r="C506" s="140">
        <v>7</v>
      </c>
      <c r="D506">
        <v>1</v>
      </c>
      <c r="E506" s="5">
        <v>9</v>
      </c>
      <c r="F506" s="5">
        <v>54</v>
      </c>
      <c r="G506" s="5">
        <v>3</v>
      </c>
      <c r="K506" s="109">
        <f t="shared" si="465"/>
        <v>0</v>
      </c>
      <c r="M506" s="109">
        <f t="shared" si="466"/>
        <v>0</v>
      </c>
      <c r="X506" s="109">
        <f t="shared" si="467"/>
        <v>0</v>
      </c>
      <c r="AI506" s="109">
        <f t="shared" si="468"/>
        <v>0</v>
      </c>
      <c r="AT506" s="109">
        <f t="shared" si="469"/>
        <v>0</v>
      </c>
      <c r="BA506" s="109">
        <f t="shared" si="470"/>
        <v>0</v>
      </c>
      <c r="BB506" s="113"/>
      <c r="BC506" s="113"/>
      <c r="BD506" s="113"/>
      <c r="BE506" s="113"/>
      <c r="BF506" s="113"/>
      <c r="BG506" s="113"/>
      <c r="BH506" s="113"/>
      <c r="BI506" s="113"/>
      <c r="BJ506" s="113"/>
      <c r="BK506" s="113"/>
      <c r="BL506" s="109">
        <f t="shared" si="471"/>
        <v>0</v>
      </c>
      <c r="BW506" s="109">
        <f t="shared" si="472"/>
        <v>0</v>
      </c>
      <c r="BZ506" s="109">
        <f t="shared" si="473"/>
        <v>0</v>
      </c>
      <c r="CA506" s="3"/>
      <c r="CB506" s="3"/>
      <c r="CC506" s="3"/>
      <c r="CD506" s="3"/>
      <c r="CE506" s="109">
        <f t="shared" si="474"/>
        <v>0</v>
      </c>
      <c r="CJ506" s="109">
        <f t="shared" si="475"/>
        <v>0</v>
      </c>
      <c r="CQ506" s="109">
        <f t="shared" si="476"/>
        <v>0</v>
      </c>
      <c r="CV506" s="109">
        <f t="shared" si="477"/>
        <v>0</v>
      </c>
      <c r="DA506" s="109">
        <f t="shared" si="478"/>
        <v>0</v>
      </c>
      <c r="DF506" s="109">
        <f t="shared" si="479"/>
        <v>0</v>
      </c>
      <c r="DK506" s="109">
        <f t="shared" si="480"/>
        <v>0</v>
      </c>
      <c r="DP506" s="109">
        <f t="shared" si="481"/>
        <v>0</v>
      </c>
      <c r="DU506" s="109">
        <f t="shared" si="482"/>
        <v>0</v>
      </c>
      <c r="DZ506" s="109">
        <f t="shared" si="483"/>
        <v>0</v>
      </c>
      <c r="EE506" s="109">
        <f t="shared" si="484"/>
        <v>0</v>
      </c>
      <c r="EF506" s="3"/>
      <c r="EG506" s="3"/>
      <c r="EH506" s="3"/>
      <c r="EI506" s="3"/>
      <c r="EJ506" s="109">
        <f t="shared" si="485"/>
        <v>0</v>
      </c>
      <c r="EK506" s="3">
        <f t="shared" si="486"/>
        <v>709</v>
      </c>
      <c r="EL506" t="str">
        <f>+VLOOKUP(A506,'[1]Listado jugadores VALORES'!$A:$D,4,FALSE)</f>
        <v>Defensa</v>
      </c>
      <c r="EM506">
        <f>+VLOOKUP(EK506,Clubes!$A:$O,15,FALSE)</f>
        <v>2</v>
      </c>
      <c r="EN506">
        <f>+VLOOKUP(EK506,Clubes!$A:$M,13,FALSE)</f>
        <v>2</v>
      </c>
      <c r="EO506">
        <f t="shared" si="450"/>
        <v>0</v>
      </c>
      <c r="EP506">
        <f t="shared" si="451"/>
        <v>0</v>
      </c>
      <c r="EQ506">
        <f t="shared" si="452"/>
        <v>0</v>
      </c>
      <c r="ER506">
        <f t="shared" si="453"/>
        <v>0</v>
      </c>
      <c r="ES506">
        <f t="shared" si="454"/>
        <v>0</v>
      </c>
      <c r="ET506">
        <f t="shared" si="455"/>
        <v>0</v>
      </c>
      <c r="EU506">
        <f t="shared" si="456"/>
        <v>0</v>
      </c>
      <c r="EV506">
        <f t="shared" si="457"/>
        <v>0</v>
      </c>
      <c r="EW506">
        <f t="shared" si="458"/>
        <v>0</v>
      </c>
      <c r="EX506">
        <f t="shared" si="459"/>
        <v>0</v>
      </c>
      <c r="EY506">
        <f t="shared" si="460"/>
        <v>0</v>
      </c>
      <c r="EZ506">
        <f t="shared" si="461"/>
        <v>0</v>
      </c>
      <c r="FA506">
        <f t="shared" si="462"/>
        <v>0</v>
      </c>
      <c r="FB506">
        <f t="shared" si="463"/>
        <v>0</v>
      </c>
      <c r="FC506">
        <f t="shared" si="464"/>
        <v>0</v>
      </c>
    </row>
    <row r="507" spans="1:159">
      <c r="A507" s="145">
        <v>1975</v>
      </c>
      <c r="B507" t="s">
        <v>427</v>
      </c>
      <c r="C507" s="139">
        <v>7</v>
      </c>
      <c r="D507">
        <v>1</v>
      </c>
      <c r="E507" s="5">
        <v>9</v>
      </c>
      <c r="F507" s="5">
        <v>54</v>
      </c>
      <c r="G507" s="5">
        <v>1</v>
      </c>
      <c r="H507" s="5">
        <f>45+20</f>
        <v>65</v>
      </c>
      <c r="K507" s="109">
        <f t="shared" si="465"/>
        <v>0</v>
      </c>
      <c r="M507" s="109">
        <f t="shared" si="466"/>
        <v>0</v>
      </c>
      <c r="N507" s="4">
        <v>34</v>
      </c>
      <c r="X507" s="109">
        <f t="shared" si="467"/>
        <v>1</v>
      </c>
      <c r="Y507" s="3">
        <v>1</v>
      </c>
      <c r="AI507" s="109">
        <f t="shared" si="468"/>
        <v>1</v>
      </c>
      <c r="AJ507" s="3">
        <v>3</v>
      </c>
      <c r="AT507" s="109">
        <f t="shared" si="469"/>
        <v>1</v>
      </c>
      <c r="BA507" s="109">
        <f t="shared" si="470"/>
        <v>0</v>
      </c>
      <c r="BB507" s="113">
        <v>0</v>
      </c>
      <c r="BC507" s="113"/>
      <c r="BD507" s="113"/>
      <c r="BE507" s="113"/>
      <c r="BF507" s="113"/>
      <c r="BG507" s="113"/>
      <c r="BH507" s="113"/>
      <c r="BI507" s="113"/>
      <c r="BJ507" s="113"/>
      <c r="BK507" s="113"/>
      <c r="BL507" s="109">
        <f t="shared" si="471"/>
        <v>0</v>
      </c>
      <c r="BW507" s="109">
        <f t="shared" si="472"/>
        <v>0</v>
      </c>
      <c r="BZ507" s="109">
        <f t="shared" si="473"/>
        <v>0</v>
      </c>
      <c r="CA507" s="3"/>
      <c r="CB507" s="3"/>
      <c r="CC507" s="3"/>
      <c r="CD507" s="3"/>
      <c r="CE507" s="109">
        <f t="shared" si="474"/>
        <v>0</v>
      </c>
      <c r="CJ507" s="109">
        <f t="shared" si="475"/>
        <v>0</v>
      </c>
      <c r="CQ507" s="109">
        <f t="shared" si="476"/>
        <v>0</v>
      </c>
      <c r="CV507" s="109">
        <f t="shared" si="477"/>
        <v>0</v>
      </c>
      <c r="DA507" s="109">
        <f t="shared" si="478"/>
        <v>0</v>
      </c>
      <c r="DF507" s="109">
        <f t="shared" si="479"/>
        <v>0</v>
      </c>
      <c r="DK507" s="109">
        <f t="shared" si="480"/>
        <v>0</v>
      </c>
      <c r="DP507" s="109">
        <f t="shared" si="481"/>
        <v>0</v>
      </c>
      <c r="DU507" s="109">
        <f t="shared" si="482"/>
        <v>0</v>
      </c>
      <c r="DZ507" s="109">
        <f t="shared" si="483"/>
        <v>0</v>
      </c>
      <c r="EE507" s="109">
        <f t="shared" si="484"/>
        <v>0</v>
      </c>
      <c r="EF507" s="3"/>
      <c r="EG507" s="3"/>
      <c r="EH507" s="3"/>
      <c r="EI507" s="3"/>
      <c r="EJ507" s="109">
        <f t="shared" si="485"/>
        <v>0</v>
      </c>
      <c r="EK507" s="3">
        <f t="shared" si="486"/>
        <v>709</v>
      </c>
      <c r="EL507" t="str">
        <f>+VLOOKUP(A507,'[1]Listado jugadores VALORES'!$A:$D,4,FALSE)</f>
        <v>Delantero</v>
      </c>
      <c r="EM507">
        <f>+VLOOKUP(EK507,Clubes!$A:$O,15,FALSE)</f>
        <v>2</v>
      </c>
      <c r="EN507">
        <f>+VLOOKUP(EK507,Clubes!$A:$M,13,FALSE)</f>
        <v>2</v>
      </c>
      <c r="EO507">
        <f t="shared" si="450"/>
        <v>2</v>
      </c>
      <c r="EP507">
        <f t="shared" si="451"/>
        <v>2</v>
      </c>
      <c r="EQ507">
        <f t="shared" si="452"/>
        <v>0</v>
      </c>
      <c r="ER507">
        <f t="shared" si="453"/>
        <v>0</v>
      </c>
      <c r="ES507">
        <f t="shared" si="454"/>
        <v>4</v>
      </c>
      <c r="ET507">
        <f t="shared" si="455"/>
        <v>0</v>
      </c>
      <c r="EU507">
        <f t="shared" si="456"/>
        <v>0</v>
      </c>
      <c r="EV507">
        <f t="shared" si="457"/>
        <v>0</v>
      </c>
      <c r="EW507">
        <f t="shared" si="458"/>
        <v>0</v>
      </c>
      <c r="EX507">
        <f t="shared" si="459"/>
        <v>0</v>
      </c>
      <c r="EY507">
        <f t="shared" si="460"/>
        <v>0</v>
      </c>
      <c r="EZ507">
        <f t="shared" si="461"/>
        <v>0</v>
      </c>
      <c r="FA507">
        <f t="shared" si="462"/>
        <v>0</v>
      </c>
      <c r="FB507">
        <f t="shared" si="463"/>
        <v>0</v>
      </c>
      <c r="FC507">
        <f t="shared" si="464"/>
        <v>8</v>
      </c>
    </row>
    <row r="508" spans="1:159">
      <c r="A508" s="162">
        <v>1990</v>
      </c>
      <c r="B508" t="s">
        <v>630</v>
      </c>
      <c r="C508" s="139">
        <v>7</v>
      </c>
      <c r="D508">
        <v>1</v>
      </c>
      <c r="E508" s="5">
        <v>9</v>
      </c>
      <c r="F508" s="5">
        <v>54</v>
      </c>
      <c r="G508" s="5">
        <v>3</v>
      </c>
      <c r="K508" s="109">
        <f t="shared" si="465"/>
        <v>0</v>
      </c>
      <c r="M508" s="109">
        <f t="shared" si="466"/>
        <v>0</v>
      </c>
      <c r="X508" s="109">
        <f t="shared" si="467"/>
        <v>0</v>
      </c>
      <c r="AI508" s="109">
        <f t="shared" si="468"/>
        <v>0</v>
      </c>
      <c r="AT508" s="109">
        <f t="shared" si="469"/>
        <v>0</v>
      </c>
      <c r="BA508" s="109">
        <f t="shared" si="470"/>
        <v>0</v>
      </c>
      <c r="BB508" s="113"/>
      <c r="BC508" s="113"/>
      <c r="BD508" s="113"/>
      <c r="BE508" s="113"/>
      <c r="BF508" s="113"/>
      <c r="BG508" s="113"/>
      <c r="BH508" s="113"/>
      <c r="BI508" s="113"/>
      <c r="BJ508" s="113"/>
      <c r="BK508" s="113"/>
      <c r="BL508" s="109">
        <f t="shared" si="471"/>
        <v>0</v>
      </c>
      <c r="BW508" s="109">
        <f t="shared" si="472"/>
        <v>0</v>
      </c>
      <c r="BZ508" s="109">
        <f t="shared" si="473"/>
        <v>0</v>
      </c>
      <c r="CA508" s="3"/>
      <c r="CB508" s="3"/>
      <c r="CC508" s="3"/>
      <c r="CD508" s="3"/>
      <c r="CE508" s="109">
        <f t="shared" si="474"/>
        <v>0</v>
      </c>
      <c r="CJ508" s="109">
        <f t="shared" si="475"/>
        <v>0</v>
      </c>
      <c r="CQ508" s="109">
        <f t="shared" si="476"/>
        <v>0</v>
      </c>
      <c r="CV508" s="109">
        <f t="shared" si="477"/>
        <v>0</v>
      </c>
      <c r="DA508" s="109">
        <f t="shared" si="478"/>
        <v>0</v>
      </c>
      <c r="DF508" s="109">
        <f t="shared" si="479"/>
        <v>0</v>
      </c>
      <c r="DK508" s="109">
        <f t="shared" si="480"/>
        <v>0</v>
      </c>
      <c r="DP508" s="109">
        <f t="shared" si="481"/>
        <v>0</v>
      </c>
      <c r="DU508" s="109">
        <f t="shared" si="482"/>
        <v>0</v>
      </c>
      <c r="DZ508" s="109">
        <f t="shared" si="483"/>
        <v>0</v>
      </c>
      <c r="EE508" s="109">
        <f t="shared" si="484"/>
        <v>0</v>
      </c>
      <c r="EF508" s="3"/>
      <c r="EG508" s="3"/>
      <c r="EH508" s="3"/>
      <c r="EI508" s="3"/>
      <c r="EJ508" s="109">
        <f t="shared" si="485"/>
        <v>0</v>
      </c>
      <c r="EK508" s="3">
        <f t="shared" si="486"/>
        <v>709</v>
      </c>
      <c r="EL508" t="str">
        <f>+VLOOKUP(A508,'[1]Listado jugadores VALORES'!$A:$D,4,FALSE)</f>
        <v>Volante</v>
      </c>
      <c r="EM508">
        <f>+VLOOKUP(EK508,Clubes!$A:$O,15,FALSE)</f>
        <v>2</v>
      </c>
      <c r="EN508">
        <f>+VLOOKUP(EK508,Clubes!$A:$M,13,FALSE)</f>
        <v>2</v>
      </c>
      <c r="EO508">
        <f t="shared" si="450"/>
        <v>0</v>
      </c>
      <c r="EP508">
        <f t="shared" si="451"/>
        <v>0</v>
      </c>
      <c r="EQ508">
        <f t="shared" si="452"/>
        <v>0</v>
      </c>
      <c r="ER508">
        <f t="shared" si="453"/>
        <v>0</v>
      </c>
      <c r="ES508">
        <f t="shared" si="454"/>
        <v>0</v>
      </c>
      <c r="ET508">
        <f t="shared" si="455"/>
        <v>0</v>
      </c>
      <c r="EU508">
        <f t="shared" si="456"/>
        <v>0</v>
      </c>
      <c r="EV508">
        <f t="shared" si="457"/>
        <v>0</v>
      </c>
      <c r="EW508">
        <f t="shared" si="458"/>
        <v>0</v>
      </c>
      <c r="EX508">
        <f t="shared" si="459"/>
        <v>0</v>
      </c>
      <c r="EY508">
        <f t="shared" si="460"/>
        <v>0</v>
      </c>
      <c r="EZ508">
        <f t="shared" si="461"/>
        <v>0</v>
      </c>
      <c r="FA508">
        <f t="shared" si="462"/>
        <v>0</v>
      </c>
      <c r="FB508">
        <f t="shared" si="463"/>
        <v>0</v>
      </c>
      <c r="FC508">
        <f t="shared" si="464"/>
        <v>0</v>
      </c>
    </row>
    <row r="509" spans="1:159">
      <c r="A509" s="139">
        <v>772</v>
      </c>
      <c r="B509" s="139" t="s">
        <v>428</v>
      </c>
      <c r="C509" s="139">
        <v>7</v>
      </c>
      <c r="D509">
        <v>1</v>
      </c>
      <c r="E509" s="5">
        <v>9</v>
      </c>
      <c r="F509" s="5">
        <v>54</v>
      </c>
      <c r="G509" s="5">
        <v>1</v>
      </c>
      <c r="H509" s="5">
        <v>90</v>
      </c>
      <c r="K509" s="109">
        <f t="shared" si="465"/>
        <v>0</v>
      </c>
      <c r="M509" s="109">
        <f t="shared" si="466"/>
        <v>0</v>
      </c>
      <c r="X509" s="109">
        <f t="shared" si="467"/>
        <v>0</v>
      </c>
      <c r="AI509" s="109">
        <f t="shared" si="468"/>
        <v>0</v>
      </c>
      <c r="AT509" s="109">
        <f t="shared" si="469"/>
        <v>0</v>
      </c>
      <c r="BA509" s="109">
        <f t="shared" si="470"/>
        <v>0</v>
      </c>
      <c r="BB509" s="113"/>
      <c r="BC509" s="113"/>
      <c r="BD509" s="113"/>
      <c r="BE509" s="113"/>
      <c r="BF509" s="113"/>
      <c r="BG509" s="113"/>
      <c r="BH509" s="113"/>
      <c r="BI509" s="113"/>
      <c r="BJ509" s="113"/>
      <c r="BK509" s="113"/>
      <c r="BL509" s="109">
        <f t="shared" si="471"/>
        <v>0</v>
      </c>
      <c r="BW509" s="109">
        <f t="shared" si="472"/>
        <v>0</v>
      </c>
      <c r="BZ509" s="109">
        <f t="shared" si="473"/>
        <v>0</v>
      </c>
      <c r="CA509" s="3"/>
      <c r="CB509" s="3"/>
      <c r="CC509" s="3"/>
      <c r="CD509" s="3"/>
      <c r="CE509" s="109">
        <f t="shared" si="474"/>
        <v>0</v>
      </c>
      <c r="CJ509" s="109">
        <f t="shared" si="475"/>
        <v>0</v>
      </c>
      <c r="CQ509" s="109">
        <f t="shared" si="476"/>
        <v>0</v>
      </c>
      <c r="CV509" s="109">
        <f t="shared" si="477"/>
        <v>0</v>
      </c>
      <c r="DA509" s="109">
        <f t="shared" si="478"/>
        <v>0</v>
      </c>
      <c r="DF509" s="109">
        <f t="shared" si="479"/>
        <v>0</v>
      </c>
      <c r="DK509" s="109">
        <f t="shared" si="480"/>
        <v>0</v>
      </c>
      <c r="DP509" s="109">
        <f t="shared" si="481"/>
        <v>0</v>
      </c>
      <c r="DU509" s="109">
        <f t="shared" si="482"/>
        <v>0</v>
      </c>
      <c r="DZ509" s="109">
        <f t="shared" si="483"/>
        <v>0</v>
      </c>
      <c r="EE509" s="109">
        <f t="shared" si="484"/>
        <v>0</v>
      </c>
      <c r="EF509" s="3"/>
      <c r="EG509" s="3"/>
      <c r="EH509" s="3"/>
      <c r="EI509" s="3"/>
      <c r="EJ509" s="109">
        <f t="shared" si="485"/>
        <v>0</v>
      </c>
      <c r="EK509" s="3">
        <f t="shared" si="486"/>
        <v>709</v>
      </c>
      <c r="EL509" t="str">
        <f>+VLOOKUP(A509,'[1]Listado jugadores VALORES'!$A:$D,4,FALSE)</f>
        <v>Defensa</v>
      </c>
      <c r="EM509">
        <f>+VLOOKUP(EK509,Clubes!$A:$O,15,FALSE)</f>
        <v>2</v>
      </c>
      <c r="EN509">
        <f>+VLOOKUP(EK509,Clubes!$A:$M,13,FALSE)</f>
        <v>2</v>
      </c>
      <c r="EO509">
        <f t="shared" si="450"/>
        <v>2</v>
      </c>
      <c r="EP509">
        <f t="shared" si="451"/>
        <v>2</v>
      </c>
      <c r="EQ509">
        <f t="shared" si="452"/>
        <v>0</v>
      </c>
      <c r="ER509">
        <f t="shared" si="453"/>
        <v>0</v>
      </c>
      <c r="ES509">
        <f t="shared" si="454"/>
        <v>0</v>
      </c>
      <c r="ET509">
        <f t="shared" si="455"/>
        <v>0</v>
      </c>
      <c r="EU509">
        <f t="shared" si="456"/>
        <v>0</v>
      </c>
      <c r="EV509">
        <f t="shared" si="457"/>
        <v>0</v>
      </c>
      <c r="EW509">
        <f t="shared" si="458"/>
        <v>-1</v>
      </c>
      <c r="EX509">
        <f t="shared" si="459"/>
        <v>0</v>
      </c>
      <c r="EY509">
        <f t="shared" si="460"/>
        <v>0</v>
      </c>
      <c r="EZ509">
        <f t="shared" si="461"/>
        <v>0</v>
      </c>
      <c r="FA509">
        <f t="shared" si="462"/>
        <v>0</v>
      </c>
      <c r="FB509">
        <f t="shared" si="463"/>
        <v>0</v>
      </c>
      <c r="FC509">
        <f t="shared" si="464"/>
        <v>3</v>
      </c>
    </row>
    <row r="510" spans="1:159">
      <c r="A510" s="139">
        <v>415</v>
      </c>
      <c r="B510" s="139" t="s">
        <v>429</v>
      </c>
      <c r="C510" s="139">
        <v>7</v>
      </c>
      <c r="D510">
        <v>1</v>
      </c>
      <c r="E510" s="5">
        <v>9</v>
      </c>
      <c r="F510" s="5">
        <v>54</v>
      </c>
      <c r="G510" s="5">
        <v>3</v>
      </c>
      <c r="K510" s="109">
        <f t="shared" si="465"/>
        <v>0</v>
      </c>
      <c r="M510" s="109">
        <f t="shared" si="466"/>
        <v>0</v>
      </c>
      <c r="X510" s="109">
        <f t="shared" si="467"/>
        <v>0</v>
      </c>
      <c r="AI510" s="109">
        <f t="shared" si="468"/>
        <v>0</v>
      </c>
      <c r="AT510" s="109">
        <f t="shared" si="469"/>
        <v>0</v>
      </c>
      <c r="BA510" s="109">
        <f t="shared" si="470"/>
        <v>0</v>
      </c>
      <c r="BB510" s="113"/>
      <c r="BC510" s="113"/>
      <c r="BD510" s="113"/>
      <c r="BE510" s="113"/>
      <c r="BF510" s="113"/>
      <c r="BG510" s="113"/>
      <c r="BH510" s="113"/>
      <c r="BI510" s="113"/>
      <c r="BJ510" s="113"/>
      <c r="BK510" s="113"/>
      <c r="BL510" s="109">
        <f t="shared" si="471"/>
        <v>0</v>
      </c>
      <c r="BW510" s="109">
        <f t="shared" si="472"/>
        <v>0</v>
      </c>
      <c r="BZ510" s="109">
        <f t="shared" si="473"/>
        <v>0</v>
      </c>
      <c r="CA510" s="3"/>
      <c r="CB510" s="3"/>
      <c r="CC510" s="3"/>
      <c r="CD510" s="3"/>
      <c r="CE510" s="109">
        <f t="shared" si="474"/>
        <v>0</v>
      </c>
      <c r="CJ510" s="109">
        <f t="shared" si="475"/>
        <v>0</v>
      </c>
      <c r="CQ510" s="109">
        <f t="shared" si="476"/>
        <v>0</v>
      </c>
      <c r="CV510" s="109">
        <f t="shared" si="477"/>
        <v>0</v>
      </c>
      <c r="DA510" s="109">
        <f t="shared" si="478"/>
        <v>0</v>
      </c>
      <c r="DF510" s="109">
        <f t="shared" si="479"/>
        <v>0</v>
      </c>
      <c r="DK510" s="109">
        <f t="shared" si="480"/>
        <v>0</v>
      </c>
      <c r="DP510" s="109">
        <f t="shared" si="481"/>
        <v>0</v>
      </c>
      <c r="DU510" s="109">
        <f t="shared" si="482"/>
        <v>0</v>
      </c>
      <c r="DZ510" s="109">
        <f t="shared" si="483"/>
        <v>0</v>
      </c>
      <c r="EE510" s="109">
        <f t="shared" si="484"/>
        <v>0</v>
      </c>
      <c r="EF510" s="3"/>
      <c r="EG510" s="3"/>
      <c r="EH510" s="3"/>
      <c r="EI510" s="3"/>
      <c r="EJ510" s="109">
        <f t="shared" si="485"/>
        <v>0</v>
      </c>
      <c r="EK510" s="3">
        <f t="shared" si="486"/>
        <v>709</v>
      </c>
      <c r="EL510" t="str">
        <f>+VLOOKUP(A510,'[1]Listado jugadores VALORES'!$A:$D,4,FALSE)</f>
        <v>Delantero</v>
      </c>
      <c r="EM510">
        <f>+VLOOKUP(EK510,Clubes!$A:$O,15,FALSE)</f>
        <v>2</v>
      </c>
      <c r="EN510">
        <f>+VLOOKUP(EK510,Clubes!$A:$M,13,FALSE)</f>
        <v>2</v>
      </c>
      <c r="EO510">
        <f t="shared" si="450"/>
        <v>0</v>
      </c>
      <c r="EP510">
        <f t="shared" si="451"/>
        <v>0</v>
      </c>
      <c r="EQ510">
        <f t="shared" si="452"/>
        <v>0</v>
      </c>
      <c r="ER510">
        <f t="shared" si="453"/>
        <v>0</v>
      </c>
      <c r="ES510">
        <f t="shared" si="454"/>
        <v>0</v>
      </c>
      <c r="ET510">
        <f t="shared" si="455"/>
        <v>0</v>
      </c>
      <c r="EU510">
        <f t="shared" si="456"/>
        <v>0</v>
      </c>
      <c r="EV510">
        <f t="shared" si="457"/>
        <v>0</v>
      </c>
      <c r="EW510">
        <f t="shared" si="458"/>
        <v>0</v>
      </c>
      <c r="EX510">
        <f t="shared" si="459"/>
        <v>0</v>
      </c>
      <c r="EY510">
        <f t="shared" si="460"/>
        <v>0</v>
      </c>
      <c r="EZ510">
        <f t="shared" si="461"/>
        <v>0</v>
      </c>
      <c r="FA510">
        <f t="shared" si="462"/>
        <v>0</v>
      </c>
      <c r="FB510">
        <f t="shared" si="463"/>
        <v>0</v>
      </c>
      <c r="FC510">
        <f t="shared" si="464"/>
        <v>0</v>
      </c>
    </row>
    <row r="511" spans="1:159">
      <c r="A511" s="139">
        <v>426</v>
      </c>
      <c r="B511" s="139" t="s">
        <v>430</v>
      </c>
      <c r="C511" s="139">
        <v>7</v>
      </c>
      <c r="D511">
        <v>1</v>
      </c>
      <c r="E511" s="5">
        <v>9</v>
      </c>
      <c r="F511" s="5">
        <v>54</v>
      </c>
      <c r="G511" s="5">
        <v>3</v>
      </c>
      <c r="K511" s="109">
        <f t="shared" si="465"/>
        <v>0</v>
      </c>
      <c r="M511" s="109">
        <f t="shared" si="466"/>
        <v>0</v>
      </c>
      <c r="X511" s="109">
        <f t="shared" si="467"/>
        <v>0</v>
      </c>
      <c r="AI511" s="109">
        <f t="shared" si="468"/>
        <v>0</v>
      </c>
      <c r="AT511" s="109">
        <f t="shared" si="469"/>
        <v>0</v>
      </c>
      <c r="BA511" s="109">
        <f t="shared" si="470"/>
        <v>0</v>
      </c>
      <c r="BB511" s="113"/>
      <c r="BC511" s="113"/>
      <c r="BD511" s="113"/>
      <c r="BE511" s="113"/>
      <c r="BF511" s="113"/>
      <c r="BG511" s="113"/>
      <c r="BH511" s="113"/>
      <c r="BI511" s="113"/>
      <c r="BJ511" s="113"/>
      <c r="BK511" s="113"/>
      <c r="BL511" s="109">
        <f t="shared" si="471"/>
        <v>0</v>
      </c>
      <c r="BW511" s="109">
        <f t="shared" si="472"/>
        <v>0</v>
      </c>
      <c r="BZ511" s="109">
        <f t="shared" si="473"/>
        <v>0</v>
      </c>
      <c r="CA511" s="3"/>
      <c r="CB511" s="3"/>
      <c r="CC511" s="3"/>
      <c r="CD511" s="3"/>
      <c r="CE511" s="109">
        <f t="shared" si="474"/>
        <v>0</v>
      </c>
      <c r="CJ511" s="109">
        <f t="shared" si="475"/>
        <v>0</v>
      </c>
      <c r="CQ511" s="109">
        <f t="shared" si="476"/>
        <v>0</v>
      </c>
      <c r="CV511" s="109">
        <f t="shared" si="477"/>
        <v>0</v>
      </c>
      <c r="DA511" s="109">
        <f t="shared" si="478"/>
        <v>0</v>
      </c>
      <c r="DF511" s="109">
        <f t="shared" si="479"/>
        <v>0</v>
      </c>
      <c r="DK511" s="109">
        <f t="shared" si="480"/>
        <v>0</v>
      </c>
      <c r="DP511" s="109">
        <f t="shared" si="481"/>
        <v>0</v>
      </c>
      <c r="DU511" s="109">
        <f t="shared" si="482"/>
        <v>0</v>
      </c>
      <c r="DZ511" s="109">
        <f t="shared" si="483"/>
        <v>0</v>
      </c>
      <c r="EE511" s="109">
        <f t="shared" si="484"/>
        <v>0</v>
      </c>
      <c r="EF511" s="3"/>
      <c r="EG511" s="3"/>
      <c r="EH511" s="3"/>
      <c r="EI511" s="3"/>
      <c r="EJ511" s="109">
        <f t="shared" si="485"/>
        <v>0</v>
      </c>
      <c r="EK511" s="3">
        <f t="shared" si="486"/>
        <v>709</v>
      </c>
      <c r="EL511" t="str">
        <f>+VLOOKUP(A511,'[1]Listado jugadores VALORES'!$A:$D,4,FALSE)</f>
        <v>Volante</v>
      </c>
      <c r="EM511">
        <f>+VLOOKUP(EK511,Clubes!$A:$O,15,FALSE)</f>
        <v>2</v>
      </c>
      <c r="EN511">
        <f>+VLOOKUP(EK511,Clubes!$A:$M,13,FALSE)</f>
        <v>2</v>
      </c>
      <c r="EO511">
        <f t="shared" si="450"/>
        <v>0</v>
      </c>
      <c r="EP511">
        <f t="shared" si="451"/>
        <v>0</v>
      </c>
      <c r="EQ511">
        <f t="shared" si="452"/>
        <v>0</v>
      </c>
      <c r="ER511">
        <f t="shared" si="453"/>
        <v>0</v>
      </c>
      <c r="ES511">
        <f t="shared" si="454"/>
        <v>0</v>
      </c>
      <c r="ET511">
        <f t="shared" si="455"/>
        <v>0</v>
      </c>
      <c r="EU511">
        <f t="shared" si="456"/>
        <v>0</v>
      </c>
      <c r="EV511">
        <f t="shared" si="457"/>
        <v>0</v>
      </c>
      <c r="EW511">
        <f t="shared" si="458"/>
        <v>0</v>
      </c>
      <c r="EX511">
        <f t="shared" si="459"/>
        <v>0</v>
      </c>
      <c r="EY511">
        <f t="shared" si="460"/>
        <v>0</v>
      </c>
      <c r="EZ511">
        <f t="shared" si="461"/>
        <v>0</v>
      </c>
      <c r="FA511">
        <f t="shared" si="462"/>
        <v>0</v>
      </c>
      <c r="FB511">
        <f t="shared" si="463"/>
        <v>0</v>
      </c>
      <c r="FC511">
        <f t="shared" si="464"/>
        <v>0</v>
      </c>
    </row>
    <row r="512" spans="1:159">
      <c r="A512" s="139">
        <v>433</v>
      </c>
      <c r="B512" s="139" t="s">
        <v>431</v>
      </c>
      <c r="C512" s="139">
        <v>7</v>
      </c>
      <c r="D512">
        <v>1</v>
      </c>
      <c r="E512" s="5">
        <v>9</v>
      </c>
      <c r="F512" s="5">
        <v>54</v>
      </c>
      <c r="G512" s="5">
        <v>2</v>
      </c>
      <c r="H512" s="5">
        <f>90-2</f>
        <v>88</v>
      </c>
      <c r="I512" s="4">
        <f>45+21</f>
        <v>66</v>
      </c>
      <c r="K512" s="109">
        <f t="shared" si="465"/>
        <v>1</v>
      </c>
      <c r="M512" s="109">
        <f t="shared" si="466"/>
        <v>0</v>
      </c>
      <c r="X512" s="109">
        <f t="shared" si="467"/>
        <v>0</v>
      </c>
      <c r="AI512" s="109">
        <f t="shared" si="468"/>
        <v>0</v>
      </c>
      <c r="AT512" s="109">
        <f t="shared" si="469"/>
        <v>0</v>
      </c>
      <c r="AU512" s="3">
        <v>1</v>
      </c>
      <c r="AV512" s="3">
        <v>1975</v>
      </c>
      <c r="BA512" s="109">
        <f t="shared" si="470"/>
        <v>1</v>
      </c>
      <c r="BB512" s="113"/>
      <c r="BC512" s="113"/>
      <c r="BD512" s="113"/>
      <c r="BE512" s="113"/>
      <c r="BF512" s="113"/>
      <c r="BG512" s="113"/>
      <c r="BH512" s="113"/>
      <c r="BI512" s="113"/>
      <c r="BJ512" s="113"/>
      <c r="BK512" s="113"/>
      <c r="BL512" s="109">
        <f t="shared" si="471"/>
        <v>0</v>
      </c>
      <c r="BW512" s="109">
        <f t="shared" si="472"/>
        <v>0</v>
      </c>
      <c r="BZ512" s="109">
        <f t="shared" si="473"/>
        <v>0</v>
      </c>
      <c r="CA512" s="3"/>
      <c r="CB512" s="3"/>
      <c r="CC512" s="3"/>
      <c r="CD512" s="3"/>
      <c r="CE512" s="109">
        <f t="shared" si="474"/>
        <v>0</v>
      </c>
      <c r="CJ512" s="109">
        <f t="shared" si="475"/>
        <v>0</v>
      </c>
      <c r="CQ512" s="109">
        <f t="shared" si="476"/>
        <v>0</v>
      </c>
      <c r="CV512" s="109">
        <f t="shared" si="477"/>
        <v>0</v>
      </c>
      <c r="DA512" s="109">
        <f t="shared" si="478"/>
        <v>0</v>
      </c>
      <c r="DF512" s="109">
        <f t="shared" si="479"/>
        <v>0</v>
      </c>
      <c r="DK512" s="109">
        <f t="shared" si="480"/>
        <v>0</v>
      </c>
      <c r="DP512" s="109">
        <f t="shared" si="481"/>
        <v>0</v>
      </c>
      <c r="DU512" s="109">
        <f t="shared" si="482"/>
        <v>0</v>
      </c>
      <c r="DZ512" s="109">
        <f t="shared" si="483"/>
        <v>0</v>
      </c>
      <c r="EE512" s="109">
        <f t="shared" si="484"/>
        <v>0</v>
      </c>
      <c r="EF512" s="3"/>
      <c r="EG512" s="3"/>
      <c r="EH512" s="3"/>
      <c r="EI512" s="3"/>
      <c r="EJ512" s="109">
        <f t="shared" si="485"/>
        <v>0</v>
      </c>
      <c r="EK512" s="3">
        <f t="shared" si="486"/>
        <v>709</v>
      </c>
      <c r="EL512" t="str">
        <f>+VLOOKUP(A512,'[1]Listado jugadores VALORES'!$A:$D,4,FALSE)</f>
        <v>Delantero</v>
      </c>
      <c r="EM512">
        <f>+VLOOKUP(EK512,Clubes!$A:$O,15,FALSE)</f>
        <v>2</v>
      </c>
      <c r="EN512">
        <f>+VLOOKUP(EK512,Clubes!$A:$M,13,FALSE)</f>
        <v>2</v>
      </c>
      <c r="EO512">
        <f t="shared" si="450"/>
        <v>1</v>
      </c>
      <c r="EP512">
        <f t="shared" si="451"/>
        <v>2</v>
      </c>
      <c r="EQ512">
        <f t="shared" si="452"/>
        <v>-1</v>
      </c>
      <c r="ER512">
        <f t="shared" si="453"/>
        <v>0</v>
      </c>
      <c r="ES512">
        <f t="shared" si="454"/>
        <v>0</v>
      </c>
      <c r="ET512">
        <f t="shared" si="455"/>
        <v>0</v>
      </c>
      <c r="EU512">
        <f t="shared" si="456"/>
        <v>3</v>
      </c>
      <c r="EV512">
        <f t="shared" si="457"/>
        <v>0</v>
      </c>
      <c r="EW512">
        <f t="shared" si="458"/>
        <v>0</v>
      </c>
      <c r="EX512">
        <f t="shared" si="459"/>
        <v>0</v>
      </c>
      <c r="EY512">
        <f t="shared" si="460"/>
        <v>0</v>
      </c>
      <c r="EZ512">
        <f t="shared" si="461"/>
        <v>0</v>
      </c>
      <c r="FA512">
        <f t="shared" si="462"/>
        <v>0</v>
      </c>
      <c r="FB512">
        <f t="shared" si="463"/>
        <v>0</v>
      </c>
      <c r="FC512">
        <f t="shared" si="464"/>
        <v>5</v>
      </c>
    </row>
    <row r="513" spans="1:159">
      <c r="A513" s="139">
        <v>847</v>
      </c>
      <c r="B513" s="139" t="s">
        <v>432</v>
      </c>
      <c r="C513" s="139">
        <v>7</v>
      </c>
      <c r="D513">
        <v>1</v>
      </c>
      <c r="E513" s="5">
        <v>9</v>
      </c>
      <c r="F513" s="5">
        <v>54</v>
      </c>
      <c r="G513" s="5">
        <v>2</v>
      </c>
      <c r="I513" s="4">
        <f>45+22</f>
        <v>67</v>
      </c>
      <c r="K513" s="109">
        <f t="shared" si="465"/>
        <v>1</v>
      </c>
      <c r="M513" s="109">
        <f t="shared" si="466"/>
        <v>0</v>
      </c>
      <c r="X513" s="109">
        <f t="shared" si="467"/>
        <v>0</v>
      </c>
      <c r="AI513" s="109">
        <f t="shared" si="468"/>
        <v>0</v>
      </c>
      <c r="AT513" s="109">
        <f t="shared" si="469"/>
        <v>0</v>
      </c>
      <c r="BA513" s="109">
        <f t="shared" si="470"/>
        <v>0</v>
      </c>
      <c r="BB513" s="113"/>
      <c r="BC513" s="113"/>
      <c r="BD513" s="113"/>
      <c r="BE513" s="113"/>
      <c r="BF513" s="113"/>
      <c r="BG513" s="113"/>
      <c r="BH513" s="113"/>
      <c r="BI513" s="113"/>
      <c r="BJ513" s="113"/>
      <c r="BK513" s="113"/>
      <c r="BL513" s="109">
        <f t="shared" si="471"/>
        <v>0</v>
      </c>
      <c r="BW513" s="109">
        <f t="shared" si="472"/>
        <v>0</v>
      </c>
      <c r="BZ513" s="109">
        <f t="shared" si="473"/>
        <v>0</v>
      </c>
      <c r="CA513" s="3"/>
      <c r="CB513" s="3"/>
      <c r="CC513" s="3"/>
      <c r="CD513" s="3"/>
      <c r="CE513" s="109">
        <f t="shared" si="474"/>
        <v>0</v>
      </c>
      <c r="CJ513" s="109">
        <f t="shared" si="475"/>
        <v>0</v>
      </c>
      <c r="CQ513" s="109">
        <f t="shared" si="476"/>
        <v>0</v>
      </c>
      <c r="CV513" s="109">
        <f t="shared" si="477"/>
        <v>0</v>
      </c>
      <c r="DA513" s="109">
        <f t="shared" si="478"/>
        <v>0</v>
      </c>
      <c r="DF513" s="109">
        <f t="shared" si="479"/>
        <v>0</v>
      </c>
      <c r="DK513" s="109">
        <f t="shared" si="480"/>
        <v>0</v>
      </c>
      <c r="DP513" s="109">
        <f t="shared" si="481"/>
        <v>0</v>
      </c>
      <c r="DU513" s="109">
        <f t="shared" si="482"/>
        <v>0</v>
      </c>
      <c r="DZ513" s="109">
        <f t="shared" si="483"/>
        <v>0</v>
      </c>
      <c r="EE513" s="109">
        <f t="shared" si="484"/>
        <v>0</v>
      </c>
      <c r="EF513" s="3"/>
      <c r="EG513" s="3"/>
      <c r="EH513" s="3"/>
      <c r="EI513" s="3"/>
      <c r="EJ513" s="109">
        <f t="shared" si="485"/>
        <v>0</v>
      </c>
      <c r="EK513" s="3">
        <f t="shared" si="486"/>
        <v>709</v>
      </c>
      <c r="EL513" t="str">
        <f>+VLOOKUP(A513,'[1]Listado jugadores VALORES'!$A:$D,4,FALSE)</f>
        <v>Delantero</v>
      </c>
      <c r="EM513">
        <f>+VLOOKUP(EK513,Clubes!$A:$O,15,FALSE)</f>
        <v>2</v>
      </c>
      <c r="EN513">
        <f>+VLOOKUP(EK513,Clubes!$A:$M,13,FALSE)</f>
        <v>2</v>
      </c>
      <c r="EO513">
        <f t="shared" si="450"/>
        <v>1</v>
      </c>
      <c r="EP513">
        <f t="shared" si="451"/>
        <v>0</v>
      </c>
      <c r="EQ513">
        <f t="shared" si="452"/>
        <v>-1</v>
      </c>
      <c r="ER513">
        <f t="shared" si="453"/>
        <v>0</v>
      </c>
      <c r="ES513">
        <f t="shared" si="454"/>
        <v>0</v>
      </c>
      <c r="ET513">
        <f t="shared" si="455"/>
        <v>0</v>
      </c>
      <c r="EU513">
        <f t="shared" si="456"/>
        <v>0</v>
      </c>
      <c r="EV513">
        <f t="shared" si="457"/>
        <v>0</v>
      </c>
      <c r="EW513">
        <f t="shared" si="458"/>
        <v>0</v>
      </c>
      <c r="EX513">
        <f t="shared" si="459"/>
        <v>0</v>
      </c>
      <c r="EY513">
        <f t="shared" si="460"/>
        <v>0</v>
      </c>
      <c r="EZ513">
        <f t="shared" si="461"/>
        <v>0</v>
      </c>
      <c r="FA513">
        <f t="shared" si="462"/>
        <v>0</v>
      </c>
      <c r="FB513">
        <f t="shared" si="463"/>
        <v>0</v>
      </c>
      <c r="FC513">
        <f t="shared" si="464"/>
        <v>0</v>
      </c>
    </row>
    <row r="514" spans="1:159">
      <c r="A514" s="139">
        <v>1023</v>
      </c>
      <c r="B514" s="141" t="s">
        <v>433</v>
      </c>
      <c r="C514" s="139">
        <v>7</v>
      </c>
      <c r="D514">
        <v>1</v>
      </c>
      <c r="E514" s="5">
        <v>9</v>
      </c>
      <c r="F514" s="5">
        <v>54</v>
      </c>
      <c r="G514" s="5">
        <v>2</v>
      </c>
      <c r="K514" s="109">
        <f t="shared" si="465"/>
        <v>0</v>
      </c>
      <c r="M514" s="109">
        <f t="shared" si="466"/>
        <v>0</v>
      </c>
      <c r="X514" s="109">
        <f t="shared" si="467"/>
        <v>0</v>
      </c>
      <c r="AI514" s="109">
        <f t="shared" si="468"/>
        <v>0</v>
      </c>
      <c r="AT514" s="109">
        <f t="shared" si="469"/>
        <v>0</v>
      </c>
      <c r="BA514" s="109">
        <f t="shared" si="470"/>
        <v>0</v>
      </c>
      <c r="BB514" s="113"/>
      <c r="BC514" s="113"/>
      <c r="BD514" s="113"/>
      <c r="BE514" s="113"/>
      <c r="BF514" s="113"/>
      <c r="BG514" s="113"/>
      <c r="BH514" s="113"/>
      <c r="BI514" s="113"/>
      <c r="BJ514" s="113"/>
      <c r="BK514" s="113"/>
      <c r="BL514" s="109">
        <f t="shared" si="471"/>
        <v>0</v>
      </c>
      <c r="BW514" s="109">
        <f t="shared" si="472"/>
        <v>0</v>
      </c>
      <c r="BZ514" s="109">
        <f t="shared" si="473"/>
        <v>0</v>
      </c>
      <c r="CA514" s="3"/>
      <c r="CB514" s="3"/>
      <c r="CC514" s="3"/>
      <c r="CD514" s="3"/>
      <c r="CE514" s="109">
        <f t="shared" si="474"/>
        <v>0</v>
      </c>
      <c r="CJ514" s="109">
        <f t="shared" si="475"/>
        <v>0</v>
      </c>
      <c r="CQ514" s="109">
        <f t="shared" si="476"/>
        <v>0</v>
      </c>
      <c r="CV514" s="109">
        <f t="shared" si="477"/>
        <v>0</v>
      </c>
      <c r="DA514" s="109">
        <f t="shared" si="478"/>
        <v>0</v>
      </c>
      <c r="DF514" s="109">
        <f t="shared" si="479"/>
        <v>0</v>
      </c>
      <c r="DK514" s="109">
        <f t="shared" si="480"/>
        <v>0</v>
      </c>
      <c r="DP514" s="109">
        <f t="shared" si="481"/>
        <v>0</v>
      </c>
      <c r="DU514" s="109">
        <f t="shared" si="482"/>
        <v>0</v>
      </c>
      <c r="DZ514" s="109">
        <f t="shared" si="483"/>
        <v>0</v>
      </c>
      <c r="EE514" s="109">
        <f t="shared" si="484"/>
        <v>0</v>
      </c>
      <c r="EF514" s="3"/>
      <c r="EG514" s="3"/>
      <c r="EH514" s="3"/>
      <c r="EI514" s="3"/>
      <c r="EJ514" s="109">
        <f t="shared" si="485"/>
        <v>0</v>
      </c>
      <c r="EK514" s="3">
        <f t="shared" si="486"/>
        <v>709</v>
      </c>
      <c r="EL514" t="str">
        <f>+VLOOKUP(A514,'[1]Listado jugadores VALORES'!$A:$D,4,FALSE)</f>
        <v>Portero</v>
      </c>
      <c r="EM514">
        <f>+VLOOKUP(EK514,Clubes!$A:$O,15,FALSE)</f>
        <v>2</v>
      </c>
      <c r="EN514">
        <f>+VLOOKUP(EK514,Clubes!$A:$M,13,FALSE)</f>
        <v>2</v>
      </c>
      <c r="EO514">
        <f t="shared" si="450"/>
        <v>1</v>
      </c>
      <c r="EP514">
        <f t="shared" si="451"/>
        <v>0</v>
      </c>
      <c r="EQ514">
        <f t="shared" si="452"/>
        <v>0</v>
      </c>
      <c r="ER514">
        <f t="shared" si="453"/>
        <v>0</v>
      </c>
      <c r="ES514">
        <f t="shared" si="454"/>
        <v>0</v>
      </c>
      <c r="ET514">
        <f t="shared" si="455"/>
        <v>0</v>
      </c>
      <c r="EU514">
        <f t="shared" si="456"/>
        <v>0</v>
      </c>
      <c r="EV514">
        <f t="shared" si="457"/>
        <v>0</v>
      </c>
      <c r="EW514">
        <f t="shared" si="458"/>
        <v>0</v>
      </c>
      <c r="EX514">
        <f t="shared" si="459"/>
        <v>0</v>
      </c>
      <c r="EY514">
        <f t="shared" si="460"/>
        <v>0</v>
      </c>
      <c r="EZ514">
        <f t="shared" si="461"/>
        <v>0</v>
      </c>
      <c r="FA514">
        <f t="shared" si="462"/>
        <v>0</v>
      </c>
      <c r="FB514">
        <f t="shared" si="463"/>
        <v>0</v>
      </c>
      <c r="FC514">
        <f t="shared" si="464"/>
        <v>1</v>
      </c>
    </row>
    <row r="515" spans="1:159">
      <c r="A515" s="145">
        <v>785</v>
      </c>
      <c r="B515" t="s">
        <v>434</v>
      </c>
      <c r="C515" s="139">
        <v>7</v>
      </c>
      <c r="D515">
        <v>1</v>
      </c>
      <c r="E515" s="5">
        <v>9</v>
      </c>
      <c r="F515" s="5">
        <v>54</v>
      </c>
      <c r="G515" s="5">
        <v>1</v>
      </c>
      <c r="H515" s="5">
        <v>90</v>
      </c>
      <c r="I515" s="4">
        <v>90</v>
      </c>
      <c r="K515" s="109">
        <f t="shared" si="465"/>
        <v>1</v>
      </c>
      <c r="M515" s="109">
        <f t="shared" si="466"/>
        <v>0</v>
      </c>
      <c r="X515" s="109">
        <f t="shared" si="467"/>
        <v>0</v>
      </c>
      <c r="AI515" s="109">
        <f t="shared" si="468"/>
        <v>0</v>
      </c>
      <c r="AT515" s="109">
        <f t="shared" si="469"/>
        <v>0</v>
      </c>
      <c r="BA515" s="109">
        <f t="shared" si="470"/>
        <v>0</v>
      </c>
      <c r="BB515" s="113"/>
      <c r="BC515" s="113"/>
      <c r="BD515" s="113"/>
      <c r="BE515" s="113"/>
      <c r="BF515" s="113"/>
      <c r="BG515" s="113"/>
      <c r="BH515" s="113"/>
      <c r="BI515" s="113"/>
      <c r="BJ515" s="113"/>
      <c r="BK515" s="113"/>
      <c r="BL515" s="109">
        <f t="shared" si="471"/>
        <v>0</v>
      </c>
      <c r="BW515" s="109">
        <f t="shared" si="472"/>
        <v>0</v>
      </c>
      <c r="BZ515" s="109">
        <f t="shared" si="473"/>
        <v>0</v>
      </c>
      <c r="CA515" s="3"/>
      <c r="CB515" s="3"/>
      <c r="CC515" s="3"/>
      <c r="CD515" s="3"/>
      <c r="CE515" s="109">
        <f t="shared" si="474"/>
        <v>0</v>
      </c>
      <c r="CJ515" s="109">
        <f t="shared" si="475"/>
        <v>0</v>
      </c>
      <c r="CQ515" s="109">
        <f t="shared" si="476"/>
        <v>0</v>
      </c>
      <c r="CV515" s="109">
        <f t="shared" si="477"/>
        <v>0</v>
      </c>
      <c r="DA515" s="109">
        <f t="shared" si="478"/>
        <v>0</v>
      </c>
      <c r="DF515" s="109">
        <f t="shared" si="479"/>
        <v>0</v>
      </c>
      <c r="DK515" s="109">
        <f t="shared" si="480"/>
        <v>0</v>
      </c>
      <c r="DP515" s="109">
        <f t="shared" si="481"/>
        <v>0</v>
      </c>
      <c r="DU515" s="109">
        <f t="shared" si="482"/>
        <v>0</v>
      </c>
      <c r="DZ515" s="109">
        <f t="shared" si="483"/>
        <v>0</v>
      </c>
      <c r="EE515" s="109">
        <f t="shared" si="484"/>
        <v>0</v>
      </c>
      <c r="EF515" s="3"/>
      <c r="EG515" s="3"/>
      <c r="EH515" s="3"/>
      <c r="EI515" s="3"/>
      <c r="EJ515" s="109">
        <f t="shared" si="485"/>
        <v>0</v>
      </c>
      <c r="EK515" s="3">
        <f t="shared" si="486"/>
        <v>709</v>
      </c>
      <c r="EL515" t="str">
        <f>+VLOOKUP(A515,'[1]Listado jugadores VALORES'!$A:$D,4,FALSE)</f>
        <v>Defensa</v>
      </c>
      <c r="EM515">
        <f>+VLOOKUP(EK515,Clubes!$A:$O,15,FALSE)</f>
        <v>2</v>
      </c>
      <c r="EN515">
        <f>+VLOOKUP(EK515,Clubes!$A:$M,13,FALSE)</f>
        <v>2</v>
      </c>
      <c r="EO515">
        <f t="shared" si="450"/>
        <v>2</v>
      </c>
      <c r="EP515">
        <f t="shared" si="451"/>
        <v>2</v>
      </c>
      <c r="EQ515">
        <f t="shared" si="452"/>
        <v>-1</v>
      </c>
      <c r="ER515">
        <f t="shared" si="453"/>
        <v>0</v>
      </c>
      <c r="ES515">
        <f t="shared" si="454"/>
        <v>0</v>
      </c>
      <c r="ET515">
        <f t="shared" si="455"/>
        <v>0</v>
      </c>
      <c r="EU515">
        <f t="shared" si="456"/>
        <v>0</v>
      </c>
      <c r="EV515">
        <f t="shared" si="457"/>
        <v>0</v>
      </c>
      <c r="EW515">
        <f t="shared" si="458"/>
        <v>-1</v>
      </c>
      <c r="EX515">
        <f t="shared" si="459"/>
        <v>0</v>
      </c>
      <c r="EY515">
        <f t="shared" si="460"/>
        <v>0</v>
      </c>
      <c r="EZ515">
        <f t="shared" si="461"/>
        <v>0</v>
      </c>
      <c r="FA515">
        <f t="shared" si="462"/>
        <v>0</v>
      </c>
      <c r="FB515">
        <f t="shared" si="463"/>
        <v>0</v>
      </c>
      <c r="FC515">
        <f t="shared" si="464"/>
        <v>2</v>
      </c>
    </row>
    <row r="516" spans="1:159">
      <c r="A516" s="139">
        <v>531</v>
      </c>
      <c r="B516" s="139" t="s">
        <v>435</v>
      </c>
      <c r="C516" s="139">
        <v>7</v>
      </c>
      <c r="D516">
        <v>1</v>
      </c>
      <c r="E516" s="5">
        <v>9</v>
      </c>
      <c r="F516" s="5">
        <v>54</v>
      </c>
      <c r="G516" s="5">
        <v>3</v>
      </c>
      <c r="K516" s="109">
        <f t="shared" si="465"/>
        <v>0</v>
      </c>
      <c r="M516" s="109">
        <f t="shared" si="466"/>
        <v>0</v>
      </c>
      <c r="X516" s="109">
        <f t="shared" si="467"/>
        <v>0</v>
      </c>
      <c r="AI516" s="109">
        <f t="shared" si="468"/>
        <v>0</v>
      </c>
      <c r="AT516" s="109">
        <f t="shared" si="469"/>
        <v>0</v>
      </c>
      <c r="BA516" s="109">
        <f t="shared" si="470"/>
        <v>0</v>
      </c>
      <c r="BB516" s="113"/>
      <c r="BC516" s="113"/>
      <c r="BD516" s="113"/>
      <c r="BE516" s="113"/>
      <c r="BF516" s="113"/>
      <c r="BG516" s="113"/>
      <c r="BH516" s="113"/>
      <c r="BI516" s="113"/>
      <c r="BJ516" s="113"/>
      <c r="BK516" s="113"/>
      <c r="BL516" s="109">
        <f t="shared" si="471"/>
        <v>0</v>
      </c>
      <c r="BW516" s="109">
        <f t="shared" si="472"/>
        <v>0</v>
      </c>
      <c r="BZ516" s="109">
        <f t="shared" si="473"/>
        <v>0</v>
      </c>
      <c r="CA516" s="3"/>
      <c r="CB516" s="3"/>
      <c r="CC516" s="3"/>
      <c r="CD516" s="3"/>
      <c r="CE516" s="109">
        <f t="shared" si="474"/>
        <v>0</v>
      </c>
      <c r="CJ516" s="109">
        <f t="shared" si="475"/>
        <v>0</v>
      </c>
      <c r="CQ516" s="109">
        <f t="shared" si="476"/>
        <v>0</v>
      </c>
      <c r="CV516" s="109">
        <f t="shared" si="477"/>
        <v>0</v>
      </c>
      <c r="DA516" s="109">
        <f t="shared" si="478"/>
        <v>0</v>
      </c>
      <c r="DF516" s="109">
        <f t="shared" si="479"/>
        <v>0</v>
      </c>
      <c r="DK516" s="109">
        <f t="shared" si="480"/>
        <v>0</v>
      </c>
      <c r="DP516" s="109">
        <f t="shared" si="481"/>
        <v>0</v>
      </c>
      <c r="DU516" s="109">
        <f t="shared" si="482"/>
        <v>0</v>
      </c>
      <c r="DZ516" s="109">
        <f t="shared" si="483"/>
        <v>0</v>
      </c>
      <c r="EE516" s="109">
        <f t="shared" si="484"/>
        <v>0</v>
      </c>
      <c r="EF516" s="3"/>
      <c r="EG516" s="3"/>
      <c r="EH516" s="3"/>
      <c r="EI516" s="3"/>
      <c r="EJ516" s="109">
        <f t="shared" si="485"/>
        <v>0</v>
      </c>
      <c r="EK516" s="3">
        <f t="shared" si="486"/>
        <v>709</v>
      </c>
      <c r="EL516" t="str">
        <f>+VLOOKUP(A516,'[1]Listado jugadores VALORES'!$A:$D,4,FALSE)</f>
        <v>Delantero</v>
      </c>
      <c r="EM516">
        <f>+VLOOKUP(EK516,Clubes!$A:$O,15,FALSE)</f>
        <v>2</v>
      </c>
      <c r="EN516">
        <f>+VLOOKUP(EK516,Clubes!$A:$M,13,FALSE)</f>
        <v>2</v>
      </c>
      <c r="EO516">
        <f t="shared" ref="EO516:EO579" si="487">IF(G516=1,2,IF(G516=2,1,0))</f>
        <v>0</v>
      </c>
      <c r="EP516">
        <f t="shared" ref="EP516:EP579" si="488">+IF(H516=0,0,IF(H516&gt;=60,2,IF(H516&lt;60,1)))</f>
        <v>0</v>
      </c>
      <c r="EQ516">
        <f t="shared" ref="EQ516:EQ579" si="489">+IF(K516=0,0,IF(K516=1,-1,-2))</f>
        <v>0</v>
      </c>
      <c r="ER516">
        <f t="shared" ref="ER516:ER579" si="490">IF(AND(M516=1,K516=0),-3,IF(AND(M516=1,K516=1),-3,0))</f>
        <v>0</v>
      </c>
      <c r="ES516">
        <f t="shared" ref="ES516:ES579" si="491">+IF(EL516="Portero",X516*7,IF(EL516="Defensa",X516*6,IF(EL516="Volante",X516*5,IF(EL516="Delantero",X516*4,0))))-CQ516</f>
        <v>0</v>
      </c>
      <c r="ET516">
        <f t="shared" ref="ET516:ET579" si="492">+IF(Y516=2,1,IF(Z516=2,1,IF(AA516=2,1,IF(AB516=2,1,IF(AC516=2,1,0)))))</f>
        <v>0</v>
      </c>
      <c r="EU516">
        <f t="shared" ref="EU516:EU579" si="493">+IF(EL516="Portero",BA516*5,IF(EL516="Defensa",BA516*4,IF(EL516="Volante",BA516*3,IF(EL516="Delantero",BA516*3,0))))</f>
        <v>0</v>
      </c>
      <c r="EV516">
        <f t="shared" ref="EV516:EV579" si="494">+IF(CE516&gt;0,CE516*-2,0)</f>
        <v>0</v>
      </c>
      <c r="EW516">
        <f t="shared" ref="EW516:EW579" si="495">+IF(AND(H516&gt;60,EM516=1,EL516="Portero"),-1,IF(AND(H516&gt;60,EM516=1,EL516="Defensa"),-1,IF(AND(H516&gt;60,EM516=2,EL516="Portero"),-1,IF(AND(H516&gt;60,EM516=2,EL516="Defensa"),-1,IF(AND(H516&gt;60,EM516&gt;2,EL516="Portero"),-2,IF(AND(H516&gt;60,EM516&gt;2,EL516="Defensa"),-2,0))))))</f>
        <v>0</v>
      </c>
      <c r="EX516">
        <f t="shared" ref="EX516:EX579" si="496">+IF(AND(EN516=1,DA516&gt;0,DB516&lt;4),-1,IF(AND(EN516=1,DA516&gt;0,DB516&gt;3),-2,IF(AND(EN516=2,DA516&gt;0,DB516&lt;4),-2,IF(AND(EN516=2,DA516&gt;0,DB516&gt;3),-3,IF(AND(EN516=3,DA516&gt;0,DB516&lt;4),-2,IF(AND(EN516=3,DA516&gt;0,DB516&gt;3),-3,0))))))</f>
        <v>0</v>
      </c>
      <c r="EY516">
        <f t="shared" ref="EY516:EY579" si="497">+IF(OR(EF516=1,EF516=2,EF516=3,EF516=4,EF516=5),4,0)+IF(OR(EG516=1,EG516=2,EG516=3,EG516=4,EG516=5),4,0)</f>
        <v>0</v>
      </c>
      <c r="EZ516">
        <f t="shared" ref="EZ516:EZ579" si="498">+IF(DK516&gt;0,DK516*-1,0)</f>
        <v>0</v>
      </c>
      <c r="FA516">
        <f t="shared" ref="FA516:FA579" si="499">+IF(AND(H516&gt;60,EM516=0,EL516="Portero"),3,IF(AND(H516&gt;60,EM516=0,EL516="Defensa"),2,IF(AND(H516&gt;60,EM516=0,EL516="Volante"),1,0)))</f>
        <v>0</v>
      </c>
      <c r="FB516">
        <f t="shared" ref="FB516:FB579" si="500">IF(AND(H516&gt;=60,EN516=1,D516=1),1,IF(AND(H516&gt;=60,EN516=1,D516=2),2,IF(AND(H516&gt;=60,EN516=3,D516=2),-1,IF(AND(H516&gt;=60,EN516=3,D516=1),-2,IF(AND(H516&lt;60,EN516=1,D516=1,X516&gt;0),1,IF(AND(H516&lt;60,EN516=1,D516=2,X516&gt;0),2,0))))))</f>
        <v>0</v>
      </c>
      <c r="FC516">
        <f t="shared" ref="FC516:FC579" si="501">SUM(EO516:FB516)</f>
        <v>0</v>
      </c>
    </row>
    <row r="517" spans="1:159">
      <c r="A517" s="139">
        <v>550</v>
      </c>
      <c r="B517" s="139" t="s">
        <v>436</v>
      </c>
      <c r="C517" s="139">
        <v>7</v>
      </c>
      <c r="D517">
        <v>1</v>
      </c>
      <c r="E517" s="5">
        <v>9</v>
      </c>
      <c r="F517" s="5">
        <v>54</v>
      </c>
      <c r="G517" s="5">
        <v>1</v>
      </c>
      <c r="H517" s="5">
        <v>90</v>
      </c>
      <c r="K517" s="109">
        <f t="shared" si="465"/>
        <v>0</v>
      </c>
      <c r="M517" s="109">
        <f t="shared" si="466"/>
        <v>0</v>
      </c>
      <c r="X517" s="109">
        <f t="shared" si="467"/>
        <v>0</v>
      </c>
      <c r="AI517" s="109">
        <f t="shared" si="468"/>
        <v>0</v>
      </c>
      <c r="AT517" s="109">
        <f t="shared" si="469"/>
        <v>0</v>
      </c>
      <c r="BA517" s="109">
        <f t="shared" si="470"/>
        <v>0</v>
      </c>
      <c r="BB517" s="113"/>
      <c r="BC517" s="113"/>
      <c r="BD517" s="113"/>
      <c r="BE517" s="113"/>
      <c r="BF517" s="113"/>
      <c r="BG517" s="113"/>
      <c r="BH517" s="113"/>
      <c r="BI517" s="113"/>
      <c r="BJ517" s="113"/>
      <c r="BK517" s="113"/>
      <c r="BL517" s="109">
        <f t="shared" si="471"/>
        <v>0</v>
      </c>
      <c r="BW517" s="109">
        <f t="shared" si="472"/>
        <v>0</v>
      </c>
      <c r="BZ517" s="109">
        <f t="shared" si="473"/>
        <v>0</v>
      </c>
      <c r="CA517" s="3"/>
      <c r="CB517" s="3"/>
      <c r="CC517" s="3"/>
      <c r="CD517" s="3"/>
      <c r="CE517" s="109">
        <f t="shared" si="474"/>
        <v>0</v>
      </c>
      <c r="CJ517" s="109">
        <f t="shared" si="475"/>
        <v>0</v>
      </c>
      <c r="CQ517" s="109">
        <f t="shared" si="476"/>
        <v>0</v>
      </c>
      <c r="CV517" s="109">
        <f t="shared" si="477"/>
        <v>0</v>
      </c>
      <c r="DA517" s="109">
        <f t="shared" si="478"/>
        <v>0</v>
      </c>
      <c r="DF517" s="109">
        <f t="shared" si="479"/>
        <v>0</v>
      </c>
      <c r="DK517" s="109">
        <f t="shared" si="480"/>
        <v>0</v>
      </c>
      <c r="DP517" s="109">
        <f t="shared" si="481"/>
        <v>0</v>
      </c>
      <c r="DU517" s="109">
        <f t="shared" si="482"/>
        <v>0</v>
      </c>
      <c r="DZ517" s="109">
        <f t="shared" si="483"/>
        <v>0</v>
      </c>
      <c r="EE517" s="109">
        <f t="shared" si="484"/>
        <v>0</v>
      </c>
      <c r="EF517" s="3"/>
      <c r="EG517" s="3"/>
      <c r="EH517" s="3"/>
      <c r="EI517" s="3"/>
      <c r="EJ517" s="109">
        <f t="shared" si="485"/>
        <v>0</v>
      </c>
      <c r="EK517" s="3">
        <f t="shared" si="486"/>
        <v>709</v>
      </c>
      <c r="EL517" t="str">
        <f>+VLOOKUP(A517,'[1]Listado jugadores VALORES'!$A:$D,4,FALSE)</f>
        <v>Defensa</v>
      </c>
      <c r="EM517">
        <f>+VLOOKUP(EK517,Clubes!$A:$O,15,FALSE)</f>
        <v>2</v>
      </c>
      <c r="EN517">
        <f>+VLOOKUP(EK517,Clubes!$A:$M,13,FALSE)</f>
        <v>2</v>
      </c>
      <c r="EO517">
        <f t="shared" si="487"/>
        <v>2</v>
      </c>
      <c r="EP517">
        <f t="shared" si="488"/>
        <v>2</v>
      </c>
      <c r="EQ517">
        <f t="shared" si="489"/>
        <v>0</v>
      </c>
      <c r="ER517">
        <f t="shared" si="490"/>
        <v>0</v>
      </c>
      <c r="ES517">
        <f t="shared" si="491"/>
        <v>0</v>
      </c>
      <c r="ET517">
        <f t="shared" si="492"/>
        <v>0</v>
      </c>
      <c r="EU517">
        <f t="shared" si="493"/>
        <v>0</v>
      </c>
      <c r="EV517">
        <f t="shared" si="494"/>
        <v>0</v>
      </c>
      <c r="EW517">
        <f t="shared" si="495"/>
        <v>-1</v>
      </c>
      <c r="EX517">
        <f t="shared" si="496"/>
        <v>0</v>
      </c>
      <c r="EY517">
        <f t="shared" si="497"/>
        <v>0</v>
      </c>
      <c r="EZ517">
        <f t="shared" si="498"/>
        <v>0</v>
      </c>
      <c r="FA517">
        <f t="shared" si="499"/>
        <v>0</v>
      </c>
      <c r="FB517">
        <f t="shared" si="500"/>
        <v>0</v>
      </c>
      <c r="FC517">
        <f t="shared" si="501"/>
        <v>3</v>
      </c>
    </row>
    <row r="518" spans="1:159">
      <c r="A518" s="162">
        <v>1991</v>
      </c>
      <c r="B518" t="s">
        <v>626</v>
      </c>
      <c r="C518" s="139">
        <v>7</v>
      </c>
      <c r="D518">
        <v>1</v>
      </c>
      <c r="E518" s="5">
        <v>9</v>
      </c>
      <c r="F518" s="5">
        <v>54</v>
      </c>
      <c r="G518" s="5">
        <v>2</v>
      </c>
      <c r="H518" s="5">
        <f>90-65</f>
        <v>25</v>
      </c>
      <c r="K518" s="109">
        <f t="shared" si="465"/>
        <v>0</v>
      </c>
      <c r="M518" s="109">
        <f t="shared" si="466"/>
        <v>0</v>
      </c>
      <c r="X518" s="109">
        <f t="shared" si="467"/>
        <v>0</v>
      </c>
      <c r="AI518" s="109">
        <f t="shared" si="468"/>
        <v>0</v>
      </c>
      <c r="AT518" s="109">
        <f t="shared" si="469"/>
        <v>0</v>
      </c>
      <c r="BA518" s="109">
        <f t="shared" si="470"/>
        <v>0</v>
      </c>
      <c r="BB518" s="113"/>
      <c r="BC518" s="113"/>
      <c r="BD518" s="113"/>
      <c r="BE518" s="113"/>
      <c r="BF518" s="113"/>
      <c r="BG518" s="113"/>
      <c r="BH518" s="113"/>
      <c r="BI518" s="113"/>
      <c r="BJ518" s="113"/>
      <c r="BK518" s="113"/>
      <c r="BL518" s="109">
        <f t="shared" si="471"/>
        <v>0</v>
      </c>
      <c r="BW518" s="109">
        <f t="shared" si="472"/>
        <v>0</v>
      </c>
      <c r="BZ518" s="109">
        <f t="shared" si="473"/>
        <v>0</v>
      </c>
      <c r="CA518" s="3"/>
      <c r="CB518" s="3"/>
      <c r="CC518" s="3"/>
      <c r="CD518" s="3"/>
      <c r="CE518" s="109">
        <f t="shared" si="474"/>
        <v>0</v>
      </c>
      <c r="CJ518" s="109">
        <f t="shared" si="475"/>
        <v>0</v>
      </c>
      <c r="CQ518" s="109">
        <f t="shared" si="476"/>
        <v>0</v>
      </c>
      <c r="CV518" s="109">
        <f t="shared" si="477"/>
        <v>0</v>
      </c>
      <c r="DA518" s="109">
        <f t="shared" si="478"/>
        <v>0</v>
      </c>
      <c r="DF518" s="109">
        <f t="shared" si="479"/>
        <v>0</v>
      </c>
      <c r="DK518" s="109">
        <f t="shared" si="480"/>
        <v>0</v>
      </c>
      <c r="DP518" s="109">
        <f t="shared" si="481"/>
        <v>0</v>
      </c>
      <c r="DU518" s="109">
        <f t="shared" si="482"/>
        <v>0</v>
      </c>
      <c r="DZ518" s="109">
        <f t="shared" si="483"/>
        <v>0</v>
      </c>
      <c r="EE518" s="109">
        <f t="shared" si="484"/>
        <v>0</v>
      </c>
      <c r="EF518" s="3"/>
      <c r="EG518" s="3"/>
      <c r="EH518" s="3"/>
      <c r="EI518" s="3"/>
      <c r="EJ518" s="109">
        <f t="shared" si="485"/>
        <v>0</v>
      </c>
      <c r="EK518" s="3">
        <f t="shared" si="486"/>
        <v>709</v>
      </c>
      <c r="EL518" t="str">
        <f>+VLOOKUP(A518,'[1]Listado jugadores VALORES'!$A:$D,4,FALSE)</f>
        <v>Delantero</v>
      </c>
      <c r="EM518">
        <f>+VLOOKUP(EK518,Clubes!$A:$O,15,FALSE)</f>
        <v>2</v>
      </c>
      <c r="EN518">
        <f>+VLOOKUP(EK518,Clubes!$A:$M,13,FALSE)</f>
        <v>2</v>
      </c>
      <c r="EO518">
        <f t="shared" si="487"/>
        <v>1</v>
      </c>
      <c r="EP518">
        <f t="shared" si="488"/>
        <v>1</v>
      </c>
      <c r="EQ518">
        <f t="shared" si="489"/>
        <v>0</v>
      </c>
      <c r="ER518">
        <f t="shared" si="490"/>
        <v>0</v>
      </c>
      <c r="ES518">
        <f t="shared" si="491"/>
        <v>0</v>
      </c>
      <c r="ET518">
        <f t="shared" si="492"/>
        <v>0</v>
      </c>
      <c r="EU518">
        <f t="shared" si="493"/>
        <v>0</v>
      </c>
      <c r="EV518">
        <f t="shared" si="494"/>
        <v>0</v>
      </c>
      <c r="EW518">
        <f t="shared" si="495"/>
        <v>0</v>
      </c>
      <c r="EX518">
        <f t="shared" si="496"/>
        <v>0</v>
      </c>
      <c r="EY518">
        <f t="shared" si="497"/>
        <v>0</v>
      </c>
      <c r="EZ518">
        <f t="shared" si="498"/>
        <v>0</v>
      </c>
      <c r="FA518">
        <f t="shared" si="499"/>
        <v>0</v>
      </c>
      <c r="FB518">
        <f t="shared" si="500"/>
        <v>0</v>
      </c>
      <c r="FC518">
        <f t="shared" si="501"/>
        <v>2</v>
      </c>
    </row>
    <row r="519" spans="1:159">
      <c r="A519" s="145">
        <v>589</v>
      </c>
      <c r="B519" t="s">
        <v>437</v>
      </c>
      <c r="C519" s="139">
        <v>7</v>
      </c>
      <c r="D519">
        <v>1</v>
      </c>
      <c r="E519" s="5">
        <v>9</v>
      </c>
      <c r="F519" s="5">
        <v>54</v>
      </c>
      <c r="G519" s="5">
        <v>1</v>
      </c>
      <c r="H519" s="5">
        <v>90</v>
      </c>
      <c r="I519" s="4">
        <f>45+34</f>
        <v>79</v>
      </c>
      <c r="K519" s="109">
        <f t="shared" si="465"/>
        <v>1</v>
      </c>
      <c r="M519" s="109">
        <f t="shared" si="466"/>
        <v>0</v>
      </c>
      <c r="X519" s="109">
        <f t="shared" si="467"/>
        <v>0</v>
      </c>
      <c r="AI519" s="109">
        <f t="shared" si="468"/>
        <v>0</v>
      </c>
      <c r="AT519" s="109">
        <f t="shared" si="469"/>
        <v>0</v>
      </c>
      <c r="BA519" s="109">
        <f t="shared" si="470"/>
        <v>0</v>
      </c>
      <c r="BB519" s="113"/>
      <c r="BC519" s="113"/>
      <c r="BD519" s="113"/>
      <c r="BE519" s="113"/>
      <c r="BF519" s="113"/>
      <c r="BG519" s="113"/>
      <c r="BH519" s="113"/>
      <c r="BI519" s="113"/>
      <c r="BJ519" s="113"/>
      <c r="BK519" s="113"/>
      <c r="BL519" s="109">
        <f t="shared" si="471"/>
        <v>0</v>
      </c>
      <c r="BW519" s="109">
        <f t="shared" si="472"/>
        <v>0</v>
      </c>
      <c r="BZ519" s="109">
        <f t="shared" si="473"/>
        <v>0</v>
      </c>
      <c r="CA519" s="3"/>
      <c r="CB519" s="3"/>
      <c r="CC519" s="3"/>
      <c r="CD519" s="3"/>
      <c r="CE519" s="109">
        <f t="shared" si="474"/>
        <v>0</v>
      </c>
      <c r="CJ519" s="109">
        <f t="shared" si="475"/>
        <v>0</v>
      </c>
      <c r="CQ519" s="109">
        <f t="shared" si="476"/>
        <v>0</v>
      </c>
      <c r="CV519" s="109">
        <f t="shared" si="477"/>
        <v>0</v>
      </c>
      <c r="DA519" s="109">
        <f t="shared" si="478"/>
        <v>0</v>
      </c>
      <c r="DF519" s="109">
        <f t="shared" si="479"/>
        <v>0</v>
      </c>
      <c r="DK519" s="109">
        <f t="shared" si="480"/>
        <v>0</v>
      </c>
      <c r="DP519" s="109">
        <f t="shared" si="481"/>
        <v>0</v>
      </c>
      <c r="DU519" s="109">
        <f t="shared" si="482"/>
        <v>0</v>
      </c>
      <c r="DZ519" s="109">
        <f t="shared" si="483"/>
        <v>0</v>
      </c>
      <c r="EE519" s="109">
        <f t="shared" si="484"/>
        <v>0</v>
      </c>
      <c r="EF519" s="3"/>
      <c r="EG519" s="3"/>
      <c r="EH519" s="3"/>
      <c r="EI519" s="3"/>
      <c r="EJ519" s="109">
        <f t="shared" si="485"/>
        <v>0</v>
      </c>
      <c r="EK519" s="3">
        <f t="shared" si="486"/>
        <v>709</v>
      </c>
      <c r="EL519" t="str">
        <f>+VLOOKUP(A519,'[1]Listado jugadores VALORES'!$A:$D,4,FALSE)</f>
        <v>Defensa</v>
      </c>
      <c r="EM519">
        <f>+VLOOKUP(EK519,Clubes!$A:$O,15,FALSE)</f>
        <v>2</v>
      </c>
      <c r="EN519">
        <f>+VLOOKUP(EK519,Clubes!$A:$M,13,FALSE)</f>
        <v>2</v>
      </c>
      <c r="EO519">
        <f t="shared" si="487"/>
        <v>2</v>
      </c>
      <c r="EP519">
        <f t="shared" si="488"/>
        <v>2</v>
      </c>
      <c r="EQ519">
        <f t="shared" si="489"/>
        <v>-1</v>
      </c>
      <c r="ER519">
        <f t="shared" si="490"/>
        <v>0</v>
      </c>
      <c r="ES519">
        <f t="shared" si="491"/>
        <v>0</v>
      </c>
      <c r="ET519">
        <f t="shared" si="492"/>
        <v>0</v>
      </c>
      <c r="EU519">
        <f t="shared" si="493"/>
        <v>0</v>
      </c>
      <c r="EV519">
        <f t="shared" si="494"/>
        <v>0</v>
      </c>
      <c r="EW519">
        <f t="shared" si="495"/>
        <v>-1</v>
      </c>
      <c r="EX519">
        <f t="shared" si="496"/>
        <v>0</v>
      </c>
      <c r="EY519">
        <f t="shared" si="497"/>
        <v>0</v>
      </c>
      <c r="EZ519">
        <f t="shared" si="498"/>
        <v>0</v>
      </c>
      <c r="FA519">
        <f t="shared" si="499"/>
        <v>0</v>
      </c>
      <c r="FB519">
        <f t="shared" si="500"/>
        <v>0</v>
      </c>
      <c r="FC519">
        <f t="shared" si="501"/>
        <v>2</v>
      </c>
    </row>
    <row r="520" spans="1:159">
      <c r="A520" s="139">
        <v>598</v>
      </c>
      <c r="B520" s="139" t="s">
        <v>438</v>
      </c>
      <c r="C520" s="139">
        <v>7</v>
      </c>
      <c r="D520">
        <v>1</v>
      </c>
      <c r="E520" s="5">
        <v>9</v>
      </c>
      <c r="F520" s="5">
        <v>54</v>
      </c>
      <c r="G520" s="5">
        <v>1</v>
      </c>
      <c r="H520" s="5">
        <v>90</v>
      </c>
      <c r="K520" s="109">
        <f t="shared" si="465"/>
        <v>0</v>
      </c>
      <c r="M520" s="109">
        <f t="shared" si="466"/>
        <v>0</v>
      </c>
      <c r="X520" s="109">
        <f t="shared" si="467"/>
        <v>0</v>
      </c>
      <c r="AI520" s="109">
        <f t="shared" si="468"/>
        <v>0</v>
      </c>
      <c r="AT520" s="109">
        <f t="shared" si="469"/>
        <v>0</v>
      </c>
      <c r="BA520" s="109">
        <f t="shared" si="470"/>
        <v>0</v>
      </c>
      <c r="BB520" s="113"/>
      <c r="BC520" s="113"/>
      <c r="BD520" s="113"/>
      <c r="BE520" s="113"/>
      <c r="BF520" s="113"/>
      <c r="BG520" s="113"/>
      <c r="BH520" s="113"/>
      <c r="BI520" s="113"/>
      <c r="BJ520" s="113"/>
      <c r="BK520" s="113"/>
      <c r="BL520" s="109">
        <f t="shared" si="471"/>
        <v>0</v>
      </c>
      <c r="BW520" s="109">
        <f t="shared" si="472"/>
        <v>0</v>
      </c>
      <c r="BZ520" s="109">
        <f t="shared" si="473"/>
        <v>0</v>
      </c>
      <c r="CA520" s="3"/>
      <c r="CB520" s="3"/>
      <c r="CC520" s="3"/>
      <c r="CD520" s="3"/>
      <c r="CE520" s="109">
        <f t="shared" si="474"/>
        <v>0</v>
      </c>
      <c r="CJ520" s="109">
        <f t="shared" si="475"/>
        <v>0</v>
      </c>
      <c r="CQ520" s="109">
        <f t="shared" si="476"/>
        <v>0</v>
      </c>
      <c r="CV520" s="109">
        <f t="shared" si="477"/>
        <v>0</v>
      </c>
      <c r="DA520" s="109">
        <f t="shared" si="478"/>
        <v>0</v>
      </c>
      <c r="DF520" s="109">
        <f t="shared" si="479"/>
        <v>0</v>
      </c>
      <c r="DK520" s="109">
        <f t="shared" si="480"/>
        <v>0</v>
      </c>
      <c r="DP520" s="109">
        <f t="shared" si="481"/>
        <v>0</v>
      </c>
      <c r="DU520" s="109">
        <f t="shared" si="482"/>
        <v>0</v>
      </c>
      <c r="DZ520" s="109">
        <f t="shared" si="483"/>
        <v>0</v>
      </c>
      <c r="EE520" s="109">
        <f t="shared" si="484"/>
        <v>0</v>
      </c>
      <c r="EF520" s="3"/>
      <c r="EG520" s="3"/>
      <c r="EH520" s="3"/>
      <c r="EI520" s="3"/>
      <c r="EJ520" s="109">
        <f t="shared" si="485"/>
        <v>0</v>
      </c>
      <c r="EK520" s="3">
        <f t="shared" si="486"/>
        <v>709</v>
      </c>
      <c r="EL520" t="str">
        <f>+VLOOKUP(A520,'[1]Listado jugadores VALORES'!$A:$D,4,FALSE)</f>
        <v>Portero</v>
      </c>
      <c r="EM520">
        <f>+VLOOKUP(EK520,Clubes!$A:$O,15,FALSE)</f>
        <v>2</v>
      </c>
      <c r="EN520">
        <f>+VLOOKUP(EK520,Clubes!$A:$M,13,FALSE)</f>
        <v>2</v>
      </c>
      <c r="EO520">
        <f t="shared" si="487"/>
        <v>2</v>
      </c>
      <c r="EP520">
        <f t="shared" si="488"/>
        <v>2</v>
      </c>
      <c r="EQ520">
        <f t="shared" si="489"/>
        <v>0</v>
      </c>
      <c r="ER520">
        <f t="shared" si="490"/>
        <v>0</v>
      </c>
      <c r="ES520">
        <f t="shared" si="491"/>
        <v>0</v>
      </c>
      <c r="ET520">
        <f t="shared" si="492"/>
        <v>0</v>
      </c>
      <c r="EU520">
        <f t="shared" si="493"/>
        <v>0</v>
      </c>
      <c r="EV520">
        <f t="shared" si="494"/>
        <v>0</v>
      </c>
      <c r="EW520">
        <f t="shared" si="495"/>
        <v>-1</v>
      </c>
      <c r="EX520">
        <f t="shared" si="496"/>
        <v>0</v>
      </c>
      <c r="EY520">
        <f t="shared" si="497"/>
        <v>0</v>
      </c>
      <c r="EZ520">
        <f t="shared" si="498"/>
        <v>0</v>
      </c>
      <c r="FA520">
        <f t="shared" si="499"/>
        <v>0</v>
      </c>
      <c r="FB520">
        <f t="shared" si="500"/>
        <v>0</v>
      </c>
      <c r="FC520">
        <f t="shared" si="501"/>
        <v>3</v>
      </c>
    </row>
    <row r="521" spans="1:159">
      <c r="A521">
        <v>2007</v>
      </c>
      <c r="B521" t="s">
        <v>439</v>
      </c>
      <c r="C521" s="139">
        <v>7</v>
      </c>
      <c r="D521">
        <v>1</v>
      </c>
      <c r="E521" s="5">
        <v>9</v>
      </c>
      <c r="F521" s="5">
        <v>54</v>
      </c>
      <c r="G521" s="5">
        <v>3</v>
      </c>
      <c r="K521" s="109">
        <f t="shared" si="465"/>
        <v>0</v>
      </c>
      <c r="M521" s="109">
        <f t="shared" si="466"/>
        <v>0</v>
      </c>
      <c r="X521" s="109">
        <f t="shared" si="467"/>
        <v>0</v>
      </c>
      <c r="AI521" s="109">
        <f t="shared" si="468"/>
        <v>0</v>
      </c>
      <c r="AT521" s="109">
        <f t="shared" si="469"/>
        <v>0</v>
      </c>
      <c r="BA521" s="109">
        <f t="shared" si="470"/>
        <v>0</v>
      </c>
      <c r="BB521" s="113"/>
      <c r="BC521" s="113"/>
      <c r="BD521" s="113"/>
      <c r="BE521" s="113"/>
      <c r="BF521" s="113"/>
      <c r="BG521" s="113"/>
      <c r="BH521" s="113"/>
      <c r="BI521" s="113"/>
      <c r="BJ521" s="113"/>
      <c r="BK521" s="113"/>
      <c r="BL521" s="109">
        <f t="shared" si="471"/>
        <v>0</v>
      </c>
      <c r="BW521" s="109">
        <f t="shared" si="472"/>
        <v>0</v>
      </c>
      <c r="BZ521" s="109">
        <f t="shared" si="473"/>
        <v>0</v>
      </c>
      <c r="CA521" s="3"/>
      <c r="CB521" s="3"/>
      <c r="CC521" s="3"/>
      <c r="CD521" s="3"/>
      <c r="CE521" s="109">
        <f t="shared" si="474"/>
        <v>0</v>
      </c>
      <c r="CJ521" s="109">
        <f t="shared" si="475"/>
        <v>0</v>
      </c>
      <c r="CQ521" s="109">
        <f t="shared" si="476"/>
        <v>0</v>
      </c>
      <c r="CV521" s="109">
        <f t="shared" si="477"/>
        <v>0</v>
      </c>
      <c r="DA521" s="109">
        <f t="shared" si="478"/>
        <v>0</v>
      </c>
      <c r="DF521" s="109">
        <f t="shared" si="479"/>
        <v>0</v>
      </c>
      <c r="DK521" s="109">
        <f t="shared" si="480"/>
        <v>0</v>
      </c>
      <c r="DP521" s="109">
        <f t="shared" si="481"/>
        <v>0</v>
      </c>
      <c r="DU521" s="109">
        <f t="shared" si="482"/>
        <v>0</v>
      </c>
      <c r="DZ521" s="109">
        <f t="shared" si="483"/>
        <v>0</v>
      </c>
      <c r="EE521" s="109">
        <f t="shared" si="484"/>
        <v>0</v>
      </c>
      <c r="EF521" s="3"/>
      <c r="EG521" s="3"/>
      <c r="EH521" s="3"/>
      <c r="EI521" s="3"/>
      <c r="EJ521" s="109">
        <f t="shared" si="485"/>
        <v>0</v>
      </c>
      <c r="EK521" s="3">
        <f t="shared" si="486"/>
        <v>709</v>
      </c>
      <c r="EL521" t="str">
        <f>+VLOOKUP(A521,'[1]Listado jugadores VALORES'!$A:$D,4,FALSE)</f>
        <v>Volante</v>
      </c>
      <c r="EM521">
        <f>+VLOOKUP(EK521,Clubes!$A:$O,15,FALSE)</f>
        <v>2</v>
      </c>
      <c r="EN521">
        <f>+VLOOKUP(EK521,Clubes!$A:$M,13,FALSE)</f>
        <v>2</v>
      </c>
      <c r="EO521">
        <f t="shared" si="487"/>
        <v>0</v>
      </c>
      <c r="EP521">
        <f t="shared" si="488"/>
        <v>0</v>
      </c>
      <c r="EQ521">
        <f t="shared" si="489"/>
        <v>0</v>
      </c>
      <c r="ER521">
        <f t="shared" si="490"/>
        <v>0</v>
      </c>
      <c r="ES521">
        <f t="shared" si="491"/>
        <v>0</v>
      </c>
      <c r="ET521">
        <f t="shared" si="492"/>
        <v>0</v>
      </c>
      <c r="EU521">
        <f t="shared" si="493"/>
        <v>0</v>
      </c>
      <c r="EV521">
        <f t="shared" si="494"/>
        <v>0</v>
      </c>
      <c r="EW521">
        <f t="shared" si="495"/>
        <v>0</v>
      </c>
      <c r="EX521">
        <f t="shared" si="496"/>
        <v>0</v>
      </c>
      <c r="EY521">
        <f t="shared" si="497"/>
        <v>0</v>
      </c>
      <c r="EZ521">
        <f t="shared" si="498"/>
        <v>0</v>
      </c>
      <c r="FA521">
        <f t="shared" si="499"/>
        <v>0</v>
      </c>
      <c r="FB521">
        <f t="shared" si="500"/>
        <v>0</v>
      </c>
      <c r="FC521">
        <f t="shared" si="501"/>
        <v>0</v>
      </c>
    </row>
    <row r="522" spans="1:159">
      <c r="A522" s="139">
        <v>742</v>
      </c>
      <c r="B522" s="139" t="s">
        <v>440</v>
      </c>
      <c r="C522" s="139">
        <v>7</v>
      </c>
      <c r="D522">
        <v>1</v>
      </c>
      <c r="E522" s="5">
        <v>9</v>
      </c>
      <c r="F522" s="5">
        <v>54</v>
      </c>
      <c r="G522" s="5">
        <v>1</v>
      </c>
      <c r="H522" s="5">
        <v>90</v>
      </c>
      <c r="K522" s="109">
        <f t="shared" si="465"/>
        <v>0</v>
      </c>
      <c r="M522" s="109">
        <f t="shared" si="466"/>
        <v>0</v>
      </c>
      <c r="X522" s="109">
        <f t="shared" si="467"/>
        <v>0</v>
      </c>
      <c r="AI522" s="109">
        <f t="shared" si="468"/>
        <v>0</v>
      </c>
      <c r="AT522" s="109">
        <f t="shared" si="469"/>
        <v>0</v>
      </c>
      <c r="BA522" s="109">
        <f t="shared" si="470"/>
        <v>0</v>
      </c>
      <c r="BB522" s="113"/>
      <c r="BC522" s="113"/>
      <c r="BD522" s="113"/>
      <c r="BE522" s="113"/>
      <c r="BF522" s="113"/>
      <c r="BG522" s="113"/>
      <c r="BH522" s="113"/>
      <c r="BI522" s="113"/>
      <c r="BJ522" s="113"/>
      <c r="BK522" s="113"/>
      <c r="BL522" s="109">
        <f t="shared" si="471"/>
        <v>0</v>
      </c>
      <c r="BW522" s="109">
        <f t="shared" si="472"/>
        <v>0</v>
      </c>
      <c r="BZ522" s="109">
        <f t="shared" si="473"/>
        <v>0</v>
      </c>
      <c r="CA522" s="3"/>
      <c r="CB522" s="3"/>
      <c r="CC522" s="3"/>
      <c r="CD522" s="3"/>
      <c r="CE522" s="109">
        <f t="shared" si="474"/>
        <v>0</v>
      </c>
      <c r="CJ522" s="109">
        <f t="shared" si="475"/>
        <v>0</v>
      </c>
      <c r="CQ522" s="109">
        <f t="shared" si="476"/>
        <v>0</v>
      </c>
      <c r="CV522" s="109">
        <f t="shared" si="477"/>
        <v>0</v>
      </c>
      <c r="DA522" s="109">
        <f t="shared" si="478"/>
        <v>0</v>
      </c>
      <c r="DF522" s="109">
        <f t="shared" si="479"/>
        <v>0</v>
      </c>
      <c r="DK522" s="109">
        <f t="shared" si="480"/>
        <v>0</v>
      </c>
      <c r="DP522" s="109">
        <f t="shared" si="481"/>
        <v>0</v>
      </c>
      <c r="DU522" s="109">
        <f t="shared" si="482"/>
        <v>0</v>
      </c>
      <c r="DZ522" s="109">
        <f t="shared" si="483"/>
        <v>0</v>
      </c>
      <c r="EE522" s="109">
        <f t="shared" si="484"/>
        <v>0</v>
      </c>
      <c r="EF522" s="3"/>
      <c r="EG522" s="3"/>
      <c r="EH522" s="3"/>
      <c r="EI522" s="3"/>
      <c r="EJ522" s="109">
        <f t="shared" si="485"/>
        <v>0</v>
      </c>
      <c r="EK522" s="3">
        <f t="shared" si="486"/>
        <v>709</v>
      </c>
      <c r="EL522" t="str">
        <f>+VLOOKUP(A522,'[1]Listado jugadores VALORES'!$A:$D,4,FALSE)</f>
        <v>Volante</v>
      </c>
      <c r="EM522">
        <f>+VLOOKUP(EK522,Clubes!$A:$O,15,FALSE)</f>
        <v>2</v>
      </c>
      <c r="EN522">
        <f>+VLOOKUP(EK522,Clubes!$A:$M,13,FALSE)</f>
        <v>2</v>
      </c>
      <c r="EO522">
        <f t="shared" si="487"/>
        <v>2</v>
      </c>
      <c r="EP522">
        <f t="shared" si="488"/>
        <v>2</v>
      </c>
      <c r="EQ522">
        <f t="shared" si="489"/>
        <v>0</v>
      </c>
      <c r="ER522">
        <f t="shared" si="490"/>
        <v>0</v>
      </c>
      <c r="ES522">
        <f t="shared" si="491"/>
        <v>0</v>
      </c>
      <c r="ET522">
        <f t="shared" si="492"/>
        <v>0</v>
      </c>
      <c r="EU522">
        <f t="shared" si="493"/>
        <v>0</v>
      </c>
      <c r="EV522">
        <f t="shared" si="494"/>
        <v>0</v>
      </c>
      <c r="EW522">
        <f t="shared" si="495"/>
        <v>0</v>
      </c>
      <c r="EX522">
        <f t="shared" si="496"/>
        <v>0</v>
      </c>
      <c r="EY522">
        <f t="shared" si="497"/>
        <v>0</v>
      </c>
      <c r="EZ522">
        <f t="shared" si="498"/>
        <v>0</v>
      </c>
      <c r="FA522">
        <f t="shared" si="499"/>
        <v>0</v>
      </c>
      <c r="FB522">
        <f t="shared" si="500"/>
        <v>0</v>
      </c>
      <c r="FC522">
        <f t="shared" si="501"/>
        <v>4</v>
      </c>
    </row>
    <row r="523" spans="1:159">
      <c r="A523" s="139">
        <v>1849</v>
      </c>
      <c r="B523" s="139" t="s">
        <v>441</v>
      </c>
      <c r="C523" s="139">
        <v>7</v>
      </c>
      <c r="D523">
        <v>1</v>
      </c>
      <c r="E523" s="5">
        <v>9</v>
      </c>
      <c r="F523" s="5">
        <v>54</v>
      </c>
      <c r="G523" s="5">
        <v>1</v>
      </c>
      <c r="H523" s="5">
        <f>45+17</f>
        <v>62</v>
      </c>
      <c r="I523" s="4">
        <v>32</v>
      </c>
      <c r="K523" s="109">
        <f t="shared" si="465"/>
        <v>1</v>
      </c>
      <c r="M523" s="109">
        <f t="shared" si="466"/>
        <v>0</v>
      </c>
      <c r="X523" s="109">
        <f t="shared" si="467"/>
        <v>0</v>
      </c>
      <c r="AI523" s="109">
        <f t="shared" si="468"/>
        <v>0</v>
      </c>
      <c r="AT523" s="109">
        <f t="shared" si="469"/>
        <v>0</v>
      </c>
      <c r="BA523" s="109">
        <f t="shared" si="470"/>
        <v>0</v>
      </c>
      <c r="BB523" s="113"/>
      <c r="BC523" s="113"/>
      <c r="BD523" s="113"/>
      <c r="BE523" s="113"/>
      <c r="BF523" s="113"/>
      <c r="BG523" s="113"/>
      <c r="BH523" s="113"/>
      <c r="BI523" s="113"/>
      <c r="BJ523" s="113"/>
      <c r="BK523" s="113"/>
      <c r="BL523" s="109">
        <f t="shared" si="471"/>
        <v>0</v>
      </c>
      <c r="BW523" s="109">
        <f t="shared" si="472"/>
        <v>0</v>
      </c>
      <c r="BZ523" s="109">
        <f t="shared" si="473"/>
        <v>0</v>
      </c>
      <c r="CA523" s="3"/>
      <c r="CB523" s="3"/>
      <c r="CC523" s="3"/>
      <c r="CD523" s="3"/>
      <c r="CE523" s="109">
        <f t="shared" si="474"/>
        <v>0</v>
      </c>
      <c r="CJ523" s="109">
        <f t="shared" si="475"/>
        <v>0</v>
      </c>
      <c r="CQ523" s="109">
        <f t="shared" si="476"/>
        <v>0</v>
      </c>
      <c r="CV523" s="109">
        <f t="shared" si="477"/>
        <v>0</v>
      </c>
      <c r="DA523" s="109">
        <f t="shared" si="478"/>
        <v>0</v>
      </c>
      <c r="DF523" s="109">
        <f t="shared" si="479"/>
        <v>0</v>
      </c>
      <c r="DK523" s="109">
        <f t="shared" si="480"/>
        <v>0</v>
      </c>
      <c r="DP523" s="109">
        <f t="shared" si="481"/>
        <v>0</v>
      </c>
      <c r="DU523" s="109">
        <f t="shared" si="482"/>
        <v>0</v>
      </c>
      <c r="DZ523" s="109">
        <f t="shared" si="483"/>
        <v>0</v>
      </c>
      <c r="EE523" s="109">
        <f t="shared" si="484"/>
        <v>0</v>
      </c>
      <c r="EF523" s="3"/>
      <c r="EG523" s="3"/>
      <c r="EH523" s="3"/>
      <c r="EI523" s="3"/>
      <c r="EJ523" s="109">
        <f t="shared" si="485"/>
        <v>0</v>
      </c>
      <c r="EK523" s="3">
        <f t="shared" si="486"/>
        <v>709</v>
      </c>
      <c r="EL523" t="str">
        <f>+VLOOKUP(A523,'[1]Listado jugadores VALORES'!$A:$D,4,FALSE)</f>
        <v>Delantero</v>
      </c>
      <c r="EM523">
        <f>+VLOOKUP(EK523,Clubes!$A:$O,15,FALSE)</f>
        <v>2</v>
      </c>
      <c r="EN523">
        <f>+VLOOKUP(EK523,Clubes!$A:$M,13,FALSE)</f>
        <v>2</v>
      </c>
      <c r="EO523">
        <f t="shared" si="487"/>
        <v>2</v>
      </c>
      <c r="EP523">
        <f t="shared" si="488"/>
        <v>2</v>
      </c>
      <c r="EQ523">
        <f t="shared" si="489"/>
        <v>-1</v>
      </c>
      <c r="ER523">
        <f t="shared" si="490"/>
        <v>0</v>
      </c>
      <c r="ES523">
        <f t="shared" si="491"/>
        <v>0</v>
      </c>
      <c r="ET523">
        <f t="shared" si="492"/>
        <v>0</v>
      </c>
      <c r="EU523">
        <f t="shared" si="493"/>
        <v>0</v>
      </c>
      <c r="EV523">
        <f t="shared" si="494"/>
        <v>0</v>
      </c>
      <c r="EW523">
        <f t="shared" si="495"/>
        <v>0</v>
      </c>
      <c r="EX523">
        <f t="shared" si="496"/>
        <v>0</v>
      </c>
      <c r="EY523">
        <f t="shared" si="497"/>
        <v>0</v>
      </c>
      <c r="EZ523">
        <f t="shared" si="498"/>
        <v>0</v>
      </c>
      <c r="FA523">
        <f t="shared" si="499"/>
        <v>0</v>
      </c>
      <c r="FB523">
        <f t="shared" si="500"/>
        <v>0</v>
      </c>
      <c r="FC523">
        <f t="shared" si="501"/>
        <v>3</v>
      </c>
    </row>
    <row r="524" spans="1:159">
      <c r="A524" s="139">
        <v>1797</v>
      </c>
      <c r="B524" s="139" t="s">
        <v>442</v>
      </c>
      <c r="C524" s="139">
        <v>7</v>
      </c>
      <c r="D524">
        <v>1</v>
      </c>
      <c r="E524" s="5">
        <v>9</v>
      </c>
      <c r="F524" s="5">
        <v>54</v>
      </c>
      <c r="G524" s="5">
        <v>3</v>
      </c>
      <c r="K524" s="109">
        <f t="shared" si="465"/>
        <v>0</v>
      </c>
      <c r="M524" s="109">
        <f t="shared" si="466"/>
        <v>0</v>
      </c>
      <c r="X524" s="109">
        <f t="shared" si="467"/>
        <v>0</v>
      </c>
      <c r="AI524" s="109">
        <f t="shared" si="468"/>
        <v>0</v>
      </c>
      <c r="AT524" s="109">
        <f t="shared" si="469"/>
        <v>0</v>
      </c>
      <c r="BA524" s="109">
        <f t="shared" si="470"/>
        <v>0</v>
      </c>
      <c r="BB524" s="113"/>
      <c r="BC524" s="113"/>
      <c r="BD524" s="113"/>
      <c r="BE524" s="113"/>
      <c r="BF524" s="113"/>
      <c r="BG524" s="113"/>
      <c r="BH524" s="113"/>
      <c r="BI524" s="113"/>
      <c r="BJ524" s="113"/>
      <c r="BK524" s="113"/>
      <c r="BL524" s="109">
        <f t="shared" si="471"/>
        <v>0</v>
      </c>
      <c r="BW524" s="109">
        <f t="shared" si="472"/>
        <v>0</v>
      </c>
      <c r="BZ524" s="109">
        <f t="shared" si="473"/>
        <v>0</v>
      </c>
      <c r="CA524" s="3"/>
      <c r="CB524" s="3"/>
      <c r="CC524" s="3"/>
      <c r="CD524" s="3"/>
      <c r="CE524" s="109">
        <f t="shared" si="474"/>
        <v>0</v>
      </c>
      <c r="CJ524" s="109">
        <f t="shared" si="475"/>
        <v>0</v>
      </c>
      <c r="CQ524" s="109">
        <f t="shared" si="476"/>
        <v>0</v>
      </c>
      <c r="CV524" s="109">
        <f t="shared" si="477"/>
        <v>0</v>
      </c>
      <c r="DA524" s="109">
        <f t="shared" si="478"/>
        <v>0</v>
      </c>
      <c r="DF524" s="109">
        <f t="shared" si="479"/>
        <v>0</v>
      </c>
      <c r="DK524" s="109">
        <f t="shared" si="480"/>
        <v>0</v>
      </c>
      <c r="DP524" s="109">
        <f t="shared" si="481"/>
        <v>0</v>
      </c>
      <c r="DU524" s="109">
        <f t="shared" si="482"/>
        <v>0</v>
      </c>
      <c r="DZ524" s="109">
        <f t="shared" si="483"/>
        <v>0</v>
      </c>
      <c r="EE524" s="109">
        <f t="shared" si="484"/>
        <v>0</v>
      </c>
      <c r="EF524" s="3"/>
      <c r="EG524" s="3"/>
      <c r="EH524" s="3"/>
      <c r="EI524" s="3"/>
      <c r="EJ524" s="109">
        <f t="shared" si="485"/>
        <v>0</v>
      </c>
      <c r="EK524" s="3">
        <f t="shared" si="486"/>
        <v>709</v>
      </c>
      <c r="EL524" t="str">
        <f>+VLOOKUP(A524,'[1]Listado jugadores VALORES'!$A:$D,4,FALSE)</f>
        <v>Defensa</v>
      </c>
      <c r="EM524">
        <f>+VLOOKUP(EK524,Clubes!$A:$O,15,FALSE)</f>
        <v>2</v>
      </c>
      <c r="EN524">
        <f>+VLOOKUP(EK524,Clubes!$A:$M,13,FALSE)</f>
        <v>2</v>
      </c>
      <c r="EO524">
        <f t="shared" si="487"/>
        <v>0</v>
      </c>
      <c r="EP524">
        <f t="shared" si="488"/>
        <v>0</v>
      </c>
      <c r="EQ524">
        <f t="shared" si="489"/>
        <v>0</v>
      </c>
      <c r="ER524">
        <f t="shared" si="490"/>
        <v>0</v>
      </c>
      <c r="ES524">
        <f t="shared" si="491"/>
        <v>0</v>
      </c>
      <c r="ET524">
        <f t="shared" si="492"/>
        <v>0</v>
      </c>
      <c r="EU524">
        <f t="shared" si="493"/>
        <v>0</v>
      </c>
      <c r="EV524">
        <f t="shared" si="494"/>
        <v>0</v>
      </c>
      <c r="EW524">
        <f t="shared" si="495"/>
        <v>0</v>
      </c>
      <c r="EX524">
        <f t="shared" si="496"/>
        <v>0</v>
      </c>
      <c r="EY524">
        <f t="shared" si="497"/>
        <v>0</v>
      </c>
      <c r="EZ524">
        <f t="shared" si="498"/>
        <v>0</v>
      </c>
      <c r="FA524">
        <f t="shared" si="499"/>
        <v>0</v>
      </c>
      <c r="FB524">
        <f t="shared" si="500"/>
        <v>0</v>
      </c>
      <c r="FC524">
        <f t="shared" si="501"/>
        <v>0</v>
      </c>
    </row>
    <row r="525" spans="1:159">
      <c r="A525" s="139">
        <v>777</v>
      </c>
      <c r="B525" s="139" t="s">
        <v>443</v>
      </c>
      <c r="C525" s="139">
        <v>7</v>
      </c>
      <c r="D525">
        <v>1</v>
      </c>
      <c r="E525" s="5">
        <v>9</v>
      </c>
      <c r="F525" s="5">
        <v>54</v>
      </c>
      <c r="G525" s="5">
        <v>3</v>
      </c>
      <c r="K525" s="109">
        <f t="shared" si="465"/>
        <v>0</v>
      </c>
      <c r="M525" s="109">
        <f t="shared" si="466"/>
        <v>0</v>
      </c>
      <c r="X525" s="109">
        <f t="shared" si="467"/>
        <v>0</v>
      </c>
      <c r="AI525" s="109">
        <f t="shared" si="468"/>
        <v>0</v>
      </c>
      <c r="AT525" s="109">
        <f t="shared" si="469"/>
        <v>0</v>
      </c>
      <c r="BA525" s="109">
        <f t="shared" si="470"/>
        <v>0</v>
      </c>
      <c r="BB525" s="113"/>
      <c r="BC525" s="113"/>
      <c r="BD525" s="113"/>
      <c r="BE525" s="113"/>
      <c r="BF525" s="113"/>
      <c r="BG525" s="113"/>
      <c r="BH525" s="113"/>
      <c r="BI525" s="113"/>
      <c r="BJ525" s="113"/>
      <c r="BK525" s="113"/>
      <c r="BL525" s="109">
        <f t="shared" si="471"/>
        <v>0</v>
      </c>
      <c r="BW525" s="109">
        <f t="shared" si="472"/>
        <v>0</v>
      </c>
      <c r="BZ525" s="109">
        <f t="shared" si="473"/>
        <v>0</v>
      </c>
      <c r="CA525" s="3"/>
      <c r="CB525" s="3"/>
      <c r="CC525" s="3"/>
      <c r="CD525" s="3"/>
      <c r="CE525" s="109">
        <f t="shared" si="474"/>
        <v>0</v>
      </c>
      <c r="CJ525" s="109">
        <f t="shared" si="475"/>
        <v>0</v>
      </c>
      <c r="CQ525" s="109">
        <f t="shared" si="476"/>
        <v>0</v>
      </c>
      <c r="CV525" s="109">
        <f t="shared" si="477"/>
        <v>0</v>
      </c>
      <c r="DA525" s="109">
        <f t="shared" si="478"/>
        <v>0</v>
      </c>
      <c r="DF525" s="109">
        <f t="shared" si="479"/>
        <v>0</v>
      </c>
      <c r="DK525" s="109">
        <f t="shared" si="480"/>
        <v>0</v>
      </c>
      <c r="DP525" s="109">
        <f t="shared" si="481"/>
        <v>0</v>
      </c>
      <c r="DU525" s="109">
        <f t="shared" si="482"/>
        <v>0</v>
      </c>
      <c r="DZ525" s="109">
        <f t="shared" si="483"/>
        <v>0</v>
      </c>
      <c r="EE525" s="109">
        <f t="shared" si="484"/>
        <v>0</v>
      </c>
      <c r="EF525" s="3"/>
      <c r="EG525" s="3"/>
      <c r="EH525" s="3"/>
      <c r="EI525" s="3"/>
      <c r="EJ525" s="109">
        <f t="shared" si="485"/>
        <v>0</v>
      </c>
      <c r="EK525" s="3">
        <f t="shared" si="486"/>
        <v>709</v>
      </c>
      <c r="EL525" t="str">
        <f>+VLOOKUP(A525,'[1]Listado jugadores VALORES'!$A:$D,4,FALSE)</f>
        <v>Volante</v>
      </c>
      <c r="EM525">
        <f>+VLOOKUP(EK525,Clubes!$A:$O,15,FALSE)</f>
        <v>2</v>
      </c>
      <c r="EN525">
        <f>+VLOOKUP(EK525,Clubes!$A:$M,13,FALSE)</f>
        <v>2</v>
      </c>
      <c r="EO525">
        <f t="shared" si="487"/>
        <v>0</v>
      </c>
      <c r="EP525">
        <f t="shared" si="488"/>
        <v>0</v>
      </c>
      <c r="EQ525">
        <f t="shared" si="489"/>
        <v>0</v>
      </c>
      <c r="ER525">
        <f t="shared" si="490"/>
        <v>0</v>
      </c>
      <c r="ES525">
        <f t="shared" si="491"/>
        <v>0</v>
      </c>
      <c r="ET525">
        <f t="shared" si="492"/>
        <v>0</v>
      </c>
      <c r="EU525">
        <f t="shared" si="493"/>
        <v>0</v>
      </c>
      <c r="EV525">
        <f t="shared" si="494"/>
        <v>0</v>
      </c>
      <c r="EW525">
        <f t="shared" si="495"/>
        <v>0</v>
      </c>
      <c r="EX525">
        <f t="shared" si="496"/>
        <v>0</v>
      </c>
      <c r="EY525">
        <f t="shared" si="497"/>
        <v>0</v>
      </c>
      <c r="EZ525">
        <f t="shared" si="498"/>
        <v>0</v>
      </c>
      <c r="FA525">
        <f t="shared" si="499"/>
        <v>0</v>
      </c>
      <c r="FB525">
        <f t="shared" si="500"/>
        <v>0</v>
      </c>
      <c r="FC525">
        <f t="shared" si="501"/>
        <v>0</v>
      </c>
    </row>
    <row r="526" spans="1:159">
      <c r="A526" s="139">
        <v>657</v>
      </c>
      <c r="B526" s="139" t="s">
        <v>444</v>
      </c>
      <c r="C526" s="139">
        <v>7</v>
      </c>
      <c r="D526">
        <v>1</v>
      </c>
      <c r="E526" s="5">
        <v>9</v>
      </c>
      <c r="F526" s="5">
        <v>54</v>
      </c>
      <c r="G526" s="5">
        <v>3</v>
      </c>
      <c r="K526" s="109">
        <f t="shared" si="465"/>
        <v>0</v>
      </c>
      <c r="M526" s="109">
        <f t="shared" si="466"/>
        <v>0</v>
      </c>
      <c r="X526" s="109">
        <f t="shared" si="467"/>
        <v>0</v>
      </c>
      <c r="AI526" s="109">
        <f t="shared" si="468"/>
        <v>0</v>
      </c>
      <c r="AT526" s="109">
        <f t="shared" si="469"/>
        <v>0</v>
      </c>
      <c r="BA526" s="109">
        <f t="shared" si="470"/>
        <v>0</v>
      </c>
      <c r="BB526" s="113"/>
      <c r="BC526" s="113"/>
      <c r="BD526" s="113"/>
      <c r="BE526" s="113"/>
      <c r="BF526" s="113"/>
      <c r="BG526" s="113"/>
      <c r="BH526" s="113"/>
      <c r="BI526" s="113"/>
      <c r="BJ526" s="113"/>
      <c r="BK526" s="113"/>
      <c r="BL526" s="109">
        <f t="shared" si="471"/>
        <v>0</v>
      </c>
      <c r="BW526" s="109">
        <f t="shared" si="472"/>
        <v>0</v>
      </c>
      <c r="BZ526" s="109">
        <f t="shared" si="473"/>
        <v>0</v>
      </c>
      <c r="CA526" s="3"/>
      <c r="CB526" s="3"/>
      <c r="CC526" s="3"/>
      <c r="CD526" s="3"/>
      <c r="CE526" s="109">
        <f t="shared" si="474"/>
        <v>0</v>
      </c>
      <c r="CJ526" s="109">
        <f t="shared" si="475"/>
        <v>0</v>
      </c>
      <c r="CQ526" s="109">
        <f t="shared" si="476"/>
        <v>0</v>
      </c>
      <c r="CV526" s="109">
        <f t="shared" si="477"/>
        <v>0</v>
      </c>
      <c r="DA526" s="109">
        <f t="shared" si="478"/>
        <v>0</v>
      </c>
      <c r="DF526" s="109">
        <f t="shared" si="479"/>
        <v>0</v>
      </c>
      <c r="DK526" s="109">
        <f t="shared" si="480"/>
        <v>0</v>
      </c>
      <c r="DP526" s="109">
        <f t="shared" si="481"/>
        <v>0</v>
      </c>
      <c r="DU526" s="109">
        <f t="shared" si="482"/>
        <v>0</v>
      </c>
      <c r="DZ526" s="109">
        <f t="shared" si="483"/>
        <v>0</v>
      </c>
      <c r="EE526" s="109">
        <f t="shared" si="484"/>
        <v>0</v>
      </c>
      <c r="EF526" s="3"/>
      <c r="EG526" s="3"/>
      <c r="EH526" s="3"/>
      <c r="EI526" s="3"/>
      <c r="EJ526" s="109">
        <f t="shared" si="485"/>
        <v>0</v>
      </c>
      <c r="EK526" s="3">
        <f t="shared" si="486"/>
        <v>709</v>
      </c>
      <c r="EL526" t="str">
        <f>+VLOOKUP(A526,'[1]Listado jugadores VALORES'!$A:$D,4,FALSE)</f>
        <v>Defensa</v>
      </c>
      <c r="EM526">
        <f>+VLOOKUP(EK526,Clubes!$A:$O,15,FALSE)</f>
        <v>2</v>
      </c>
      <c r="EN526">
        <f>+VLOOKUP(EK526,Clubes!$A:$M,13,FALSE)</f>
        <v>2</v>
      </c>
      <c r="EO526">
        <f t="shared" si="487"/>
        <v>0</v>
      </c>
      <c r="EP526">
        <f t="shared" si="488"/>
        <v>0</v>
      </c>
      <c r="EQ526">
        <f t="shared" si="489"/>
        <v>0</v>
      </c>
      <c r="ER526">
        <f t="shared" si="490"/>
        <v>0</v>
      </c>
      <c r="ES526">
        <f t="shared" si="491"/>
        <v>0</v>
      </c>
      <c r="ET526">
        <f t="shared" si="492"/>
        <v>0</v>
      </c>
      <c r="EU526">
        <f t="shared" si="493"/>
        <v>0</v>
      </c>
      <c r="EV526">
        <f t="shared" si="494"/>
        <v>0</v>
      </c>
      <c r="EW526">
        <f t="shared" si="495"/>
        <v>0</v>
      </c>
      <c r="EX526">
        <f t="shared" si="496"/>
        <v>0</v>
      </c>
      <c r="EY526">
        <f t="shared" si="497"/>
        <v>0</v>
      </c>
      <c r="EZ526">
        <f t="shared" si="498"/>
        <v>0</v>
      </c>
      <c r="FA526">
        <f t="shared" si="499"/>
        <v>0</v>
      </c>
      <c r="FB526">
        <f t="shared" si="500"/>
        <v>0</v>
      </c>
      <c r="FC526">
        <f t="shared" si="501"/>
        <v>0</v>
      </c>
    </row>
    <row r="527" spans="1:159">
      <c r="A527" s="139">
        <v>1982</v>
      </c>
      <c r="B527" s="139" t="s">
        <v>696</v>
      </c>
      <c r="C527" s="139">
        <v>13</v>
      </c>
      <c r="D527">
        <v>2</v>
      </c>
      <c r="E527" s="5">
        <v>9</v>
      </c>
      <c r="F527" s="5">
        <v>54</v>
      </c>
      <c r="G527" s="5">
        <v>3</v>
      </c>
      <c r="K527" s="109">
        <f t="shared" si="465"/>
        <v>0</v>
      </c>
      <c r="M527" s="109">
        <f t="shared" si="466"/>
        <v>0</v>
      </c>
      <c r="X527" s="109">
        <f t="shared" si="467"/>
        <v>0</v>
      </c>
      <c r="AI527" s="109">
        <f t="shared" si="468"/>
        <v>0</v>
      </c>
      <c r="AT527" s="109">
        <f t="shared" si="469"/>
        <v>0</v>
      </c>
      <c r="BA527" s="109">
        <f t="shared" si="470"/>
        <v>0</v>
      </c>
      <c r="BB527" s="113"/>
      <c r="BC527" s="113"/>
      <c r="BD527" s="113"/>
      <c r="BE527" s="113"/>
      <c r="BF527" s="113"/>
      <c r="BG527" s="113"/>
      <c r="BH527" s="113"/>
      <c r="BI527" s="113"/>
      <c r="BJ527" s="113"/>
      <c r="BK527" s="113"/>
      <c r="BL527" s="109">
        <f t="shared" si="471"/>
        <v>0</v>
      </c>
      <c r="BW527" s="109">
        <f t="shared" si="472"/>
        <v>0</v>
      </c>
      <c r="BZ527" s="109">
        <f t="shared" si="473"/>
        <v>0</v>
      </c>
      <c r="CA527" s="3"/>
      <c r="CB527" s="3"/>
      <c r="CC527" s="3"/>
      <c r="CD527" s="3"/>
      <c r="CE527" s="109">
        <f t="shared" si="474"/>
        <v>0</v>
      </c>
      <c r="CJ527" s="109">
        <f t="shared" si="475"/>
        <v>0</v>
      </c>
      <c r="CQ527" s="109">
        <f t="shared" si="476"/>
        <v>0</v>
      </c>
      <c r="CV527" s="109">
        <f t="shared" si="477"/>
        <v>0</v>
      </c>
      <c r="DA527" s="109">
        <f t="shared" si="478"/>
        <v>0</v>
      </c>
      <c r="DF527" s="109">
        <f t="shared" si="479"/>
        <v>0</v>
      </c>
      <c r="DK527" s="109">
        <f t="shared" si="480"/>
        <v>0</v>
      </c>
      <c r="DP527" s="109">
        <f t="shared" si="481"/>
        <v>0</v>
      </c>
      <c r="DU527" s="109">
        <f t="shared" si="482"/>
        <v>0</v>
      </c>
      <c r="DZ527" s="109">
        <f t="shared" si="483"/>
        <v>0</v>
      </c>
      <c r="EE527" s="109">
        <f t="shared" si="484"/>
        <v>0</v>
      </c>
      <c r="EF527" s="3"/>
      <c r="EG527" s="3"/>
      <c r="EH527" s="3"/>
      <c r="EI527" s="3"/>
      <c r="EJ527" s="109">
        <f t="shared" si="485"/>
        <v>0</v>
      </c>
      <c r="EK527" s="3">
        <f t="shared" si="486"/>
        <v>1309</v>
      </c>
      <c r="EL527" t="str">
        <f>+VLOOKUP(A527,'[1]Listado jugadores VALORES'!$A:$D,4,FALSE)</f>
        <v>Volante</v>
      </c>
      <c r="EM527">
        <f>+VLOOKUP(EK527,Clubes!$A:$O,15,FALSE)</f>
        <v>2</v>
      </c>
      <c r="EN527">
        <f>+VLOOKUP(EK527,Clubes!$A:$M,13,FALSE)</f>
        <v>2</v>
      </c>
      <c r="EO527">
        <f t="shared" si="487"/>
        <v>0</v>
      </c>
      <c r="EP527">
        <f t="shared" si="488"/>
        <v>0</v>
      </c>
      <c r="EQ527">
        <f t="shared" si="489"/>
        <v>0</v>
      </c>
      <c r="ER527">
        <f t="shared" si="490"/>
        <v>0</v>
      </c>
      <c r="ES527">
        <f t="shared" si="491"/>
        <v>0</v>
      </c>
      <c r="ET527">
        <f t="shared" si="492"/>
        <v>0</v>
      </c>
      <c r="EU527">
        <f t="shared" si="493"/>
        <v>0</v>
      </c>
      <c r="EV527">
        <f t="shared" si="494"/>
        <v>0</v>
      </c>
      <c r="EW527">
        <f t="shared" si="495"/>
        <v>0</v>
      </c>
      <c r="EX527">
        <f t="shared" si="496"/>
        <v>0</v>
      </c>
      <c r="EY527">
        <f t="shared" si="497"/>
        <v>0</v>
      </c>
      <c r="EZ527">
        <f t="shared" si="498"/>
        <v>0</v>
      </c>
      <c r="FA527">
        <f t="shared" si="499"/>
        <v>0</v>
      </c>
      <c r="FB527">
        <f t="shared" si="500"/>
        <v>0</v>
      </c>
      <c r="FC527">
        <f t="shared" si="501"/>
        <v>0</v>
      </c>
    </row>
    <row r="528" spans="1:159">
      <c r="A528" s="139">
        <v>96</v>
      </c>
      <c r="B528" s="139" t="s">
        <v>697</v>
      </c>
      <c r="C528" s="139">
        <v>13</v>
      </c>
      <c r="D528">
        <v>2</v>
      </c>
      <c r="E528" s="5">
        <v>9</v>
      </c>
      <c r="F528" s="5">
        <v>54</v>
      </c>
      <c r="G528" s="5">
        <v>1</v>
      </c>
      <c r="H528" s="5">
        <v>90</v>
      </c>
      <c r="K528" s="109">
        <f t="shared" si="465"/>
        <v>0</v>
      </c>
      <c r="M528" s="109">
        <f t="shared" si="466"/>
        <v>0</v>
      </c>
      <c r="X528" s="109">
        <f t="shared" si="467"/>
        <v>0</v>
      </c>
      <c r="AI528" s="109">
        <f t="shared" si="468"/>
        <v>0</v>
      </c>
      <c r="AT528" s="109">
        <f t="shared" si="469"/>
        <v>0</v>
      </c>
      <c r="BA528" s="109">
        <f t="shared" si="470"/>
        <v>0</v>
      </c>
      <c r="BB528" s="113"/>
      <c r="BC528" s="113"/>
      <c r="BD528" s="113"/>
      <c r="BE528" s="113"/>
      <c r="BF528" s="113"/>
      <c r="BG528" s="113"/>
      <c r="BH528" s="113"/>
      <c r="BI528" s="113"/>
      <c r="BJ528" s="113"/>
      <c r="BK528" s="113"/>
      <c r="BL528" s="109">
        <f t="shared" si="471"/>
        <v>0</v>
      </c>
      <c r="BW528" s="109">
        <f t="shared" si="472"/>
        <v>0</v>
      </c>
      <c r="BZ528" s="109">
        <f t="shared" si="473"/>
        <v>0</v>
      </c>
      <c r="CA528" s="3"/>
      <c r="CB528" s="3"/>
      <c r="CC528" s="3"/>
      <c r="CD528" s="3"/>
      <c r="CE528" s="109">
        <f t="shared" si="474"/>
        <v>0</v>
      </c>
      <c r="CJ528" s="109">
        <f t="shared" si="475"/>
        <v>0</v>
      </c>
      <c r="CQ528" s="109">
        <f t="shared" si="476"/>
        <v>0</v>
      </c>
      <c r="CV528" s="109">
        <f t="shared" si="477"/>
        <v>0</v>
      </c>
      <c r="DA528" s="109">
        <f t="shared" si="478"/>
        <v>0</v>
      </c>
      <c r="DF528" s="109">
        <f t="shared" si="479"/>
        <v>0</v>
      </c>
      <c r="DK528" s="109">
        <f t="shared" si="480"/>
        <v>0</v>
      </c>
      <c r="DP528" s="109">
        <f t="shared" si="481"/>
        <v>0</v>
      </c>
      <c r="DU528" s="109">
        <f t="shared" si="482"/>
        <v>0</v>
      </c>
      <c r="DZ528" s="109">
        <f t="shared" si="483"/>
        <v>0</v>
      </c>
      <c r="EE528" s="109">
        <f t="shared" si="484"/>
        <v>0</v>
      </c>
      <c r="EF528" s="3"/>
      <c r="EG528" s="3"/>
      <c r="EH528" s="3"/>
      <c r="EI528" s="3"/>
      <c r="EJ528" s="109">
        <f t="shared" si="485"/>
        <v>0</v>
      </c>
      <c r="EK528" s="3">
        <f t="shared" si="486"/>
        <v>1309</v>
      </c>
      <c r="EL528" t="str">
        <f>+VLOOKUP(A528,'[1]Listado jugadores VALORES'!$A:$D,4,FALSE)</f>
        <v>Defensa</v>
      </c>
      <c r="EM528">
        <f>+VLOOKUP(EK528,Clubes!$A:$O,15,FALSE)</f>
        <v>2</v>
      </c>
      <c r="EN528">
        <f>+VLOOKUP(EK528,Clubes!$A:$M,13,FALSE)</f>
        <v>2</v>
      </c>
      <c r="EO528">
        <f t="shared" si="487"/>
        <v>2</v>
      </c>
      <c r="EP528">
        <f t="shared" si="488"/>
        <v>2</v>
      </c>
      <c r="EQ528">
        <f t="shared" si="489"/>
        <v>0</v>
      </c>
      <c r="ER528">
        <f t="shared" si="490"/>
        <v>0</v>
      </c>
      <c r="ES528">
        <f t="shared" si="491"/>
        <v>0</v>
      </c>
      <c r="ET528">
        <f t="shared" si="492"/>
        <v>0</v>
      </c>
      <c r="EU528">
        <f t="shared" si="493"/>
        <v>0</v>
      </c>
      <c r="EV528">
        <f t="shared" si="494"/>
        <v>0</v>
      </c>
      <c r="EW528">
        <f t="shared" si="495"/>
        <v>-1</v>
      </c>
      <c r="EX528">
        <f t="shared" si="496"/>
        <v>0</v>
      </c>
      <c r="EY528">
        <f t="shared" si="497"/>
        <v>0</v>
      </c>
      <c r="EZ528">
        <f t="shared" si="498"/>
        <v>0</v>
      </c>
      <c r="FA528">
        <f t="shared" si="499"/>
        <v>0</v>
      </c>
      <c r="FB528">
        <f t="shared" si="500"/>
        <v>0</v>
      </c>
      <c r="FC528">
        <f t="shared" si="501"/>
        <v>3</v>
      </c>
    </row>
    <row r="529" spans="1:159">
      <c r="A529" s="139">
        <v>99</v>
      </c>
      <c r="B529" s="142" t="s">
        <v>698</v>
      </c>
      <c r="C529" s="139">
        <v>13</v>
      </c>
      <c r="D529">
        <v>2</v>
      </c>
      <c r="E529" s="5">
        <v>9</v>
      </c>
      <c r="F529" s="5">
        <v>54</v>
      </c>
      <c r="G529" s="5">
        <v>3</v>
      </c>
      <c r="K529" s="109">
        <f t="shared" si="465"/>
        <v>0</v>
      </c>
      <c r="M529" s="109">
        <f t="shared" si="466"/>
        <v>0</v>
      </c>
      <c r="X529" s="109">
        <f t="shared" si="467"/>
        <v>0</v>
      </c>
      <c r="AI529" s="109">
        <f t="shared" si="468"/>
        <v>0</v>
      </c>
      <c r="AT529" s="109">
        <f t="shared" si="469"/>
        <v>0</v>
      </c>
      <c r="BA529" s="109">
        <f t="shared" si="470"/>
        <v>0</v>
      </c>
      <c r="BB529" s="113"/>
      <c r="BC529" s="113"/>
      <c r="BD529" s="113"/>
      <c r="BE529" s="113"/>
      <c r="BF529" s="113"/>
      <c r="BG529" s="113"/>
      <c r="BH529" s="113"/>
      <c r="BI529" s="113"/>
      <c r="BJ529" s="113"/>
      <c r="BK529" s="113"/>
      <c r="BL529" s="109">
        <f t="shared" si="471"/>
        <v>0</v>
      </c>
      <c r="BW529" s="109">
        <f t="shared" si="472"/>
        <v>0</v>
      </c>
      <c r="BZ529" s="109">
        <f t="shared" si="473"/>
        <v>0</v>
      </c>
      <c r="CA529" s="3"/>
      <c r="CB529" s="3"/>
      <c r="CC529" s="3"/>
      <c r="CD529" s="3"/>
      <c r="CE529" s="109">
        <f t="shared" si="474"/>
        <v>0</v>
      </c>
      <c r="CJ529" s="109">
        <f t="shared" si="475"/>
        <v>0</v>
      </c>
      <c r="CQ529" s="109">
        <f t="shared" si="476"/>
        <v>0</v>
      </c>
      <c r="CV529" s="109">
        <f t="shared" si="477"/>
        <v>0</v>
      </c>
      <c r="DA529" s="109">
        <f t="shared" si="478"/>
        <v>0</v>
      </c>
      <c r="DF529" s="109">
        <f t="shared" si="479"/>
        <v>0</v>
      </c>
      <c r="DK529" s="109">
        <f t="shared" si="480"/>
        <v>0</v>
      </c>
      <c r="DP529" s="109">
        <f t="shared" si="481"/>
        <v>0</v>
      </c>
      <c r="DU529" s="109">
        <f t="shared" si="482"/>
        <v>0</v>
      </c>
      <c r="DZ529" s="109">
        <f t="shared" si="483"/>
        <v>0</v>
      </c>
      <c r="EE529" s="109">
        <f t="shared" si="484"/>
        <v>0</v>
      </c>
      <c r="EF529" s="3"/>
      <c r="EG529" s="3"/>
      <c r="EH529" s="3"/>
      <c r="EI529" s="3"/>
      <c r="EJ529" s="109">
        <f t="shared" si="485"/>
        <v>0</v>
      </c>
      <c r="EK529" s="3">
        <f t="shared" si="486"/>
        <v>1309</v>
      </c>
      <c r="EL529" t="str">
        <f>+VLOOKUP(A529,'[1]Listado jugadores VALORES'!$A:$D,4,FALSE)</f>
        <v>Volante</v>
      </c>
      <c r="EM529">
        <f>+VLOOKUP(EK529,Clubes!$A:$O,15,FALSE)</f>
        <v>2</v>
      </c>
      <c r="EN529">
        <f>+VLOOKUP(EK529,Clubes!$A:$M,13,FALSE)</f>
        <v>2</v>
      </c>
      <c r="EO529">
        <f t="shared" si="487"/>
        <v>0</v>
      </c>
      <c r="EP529">
        <f t="shared" si="488"/>
        <v>0</v>
      </c>
      <c r="EQ529">
        <f t="shared" si="489"/>
        <v>0</v>
      </c>
      <c r="ER529">
        <f t="shared" si="490"/>
        <v>0</v>
      </c>
      <c r="ES529">
        <f t="shared" si="491"/>
        <v>0</v>
      </c>
      <c r="ET529">
        <f t="shared" si="492"/>
        <v>0</v>
      </c>
      <c r="EU529">
        <f t="shared" si="493"/>
        <v>0</v>
      </c>
      <c r="EV529">
        <f t="shared" si="494"/>
        <v>0</v>
      </c>
      <c r="EW529">
        <f t="shared" si="495"/>
        <v>0</v>
      </c>
      <c r="EX529">
        <f t="shared" si="496"/>
        <v>0</v>
      </c>
      <c r="EY529">
        <f t="shared" si="497"/>
        <v>0</v>
      </c>
      <c r="EZ529">
        <f t="shared" si="498"/>
        <v>0</v>
      </c>
      <c r="FA529">
        <f t="shared" si="499"/>
        <v>0</v>
      </c>
      <c r="FB529">
        <f t="shared" si="500"/>
        <v>0</v>
      </c>
      <c r="FC529">
        <f t="shared" si="501"/>
        <v>0</v>
      </c>
    </row>
    <row r="530" spans="1:159">
      <c r="A530" s="139">
        <v>104</v>
      </c>
      <c r="B530" s="139" t="s">
        <v>699</v>
      </c>
      <c r="C530" s="139">
        <v>13</v>
      </c>
      <c r="D530">
        <v>2</v>
      </c>
      <c r="E530" s="5">
        <v>9</v>
      </c>
      <c r="F530" s="5">
        <v>54</v>
      </c>
      <c r="G530" s="5">
        <v>3</v>
      </c>
      <c r="K530" s="109">
        <f t="shared" si="465"/>
        <v>0</v>
      </c>
      <c r="M530" s="109">
        <f t="shared" si="466"/>
        <v>0</v>
      </c>
      <c r="X530" s="109">
        <f t="shared" si="467"/>
        <v>0</v>
      </c>
      <c r="AI530" s="109">
        <f t="shared" si="468"/>
        <v>0</v>
      </c>
      <c r="AT530" s="109">
        <f t="shared" si="469"/>
        <v>0</v>
      </c>
      <c r="BA530" s="109">
        <f t="shared" si="470"/>
        <v>0</v>
      </c>
      <c r="BB530" s="113"/>
      <c r="BC530" s="113"/>
      <c r="BD530" s="113"/>
      <c r="BE530" s="113"/>
      <c r="BF530" s="113"/>
      <c r="BG530" s="113"/>
      <c r="BH530" s="113"/>
      <c r="BI530" s="113"/>
      <c r="BJ530" s="113"/>
      <c r="BK530" s="113"/>
      <c r="BL530" s="109">
        <f t="shared" si="471"/>
        <v>0</v>
      </c>
      <c r="BW530" s="109">
        <f t="shared" si="472"/>
        <v>0</v>
      </c>
      <c r="BZ530" s="109">
        <f t="shared" si="473"/>
        <v>0</v>
      </c>
      <c r="CA530" s="3"/>
      <c r="CB530" s="3"/>
      <c r="CC530" s="3"/>
      <c r="CD530" s="3"/>
      <c r="CE530" s="109">
        <f t="shared" si="474"/>
        <v>0</v>
      </c>
      <c r="CJ530" s="109">
        <f t="shared" si="475"/>
        <v>0</v>
      </c>
      <c r="CQ530" s="109">
        <f t="shared" si="476"/>
        <v>0</v>
      </c>
      <c r="CV530" s="109">
        <f t="shared" si="477"/>
        <v>0</v>
      </c>
      <c r="DA530" s="109">
        <f t="shared" si="478"/>
        <v>0</v>
      </c>
      <c r="DF530" s="109">
        <f t="shared" si="479"/>
        <v>0</v>
      </c>
      <c r="DK530" s="109">
        <f t="shared" si="480"/>
        <v>0</v>
      </c>
      <c r="DP530" s="109">
        <f t="shared" si="481"/>
        <v>0</v>
      </c>
      <c r="DU530" s="109">
        <f t="shared" si="482"/>
        <v>0</v>
      </c>
      <c r="DZ530" s="109">
        <f t="shared" si="483"/>
        <v>0</v>
      </c>
      <c r="EE530" s="109">
        <f t="shared" si="484"/>
        <v>0</v>
      </c>
      <c r="EF530" s="3"/>
      <c r="EG530" s="3"/>
      <c r="EH530" s="3"/>
      <c r="EI530" s="3"/>
      <c r="EJ530" s="109">
        <f t="shared" si="485"/>
        <v>0</v>
      </c>
      <c r="EK530" s="3">
        <f t="shared" si="486"/>
        <v>1309</v>
      </c>
      <c r="EL530" t="str">
        <f>+VLOOKUP(A530,'[1]Listado jugadores VALORES'!$A:$D,4,FALSE)</f>
        <v>Volante</v>
      </c>
      <c r="EM530">
        <f>+VLOOKUP(EK530,Clubes!$A:$O,15,FALSE)</f>
        <v>2</v>
      </c>
      <c r="EN530">
        <f>+VLOOKUP(EK530,Clubes!$A:$M,13,FALSE)</f>
        <v>2</v>
      </c>
      <c r="EO530">
        <f t="shared" si="487"/>
        <v>0</v>
      </c>
      <c r="EP530">
        <f t="shared" si="488"/>
        <v>0</v>
      </c>
      <c r="EQ530">
        <f t="shared" si="489"/>
        <v>0</v>
      </c>
      <c r="ER530">
        <f t="shared" si="490"/>
        <v>0</v>
      </c>
      <c r="ES530">
        <f t="shared" si="491"/>
        <v>0</v>
      </c>
      <c r="ET530">
        <f t="shared" si="492"/>
        <v>0</v>
      </c>
      <c r="EU530">
        <f t="shared" si="493"/>
        <v>0</v>
      </c>
      <c r="EV530">
        <f t="shared" si="494"/>
        <v>0</v>
      </c>
      <c r="EW530">
        <f t="shared" si="495"/>
        <v>0</v>
      </c>
      <c r="EX530">
        <f t="shared" si="496"/>
        <v>0</v>
      </c>
      <c r="EY530">
        <f t="shared" si="497"/>
        <v>0</v>
      </c>
      <c r="EZ530">
        <f t="shared" si="498"/>
        <v>0</v>
      </c>
      <c r="FA530">
        <f t="shared" si="499"/>
        <v>0</v>
      </c>
      <c r="FB530">
        <f t="shared" si="500"/>
        <v>0</v>
      </c>
      <c r="FC530">
        <f t="shared" si="501"/>
        <v>0</v>
      </c>
    </row>
    <row r="531" spans="1:159">
      <c r="A531" s="139">
        <v>1986</v>
      </c>
      <c r="B531" s="143" t="s">
        <v>700</v>
      </c>
      <c r="C531" s="139">
        <v>13</v>
      </c>
      <c r="D531">
        <v>2</v>
      </c>
      <c r="E531" s="5">
        <v>9</v>
      </c>
      <c r="F531" s="5">
        <v>54</v>
      </c>
      <c r="G531" s="5">
        <v>3</v>
      </c>
      <c r="K531" s="109">
        <f t="shared" si="465"/>
        <v>0</v>
      </c>
      <c r="M531" s="109">
        <f t="shared" si="466"/>
        <v>0</v>
      </c>
      <c r="X531" s="109">
        <f t="shared" si="467"/>
        <v>0</v>
      </c>
      <c r="AI531" s="109">
        <f t="shared" si="468"/>
        <v>0</v>
      </c>
      <c r="AT531" s="109">
        <f t="shared" si="469"/>
        <v>0</v>
      </c>
      <c r="BA531" s="109">
        <f t="shared" si="470"/>
        <v>0</v>
      </c>
      <c r="BB531" s="113"/>
      <c r="BC531" s="113"/>
      <c r="BD531" s="113"/>
      <c r="BE531" s="113"/>
      <c r="BF531" s="113"/>
      <c r="BG531" s="113"/>
      <c r="BH531" s="113"/>
      <c r="BI531" s="113"/>
      <c r="BJ531" s="113"/>
      <c r="BK531" s="113"/>
      <c r="BL531" s="109">
        <f t="shared" si="471"/>
        <v>0</v>
      </c>
      <c r="BW531" s="109">
        <f t="shared" si="472"/>
        <v>0</v>
      </c>
      <c r="BZ531" s="109">
        <f t="shared" si="473"/>
        <v>0</v>
      </c>
      <c r="CA531" s="3"/>
      <c r="CB531" s="3"/>
      <c r="CC531" s="3"/>
      <c r="CD531" s="3"/>
      <c r="CE531" s="109">
        <f t="shared" si="474"/>
        <v>0</v>
      </c>
      <c r="CJ531" s="109">
        <f t="shared" si="475"/>
        <v>0</v>
      </c>
      <c r="CQ531" s="109">
        <f t="shared" si="476"/>
        <v>0</v>
      </c>
      <c r="CV531" s="109">
        <f t="shared" si="477"/>
        <v>0</v>
      </c>
      <c r="DA531" s="109">
        <f t="shared" si="478"/>
        <v>0</v>
      </c>
      <c r="DF531" s="109">
        <f t="shared" si="479"/>
        <v>0</v>
      </c>
      <c r="DK531" s="109">
        <f t="shared" si="480"/>
        <v>0</v>
      </c>
      <c r="DP531" s="109">
        <f t="shared" si="481"/>
        <v>0</v>
      </c>
      <c r="DU531" s="109">
        <f t="shared" si="482"/>
        <v>0</v>
      </c>
      <c r="DZ531" s="109">
        <f t="shared" si="483"/>
        <v>0</v>
      </c>
      <c r="EE531" s="109">
        <f t="shared" si="484"/>
        <v>0</v>
      </c>
      <c r="EF531" s="3"/>
      <c r="EG531" s="3"/>
      <c r="EH531" s="3"/>
      <c r="EI531" s="3"/>
      <c r="EJ531" s="109">
        <f t="shared" si="485"/>
        <v>0</v>
      </c>
      <c r="EK531" s="3">
        <f t="shared" si="486"/>
        <v>1309</v>
      </c>
      <c r="EL531" t="str">
        <f>+VLOOKUP(A531,'[1]Listado jugadores VALORES'!$A:$D,4,FALSE)</f>
        <v>Defensa</v>
      </c>
      <c r="EM531">
        <f>+VLOOKUP(EK531,Clubes!$A:$O,15,FALSE)</f>
        <v>2</v>
      </c>
      <c r="EN531">
        <f>+VLOOKUP(EK531,Clubes!$A:$M,13,FALSE)</f>
        <v>2</v>
      </c>
      <c r="EO531">
        <f t="shared" si="487"/>
        <v>0</v>
      </c>
      <c r="EP531">
        <f t="shared" si="488"/>
        <v>0</v>
      </c>
      <c r="EQ531">
        <f t="shared" si="489"/>
        <v>0</v>
      </c>
      <c r="ER531">
        <f t="shared" si="490"/>
        <v>0</v>
      </c>
      <c r="ES531">
        <f t="shared" si="491"/>
        <v>0</v>
      </c>
      <c r="ET531">
        <f t="shared" si="492"/>
        <v>0</v>
      </c>
      <c r="EU531">
        <f t="shared" si="493"/>
        <v>0</v>
      </c>
      <c r="EV531">
        <f t="shared" si="494"/>
        <v>0</v>
      </c>
      <c r="EW531">
        <f t="shared" si="495"/>
        <v>0</v>
      </c>
      <c r="EX531">
        <f t="shared" si="496"/>
        <v>0</v>
      </c>
      <c r="EY531">
        <f t="shared" si="497"/>
        <v>0</v>
      </c>
      <c r="EZ531">
        <f t="shared" si="498"/>
        <v>0</v>
      </c>
      <c r="FA531">
        <f t="shared" si="499"/>
        <v>0</v>
      </c>
      <c r="FB531">
        <f t="shared" si="500"/>
        <v>0</v>
      </c>
      <c r="FC531">
        <f t="shared" si="501"/>
        <v>0</v>
      </c>
    </row>
    <row r="532" spans="1:159">
      <c r="A532" s="139">
        <v>147</v>
      </c>
      <c r="B532" s="139" t="s">
        <v>701</v>
      </c>
      <c r="C532" s="139">
        <v>13</v>
      </c>
      <c r="D532">
        <v>2</v>
      </c>
      <c r="E532" s="5">
        <v>9</v>
      </c>
      <c r="F532" s="5">
        <v>54</v>
      </c>
      <c r="G532" s="5">
        <v>1</v>
      </c>
      <c r="H532" s="5">
        <v>90</v>
      </c>
      <c r="I532" s="4">
        <f>45+43</f>
        <v>88</v>
      </c>
      <c r="K532" s="109">
        <f t="shared" si="465"/>
        <v>1</v>
      </c>
      <c r="M532" s="109">
        <f t="shared" si="466"/>
        <v>0</v>
      </c>
      <c r="X532" s="109">
        <f t="shared" si="467"/>
        <v>0</v>
      </c>
      <c r="AI532" s="109">
        <f t="shared" si="468"/>
        <v>0</v>
      </c>
      <c r="AT532" s="109">
        <f t="shared" si="469"/>
        <v>0</v>
      </c>
      <c r="BA532" s="109">
        <f t="shared" si="470"/>
        <v>0</v>
      </c>
      <c r="BB532" s="113"/>
      <c r="BC532" s="113"/>
      <c r="BD532" s="113"/>
      <c r="BE532" s="113"/>
      <c r="BF532" s="113"/>
      <c r="BG532" s="113"/>
      <c r="BH532" s="113"/>
      <c r="BI532" s="113"/>
      <c r="BJ532" s="113"/>
      <c r="BK532" s="113"/>
      <c r="BL532" s="109">
        <f t="shared" si="471"/>
        <v>0</v>
      </c>
      <c r="BW532" s="109">
        <f t="shared" si="472"/>
        <v>0</v>
      </c>
      <c r="BZ532" s="109">
        <f t="shared" si="473"/>
        <v>0</v>
      </c>
      <c r="CA532" s="3"/>
      <c r="CB532" s="3"/>
      <c r="CC532" s="3"/>
      <c r="CD532" s="3"/>
      <c r="CE532" s="109">
        <f t="shared" si="474"/>
        <v>0</v>
      </c>
      <c r="CJ532" s="109">
        <f t="shared" si="475"/>
        <v>0</v>
      </c>
      <c r="CQ532" s="109">
        <f t="shared" si="476"/>
        <v>0</v>
      </c>
      <c r="CV532" s="109">
        <f t="shared" si="477"/>
        <v>0</v>
      </c>
      <c r="DA532" s="109">
        <f t="shared" si="478"/>
        <v>0</v>
      </c>
      <c r="DF532" s="109">
        <f t="shared" si="479"/>
        <v>0</v>
      </c>
      <c r="DK532" s="109">
        <f t="shared" si="480"/>
        <v>0</v>
      </c>
      <c r="DP532" s="109">
        <f t="shared" si="481"/>
        <v>0</v>
      </c>
      <c r="DU532" s="109">
        <f t="shared" si="482"/>
        <v>0</v>
      </c>
      <c r="DZ532" s="109">
        <f t="shared" si="483"/>
        <v>0</v>
      </c>
      <c r="EE532" s="109">
        <f t="shared" si="484"/>
        <v>0</v>
      </c>
      <c r="EF532" s="3"/>
      <c r="EG532" s="3"/>
      <c r="EH532" s="3"/>
      <c r="EI532" s="3"/>
      <c r="EJ532" s="109">
        <f t="shared" si="485"/>
        <v>0</v>
      </c>
      <c r="EK532" s="3">
        <f t="shared" si="486"/>
        <v>1309</v>
      </c>
      <c r="EL532" t="str">
        <f>+VLOOKUP(A532,'[1]Listado jugadores VALORES'!$A:$D,4,FALSE)</f>
        <v>Portero</v>
      </c>
      <c r="EM532">
        <f>+VLOOKUP(EK532,Clubes!$A:$O,15,FALSE)</f>
        <v>2</v>
      </c>
      <c r="EN532">
        <f>+VLOOKUP(EK532,Clubes!$A:$M,13,FALSE)</f>
        <v>2</v>
      </c>
      <c r="EO532">
        <f t="shared" si="487"/>
        <v>2</v>
      </c>
      <c r="EP532">
        <f t="shared" si="488"/>
        <v>2</v>
      </c>
      <c r="EQ532">
        <f t="shared" si="489"/>
        <v>-1</v>
      </c>
      <c r="ER532">
        <f t="shared" si="490"/>
        <v>0</v>
      </c>
      <c r="ES532">
        <f t="shared" si="491"/>
        <v>0</v>
      </c>
      <c r="ET532">
        <f t="shared" si="492"/>
        <v>0</v>
      </c>
      <c r="EU532">
        <f t="shared" si="493"/>
        <v>0</v>
      </c>
      <c r="EV532">
        <f t="shared" si="494"/>
        <v>0</v>
      </c>
      <c r="EW532">
        <f t="shared" si="495"/>
        <v>-1</v>
      </c>
      <c r="EX532">
        <f t="shared" si="496"/>
        <v>0</v>
      </c>
      <c r="EY532">
        <f t="shared" si="497"/>
        <v>0</v>
      </c>
      <c r="EZ532">
        <f t="shared" si="498"/>
        <v>0</v>
      </c>
      <c r="FA532">
        <f t="shared" si="499"/>
        <v>0</v>
      </c>
      <c r="FB532">
        <f t="shared" si="500"/>
        <v>0</v>
      </c>
      <c r="FC532">
        <f t="shared" si="501"/>
        <v>2</v>
      </c>
    </row>
    <row r="533" spans="1:159">
      <c r="A533" s="139">
        <v>144</v>
      </c>
      <c r="B533" s="139" t="s">
        <v>702</v>
      </c>
      <c r="C533" s="139">
        <v>13</v>
      </c>
      <c r="D533">
        <v>2</v>
      </c>
      <c r="E533" s="5">
        <v>9</v>
      </c>
      <c r="F533" s="5">
        <v>54</v>
      </c>
      <c r="G533" s="5">
        <v>3</v>
      </c>
      <c r="K533" s="109">
        <f t="shared" si="465"/>
        <v>0</v>
      </c>
      <c r="M533" s="109">
        <f t="shared" si="466"/>
        <v>0</v>
      </c>
      <c r="X533" s="109">
        <f t="shared" si="467"/>
        <v>0</v>
      </c>
      <c r="AI533" s="109">
        <f t="shared" si="468"/>
        <v>0</v>
      </c>
      <c r="AT533" s="109">
        <f t="shared" si="469"/>
        <v>0</v>
      </c>
      <c r="BA533" s="109">
        <f t="shared" si="470"/>
        <v>0</v>
      </c>
      <c r="BB533" s="113"/>
      <c r="BC533" s="113"/>
      <c r="BD533" s="113"/>
      <c r="BE533" s="113"/>
      <c r="BF533" s="113"/>
      <c r="BG533" s="113"/>
      <c r="BH533" s="113"/>
      <c r="BI533" s="113"/>
      <c r="BJ533" s="113"/>
      <c r="BK533" s="113"/>
      <c r="BL533" s="109">
        <f t="shared" si="471"/>
        <v>0</v>
      </c>
      <c r="BW533" s="109">
        <f t="shared" si="472"/>
        <v>0</v>
      </c>
      <c r="BZ533" s="109">
        <f t="shared" si="473"/>
        <v>0</v>
      </c>
      <c r="CA533" s="3"/>
      <c r="CB533" s="3"/>
      <c r="CC533" s="3"/>
      <c r="CD533" s="3"/>
      <c r="CE533" s="109">
        <f t="shared" si="474"/>
        <v>0</v>
      </c>
      <c r="CJ533" s="109">
        <f t="shared" si="475"/>
        <v>0</v>
      </c>
      <c r="CQ533" s="109">
        <f t="shared" si="476"/>
        <v>0</v>
      </c>
      <c r="CV533" s="109">
        <f t="shared" si="477"/>
        <v>0</v>
      </c>
      <c r="DA533" s="109">
        <f t="shared" si="478"/>
        <v>0</v>
      </c>
      <c r="DF533" s="109">
        <f t="shared" si="479"/>
        <v>0</v>
      </c>
      <c r="DK533" s="109">
        <f t="shared" si="480"/>
        <v>0</v>
      </c>
      <c r="DP533" s="109">
        <f t="shared" si="481"/>
        <v>0</v>
      </c>
      <c r="DU533" s="109">
        <f t="shared" si="482"/>
        <v>0</v>
      </c>
      <c r="DZ533" s="109">
        <f t="shared" si="483"/>
        <v>0</v>
      </c>
      <c r="EE533" s="109">
        <f t="shared" si="484"/>
        <v>0</v>
      </c>
      <c r="EF533" s="3"/>
      <c r="EG533" s="3"/>
      <c r="EH533" s="3"/>
      <c r="EI533" s="3"/>
      <c r="EJ533" s="109">
        <f t="shared" si="485"/>
        <v>0</v>
      </c>
      <c r="EK533" s="3">
        <f t="shared" si="486"/>
        <v>1309</v>
      </c>
      <c r="EL533" t="str">
        <f>+VLOOKUP(A533,'[1]Listado jugadores VALORES'!$A:$D,4,FALSE)</f>
        <v>Delantero</v>
      </c>
      <c r="EM533">
        <f>+VLOOKUP(EK533,Clubes!$A:$O,15,FALSE)</f>
        <v>2</v>
      </c>
      <c r="EN533">
        <f>+VLOOKUP(EK533,Clubes!$A:$M,13,FALSE)</f>
        <v>2</v>
      </c>
      <c r="EO533">
        <f t="shared" si="487"/>
        <v>0</v>
      </c>
      <c r="EP533">
        <f t="shared" si="488"/>
        <v>0</v>
      </c>
      <c r="EQ533">
        <f t="shared" si="489"/>
        <v>0</v>
      </c>
      <c r="ER533">
        <f t="shared" si="490"/>
        <v>0</v>
      </c>
      <c r="ES533">
        <f t="shared" si="491"/>
        <v>0</v>
      </c>
      <c r="ET533">
        <f t="shared" si="492"/>
        <v>0</v>
      </c>
      <c r="EU533">
        <f t="shared" si="493"/>
        <v>0</v>
      </c>
      <c r="EV533">
        <f t="shared" si="494"/>
        <v>0</v>
      </c>
      <c r="EW533">
        <f t="shared" si="495"/>
        <v>0</v>
      </c>
      <c r="EX533">
        <f t="shared" si="496"/>
        <v>0</v>
      </c>
      <c r="EY533">
        <f t="shared" si="497"/>
        <v>0</v>
      </c>
      <c r="EZ533">
        <f t="shared" si="498"/>
        <v>0</v>
      </c>
      <c r="FA533">
        <f t="shared" si="499"/>
        <v>0</v>
      </c>
      <c r="FB533">
        <f t="shared" si="500"/>
        <v>0</v>
      </c>
      <c r="FC533">
        <f t="shared" si="501"/>
        <v>0</v>
      </c>
    </row>
    <row r="534" spans="1:159">
      <c r="A534" s="139">
        <v>193</v>
      </c>
      <c r="B534" s="139" t="s">
        <v>703</v>
      </c>
      <c r="C534" s="139">
        <v>13</v>
      </c>
      <c r="D534">
        <v>2</v>
      </c>
      <c r="E534" s="5">
        <v>9</v>
      </c>
      <c r="F534" s="5">
        <v>54</v>
      </c>
      <c r="G534" s="5">
        <v>2</v>
      </c>
      <c r="H534" s="5">
        <v>45</v>
      </c>
      <c r="K534" s="109">
        <f t="shared" si="465"/>
        <v>0</v>
      </c>
      <c r="M534" s="109">
        <f t="shared" si="466"/>
        <v>0</v>
      </c>
      <c r="N534" s="4">
        <f>45+3</f>
        <v>48</v>
      </c>
      <c r="X534" s="109">
        <f t="shared" si="467"/>
        <v>1</v>
      </c>
      <c r="Y534" s="3">
        <v>1</v>
      </c>
      <c r="AI534" s="109">
        <f t="shared" si="468"/>
        <v>1</v>
      </c>
      <c r="AJ534" s="3">
        <v>1</v>
      </c>
      <c r="AT534" s="109">
        <f t="shared" si="469"/>
        <v>1</v>
      </c>
      <c r="AU534" s="3">
        <v>1</v>
      </c>
      <c r="AV534" s="3">
        <v>476</v>
      </c>
      <c r="BA534" s="109">
        <f t="shared" si="470"/>
        <v>1</v>
      </c>
      <c r="BB534" s="113">
        <v>0</v>
      </c>
      <c r="BC534" s="113"/>
      <c r="BD534" s="113"/>
      <c r="BE534" s="113"/>
      <c r="BF534" s="113"/>
      <c r="BG534" s="113"/>
      <c r="BH534" s="113"/>
      <c r="BI534" s="113"/>
      <c r="BJ534" s="113"/>
      <c r="BK534" s="113"/>
      <c r="BL534" s="109">
        <f t="shared" si="471"/>
        <v>0</v>
      </c>
      <c r="BW534" s="109">
        <f t="shared" si="472"/>
        <v>0</v>
      </c>
      <c r="BZ534" s="109">
        <f t="shared" si="473"/>
        <v>0</v>
      </c>
      <c r="CA534" s="3"/>
      <c r="CB534" s="3"/>
      <c r="CC534" s="3"/>
      <c r="CD534" s="3"/>
      <c r="CE534" s="109">
        <f t="shared" si="474"/>
        <v>0</v>
      </c>
      <c r="CJ534" s="109">
        <f t="shared" si="475"/>
        <v>0</v>
      </c>
      <c r="CQ534" s="109">
        <f t="shared" si="476"/>
        <v>0</v>
      </c>
      <c r="CV534" s="109">
        <f t="shared" si="477"/>
        <v>0</v>
      </c>
      <c r="DA534" s="109">
        <f t="shared" si="478"/>
        <v>0</v>
      </c>
      <c r="DF534" s="109">
        <f t="shared" si="479"/>
        <v>0</v>
      </c>
      <c r="DK534" s="109">
        <f t="shared" si="480"/>
        <v>0</v>
      </c>
      <c r="DP534" s="109">
        <f t="shared" si="481"/>
        <v>0</v>
      </c>
      <c r="DU534" s="109">
        <f t="shared" si="482"/>
        <v>0</v>
      </c>
      <c r="DZ534" s="109">
        <f t="shared" si="483"/>
        <v>0</v>
      </c>
      <c r="EE534" s="109">
        <f t="shared" si="484"/>
        <v>0</v>
      </c>
      <c r="EF534" s="3"/>
      <c r="EG534" s="3"/>
      <c r="EH534" s="3"/>
      <c r="EI534" s="3"/>
      <c r="EJ534" s="109">
        <f t="shared" si="485"/>
        <v>0</v>
      </c>
      <c r="EK534" s="3">
        <f t="shared" si="486"/>
        <v>1309</v>
      </c>
      <c r="EL534" t="str">
        <f>+VLOOKUP(A534,'[1]Listado jugadores VALORES'!$A:$D,4,FALSE)</f>
        <v>Defensa</v>
      </c>
      <c r="EM534">
        <f>+VLOOKUP(EK534,Clubes!$A:$O,15,FALSE)</f>
        <v>2</v>
      </c>
      <c r="EN534">
        <f>+VLOOKUP(EK534,Clubes!$A:$M,13,FALSE)</f>
        <v>2</v>
      </c>
      <c r="EO534">
        <f t="shared" si="487"/>
        <v>1</v>
      </c>
      <c r="EP534">
        <f t="shared" si="488"/>
        <v>1</v>
      </c>
      <c r="EQ534">
        <f t="shared" si="489"/>
        <v>0</v>
      </c>
      <c r="ER534">
        <f t="shared" si="490"/>
        <v>0</v>
      </c>
      <c r="ES534">
        <f t="shared" si="491"/>
        <v>6</v>
      </c>
      <c r="ET534">
        <f t="shared" si="492"/>
        <v>0</v>
      </c>
      <c r="EU534">
        <f t="shared" si="493"/>
        <v>4</v>
      </c>
      <c r="EV534">
        <f t="shared" si="494"/>
        <v>0</v>
      </c>
      <c r="EW534">
        <f t="shared" si="495"/>
        <v>0</v>
      </c>
      <c r="EX534">
        <f t="shared" si="496"/>
        <v>0</v>
      </c>
      <c r="EY534">
        <f t="shared" si="497"/>
        <v>0</v>
      </c>
      <c r="EZ534">
        <f t="shared" si="498"/>
        <v>0</v>
      </c>
      <c r="FA534">
        <f t="shared" si="499"/>
        <v>0</v>
      </c>
      <c r="FB534">
        <f t="shared" si="500"/>
        <v>0</v>
      </c>
      <c r="FC534">
        <f t="shared" si="501"/>
        <v>12</v>
      </c>
    </row>
    <row r="535" spans="1:159">
      <c r="A535" s="139">
        <v>229</v>
      </c>
      <c r="B535" s="139" t="s">
        <v>704</v>
      </c>
      <c r="C535" s="139">
        <v>13</v>
      </c>
      <c r="D535">
        <v>2</v>
      </c>
      <c r="E535" s="5">
        <v>9</v>
      </c>
      <c r="F535" s="5">
        <v>54</v>
      </c>
      <c r="G535" s="5">
        <v>3</v>
      </c>
      <c r="K535" s="109">
        <f t="shared" si="465"/>
        <v>0</v>
      </c>
      <c r="M535" s="109">
        <f t="shared" si="466"/>
        <v>0</v>
      </c>
      <c r="X535" s="109">
        <f t="shared" si="467"/>
        <v>0</v>
      </c>
      <c r="AI535" s="109">
        <f t="shared" si="468"/>
        <v>0</v>
      </c>
      <c r="AT535" s="109">
        <f t="shared" si="469"/>
        <v>0</v>
      </c>
      <c r="BA535" s="109">
        <f t="shared" si="470"/>
        <v>0</v>
      </c>
      <c r="BB535" s="113"/>
      <c r="BC535" s="113"/>
      <c r="BD535" s="113"/>
      <c r="BE535" s="113"/>
      <c r="BF535" s="113"/>
      <c r="BG535" s="113"/>
      <c r="BH535" s="113"/>
      <c r="BI535" s="113"/>
      <c r="BJ535" s="113"/>
      <c r="BK535" s="113"/>
      <c r="BL535" s="109">
        <f t="shared" si="471"/>
        <v>0</v>
      </c>
      <c r="BW535" s="109">
        <f t="shared" si="472"/>
        <v>0</v>
      </c>
      <c r="BZ535" s="109">
        <f t="shared" si="473"/>
        <v>0</v>
      </c>
      <c r="CA535" s="3"/>
      <c r="CB535" s="3"/>
      <c r="CC535" s="3"/>
      <c r="CD535" s="3"/>
      <c r="CE535" s="109">
        <f t="shared" si="474"/>
        <v>0</v>
      </c>
      <c r="CJ535" s="109">
        <f t="shared" si="475"/>
        <v>0</v>
      </c>
      <c r="CQ535" s="109">
        <f t="shared" si="476"/>
        <v>0</v>
      </c>
      <c r="CV535" s="109">
        <f t="shared" si="477"/>
        <v>0</v>
      </c>
      <c r="DA535" s="109">
        <f t="shared" si="478"/>
        <v>0</v>
      </c>
      <c r="DF535" s="109">
        <f t="shared" si="479"/>
        <v>0</v>
      </c>
      <c r="DK535" s="109">
        <f t="shared" si="480"/>
        <v>0</v>
      </c>
      <c r="DP535" s="109">
        <f t="shared" si="481"/>
        <v>0</v>
      </c>
      <c r="DU535" s="109">
        <f t="shared" si="482"/>
        <v>0</v>
      </c>
      <c r="DZ535" s="109">
        <f t="shared" si="483"/>
        <v>0</v>
      </c>
      <c r="EE535" s="109">
        <f t="shared" si="484"/>
        <v>0</v>
      </c>
      <c r="EF535" s="3"/>
      <c r="EG535" s="3"/>
      <c r="EH535" s="3"/>
      <c r="EI535" s="3"/>
      <c r="EJ535" s="109">
        <f t="shared" si="485"/>
        <v>0</v>
      </c>
      <c r="EK535" s="3">
        <f t="shared" si="486"/>
        <v>1309</v>
      </c>
      <c r="EL535" t="str">
        <f>+VLOOKUP(A535,'[1]Listado jugadores VALORES'!$A:$D,4,FALSE)</f>
        <v>Defensa</v>
      </c>
      <c r="EM535">
        <f>+VLOOKUP(EK535,Clubes!$A:$O,15,FALSE)</f>
        <v>2</v>
      </c>
      <c r="EN535">
        <f>+VLOOKUP(EK535,Clubes!$A:$M,13,FALSE)</f>
        <v>2</v>
      </c>
      <c r="EO535">
        <f t="shared" si="487"/>
        <v>0</v>
      </c>
      <c r="EP535">
        <f t="shared" si="488"/>
        <v>0</v>
      </c>
      <c r="EQ535">
        <f t="shared" si="489"/>
        <v>0</v>
      </c>
      <c r="ER535">
        <f t="shared" si="490"/>
        <v>0</v>
      </c>
      <c r="ES535">
        <f t="shared" si="491"/>
        <v>0</v>
      </c>
      <c r="ET535">
        <f t="shared" si="492"/>
        <v>0</v>
      </c>
      <c r="EU535">
        <f t="shared" si="493"/>
        <v>0</v>
      </c>
      <c r="EV535">
        <f t="shared" si="494"/>
        <v>0</v>
      </c>
      <c r="EW535">
        <f t="shared" si="495"/>
        <v>0</v>
      </c>
      <c r="EX535">
        <f t="shared" si="496"/>
        <v>0</v>
      </c>
      <c r="EY535">
        <f t="shared" si="497"/>
        <v>0</v>
      </c>
      <c r="EZ535">
        <f t="shared" si="498"/>
        <v>0</v>
      </c>
      <c r="FA535">
        <f t="shared" si="499"/>
        <v>0</v>
      </c>
      <c r="FB535">
        <f t="shared" si="500"/>
        <v>0</v>
      </c>
      <c r="FC535">
        <f t="shared" si="501"/>
        <v>0</v>
      </c>
    </row>
    <row r="536" spans="1:159">
      <c r="A536" s="139">
        <v>780</v>
      </c>
      <c r="B536" s="139" t="s">
        <v>705</v>
      </c>
      <c r="C536" s="139">
        <v>13</v>
      </c>
      <c r="D536">
        <v>2</v>
      </c>
      <c r="E536" s="5">
        <v>9</v>
      </c>
      <c r="F536" s="5">
        <v>54</v>
      </c>
      <c r="G536" s="5">
        <v>2</v>
      </c>
      <c r="H536" s="5">
        <v>4</v>
      </c>
      <c r="K536" s="109">
        <f t="shared" si="465"/>
        <v>0</v>
      </c>
      <c r="M536" s="109">
        <f t="shared" si="466"/>
        <v>0</v>
      </c>
      <c r="X536" s="109">
        <f t="shared" si="467"/>
        <v>0</v>
      </c>
      <c r="AI536" s="109">
        <f t="shared" si="468"/>
        <v>0</v>
      </c>
      <c r="AT536" s="109">
        <f t="shared" si="469"/>
        <v>0</v>
      </c>
      <c r="BA536" s="109">
        <f t="shared" si="470"/>
        <v>0</v>
      </c>
      <c r="BB536" s="113"/>
      <c r="BC536" s="113"/>
      <c r="BD536" s="113"/>
      <c r="BE536" s="113"/>
      <c r="BF536" s="113"/>
      <c r="BG536" s="113"/>
      <c r="BH536" s="113"/>
      <c r="BI536" s="113"/>
      <c r="BJ536" s="113"/>
      <c r="BK536" s="113"/>
      <c r="BL536" s="109">
        <f t="shared" si="471"/>
        <v>0</v>
      </c>
      <c r="BW536" s="109">
        <f t="shared" si="472"/>
        <v>0</v>
      </c>
      <c r="BZ536" s="109">
        <f t="shared" si="473"/>
        <v>0</v>
      </c>
      <c r="CA536" s="3"/>
      <c r="CB536" s="3"/>
      <c r="CC536" s="3"/>
      <c r="CD536" s="3"/>
      <c r="CE536" s="109">
        <f t="shared" si="474"/>
        <v>0</v>
      </c>
      <c r="CJ536" s="109">
        <f t="shared" si="475"/>
        <v>0</v>
      </c>
      <c r="CQ536" s="109">
        <f t="shared" si="476"/>
        <v>0</v>
      </c>
      <c r="CV536" s="109">
        <f t="shared" si="477"/>
        <v>0</v>
      </c>
      <c r="DA536" s="109">
        <f t="shared" si="478"/>
        <v>0</v>
      </c>
      <c r="DF536" s="109">
        <f t="shared" si="479"/>
        <v>0</v>
      </c>
      <c r="DK536" s="109">
        <f t="shared" si="480"/>
        <v>0</v>
      </c>
      <c r="DP536" s="109">
        <f t="shared" si="481"/>
        <v>0</v>
      </c>
      <c r="DU536" s="109">
        <f t="shared" si="482"/>
        <v>0</v>
      </c>
      <c r="DZ536" s="109">
        <f t="shared" si="483"/>
        <v>0</v>
      </c>
      <c r="EE536" s="109">
        <f t="shared" si="484"/>
        <v>0</v>
      </c>
      <c r="EF536" s="3"/>
      <c r="EG536" s="3"/>
      <c r="EH536" s="3"/>
      <c r="EI536" s="3"/>
      <c r="EJ536" s="109">
        <f t="shared" si="485"/>
        <v>0</v>
      </c>
      <c r="EK536" s="3">
        <f t="shared" si="486"/>
        <v>1309</v>
      </c>
      <c r="EL536" t="str">
        <f>+VLOOKUP(A536,'[1]Listado jugadores VALORES'!$A:$D,4,FALSE)</f>
        <v>Delantero</v>
      </c>
      <c r="EM536">
        <f>+VLOOKUP(EK536,Clubes!$A:$O,15,FALSE)</f>
        <v>2</v>
      </c>
      <c r="EN536">
        <f>+VLOOKUP(EK536,Clubes!$A:$M,13,FALSE)</f>
        <v>2</v>
      </c>
      <c r="EO536">
        <f t="shared" si="487"/>
        <v>1</v>
      </c>
      <c r="EP536">
        <f t="shared" si="488"/>
        <v>1</v>
      </c>
      <c r="EQ536">
        <f t="shared" si="489"/>
        <v>0</v>
      </c>
      <c r="ER536">
        <f t="shared" si="490"/>
        <v>0</v>
      </c>
      <c r="ES536">
        <f t="shared" si="491"/>
        <v>0</v>
      </c>
      <c r="ET536">
        <f t="shared" si="492"/>
        <v>0</v>
      </c>
      <c r="EU536">
        <f t="shared" si="493"/>
        <v>0</v>
      </c>
      <c r="EV536">
        <f t="shared" si="494"/>
        <v>0</v>
      </c>
      <c r="EW536">
        <f t="shared" si="495"/>
        <v>0</v>
      </c>
      <c r="EX536">
        <f t="shared" si="496"/>
        <v>0</v>
      </c>
      <c r="EY536">
        <f t="shared" si="497"/>
        <v>0</v>
      </c>
      <c r="EZ536">
        <f t="shared" si="498"/>
        <v>0</v>
      </c>
      <c r="FA536">
        <f t="shared" si="499"/>
        <v>0</v>
      </c>
      <c r="FB536">
        <f t="shared" si="500"/>
        <v>0</v>
      </c>
      <c r="FC536">
        <f t="shared" si="501"/>
        <v>2</v>
      </c>
    </row>
    <row r="537" spans="1:159">
      <c r="A537" s="162">
        <v>1994</v>
      </c>
      <c r="B537" s="163" t="s">
        <v>706</v>
      </c>
      <c r="C537" s="139">
        <v>13</v>
      </c>
      <c r="D537">
        <v>2</v>
      </c>
      <c r="E537" s="5">
        <v>9</v>
      </c>
      <c r="F537" s="5">
        <v>54</v>
      </c>
      <c r="G537" s="5">
        <v>2</v>
      </c>
      <c r="K537" s="109">
        <f t="shared" si="465"/>
        <v>0</v>
      </c>
      <c r="M537" s="109">
        <f t="shared" si="466"/>
        <v>0</v>
      </c>
      <c r="X537" s="109">
        <f t="shared" si="467"/>
        <v>0</v>
      </c>
      <c r="AI537" s="109">
        <f t="shared" si="468"/>
        <v>0</v>
      </c>
      <c r="AT537" s="109">
        <f t="shared" si="469"/>
        <v>0</v>
      </c>
      <c r="BA537" s="109">
        <f t="shared" si="470"/>
        <v>0</v>
      </c>
      <c r="BB537" s="113"/>
      <c r="BC537" s="113"/>
      <c r="BD537" s="113"/>
      <c r="BE537" s="113"/>
      <c r="BF537" s="113"/>
      <c r="BG537" s="113"/>
      <c r="BH537" s="113"/>
      <c r="BI537" s="113"/>
      <c r="BJ537" s="113"/>
      <c r="BK537" s="113"/>
      <c r="BL537" s="109">
        <f t="shared" si="471"/>
        <v>0</v>
      </c>
      <c r="BW537" s="109">
        <f t="shared" si="472"/>
        <v>0</v>
      </c>
      <c r="BZ537" s="109">
        <f t="shared" si="473"/>
        <v>0</v>
      </c>
      <c r="CA537" s="3"/>
      <c r="CB537" s="3"/>
      <c r="CC537" s="3"/>
      <c r="CD537" s="3"/>
      <c r="CE537" s="109">
        <f t="shared" si="474"/>
        <v>0</v>
      </c>
      <c r="CJ537" s="109">
        <f t="shared" si="475"/>
        <v>0</v>
      </c>
      <c r="CQ537" s="109">
        <f t="shared" si="476"/>
        <v>0</v>
      </c>
      <c r="CV537" s="109">
        <f t="shared" si="477"/>
        <v>0</v>
      </c>
      <c r="DA537" s="109">
        <f t="shared" si="478"/>
        <v>0</v>
      </c>
      <c r="DF537" s="109">
        <f t="shared" si="479"/>
        <v>0</v>
      </c>
      <c r="DK537" s="109">
        <f t="shared" si="480"/>
        <v>0</v>
      </c>
      <c r="DP537" s="109">
        <f t="shared" si="481"/>
        <v>0</v>
      </c>
      <c r="DU537" s="109">
        <f t="shared" si="482"/>
        <v>0</v>
      </c>
      <c r="DZ537" s="109">
        <f t="shared" si="483"/>
        <v>0</v>
      </c>
      <c r="EE537" s="109">
        <f t="shared" si="484"/>
        <v>0</v>
      </c>
      <c r="EF537" s="3"/>
      <c r="EG537" s="3"/>
      <c r="EH537" s="3"/>
      <c r="EI537" s="3"/>
      <c r="EJ537" s="109">
        <f t="shared" si="485"/>
        <v>0</v>
      </c>
      <c r="EK537" s="3">
        <f t="shared" si="486"/>
        <v>1309</v>
      </c>
      <c r="EL537" t="str">
        <f>+VLOOKUP(A537,'[1]Listado jugadores VALORES'!$A:$D,4,FALSE)</f>
        <v>Delantero</v>
      </c>
      <c r="EM537">
        <f>+VLOOKUP(EK537,Clubes!$A:$O,15,FALSE)</f>
        <v>2</v>
      </c>
      <c r="EN537">
        <f>+VLOOKUP(EK537,Clubes!$A:$M,13,FALSE)</f>
        <v>2</v>
      </c>
      <c r="EO537">
        <f t="shared" si="487"/>
        <v>1</v>
      </c>
      <c r="EP537">
        <f t="shared" si="488"/>
        <v>0</v>
      </c>
      <c r="EQ537">
        <f t="shared" si="489"/>
        <v>0</v>
      </c>
      <c r="ER537">
        <f t="shared" si="490"/>
        <v>0</v>
      </c>
      <c r="ES537">
        <f t="shared" si="491"/>
        <v>0</v>
      </c>
      <c r="ET537">
        <f t="shared" si="492"/>
        <v>0</v>
      </c>
      <c r="EU537">
        <f t="shared" si="493"/>
        <v>0</v>
      </c>
      <c r="EV537">
        <f t="shared" si="494"/>
        <v>0</v>
      </c>
      <c r="EW537">
        <f t="shared" si="495"/>
        <v>0</v>
      </c>
      <c r="EX537">
        <f t="shared" si="496"/>
        <v>0</v>
      </c>
      <c r="EY537">
        <f t="shared" si="497"/>
        <v>0</v>
      </c>
      <c r="EZ537">
        <f t="shared" si="498"/>
        <v>0</v>
      </c>
      <c r="FA537">
        <f t="shared" si="499"/>
        <v>0</v>
      </c>
      <c r="FB537">
        <f t="shared" si="500"/>
        <v>0</v>
      </c>
      <c r="FC537">
        <f t="shared" si="501"/>
        <v>1</v>
      </c>
    </row>
    <row r="538" spans="1:159">
      <c r="A538" s="139">
        <v>812</v>
      </c>
      <c r="B538" s="139" t="s">
        <v>707</v>
      </c>
      <c r="C538" s="139">
        <v>13</v>
      </c>
      <c r="D538">
        <v>2</v>
      </c>
      <c r="E538" s="5">
        <v>9</v>
      </c>
      <c r="F538" s="5">
        <v>54</v>
      </c>
      <c r="G538" s="5">
        <v>1</v>
      </c>
      <c r="H538" s="5">
        <v>45</v>
      </c>
      <c r="K538" s="109">
        <f t="shared" si="465"/>
        <v>0</v>
      </c>
      <c r="M538" s="109">
        <f t="shared" si="466"/>
        <v>0</v>
      </c>
      <c r="X538" s="109">
        <f t="shared" si="467"/>
        <v>0</v>
      </c>
      <c r="AI538" s="109">
        <f t="shared" si="468"/>
        <v>0</v>
      </c>
      <c r="AT538" s="109">
        <f t="shared" si="469"/>
        <v>0</v>
      </c>
      <c r="BA538" s="109">
        <f t="shared" si="470"/>
        <v>0</v>
      </c>
      <c r="BB538" s="113"/>
      <c r="BC538" s="113"/>
      <c r="BD538" s="113"/>
      <c r="BE538" s="113"/>
      <c r="BF538" s="113"/>
      <c r="BG538" s="113"/>
      <c r="BH538" s="113"/>
      <c r="BI538" s="113"/>
      <c r="BJ538" s="113"/>
      <c r="BK538" s="113"/>
      <c r="BL538" s="109">
        <f t="shared" si="471"/>
        <v>0</v>
      </c>
      <c r="BW538" s="109">
        <f t="shared" si="472"/>
        <v>0</v>
      </c>
      <c r="BZ538" s="109">
        <f t="shared" si="473"/>
        <v>0</v>
      </c>
      <c r="CA538" s="3"/>
      <c r="CB538" s="3"/>
      <c r="CC538" s="3"/>
      <c r="CD538" s="3"/>
      <c r="CE538" s="109">
        <f t="shared" si="474"/>
        <v>0</v>
      </c>
      <c r="CJ538" s="109">
        <f t="shared" si="475"/>
        <v>0</v>
      </c>
      <c r="CQ538" s="109">
        <f t="shared" si="476"/>
        <v>0</v>
      </c>
      <c r="CV538" s="109">
        <f t="shared" si="477"/>
        <v>0</v>
      </c>
      <c r="DA538" s="109">
        <f t="shared" si="478"/>
        <v>0</v>
      </c>
      <c r="DF538" s="109">
        <f t="shared" si="479"/>
        <v>0</v>
      </c>
      <c r="DK538" s="109">
        <f t="shared" si="480"/>
        <v>0</v>
      </c>
      <c r="DP538" s="109">
        <f t="shared" si="481"/>
        <v>0</v>
      </c>
      <c r="DU538" s="109">
        <f t="shared" si="482"/>
        <v>0</v>
      </c>
      <c r="DZ538" s="109">
        <f t="shared" si="483"/>
        <v>0</v>
      </c>
      <c r="EE538" s="109">
        <f t="shared" si="484"/>
        <v>0</v>
      </c>
      <c r="EF538" s="3"/>
      <c r="EG538" s="3"/>
      <c r="EH538" s="3"/>
      <c r="EI538" s="3"/>
      <c r="EJ538" s="109">
        <f t="shared" si="485"/>
        <v>0</v>
      </c>
      <c r="EK538" s="3">
        <f t="shared" si="486"/>
        <v>1309</v>
      </c>
      <c r="EL538" t="str">
        <f>+VLOOKUP(A538,'[1]Listado jugadores VALORES'!$A:$D,4,FALSE)</f>
        <v>Delantero</v>
      </c>
      <c r="EM538">
        <f>+VLOOKUP(EK538,Clubes!$A:$O,15,FALSE)</f>
        <v>2</v>
      </c>
      <c r="EN538">
        <f>+VLOOKUP(EK538,Clubes!$A:$M,13,FALSE)</f>
        <v>2</v>
      </c>
      <c r="EO538">
        <f t="shared" si="487"/>
        <v>2</v>
      </c>
      <c r="EP538">
        <f t="shared" si="488"/>
        <v>1</v>
      </c>
      <c r="EQ538">
        <f t="shared" si="489"/>
        <v>0</v>
      </c>
      <c r="ER538">
        <f t="shared" si="490"/>
        <v>0</v>
      </c>
      <c r="ES538">
        <f t="shared" si="491"/>
        <v>0</v>
      </c>
      <c r="ET538">
        <f t="shared" si="492"/>
        <v>0</v>
      </c>
      <c r="EU538">
        <f t="shared" si="493"/>
        <v>0</v>
      </c>
      <c r="EV538">
        <f t="shared" si="494"/>
        <v>0</v>
      </c>
      <c r="EW538">
        <f t="shared" si="495"/>
        <v>0</v>
      </c>
      <c r="EX538">
        <f t="shared" si="496"/>
        <v>0</v>
      </c>
      <c r="EY538">
        <f t="shared" si="497"/>
        <v>0</v>
      </c>
      <c r="EZ538">
        <f t="shared" si="498"/>
        <v>0</v>
      </c>
      <c r="FA538">
        <f t="shared" si="499"/>
        <v>0</v>
      </c>
      <c r="FB538">
        <f t="shared" si="500"/>
        <v>0</v>
      </c>
      <c r="FC538">
        <f t="shared" si="501"/>
        <v>3</v>
      </c>
    </row>
    <row r="539" spans="1:159">
      <c r="A539" s="139">
        <v>347</v>
      </c>
      <c r="B539" s="139" t="s">
        <v>708</v>
      </c>
      <c r="C539" s="139">
        <v>13</v>
      </c>
      <c r="D539">
        <v>2</v>
      </c>
      <c r="E539" s="5">
        <v>9</v>
      </c>
      <c r="F539" s="5">
        <v>54</v>
      </c>
      <c r="G539" s="5">
        <v>3</v>
      </c>
      <c r="K539" s="109">
        <f t="shared" si="465"/>
        <v>0</v>
      </c>
      <c r="M539" s="109">
        <f t="shared" si="466"/>
        <v>0</v>
      </c>
      <c r="X539" s="109">
        <f t="shared" si="467"/>
        <v>0</v>
      </c>
      <c r="AI539" s="109">
        <f t="shared" si="468"/>
        <v>0</v>
      </c>
      <c r="AT539" s="109">
        <f t="shared" si="469"/>
        <v>0</v>
      </c>
      <c r="BA539" s="109">
        <f t="shared" si="470"/>
        <v>0</v>
      </c>
      <c r="BB539" s="113"/>
      <c r="BC539" s="113"/>
      <c r="BD539" s="113"/>
      <c r="BE539" s="113"/>
      <c r="BF539" s="113"/>
      <c r="BG539" s="113"/>
      <c r="BH539" s="113"/>
      <c r="BI539" s="113"/>
      <c r="BJ539" s="113"/>
      <c r="BK539" s="113"/>
      <c r="BL539" s="109">
        <f t="shared" si="471"/>
        <v>0</v>
      </c>
      <c r="BW539" s="109">
        <f t="shared" si="472"/>
        <v>0</v>
      </c>
      <c r="BZ539" s="109">
        <f t="shared" si="473"/>
        <v>0</v>
      </c>
      <c r="CA539" s="3"/>
      <c r="CB539" s="3"/>
      <c r="CC539" s="3"/>
      <c r="CD539" s="3"/>
      <c r="CE539" s="109">
        <f t="shared" si="474"/>
        <v>0</v>
      </c>
      <c r="CJ539" s="109">
        <f t="shared" si="475"/>
        <v>0</v>
      </c>
      <c r="CQ539" s="109">
        <f t="shared" si="476"/>
        <v>0</v>
      </c>
      <c r="CV539" s="109">
        <f t="shared" si="477"/>
        <v>0</v>
      </c>
      <c r="DA539" s="109">
        <f t="shared" si="478"/>
        <v>0</v>
      </c>
      <c r="DF539" s="109">
        <f t="shared" si="479"/>
        <v>0</v>
      </c>
      <c r="DK539" s="109">
        <f t="shared" si="480"/>
        <v>0</v>
      </c>
      <c r="DP539" s="109">
        <f t="shared" si="481"/>
        <v>0</v>
      </c>
      <c r="DU539" s="109">
        <f t="shared" si="482"/>
        <v>0</v>
      </c>
      <c r="DZ539" s="109">
        <f t="shared" si="483"/>
        <v>0</v>
      </c>
      <c r="EE539" s="109">
        <f t="shared" si="484"/>
        <v>0</v>
      </c>
      <c r="EF539" s="3"/>
      <c r="EG539" s="3"/>
      <c r="EH539" s="3"/>
      <c r="EI539" s="3"/>
      <c r="EJ539" s="109">
        <f t="shared" si="485"/>
        <v>0</v>
      </c>
      <c r="EK539" s="3">
        <f t="shared" si="486"/>
        <v>1309</v>
      </c>
      <c r="EL539" t="str">
        <f>+VLOOKUP(A539,'[1]Listado jugadores VALORES'!$A:$D,4,FALSE)</f>
        <v>Delantero</v>
      </c>
      <c r="EM539">
        <f>+VLOOKUP(EK539,Clubes!$A:$O,15,FALSE)</f>
        <v>2</v>
      </c>
      <c r="EN539">
        <f>+VLOOKUP(EK539,Clubes!$A:$M,13,FALSE)</f>
        <v>2</v>
      </c>
      <c r="EO539">
        <f t="shared" si="487"/>
        <v>0</v>
      </c>
      <c r="EP539">
        <f t="shared" si="488"/>
        <v>0</v>
      </c>
      <c r="EQ539">
        <f t="shared" si="489"/>
        <v>0</v>
      </c>
      <c r="ER539">
        <f t="shared" si="490"/>
        <v>0</v>
      </c>
      <c r="ES539">
        <f t="shared" si="491"/>
        <v>0</v>
      </c>
      <c r="ET539">
        <f t="shared" si="492"/>
        <v>0</v>
      </c>
      <c r="EU539">
        <f t="shared" si="493"/>
        <v>0</v>
      </c>
      <c r="EV539">
        <f t="shared" si="494"/>
        <v>0</v>
      </c>
      <c r="EW539">
        <f t="shared" si="495"/>
        <v>0</v>
      </c>
      <c r="EX539">
        <f t="shared" si="496"/>
        <v>0</v>
      </c>
      <c r="EY539">
        <f t="shared" si="497"/>
        <v>0</v>
      </c>
      <c r="EZ539">
        <f t="shared" si="498"/>
        <v>0</v>
      </c>
      <c r="FA539">
        <f t="shared" si="499"/>
        <v>0</v>
      </c>
      <c r="FB539">
        <f t="shared" si="500"/>
        <v>0</v>
      </c>
      <c r="FC539">
        <f t="shared" si="501"/>
        <v>0</v>
      </c>
    </row>
    <row r="540" spans="1:159">
      <c r="A540" s="139">
        <v>338</v>
      </c>
      <c r="B540" s="139" t="s">
        <v>709</v>
      </c>
      <c r="C540" s="139">
        <v>13</v>
      </c>
      <c r="D540">
        <v>2</v>
      </c>
      <c r="E540" s="5">
        <v>9</v>
      </c>
      <c r="F540" s="5">
        <v>54</v>
      </c>
      <c r="G540" s="5">
        <v>1</v>
      </c>
      <c r="H540" s="5">
        <v>86</v>
      </c>
      <c r="K540" s="109">
        <f t="shared" si="465"/>
        <v>0</v>
      </c>
      <c r="M540" s="109">
        <f t="shared" si="466"/>
        <v>0</v>
      </c>
      <c r="X540" s="109">
        <f t="shared" si="467"/>
        <v>0</v>
      </c>
      <c r="AI540" s="109">
        <f t="shared" si="468"/>
        <v>0</v>
      </c>
      <c r="AT540" s="109">
        <f t="shared" si="469"/>
        <v>0</v>
      </c>
      <c r="BA540" s="109">
        <f t="shared" si="470"/>
        <v>0</v>
      </c>
      <c r="BB540" s="113"/>
      <c r="BC540" s="113"/>
      <c r="BD540" s="113"/>
      <c r="BE540" s="113"/>
      <c r="BF540" s="113"/>
      <c r="BG540" s="113"/>
      <c r="BH540" s="113"/>
      <c r="BI540" s="113"/>
      <c r="BJ540" s="113"/>
      <c r="BK540" s="113"/>
      <c r="BL540" s="109">
        <f t="shared" si="471"/>
        <v>0</v>
      </c>
      <c r="BW540" s="109">
        <f t="shared" si="472"/>
        <v>0</v>
      </c>
      <c r="BZ540" s="109">
        <f t="shared" si="473"/>
        <v>0</v>
      </c>
      <c r="CA540" s="3"/>
      <c r="CB540" s="3"/>
      <c r="CC540" s="3"/>
      <c r="CD540" s="3"/>
      <c r="CE540" s="109">
        <f t="shared" si="474"/>
        <v>0</v>
      </c>
      <c r="CJ540" s="109">
        <f t="shared" si="475"/>
        <v>0</v>
      </c>
      <c r="CQ540" s="109">
        <f t="shared" si="476"/>
        <v>0</v>
      </c>
      <c r="CV540" s="109">
        <f t="shared" si="477"/>
        <v>0</v>
      </c>
      <c r="DA540" s="109">
        <f t="shared" si="478"/>
        <v>0</v>
      </c>
      <c r="DF540" s="109">
        <f t="shared" si="479"/>
        <v>0</v>
      </c>
      <c r="DK540" s="109">
        <f t="shared" si="480"/>
        <v>0</v>
      </c>
      <c r="DP540" s="109">
        <f t="shared" si="481"/>
        <v>0</v>
      </c>
      <c r="DU540" s="109">
        <f t="shared" si="482"/>
        <v>0</v>
      </c>
      <c r="DZ540" s="109">
        <f t="shared" si="483"/>
        <v>0</v>
      </c>
      <c r="EE540" s="109">
        <f t="shared" si="484"/>
        <v>0</v>
      </c>
      <c r="EF540" s="3"/>
      <c r="EG540" s="3"/>
      <c r="EH540" s="3"/>
      <c r="EI540" s="3"/>
      <c r="EJ540" s="109">
        <f t="shared" si="485"/>
        <v>0</v>
      </c>
      <c r="EK540" s="3">
        <f t="shared" si="486"/>
        <v>1309</v>
      </c>
      <c r="EL540" t="str">
        <f>+VLOOKUP(A540,'[1]Listado jugadores VALORES'!$A:$D,4,FALSE)</f>
        <v>Volante</v>
      </c>
      <c r="EM540">
        <f>+VLOOKUP(EK540,Clubes!$A:$O,15,FALSE)</f>
        <v>2</v>
      </c>
      <c r="EN540">
        <f>+VLOOKUP(EK540,Clubes!$A:$M,13,FALSE)</f>
        <v>2</v>
      </c>
      <c r="EO540">
        <f t="shared" si="487"/>
        <v>2</v>
      </c>
      <c r="EP540">
        <f t="shared" si="488"/>
        <v>2</v>
      </c>
      <c r="EQ540">
        <f t="shared" si="489"/>
        <v>0</v>
      </c>
      <c r="ER540">
        <f t="shared" si="490"/>
        <v>0</v>
      </c>
      <c r="ES540">
        <f t="shared" si="491"/>
        <v>0</v>
      </c>
      <c r="ET540">
        <f t="shared" si="492"/>
        <v>0</v>
      </c>
      <c r="EU540">
        <f t="shared" si="493"/>
        <v>0</v>
      </c>
      <c r="EV540">
        <f t="shared" si="494"/>
        <v>0</v>
      </c>
      <c r="EW540">
        <f t="shared" si="495"/>
        <v>0</v>
      </c>
      <c r="EX540">
        <f t="shared" si="496"/>
        <v>0</v>
      </c>
      <c r="EY540">
        <f t="shared" si="497"/>
        <v>0</v>
      </c>
      <c r="EZ540">
        <f t="shared" si="498"/>
        <v>0</v>
      </c>
      <c r="FA540">
        <f t="shared" si="499"/>
        <v>0</v>
      </c>
      <c r="FB540">
        <f t="shared" si="500"/>
        <v>0</v>
      </c>
      <c r="FC540">
        <f t="shared" si="501"/>
        <v>4</v>
      </c>
    </row>
    <row r="541" spans="1:159">
      <c r="A541" s="139">
        <v>345</v>
      </c>
      <c r="B541" s="139" t="s">
        <v>710</v>
      </c>
      <c r="C541" s="139">
        <v>13</v>
      </c>
      <c r="D541">
        <v>2</v>
      </c>
      <c r="E541" s="5">
        <v>9</v>
      </c>
      <c r="F541" s="5">
        <v>54</v>
      </c>
      <c r="G541" s="5">
        <v>3</v>
      </c>
      <c r="K541" s="109">
        <f t="shared" si="465"/>
        <v>0</v>
      </c>
      <c r="M541" s="109">
        <f t="shared" si="466"/>
        <v>0</v>
      </c>
      <c r="X541" s="109">
        <f t="shared" si="467"/>
        <v>0</v>
      </c>
      <c r="AI541" s="109">
        <f t="shared" si="468"/>
        <v>0</v>
      </c>
      <c r="AT541" s="109">
        <f t="shared" si="469"/>
        <v>0</v>
      </c>
      <c r="BA541" s="109">
        <f t="shared" si="470"/>
        <v>0</v>
      </c>
      <c r="BB541" s="113"/>
      <c r="BC541" s="113"/>
      <c r="BD541" s="113"/>
      <c r="BE541" s="113"/>
      <c r="BF541" s="113"/>
      <c r="BG541" s="113"/>
      <c r="BH541" s="113"/>
      <c r="BI541" s="113"/>
      <c r="BJ541" s="113"/>
      <c r="BK541" s="113"/>
      <c r="BL541" s="109">
        <f t="shared" si="471"/>
        <v>0</v>
      </c>
      <c r="BW541" s="109">
        <f t="shared" si="472"/>
        <v>0</v>
      </c>
      <c r="BZ541" s="109">
        <f t="shared" si="473"/>
        <v>0</v>
      </c>
      <c r="CA541" s="3"/>
      <c r="CB541" s="3"/>
      <c r="CC541" s="3"/>
      <c r="CD541" s="3"/>
      <c r="CE541" s="109">
        <f t="shared" si="474"/>
        <v>0</v>
      </c>
      <c r="CJ541" s="109">
        <f t="shared" si="475"/>
        <v>0</v>
      </c>
      <c r="CQ541" s="109">
        <f t="shared" si="476"/>
        <v>0</v>
      </c>
      <c r="CV541" s="109">
        <f t="shared" si="477"/>
        <v>0</v>
      </c>
      <c r="DA541" s="109">
        <f t="shared" si="478"/>
        <v>0</v>
      </c>
      <c r="DF541" s="109">
        <f t="shared" si="479"/>
        <v>0</v>
      </c>
      <c r="DK541" s="109">
        <f t="shared" si="480"/>
        <v>0</v>
      </c>
      <c r="DP541" s="109">
        <f t="shared" si="481"/>
        <v>0</v>
      </c>
      <c r="DU541" s="109">
        <f t="shared" si="482"/>
        <v>0</v>
      </c>
      <c r="DZ541" s="109">
        <f t="shared" si="483"/>
        <v>0</v>
      </c>
      <c r="EE541" s="109">
        <f t="shared" si="484"/>
        <v>0</v>
      </c>
      <c r="EF541" s="3"/>
      <c r="EG541" s="3"/>
      <c r="EH541" s="3"/>
      <c r="EI541" s="3"/>
      <c r="EJ541" s="109">
        <f t="shared" si="485"/>
        <v>0</v>
      </c>
      <c r="EK541" s="3">
        <f t="shared" si="486"/>
        <v>1309</v>
      </c>
      <c r="EL541" t="str">
        <f>+VLOOKUP(A541,'[1]Listado jugadores VALORES'!$A:$D,4,FALSE)</f>
        <v>Defensa</v>
      </c>
      <c r="EM541">
        <f>+VLOOKUP(EK541,Clubes!$A:$O,15,FALSE)</f>
        <v>2</v>
      </c>
      <c r="EN541">
        <f>+VLOOKUP(EK541,Clubes!$A:$M,13,FALSE)</f>
        <v>2</v>
      </c>
      <c r="EO541">
        <f t="shared" si="487"/>
        <v>0</v>
      </c>
      <c r="EP541">
        <f t="shared" si="488"/>
        <v>0</v>
      </c>
      <c r="EQ541">
        <f t="shared" si="489"/>
        <v>0</v>
      </c>
      <c r="ER541">
        <f t="shared" si="490"/>
        <v>0</v>
      </c>
      <c r="ES541">
        <f t="shared" si="491"/>
        <v>0</v>
      </c>
      <c r="ET541">
        <f t="shared" si="492"/>
        <v>0</v>
      </c>
      <c r="EU541">
        <f t="shared" si="493"/>
        <v>0</v>
      </c>
      <c r="EV541">
        <f t="shared" si="494"/>
        <v>0</v>
      </c>
      <c r="EW541">
        <f t="shared" si="495"/>
        <v>0</v>
      </c>
      <c r="EX541">
        <f t="shared" si="496"/>
        <v>0</v>
      </c>
      <c r="EY541">
        <f t="shared" si="497"/>
        <v>0</v>
      </c>
      <c r="EZ541">
        <f t="shared" si="498"/>
        <v>0</v>
      </c>
      <c r="FA541">
        <f t="shared" si="499"/>
        <v>0</v>
      </c>
      <c r="FB541">
        <f t="shared" si="500"/>
        <v>0</v>
      </c>
      <c r="FC541">
        <f t="shared" si="501"/>
        <v>0</v>
      </c>
    </row>
    <row r="542" spans="1:159">
      <c r="A542" s="139">
        <v>370</v>
      </c>
      <c r="B542" s="139" t="s">
        <v>711</v>
      </c>
      <c r="C542" s="139">
        <v>13</v>
      </c>
      <c r="D542">
        <v>2</v>
      </c>
      <c r="E542" s="5">
        <v>9</v>
      </c>
      <c r="F542" s="5">
        <v>54</v>
      </c>
      <c r="G542" s="5">
        <v>2</v>
      </c>
      <c r="K542" s="109">
        <f t="shared" si="465"/>
        <v>0</v>
      </c>
      <c r="M542" s="109">
        <f t="shared" si="466"/>
        <v>0</v>
      </c>
      <c r="X542" s="109">
        <f t="shared" si="467"/>
        <v>0</v>
      </c>
      <c r="AI542" s="109">
        <f t="shared" si="468"/>
        <v>0</v>
      </c>
      <c r="AT542" s="109">
        <f t="shared" si="469"/>
        <v>0</v>
      </c>
      <c r="BA542" s="109">
        <f t="shared" si="470"/>
        <v>0</v>
      </c>
      <c r="BB542" s="113"/>
      <c r="BC542" s="113"/>
      <c r="BD542" s="113"/>
      <c r="BE542" s="113"/>
      <c r="BF542" s="113"/>
      <c r="BG542" s="113"/>
      <c r="BH542" s="113"/>
      <c r="BI542" s="113"/>
      <c r="BJ542" s="113"/>
      <c r="BK542" s="113"/>
      <c r="BL542" s="109">
        <f t="shared" si="471"/>
        <v>0</v>
      </c>
      <c r="BW542" s="109">
        <f t="shared" si="472"/>
        <v>0</v>
      </c>
      <c r="BZ542" s="109">
        <f t="shared" si="473"/>
        <v>0</v>
      </c>
      <c r="CA542" s="3"/>
      <c r="CB542" s="3"/>
      <c r="CC542" s="3"/>
      <c r="CD542" s="3"/>
      <c r="CE542" s="109">
        <f t="shared" si="474"/>
        <v>0</v>
      </c>
      <c r="CJ542" s="109">
        <f t="shared" si="475"/>
        <v>0</v>
      </c>
      <c r="CQ542" s="109">
        <f t="shared" si="476"/>
        <v>0</v>
      </c>
      <c r="CV542" s="109">
        <f t="shared" si="477"/>
        <v>0</v>
      </c>
      <c r="DA542" s="109">
        <f t="shared" si="478"/>
        <v>0</v>
      </c>
      <c r="DF542" s="109">
        <f t="shared" si="479"/>
        <v>0</v>
      </c>
      <c r="DK542" s="109">
        <f t="shared" si="480"/>
        <v>0</v>
      </c>
      <c r="DP542" s="109">
        <f t="shared" si="481"/>
        <v>0</v>
      </c>
      <c r="DU542" s="109">
        <f t="shared" si="482"/>
        <v>0</v>
      </c>
      <c r="DZ542" s="109">
        <f t="shared" si="483"/>
        <v>0</v>
      </c>
      <c r="EE542" s="109">
        <f t="shared" si="484"/>
        <v>0</v>
      </c>
      <c r="EF542" s="3"/>
      <c r="EG542" s="3"/>
      <c r="EH542" s="3"/>
      <c r="EI542" s="3"/>
      <c r="EJ542" s="109">
        <f t="shared" si="485"/>
        <v>0</v>
      </c>
      <c r="EK542" s="3">
        <f t="shared" si="486"/>
        <v>1309</v>
      </c>
      <c r="EL542" t="str">
        <f>+VLOOKUP(A542,'[1]Listado jugadores VALORES'!$A:$D,4,FALSE)</f>
        <v>Portero</v>
      </c>
      <c r="EM542">
        <f>+VLOOKUP(EK542,Clubes!$A:$O,15,FALSE)</f>
        <v>2</v>
      </c>
      <c r="EN542">
        <f>+VLOOKUP(EK542,Clubes!$A:$M,13,FALSE)</f>
        <v>2</v>
      </c>
      <c r="EO542">
        <f t="shared" si="487"/>
        <v>1</v>
      </c>
      <c r="EP542">
        <f t="shared" si="488"/>
        <v>0</v>
      </c>
      <c r="EQ542">
        <f t="shared" si="489"/>
        <v>0</v>
      </c>
      <c r="ER542">
        <f t="shared" si="490"/>
        <v>0</v>
      </c>
      <c r="ES542">
        <f t="shared" si="491"/>
        <v>0</v>
      </c>
      <c r="ET542">
        <f t="shared" si="492"/>
        <v>0</v>
      </c>
      <c r="EU542">
        <f t="shared" si="493"/>
        <v>0</v>
      </c>
      <c r="EV542">
        <f t="shared" si="494"/>
        <v>0</v>
      </c>
      <c r="EW542">
        <f t="shared" si="495"/>
        <v>0</v>
      </c>
      <c r="EX542">
        <f t="shared" si="496"/>
        <v>0</v>
      </c>
      <c r="EY542">
        <f t="shared" si="497"/>
        <v>0</v>
      </c>
      <c r="EZ542">
        <f t="shared" si="498"/>
        <v>0</v>
      </c>
      <c r="FA542">
        <f t="shared" si="499"/>
        <v>0</v>
      </c>
      <c r="FB542">
        <f t="shared" si="500"/>
        <v>0</v>
      </c>
      <c r="FC542">
        <f t="shared" si="501"/>
        <v>1</v>
      </c>
    </row>
    <row r="543" spans="1:159">
      <c r="A543" s="139">
        <v>389</v>
      </c>
      <c r="B543" s="139" t="s">
        <v>712</v>
      </c>
      <c r="C543" s="139">
        <v>13</v>
      </c>
      <c r="D543">
        <v>2</v>
      </c>
      <c r="E543" s="5">
        <v>9</v>
      </c>
      <c r="F543" s="5">
        <v>54</v>
      </c>
      <c r="G543" s="5">
        <v>1</v>
      </c>
      <c r="H543" s="5">
        <v>90</v>
      </c>
      <c r="K543" s="109">
        <f t="shared" si="465"/>
        <v>0</v>
      </c>
      <c r="M543" s="109">
        <f t="shared" si="466"/>
        <v>0</v>
      </c>
      <c r="X543" s="109">
        <f t="shared" si="467"/>
        <v>0</v>
      </c>
      <c r="AI543" s="109">
        <f t="shared" si="468"/>
        <v>0</v>
      </c>
      <c r="AT543" s="109">
        <f t="shared" si="469"/>
        <v>0</v>
      </c>
      <c r="BA543" s="109">
        <f t="shared" si="470"/>
        <v>0</v>
      </c>
      <c r="BB543" s="113"/>
      <c r="BC543" s="113"/>
      <c r="BD543" s="113"/>
      <c r="BE543" s="113"/>
      <c r="BF543" s="113"/>
      <c r="BG543" s="113"/>
      <c r="BH543" s="113"/>
      <c r="BI543" s="113"/>
      <c r="BJ543" s="113"/>
      <c r="BK543" s="113"/>
      <c r="BL543" s="109">
        <f t="shared" si="471"/>
        <v>0</v>
      </c>
      <c r="BW543" s="109">
        <f t="shared" si="472"/>
        <v>0</v>
      </c>
      <c r="BZ543" s="109">
        <f t="shared" si="473"/>
        <v>0</v>
      </c>
      <c r="CA543" s="3"/>
      <c r="CB543" s="3"/>
      <c r="CC543" s="3"/>
      <c r="CD543" s="3"/>
      <c r="CE543" s="109">
        <f t="shared" si="474"/>
        <v>0</v>
      </c>
      <c r="CJ543" s="109">
        <f t="shared" si="475"/>
        <v>0</v>
      </c>
      <c r="CQ543" s="109">
        <f t="shared" si="476"/>
        <v>0</v>
      </c>
      <c r="CV543" s="109">
        <f t="shared" si="477"/>
        <v>0</v>
      </c>
      <c r="DA543" s="109">
        <f t="shared" si="478"/>
        <v>0</v>
      </c>
      <c r="DF543" s="109">
        <f t="shared" si="479"/>
        <v>0</v>
      </c>
      <c r="DK543" s="109">
        <f t="shared" si="480"/>
        <v>0</v>
      </c>
      <c r="DP543" s="109">
        <f t="shared" si="481"/>
        <v>0</v>
      </c>
      <c r="DU543" s="109">
        <f t="shared" si="482"/>
        <v>0</v>
      </c>
      <c r="DZ543" s="109">
        <f t="shared" si="483"/>
        <v>0</v>
      </c>
      <c r="EE543" s="109">
        <f t="shared" si="484"/>
        <v>0</v>
      </c>
      <c r="EF543" s="3"/>
      <c r="EG543" s="3"/>
      <c r="EH543" s="3"/>
      <c r="EI543" s="3"/>
      <c r="EJ543" s="109">
        <f t="shared" si="485"/>
        <v>0</v>
      </c>
      <c r="EK543" s="3">
        <f t="shared" si="486"/>
        <v>1309</v>
      </c>
      <c r="EL543" t="str">
        <f>+VLOOKUP(A543,'[1]Listado jugadores VALORES'!$A:$D,4,FALSE)</f>
        <v>Volante</v>
      </c>
      <c r="EM543">
        <f>+VLOOKUP(EK543,Clubes!$A:$O,15,FALSE)</f>
        <v>2</v>
      </c>
      <c r="EN543">
        <f>+VLOOKUP(EK543,Clubes!$A:$M,13,FALSE)</f>
        <v>2</v>
      </c>
      <c r="EO543">
        <f t="shared" si="487"/>
        <v>2</v>
      </c>
      <c r="EP543">
        <f t="shared" si="488"/>
        <v>2</v>
      </c>
      <c r="EQ543">
        <f t="shared" si="489"/>
        <v>0</v>
      </c>
      <c r="ER543">
        <f t="shared" si="490"/>
        <v>0</v>
      </c>
      <c r="ES543">
        <f t="shared" si="491"/>
        <v>0</v>
      </c>
      <c r="ET543">
        <f t="shared" si="492"/>
        <v>0</v>
      </c>
      <c r="EU543">
        <f t="shared" si="493"/>
        <v>0</v>
      </c>
      <c r="EV543">
        <f t="shared" si="494"/>
        <v>0</v>
      </c>
      <c r="EW543">
        <f t="shared" si="495"/>
        <v>0</v>
      </c>
      <c r="EX543">
        <f t="shared" si="496"/>
        <v>0</v>
      </c>
      <c r="EY543">
        <f t="shared" si="497"/>
        <v>0</v>
      </c>
      <c r="EZ543">
        <f t="shared" si="498"/>
        <v>0</v>
      </c>
      <c r="FA543">
        <f t="shared" si="499"/>
        <v>0</v>
      </c>
      <c r="FB543">
        <f t="shared" si="500"/>
        <v>0</v>
      </c>
      <c r="FC543">
        <f t="shared" si="501"/>
        <v>4</v>
      </c>
    </row>
    <row r="544" spans="1:159">
      <c r="A544" s="139">
        <v>1985</v>
      </c>
      <c r="B544" s="143" t="s">
        <v>713</v>
      </c>
      <c r="C544" s="139">
        <v>13</v>
      </c>
      <c r="D544">
        <v>2</v>
      </c>
      <c r="E544" s="5">
        <v>9</v>
      </c>
      <c r="F544" s="5">
        <v>54</v>
      </c>
      <c r="G544" s="5">
        <v>2</v>
      </c>
      <c r="K544" s="109">
        <f t="shared" si="465"/>
        <v>0</v>
      </c>
      <c r="M544" s="109">
        <f t="shared" si="466"/>
        <v>0</v>
      </c>
      <c r="X544" s="109">
        <f t="shared" si="467"/>
        <v>0</v>
      </c>
      <c r="AI544" s="109">
        <f t="shared" si="468"/>
        <v>0</v>
      </c>
      <c r="AT544" s="109">
        <f t="shared" si="469"/>
        <v>0</v>
      </c>
      <c r="BA544" s="109">
        <f t="shared" si="470"/>
        <v>0</v>
      </c>
      <c r="BB544" s="113"/>
      <c r="BC544" s="113"/>
      <c r="BD544" s="113"/>
      <c r="BE544" s="113"/>
      <c r="BF544" s="113"/>
      <c r="BG544" s="113"/>
      <c r="BH544" s="113"/>
      <c r="BI544" s="113"/>
      <c r="BJ544" s="113"/>
      <c r="BK544" s="113"/>
      <c r="BL544" s="109">
        <f t="shared" si="471"/>
        <v>0</v>
      </c>
      <c r="BW544" s="109">
        <f t="shared" si="472"/>
        <v>0</v>
      </c>
      <c r="BZ544" s="109">
        <f t="shared" si="473"/>
        <v>0</v>
      </c>
      <c r="CA544" s="3"/>
      <c r="CB544" s="3"/>
      <c r="CC544" s="3"/>
      <c r="CD544" s="3"/>
      <c r="CE544" s="109">
        <f t="shared" si="474"/>
        <v>0</v>
      </c>
      <c r="CJ544" s="109">
        <f t="shared" si="475"/>
        <v>0</v>
      </c>
      <c r="CQ544" s="109">
        <f t="shared" si="476"/>
        <v>0</v>
      </c>
      <c r="CV544" s="109">
        <f t="shared" si="477"/>
        <v>0</v>
      </c>
      <c r="DA544" s="109">
        <f t="shared" si="478"/>
        <v>0</v>
      </c>
      <c r="DF544" s="109">
        <f t="shared" si="479"/>
        <v>0</v>
      </c>
      <c r="DK544" s="109">
        <f t="shared" si="480"/>
        <v>0</v>
      </c>
      <c r="DP544" s="109">
        <f t="shared" si="481"/>
        <v>0</v>
      </c>
      <c r="DU544" s="109">
        <f t="shared" si="482"/>
        <v>0</v>
      </c>
      <c r="DZ544" s="109">
        <f t="shared" si="483"/>
        <v>0</v>
      </c>
      <c r="EE544" s="109">
        <f t="shared" si="484"/>
        <v>0</v>
      </c>
      <c r="EF544" s="3"/>
      <c r="EG544" s="3"/>
      <c r="EH544" s="3"/>
      <c r="EI544" s="3"/>
      <c r="EJ544" s="109">
        <f t="shared" si="485"/>
        <v>0</v>
      </c>
      <c r="EK544" s="3">
        <f t="shared" si="486"/>
        <v>1309</v>
      </c>
      <c r="EL544" t="str">
        <f>+VLOOKUP(A544,'[1]Listado jugadores VALORES'!$A:$D,4,FALSE)</f>
        <v>Volante</v>
      </c>
      <c r="EM544">
        <f>+VLOOKUP(EK544,Clubes!$A:$O,15,FALSE)</f>
        <v>2</v>
      </c>
      <c r="EN544">
        <f>+VLOOKUP(EK544,Clubes!$A:$M,13,FALSE)</f>
        <v>2</v>
      </c>
      <c r="EO544">
        <f t="shared" si="487"/>
        <v>1</v>
      </c>
      <c r="EP544">
        <f t="shared" si="488"/>
        <v>0</v>
      </c>
      <c r="EQ544">
        <f t="shared" si="489"/>
        <v>0</v>
      </c>
      <c r="ER544">
        <f t="shared" si="490"/>
        <v>0</v>
      </c>
      <c r="ES544">
        <f t="shared" si="491"/>
        <v>0</v>
      </c>
      <c r="ET544">
        <f t="shared" si="492"/>
        <v>0</v>
      </c>
      <c r="EU544">
        <f t="shared" si="493"/>
        <v>0</v>
      </c>
      <c r="EV544">
        <f t="shared" si="494"/>
        <v>0</v>
      </c>
      <c r="EW544">
        <f t="shared" si="495"/>
        <v>0</v>
      </c>
      <c r="EX544">
        <f t="shared" si="496"/>
        <v>0</v>
      </c>
      <c r="EY544">
        <f t="shared" si="497"/>
        <v>0</v>
      </c>
      <c r="EZ544">
        <f t="shared" si="498"/>
        <v>0</v>
      </c>
      <c r="FA544">
        <f t="shared" si="499"/>
        <v>0</v>
      </c>
      <c r="FB544">
        <f t="shared" si="500"/>
        <v>0</v>
      </c>
      <c r="FC544">
        <f t="shared" si="501"/>
        <v>1</v>
      </c>
    </row>
    <row r="545" spans="1:159">
      <c r="A545" s="139">
        <v>1936</v>
      </c>
      <c r="B545" s="139" t="s">
        <v>714</v>
      </c>
      <c r="C545" s="139">
        <v>13</v>
      </c>
      <c r="D545">
        <v>2</v>
      </c>
      <c r="E545" s="5">
        <v>9</v>
      </c>
      <c r="F545" s="5">
        <v>54</v>
      </c>
      <c r="G545" s="5">
        <v>3</v>
      </c>
      <c r="K545" s="109">
        <f t="shared" si="465"/>
        <v>0</v>
      </c>
      <c r="M545" s="109">
        <f t="shared" si="466"/>
        <v>0</v>
      </c>
      <c r="X545" s="109">
        <f t="shared" si="467"/>
        <v>0</v>
      </c>
      <c r="AI545" s="109">
        <f t="shared" si="468"/>
        <v>0</v>
      </c>
      <c r="AT545" s="109">
        <f t="shared" si="469"/>
        <v>0</v>
      </c>
      <c r="BA545" s="109">
        <f t="shared" si="470"/>
        <v>0</v>
      </c>
      <c r="BB545" s="113"/>
      <c r="BC545" s="113"/>
      <c r="BD545" s="113"/>
      <c r="BE545" s="113"/>
      <c r="BF545" s="113"/>
      <c r="BG545" s="113"/>
      <c r="BH545" s="113"/>
      <c r="BI545" s="113"/>
      <c r="BJ545" s="113"/>
      <c r="BK545" s="113"/>
      <c r="BL545" s="109">
        <f t="shared" si="471"/>
        <v>0</v>
      </c>
      <c r="BW545" s="109">
        <f t="shared" si="472"/>
        <v>0</v>
      </c>
      <c r="BZ545" s="109">
        <f t="shared" si="473"/>
        <v>0</v>
      </c>
      <c r="CA545" s="3"/>
      <c r="CB545" s="3"/>
      <c r="CC545" s="3"/>
      <c r="CD545" s="3"/>
      <c r="CE545" s="109">
        <f t="shared" si="474"/>
        <v>0</v>
      </c>
      <c r="CJ545" s="109">
        <f t="shared" si="475"/>
        <v>0</v>
      </c>
      <c r="CQ545" s="109">
        <f t="shared" si="476"/>
        <v>0</v>
      </c>
      <c r="CV545" s="109">
        <f t="shared" si="477"/>
        <v>0</v>
      </c>
      <c r="DA545" s="109">
        <f t="shared" si="478"/>
        <v>0</v>
      </c>
      <c r="DF545" s="109">
        <f t="shared" si="479"/>
        <v>0</v>
      </c>
      <c r="DK545" s="109">
        <f t="shared" si="480"/>
        <v>0</v>
      </c>
      <c r="DP545" s="109">
        <f t="shared" si="481"/>
        <v>0</v>
      </c>
      <c r="DU545" s="109">
        <f t="shared" si="482"/>
        <v>0</v>
      </c>
      <c r="DZ545" s="109">
        <f t="shared" si="483"/>
        <v>0</v>
      </c>
      <c r="EE545" s="109">
        <f t="shared" si="484"/>
        <v>0</v>
      </c>
      <c r="EF545" s="3"/>
      <c r="EG545" s="3"/>
      <c r="EH545" s="3"/>
      <c r="EI545" s="3"/>
      <c r="EJ545" s="109">
        <f t="shared" si="485"/>
        <v>0</v>
      </c>
      <c r="EK545" s="3">
        <f t="shared" si="486"/>
        <v>1309</v>
      </c>
      <c r="EL545" t="str">
        <f>+VLOOKUP(A545,'[1]Listado jugadores VALORES'!$A:$D,4,FALSE)</f>
        <v>Portero</v>
      </c>
      <c r="EM545">
        <f>+VLOOKUP(EK545,Clubes!$A:$O,15,FALSE)</f>
        <v>2</v>
      </c>
      <c r="EN545">
        <f>+VLOOKUP(EK545,Clubes!$A:$M,13,FALSE)</f>
        <v>2</v>
      </c>
      <c r="EO545">
        <f t="shared" si="487"/>
        <v>0</v>
      </c>
      <c r="EP545">
        <f t="shared" si="488"/>
        <v>0</v>
      </c>
      <c r="EQ545">
        <f t="shared" si="489"/>
        <v>0</v>
      </c>
      <c r="ER545">
        <f t="shared" si="490"/>
        <v>0</v>
      </c>
      <c r="ES545">
        <f t="shared" si="491"/>
        <v>0</v>
      </c>
      <c r="ET545">
        <f t="shared" si="492"/>
        <v>0</v>
      </c>
      <c r="EU545">
        <f t="shared" si="493"/>
        <v>0</v>
      </c>
      <c r="EV545">
        <f t="shared" si="494"/>
        <v>0</v>
      </c>
      <c r="EW545">
        <f t="shared" si="495"/>
        <v>0</v>
      </c>
      <c r="EX545">
        <f t="shared" si="496"/>
        <v>0</v>
      </c>
      <c r="EY545">
        <f t="shared" si="497"/>
        <v>0</v>
      </c>
      <c r="EZ545">
        <f t="shared" si="498"/>
        <v>0</v>
      </c>
      <c r="FA545">
        <f t="shared" si="499"/>
        <v>0</v>
      </c>
      <c r="FB545">
        <f t="shared" si="500"/>
        <v>0</v>
      </c>
      <c r="FC545">
        <f t="shared" si="501"/>
        <v>0</v>
      </c>
    </row>
    <row r="546" spans="1:159">
      <c r="A546" s="139">
        <v>476</v>
      </c>
      <c r="B546" s="139" t="s">
        <v>715</v>
      </c>
      <c r="C546" s="139">
        <v>13</v>
      </c>
      <c r="D546">
        <v>2</v>
      </c>
      <c r="E546" s="5">
        <v>9</v>
      </c>
      <c r="F546" s="5">
        <v>54</v>
      </c>
      <c r="G546" s="5">
        <v>1</v>
      </c>
      <c r="H546" s="5">
        <v>90</v>
      </c>
      <c r="K546" s="109">
        <f t="shared" si="465"/>
        <v>0</v>
      </c>
      <c r="M546" s="109">
        <f t="shared" si="466"/>
        <v>0</v>
      </c>
      <c r="N546" s="4">
        <f>45+14</f>
        <v>59</v>
      </c>
      <c r="X546" s="109">
        <f t="shared" si="467"/>
        <v>1</v>
      </c>
      <c r="Y546" s="3">
        <v>1</v>
      </c>
      <c r="AI546" s="109">
        <f t="shared" si="468"/>
        <v>1</v>
      </c>
      <c r="AJ546" s="3">
        <v>3</v>
      </c>
      <c r="AT546" s="109">
        <f t="shared" si="469"/>
        <v>1</v>
      </c>
      <c r="BA546" s="109">
        <f t="shared" si="470"/>
        <v>0</v>
      </c>
      <c r="BB546" s="113">
        <v>0</v>
      </c>
      <c r="BC546" s="113"/>
      <c r="BD546" s="113"/>
      <c r="BE546" s="113"/>
      <c r="BF546" s="113"/>
      <c r="BG546" s="113"/>
      <c r="BH546" s="113"/>
      <c r="BI546" s="113"/>
      <c r="BJ546" s="113"/>
      <c r="BK546" s="113"/>
      <c r="BL546" s="109">
        <f t="shared" si="471"/>
        <v>0</v>
      </c>
      <c r="BW546" s="109">
        <f t="shared" si="472"/>
        <v>0</v>
      </c>
      <c r="BZ546" s="109">
        <f t="shared" si="473"/>
        <v>0</v>
      </c>
      <c r="CA546" s="3"/>
      <c r="CB546" s="3"/>
      <c r="CC546" s="3"/>
      <c r="CD546" s="3"/>
      <c r="CE546" s="109">
        <f t="shared" si="474"/>
        <v>0</v>
      </c>
      <c r="CJ546" s="109">
        <f t="shared" si="475"/>
        <v>0</v>
      </c>
      <c r="CQ546" s="109">
        <f t="shared" si="476"/>
        <v>0</v>
      </c>
      <c r="CV546" s="109">
        <f t="shared" si="477"/>
        <v>0</v>
      </c>
      <c r="DA546" s="109">
        <f t="shared" si="478"/>
        <v>0</v>
      </c>
      <c r="DF546" s="109">
        <f t="shared" si="479"/>
        <v>0</v>
      </c>
      <c r="DK546" s="109">
        <f t="shared" si="480"/>
        <v>0</v>
      </c>
      <c r="DP546" s="109">
        <f t="shared" si="481"/>
        <v>0</v>
      </c>
      <c r="DU546" s="109">
        <f t="shared" si="482"/>
        <v>0</v>
      </c>
      <c r="DZ546" s="109">
        <f t="shared" si="483"/>
        <v>0</v>
      </c>
      <c r="EE546" s="109">
        <f t="shared" si="484"/>
        <v>0</v>
      </c>
      <c r="EF546" s="3"/>
      <c r="EG546" s="3"/>
      <c r="EH546" s="3"/>
      <c r="EI546" s="3"/>
      <c r="EJ546" s="109">
        <f t="shared" si="485"/>
        <v>0</v>
      </c>
      <c r="EK546" s="3">
        <f t="shared" si="486"/>
        <v>1309</v>
      </c>
      <c r="EL546" t="str">
        <f>+VLOOKUP(A546,'[1]Listado jugadores VALORES'!$A:$D,4,FALSE)</f>
        <v>Defensa</v>
      </c>
      <c r="EM546">
        <f>+VLOOKUP(EK546,Clubes!$A:$O,15,FALSE)</f>
        <v>2</v>
      </c>
      <c r="EN546">
        <f>+VLOOKUP(EK546,Clubes!$A:$M,13,FALSE)</f>
        <v>2</v>
      </c>
      <c r="EO546">
        <f t="shared" si="487"/>
        <v>2</v>
      </c>
      <c r="EP546">
        <f t="shared" si="488"/>
        <v>2</v>
      </c>
      <c r="EQ546">
        <f t="shared" si="489"/>
        <v>0</v>
      </c>
      <c r="ER546">
        <f t="shared" si="490"/>
        <v>0</v>
      </c>
      <c r="ES546">
        <f t="shared" si="491"/>
        <v>6</v>
      </c>
      <c r="ET546">
        <f t="shared" si="492"/>
        <v>0</v>
      </c>
      <c r="EU546">
        <f t="shared" si="493"/>
        <v>0</v>
      </c>
      <c r="EV546">
        <f t="shared" si="494"/>
        <v>0</v>
      </c>
      <c r="EW546">
        <f t="shared" si="495"/>
        <v>-1</v>
      </c>
      <c r="EX546">
        <f t="shared" si="496"/>
        <v>0</v>
      </c>
      <c r="EY546">
        <f t="shared" si="497"/>
        <v>0</v>
      </c>
      <c r="EZ546">
        <f t="shared" si="498"/>
        <v>0</v>
      </c>
      <c r="FA546">
        <f t="shared" si="499"/>
        <v>0</v>
      </c>
      <c r="FB546">
        <f t="shared" si="500"/>
        <v>0</v>
      </c>
      <c r="FC546">
        <f t="shared" si="501"/>
        <v>9</v>
      </c>
    </row>
    <row r="547" spans="1:159">
      <c r="A547" s="139">
        <v>486</v>
      </c>
      <c r="B547" s="139" t="s">
        <v>716</v>
      </c>
      <c r="C547" s="139">
        <v>13</v>
      </c>
      <c r="D547">
        <v>2</v>
      </c>
      <c r="E547" s="5">
        <v>9</v>
      </c>
      <c r="F547" s="5">
        <v>54</v>
      </c>
      <c r="G547" s="5">
        <v>3</v>
      </c>
      <c r="K547" s="109">
        <f t="shared" si="465"/>
        <v>0</v>
      </c>
      <c r="M547" s="109">
        <f t="shared" si="466"/>
        <v>0</v>
      </c>
      <c r="X547" s="109">
        <f t="shared" si="467"/>
        <v>0</v>
      </c>
      <c r="AI547" s="109">
        <f t="shared" si="468"/>
        <v>0</v>
      </c>
      <c r="AT547" s="109">
        <f t="shared" si="469"/>
        <v>0</v>
      </c>
      <c r="BA547" s="109">
        <f t="shared" si="470"/>
        <v>0</v>
      </c>
      <c r="BB547" s="113"/>
      <c r="BC547" s="113"/>
      <c r="BD547" s="113"/>
      <c r="BE547" s="113"/>
      <c r="BF547" s="113"/>
      <c r="BG547" s="113"/>
      <c r="BH547" s="113"/>
      <c r="BI547" s="113"/>
      <c r="BJ547" s="113"/>
      <c r="BK547" s="113"/>
      <c r="BL547" s="109">
        <f t="shared" si="471"/>
        <v>0</v>
      </c>
      <c r="BW547" s="109">
        <f t="shared" si="472"/>
        <v>0</v>
      </c>
      <c r="BZ547" s="109">
        <f t="shared" si="473"/>
        <v>0</v>
      </c>
      <c r="CA547" s="3"/>
      <c r="CB547" s="3"/>
      <c r="CC547" s="3"/>
      <c r="CD547" s="3"/>
      <c r="CE547" s="109">
        <f t="shared" si="474"/>
        <v>0</v>
      </c>
      <c r="CJ547" s="109">
        <f t="shared" si="475"/>
        <v>0</v>
      </c>
      <c r="CQ547" s="109">
        <f t="shared" si="476"/>
        <v>0</v>
      </c>
      <c r="CV547" s="109">
        <f t="shared" si="477"/>
        <v>0</v>
      </c>
      <c r="DA547" s="109">
        <f t="shared" si="478"/>
        <v>0</v>
      </c>
      <c r="DF547" s="109">
        <f t="shared" si="479"/>
        <v>0</v>
      </c>
      <c r="DK547" s="109">
        <f t="shared" si="480"/>
        <v>0</v>
      </c>
      <c r="DP547" s="109">
        <f t="shared" si="481"/>
        <v>0</v>
      </c>
      <c r="DU547" s="109">
        <f t="shared" si="482"/>
        <v>0</v>
      </c>
      <c r="DZ547" s="109">
        <f t="shared" si="483"/>
        <v>0</v>
      </c>
      <c r="EE547" s="109">
        <f t="shared" si="484"/>
        <v>0</v>
      </c>
      <c r="EF547" s="3"/>
      <c r="EG547" s="3"/>
      <c r="EH547" s="3"/>
      <c r="EI547" s="3"/>
      <c r="EJ547" s="109">
        <f t="shared" si="485"/>
        <v>0</v>
      </c>
      <c r="EK547" s="3">
        <f t="shared" si="486"/>
        <v>1309</v>
      </c>
      <c r="EL547" t="str">
        <f>+VLOOKUP(A547,'[1]Listado jugadores VALORES'!$A:$D,4,FALSE)</f>
        <v>Defensa</v>
      </c>
      <c r="EM547">
        <f>+VLOOKUP(EK547,Clubes!$A:$O,15,FALSE)</f>
        <v>2</v>
      </c>
      <c r="EN547">
        <f>+VLOOKUP(EK547,Clubes!$A:$M,13,FALSE)</f>
        <v>2</v>
      </c>
      <c r="EO547">
        <f t="shared" si="487"/>
        <v>0</v>
      </c>
      <c r="EP547">
        <f t="shared" si="488"/>
        <v>0</v>
      </c>
      <c r="EQ547">
        <f t="shared" si="489"/>
        <v>0</v>
      </c>
      <c r="ER547">
        <f t="shared" si="490"/>
        <v>0</v>
      </c>
      <c r="ES547">
        <f t="shared" si="491"/>
        <v>0</v>
      </c>
      <c r="ET547">
        <f t="shared" si="492"/>
        <v>0</v>
      </c>
      <c r="EU547">
        <f t="shared" si="493"/>
        <v>0</v>
      </c>
      <c r="EV547">
        <f t="shared" si="494"/>
        <v>0</v>
      </c>
      <c r="EW547">
        <f t="shared" si="495"/>
        <v>0</v>
      </c>
      <c r="EX547">
        <f t="shared" si="496"/>
        <v>0</v>
      </c>
      <c r="EY547">
        <f t="shared" si="497"/>
        <v>0</v>
      </c>
      <c r="EZ547">
        <f t="shared" si="498"/>
        <v>0</v>
      </c>
      <c r="FA547">
        <f t="shared" si="499"/>
        <v>0</v>
      </c>
      <c r="FB547">
        <f t="shared" si="500"/>
        <v>0</v>
      </c>
      <c r="FC547">
        <f t="shared" si="501"/>
        <v>0</v>
      </c>
    </row>
    <row r="548" spans="1:159">
      <c r="A548" s="139">
        <v>521</v>
      </c>
      <c r="B548" s="139" t="s">
        <v>717</v>
      </c>
      <c r="C548" s="139">
        <v>13</v>
      </c>
      <c r="D548">
        <v>2</v>
      </c>
      <c r="E548" s="5">
        <v>9</v>
      </c>
      <c r="F548" s="5">
        <v>54</v>
      </c>
      <c r="G548" s="5">
        <v>2</v>
      </c>
      <c r="H548" s="5">
        <f>90-54</f>
        <v>36</v>
      </c>
      <c r="I548" s="4">
        <f>45+42</f>
        <v>87</v>
      </c>
      <c r="K548" s="109">
        <f t="shared" si="465"/>
        <v>1</v>
      </c>
      <c r="M548" s="109">
        <f t="shared" si="466"/>
        <v>0</v>
      </c>
      <c r="X548" s="109">
        <f t="shared" si="467"/>
        <v>0</v>
      </c>
      <c r="AI548" s="109">
        <f t="shared" si="468"/>
        <v>0</v>
      </c>
      <c r="AT548" s="109">
        <f t="shared" si="469"/>
        <v>0</v>
      </c>
      <c r="BA548" s="109">
        <f t="shared" si="470"/>
        <v>0</v>
      </c>
      <c r="BB548" s="113"/>
      <c r="BC548" s="113"/>
      <c r="BD548" s="113"/>
      <c r="BE548" s="113"/>
      <c r="BF548" s="113"/>
      <c r="BG548" s="113"/>
      <c r="BH548" s="113"/>
      <c r="BI548" s="113"/>
      <c r="BJ548" s="113"/>
      <c r="BK548" s="113"/>
      <c r="BL548" s="109">
        <f t="shared" si="471"/>
        <v>0</v>
      </c>
      <c r="BW548" s="109">
        <f t="shared" si="472"/>
        <v>0</v>
      </c>
      <c r="BZ548" s="109">
        <f t="shared" si="473"/>
        <v>0</v>
      </c>
      <c r="CA548" s="3"/>
      <c r="CB548" s="3"/>
      <c r="CC548" s="3"/>
      <c r="CD548" s="3"/>
      <c r="CE548" s="109">
        <f t="shared" si="474"/>
        <v>0</v>
      </c>
      <c r="CJ548" s="109">
        <f t="shared" si="475"/>
        <v>0</v>
      </c>
      <c r="CQ548" s="109">
        <f t="shared" si="476"/>
        <v>0</v>
      </c>
      <c r="CV548" s="109">
        <f t="shared" si="477"/>
        <v>0</v>
      </c>
      <c r="DA548" s="109">
        <f t="shared" si="478"/>
        <v>0</v>
      </c>
      <c r="DF548" s="109">
        <f t="shared" si="479"/>
        <v>0</v>
      </c>
      <c r="DK548" s="109">
        <f t="shared" si="480"/>
        <v>0</v>
      </c>
      <c r="DP548" s="109">
        <f t="shared" si="481"/>
        <v>0</v>
      </c>
      <c r="DU548" s="109">
        <f t="shared" si="482"/>
        <v>0</v>
      </c>
      <c r="DZ548" s="109">
        <f t="shared" si="483"/>
        <v>0</v>
      </c>
      <c r="EE548" s="109">
        <f t="shared" si="484"/>
        <v>0</v>
      </c>
      <c r="EF548" s="3"/>
      <c r="EG548" s="3"/>
      <c r="EH548" s="3"/>
      <c r="EI548" s="3"/>
      <c r="EJ548" s="109">
        <f t="shared" si="485"/>
        <v>0</v>
      </c>
      <c r="EK548" s="3">
        <f t="shared" si="486"/>
        <v>1309</v>
      </c>
      <c r="EL548" t="str">
        <f>+VLOOKUP(A548,'[1]Listado jugadores VALORES'!$A:$D,4,FALSE)</f>
        <v>Volante</v>
      </c>
      <c r="EM548">
        <f>+VLOOKUP(EK548,Clubes!$A:$O,15,FALSE)</f>
        <v>2</v>
      </c>
      <c r="EN548">
        <f>+VLOOKUP(EK548,Clubes!$A:$M,13,FALSE)</f>
        <v>2</v>
      </c>
      <c r="EO548">
        <f t="shared" si="487"/>
        <v>1</v>
      </c>
      <c r="EP548">
        <f t="shared" si="488"/>
        <v>1</v>
      </c>
      <c r="EQ548">
        <f t="shared" si="489"/>
        <v>-1</v>
      </c>
      <c r="ER548">
        <f t="shared" si="490"/>
        <v>0</v>
      </c>
      <c r="ES548">
        <f t="shared" si="491"/>
        <v>0</v>
      </c>
      <c r="ET548">
        <f t="shared" si="492"/>
        <v>0</v>
      </c>
      <c r="EU548">
        <f t="shared" si="493"/>
        <v>0</v>
      </c>
      <c r="EV548">
        <f t="shared" si="494"/>
        <v>0</v>
      </c>
      <c r="EW548">
        <f t="shared" si="495"/>
        <v>0</v>
      </c>
      <c r="EX548">
        <f t="shared" si="496"/>
        <v>0</v>
      </c>
      <c r="EY548">
        <f t="shared" si="497"/>
        <v>0</v>
      </c>
      <c r="EZ548">
        <f t="shared" si="498"/>
        <v>0</v>
      </c>
      <c r="FA548">
        <f t="shared" si="499"/>
        <v>0</v>
      </c>
      <c r="FB548">
        <f t="shared" si="500"/>
        <v>0</v>
      </c>
      <c r="FC548">
        <f t="shared" si="501"/>
        <v>1</v>
      </c>
    </row>
    <row r="549" spans="1:159">
      <c r="A549" s="139">
        <v>1978</v>
      </c>
      <c r="B549" s="139" t="s">
        <v>718</v>
      </c>
      <c r="C549" s="139">
        <v>13</v>
      </c>
      <c r="D549">
        <v>2</v>
      </c>
      <c r="E549" s="5">
        <v>9</v>
      </c>
      <c r="F549" s="5">
        <v>54</v>
      </c>
      <c r="G549" s="5">
        <v>3</v>
      </c>
      <c r="K549" s="109">
        <f t="shared" si="465"/>
        <v>0</v>
      </c>
      <c r="M549" s="109">
        <f t="shared" si="466"/>
        <v>0</v>
      </c>
      <c r="X549" s="109">
        <f t="shared" si="467"/>
        <v>0</v>
      </c>
      <c r="AI549" s="109">
        <f t="shared" si="468"/>
        <v>0</v>
      </c>
      <c r="AT549" s="109">
        <f t="shared" si="469"/>
        <v>0</v>
      </c>
      <c r="BA549" s="109">
        <f t="shared" si="470"/>
        <v>0</v>
      </c>
      <c r="BB549" s="113"/>
      <c r="BC549" s="113"/>
      <c r="BD549" s="113"/>
      <c r="BE549" s="113"/>
      <c r="BF549" s="113"/>
      <c r="BG549" s="113"/>
      <c r="BH549" s="113"/>
      <c r="BI549" s="113"/>
      <c r="BJ549" s="113"/>
      <c r="BK549" s="113"/>
      <c r="BL549" s="109">
        <f t="shared" si="471"/>
        <v>0</v>
      </c>
      <c r="BW549" s="109">
        <f t="shared" si="472"/>
        <v>0</v>
      </c>
      <c r="BZ549" s="109">
        <f t="shared" si="473"/>
        <v>0</v>
      </c>
      <c r="CA549" s="3"/>
      <c r="CB549" s="3"/>
      <c r="CC549" s="3"/>
      <c r="CD549" s="3"/>
      <c r="CE549" s="109">
        <f t="shared" si="474"/>
        <v>0</v>
      </c>
      <c r="CJ549" s="109">
        <f t="shared" si="475"/>
        <v>0</v>
      </c>
      <c r="CQ549" s="109">
        <f t="shared" si="476"/>
        <v>0</v>
      </c>
      <c r="CV549" s="109">
        <f t="shared" si="477"/>
        <v>0</v>
      </c>
      <c r="DA549" s="109">
        <f t="shared" si="478"/>
        <v>0</v>
      </c>
      <c r="DF549" s="109">
        <f t="shared" si="479"/>
        <v>0</v>
      </c>
      <c r="DK549" s="109">
        <f t="shared" si="480"/>
        <v>0</v>
      </c>
      <c r="DP549" s="109">
        <f t="shared" si="481"/>
        <v>0</v>
      </c>
      <c r="DU549" s="109">
        <f t="shared" si="482"/>
        <v>0</v>
      </c>
      <c r="DZ549" s="109">
        <f t="shared" si="483"/>
        <v>0</v>
      </c>
      <c r="EE549" s="109">
        <f t="shared" si="484"/>
        <v>0</v>
      </c>
      <c r="EF549" s="3"/>
      <c r="EG549" s="3"/>
      <c r="EH549" s="3"/>
      <c r="EI549" s="3"/>
      <c r="EJ549" s="109">
        <f t="shared" si="485"/>
        <v>0</v>
      </c>
      <c r="EK549" s="3">
        <f t="shared" si="486"/>
        <v>1309</v>
      </c>
      <c r="EL549" t="str">
        <f>+VLOOKUP(A549,'[1]Listado jugadores VALORES'!$A:$D,4,FALSE)</f>
        <v>Portero</v>
      </c>
      <c r="EM549">
        <f>+VLOOKUP(EK549,Clubes!$A:$O,15,FALSE)</f>
        <v>2</v>
      </c>
      <c r="EN549">
        <f>+VLOOKUP(EK549,Clubes!$A:$M,13,FALSE)</f>
        <v>2</v>
      </c>
      <c r="EO549">
        <f t="shared" si="487"/>
        <v>0</v>
      </c>
      <c r="EP549">
        <f t="shared" si="488"/>
        <v>0</v>
      </c>
      <c r="EQ549">
        <f t="shared" si="489"/>
        <v>0</v>
      </c>
      <c r="ER549">
        <f t="shared" si="490"/>
        <v>0</v>
      </c>
      <c r="ES549">
        <f t="shared" si="491"/>
        <v>0</v>
      </c>
      <c r="ET549">
        <f t="shared" si="492"/>
        <v>0</v>
      </c>
      <c r="EU549">
        <f t="shared" si="493"/>
        <v>0</v>
      </c>
      <c r="EV549">
        <f t="shared" si="494"/>
        <v>0</v>
      </c>
      <c r="EW549">
        <f t="shared" si="495"/>
        <v>0</v>
      </c>
      <c r="EX549">
        <f t="shared" si="496"/>
        <v>0</v>
      </c>
      <c r="EY549">
        <f t="shared" si="497"/>
        <v>0</v>
      </c>
      <c r="EZ549">
        <f t="shared" si="498"/>
        <v>0</v>
      </c>
      <c r="FA549">
        <f t="shared" si="499"/>
        <v>0</v>
      </c>
      <c r="FB549">
        <f t="shared" si="500"/>
        <v>0</v>
      </c>
      <c r="FC549">
        <f t="shared" si="501"/>
        <v>0</v>
      </c>
    </row>
    <row r="550" spans="1:159">
      <c r="A550" s="139">
        <v>552</v>
      </c>
      <c r="B550" s="139" t="s">
        <v>719</v>
      </c>
      <c r="C550" s="144">
        <v>13</v>
      </c>
      <c r="D550">
        <v>2</v>
      </c>
      <c r="E550" s="5">
        <v>9</v>
      </c>
      <c r="F550" s="5">
        <v>54</v>
      </c>
      <c r="G550" s="5">
        <v>1</v>
      </c>
      <c r="H550" s="5">
        <f>45+9</f>
        <v>54</v>
      </c>
      <c r="K550" s="109">
        <f t="shared" si="465"/>
        <v>0</v>
      </c>
      <c r="M550" s="109">
        <f t="shared" si="466"/>
        <v>0</v>
      </c>
      <c r="X550" s="109">
        <f t="shared" si="467"/>
        <v>0</v>
      </c>
      <c r="AI550" s="109">
        <f t="shared" si="468"/>
        <v>0</v>
      </c>
      <c r="AT550" s="109">
        <f t="shared" si="469"/>
        <v>0</v>
      </c>
      <c r="BA550" s="109">
        <f t="shared" si="470"/>
        <v>0</v>
      </c>
      <c r="BB550" s="113"/>
      <c r="BC550" s="113"/>
      <c r="BD550" s="113"/>
      <c r="BE550" s="113"/>
      <c r="BF550" s="113"/>
      <c r="BG550" s="113"/>
      <c r="BH550" s="113"/>
      <c r="BI550" s="113"/>
      <c r="BJ550" s="113"/>
      <c r="BK550" s="113"/>
      <c r="BL550" s="109">
        <f t="shared" si="471"/>
        <v>0</v>
      </c>
      <c r="BW550" s="109">
        <f t="shared" si="472"/>
        <v>0</v>
      </c>
      <c r="BZ550" s="109">
        <f t="shared" si="473"/>
        <v>0</v>
      </c>
      <c r="CA550" s="3"/>
      <c r="CB550" s="3"/>
      <c r="CC550" s="3"/>
      <c r="CD550" s="3"/>
      <c r="CE550" s="109">
        <f t="shared" si="474"/>
        <v>0</v>
      </c>
      <c r="CJ550" s="109">
        <f t="shared" si="475"/>
        <v>0</v>
      </c>
      <c r="CQ550" s="109">
        <f t="shared" si="476"/>
        <v>0</v>
      </c>
      <c r="CV550" s="109">
        <f t="shared" si="477"/>
        <v>0</v>
      </c>
      <c r="DA550" s="109">
        <f t="shared" si="478"/>
        <v>0</v>
      </c>
      <c r="DF550" s="109">
        <f t="shared" si="479"/>
        <v>0</v>
      </c>
      <c r="DK550" s="109">
        <f t="shared" si="480"/>
        <v>0</v>
      </c>
      <c r="DP550" s="109">
        <f t="shared" si="481"/>
        <v>0</v>
      </c>
      <c r="DU550" s="109">
        <f t="shared" si="482"/>
        <v>0</v>
      </c>
      <c r="DZ550" s="109">
        <f t="shared" si="483"/>
        <v>0</v>
      </c>
      <c r="EE550" s="109">
        <f t="shared" si="484"/>
        <v>0</v>
      </c>
      <c r="EF550" s="3"/>
      <c r="EG550" s="3"/>
      <c r="EH550" s="3"/>
      <c r="EI550" s="3"/>
      <c r="EJ550" s="109">
        <f t="shared" si="485"/>
        <v>0</v>
      </c>
      <c r="EK550" s="3">
        <f t="shared" si="486"/>
        <v>1309</v>
      </c>
      <c r="EL550" t="str">
        <f>+VLOOKUP(A550,'[1]Listado jugadores VALORES'!$A:$D,4,FALSE)</f>
        <v>Volante</v>
      </c>
      <c r="EM550">
        <f>+VLOOKUP(EK550,Clubes!$A:$O,15,FALSE)</f>
        <v>2</v>
      </c>
      <c r="EN550">
        <f>+VLOOKUP(EK550,Clubes!$A:$M,13,FALSE)</f>
        <v>2</v>
      </c>
      <c r="EO550">
        <f t="shared" si="487"/>
        <v>2</v>
      </c>
      <c r="EP550">
        <f t="shared" si="488"/>
        <v>1</v>
      </c>
      <c r="EQ550">
        <f t="shared" si="489"/>
        <v>0</v>
      </c>
      <c r="ER550">
        <f t="shared" si="490"/>
        <v>0</v>
      </c>
      <c r="ES550">
        <f t="shared" si="491"/>
        <v>0</v>
      </c>
      <c r="ET550">
        <f t="shared" si="492"/>
        <v>0</v>
      </c>
      <c r="EU550">
        <f t="shared" si="493"/>
        <v>0</v>
      </c>
      <c r="EV550">
        <f t="shared" si="494"/>
        <v>0</v>
      </c>
      <c r="EW550">
        <f t="shared" si="495"/>
        <v>0</v>
      </c>
      <c r="EX550">
        <f t="shared" si="496"/>
        <v>0</v>
      </c>
      <c r="EY550">
        <f t="shared" si="497"/>
        <v>0</v>
      </c>
      <c r="EZ550">
        <f t="shared" si="498"/>
        <v>0</v>
      </c>
      <c r="FA550">
        <f t="shared" si="499"/>
        <v>0</v>
      </c>
      <c r="FB550">
        <f t="shared" si="500"/>
        <v>0</v>
      </c>
      <c r="FC550">
        <f t="shared" si="501"/>
        <v>3</v>
      </c>
    </row>
    <row r="551" spans="1:159">
      <c r="A551" s="139">
        <v>1983</v>
      </c>
      <c r="B551" s="139" t="s">
        <v>720</v>
      </c>
      <c r="C551" s="139">
        <v>13</v>
      </c>
      <c r="D551">
        <v>2</v>
      </c>
      <c r="E551" s="5">
        <v>9</v>
      </c>
      <c r="F551" s="5">
        <v>54</v>
      </c>
      <c r="G551" s="5">
        <v>3</v>
      </c>
      <c r="K551" s="109">
        <f t="shared" si="465"/>
        <v>0</v>
      </c>
      <c r="M551" s="109">
        <f t="shared" si="466"/>
        <v>0</v>
      </c>
      <c r="X551" s="109">
        <f t="shared" si="467"/>
        <v>0</v>
      </c>
      <c r="AI551" s="109">
        <f t="shared" si="468"/>
        <v>0</v>
      </c>
      <c r="AT551" s="109">
        <f t="shared" si="469"/>
        <v>0</v>
      </c>
      <c r="BA551" s="109">
        <f t="shared" si="470"/>
        <v>0</v>
      </c>
      <c r="BB551" s="113"/>
      <c r="BC551" s="113"/>
      <c r="BD551" s="113"/>
      <c r="BE551" s="113"/>
      <c r="BF551" s="113"/>
      <c r="BG551" s="113"/>
      <c r="BH551" s="113"/>
      <c r="BI551" s="113"/>
      <c r="BJ551" s="113"/>
      <c r="BK551" s="113"/>
      <c r="BL551" s="109">
        <f t="shared" si="471"/>
        <v>0</v>
      </c>
      <c r="BW551" s="109">
        <f t="shared" si="472"/>
        <v>0</v>
      </c>
      <c r="BZ551" s="109">
        <f t="shared" si="473"/>
        <v>0</v>
      </c>
      <c r="CA551" s="3"/>
      <c r="CB551" s="3"/>
      <c r="CC551" s="3"/>
      <c r="CD551" s="3"/>
      <c r="CE551" s="109">
        <f t="shared" si="474"/>
        <v>0</v>
      </c>
      <c r="CJ551" s="109">
        <f t="shared" si="475"/>
        <v>0</v>
      </c>
      <c r="CQ551" s="109">
        <f t="shared" si="476"/>
        <v>0</v>
      </c>
      <c r="CV551" s="109">
        <f t="shared" si="477"/>
        <v>0</v>
      </c>
      <c r="DA551" s="109">
        <f t="shared" si="478"/>
        <v>0</v>
      </c>
      <c r="DF551" s="109">
        <f t="shared" si="479"/>
        <v>0</v>
      </c>
      <c r="DK551" s="109">
        <f t="shared" si="480"/>
        <v>0</v>
      </c>
      <c r="DP551" s="109">
        <f t="shared" si="481"/>
        <v>0</v>
      </c>
      <c r="DU551" s="109">
        <f t="shared" si="482"/>
        <v>0</v>
      </c>
      <c r="DZ551" s="109">
        <f t="shared" si="483"/>
        <v>0</v>
      </c>
      <c r="EE551" s="109">
        <f t="shared" si="484"/>
        <v>0</v>
      </c>
      <c r="EF551" s="3"/>
      <c r="EG551" s="3"/>
      <c r="EH551" s="3"/>
      <c r="EI551" s="3"/>
      <c r="EJ551" s="109">
        <f t="shared" si="485"/>
        <v>0</v>
      </c>
      <c r="EK551" s="3">
        <f t="shared" si="486"/>
        <v>1309</v>
      </c>
      <c r="EL551" t="str">
        <f>+VLOOKUP(A551,'[1]Listado jugadores VALORES'!$A:$D,4,FALSE)</f>
        <v>Volante</v>
      </c>
      <c r="EM551">
        <f>+VLOOKUP(EK551,Clubes!$A:$O,15,FALSE)</f>
        <v>2</v>
      </c>
      <c r="EN551">
        <f>+VLOOKUP(EK551,Clubes!$A:$M,13,FALSE)</f>
        <v>2</v>
      </c>
      <c r="EO551">
        <f t="shared" si="487"/>
        <v>0</v>
      </c>
      <c r="EP551">
        <f t="shared" si="488"/>
        <v>0</v>
      </c>
      <c r="EQ551">
        <f t="shared" si="489"/>
        <v>0</v>
      </c>
      <c r="ER551">
        <f t="shared" si="490"/>
        <v>0</v>
      </c>
      <c r="ES551">
        <f t="shared" si="491"/>
        <v>0</v>
      </c>
      <c r="ET551">
        <f t="shared" si="492"/>
        <v>0</v>
      </c>
      <c r="EU551">
        <f t="shared" si="493"/>
        <v>0</v>
      </c>
      <c r="EV551">
        <f t="shared" si="494"/>
        <v>0</v>
      </c>
      <c r="EW551">
        <f t="shared" si="495"/>
        <v>0</v>
      </c>
      <c r="EX551">
        <f t="shared" si="496"/>
        <v>0</v>
      </c>
      <c r="EY551">
        <f t="shared" si="497"/>
        <v>0</v>
      </c>
      <c r="EZ551">
        <f t="shared" si="498"/>
        <v>0</v>
      </c>
      <c r="FA551">
        <f t="shared" si="499"/>
        <v>0</v>
      </c>
      <c r="FB551">
        <f t="shared" si="500"/>
        <v>0</v>
      </c>
      <c r="FC551">
        <f t="shared" si="501"/>
        <v>0</v>
      </c>
    </row>
    <row r="552" spans="1:159">
      <c r="A552" s="139">
        <v>1945</v>
      </c>
      <c r="B552" s="139" t="s">
        <v>721</v>
      </c>
      <c r="C552" s="139">
        <v>13</v>
      </c>
      <c r="D552">
        <v>2</v>
      </c>
      <c r="E552" s="5">
        <v>9</v>
      </c>
      <c r="F552" s="5">
        <v>54</v>
      </c>
      <c r="G552" s="5">
        <v>1</v>
      </c>
      <c r="H552" s="5">
        <v>90</v>
      </c>
      <c r="I552" s="4">
        <v>26</v>
      </c>
      <c r="K552" s="109">
        <f t="shared" si="465"/>
        <v>1</v>
      </c>
      <c r="M552" s="109">
        <f t="shared" si="466"/>
        <v>0</v>
      </c>
      <c r="X552" s="109">
        <f t="shared" si="467"/>
        <v>0</v>
      </c>
      <c r="AI552" s="109">
        <f t="shared" si="468"/>
        <v>0</v>
      </c>
      <c r="AT552" s="109">
        <f t="shared" si="469"/>
        <v>0</v>
      </c>
      <c r="BA552" s="109">
        <f t="shared" si="470"/>
        <v>0</v>
      </c>
      <c r="BB552" s="113"/>
      <c r="BC552" s="113"/>
      <c r="BD552" s="113"/>
      <c r="BE552" s="113"/>
      <c r="BF552" s="113"/>
      <c r="BG552" s="113"/>
      <c r="BH552" s="113"/>
      <c r="BI552" s="113"/>
      <c r="BJ552" s="113"/>
      <c r="BK552" s="113"/>
      <c r="BL552" s="109">
        <f t="shared" si="471"/>
        <v>0</v>
      </c>
      <c r="BW552" s="109">
        <f t="shared" si="472"/>
        <v>0</v>
      </c>
      <c r="BZ552" s="109">
        <f t="shared" si="473"/>
        <v>0</v>
      </c>
      <c r="CA552" s="3"/>
      <c r="CB552" s="3"/>
      <c r="CC552" s="3"/>
      <c r="CD552" s="3"/>
      <c r="CE552" s="109">
        <f t="shared" si="474"/>
        <v>0</v>
      </c>
      <c r="CJ552" s="109">
        <f t="shared" si="475"/>
        <v>0</v>
      </c>
      <c r="CQ552" s="109">
        <f t="shared" si="476"/>
        <v>0</v>
      </c>
      <c r="CV552" s="109">
        <f t="shared" si="477"/>
        <v>0</v>
      </c>
      <c r="DA552" s="109">
        <f t="shared" si="478"/>
        <v>0</v>
      </c>
      <c r="DF552" s="109">
        <f t="shared" si="479"/>
        <v>0</v>
      </c>
      <c r="DK552" s="109">
        <f t="shared" si="480"/>
        <v>0</v>
      </c>
      <c r="DP552" s="109">
        <f t="shared" si="481"/>
        <v>0</v>
      </c>
      <c r="DU552" s="109">
        <f t="shared" si="482"/>
        <v>0</v>
      </c>
      <c r="DZ552" s="109">
        <f t="shared" si="483"/>
        <v>0</v>
      </c>
      <c r="EE552" s="109">
        <f t="shared" si="484"/>
        <v>0</v>
      </c>
      <c r="EF552" s="3"/>
      <c r="EG552" s="3"/>
      <c r="EH552" s="3"/>
      <c r="EI552" s="3"/>
      <c r="EJ552" s="109">
        <f t="shared" si="485"/>
        <v>0</v>
      </c>
      <c r="EK552" s="3">
        <f t="shared" si="486"/>
        <v>1309</v>
      </c>
      <c r="EL552" t="str">
        <f>+VLOOKUP(A552,'[1]Listado jugadores VALORES'!$A:$D,4,FALSE)</f>
        <v>Volante</v>
      </c>
      <c r="EM552">
        <f>+VLOOKUP(EK552,Clubes!$A:$O,15,FALSE)</f>
        <v>2</v>
      </c>
      <c r="EN552">
        <f>+VLOOKUP(EK552,Clubes!$A:$M,13,FALSE)</f>
        <v>2</v>
      </c>
      <c r="EO552">
        <f t="shared" si="487"/>
        <v>2</v>
      </c>
      <c r="EP552">
        <f t="shared" si="488"/>
        <v>2</v>
      </c>
      <c r="EQ552">
        <f t="shared" si="489"/>
        <v>-1</v>
      </c>
      <c r="ER552">
        <f t="shared" si="490"/>
        <v>0</v>
      </c>
      <c r="ES552">
        <f t="shared" si="491"/>
        <v>0</v>
      </c>
      <c r="ET552">
        <f t="shared" si="492"/>
        <v>0</v>
      </c>
      <c r="EU552">
        <f t="shared" si="493"/>
        <v>0</v>
      </c>
      <c r="EV552">
        <f t="shared" si="494"/>
        <v>0</v>
      </c>
      <c r="EW552">
        <f t="shared" si="495"/>
        <v>0</v>
      </c>
      <c r="EX552">
        <f t="shared" si="496"/>
        <v>0</v>
      </c>
      <c r="EY552">
        <f t="shared" si="497"/>
        <v>0</v>
      </c>
      <c r="EZ552">
        <f t="shared" si="498"/>
        <v>0</v>
      </c>
      <c r="FA552">
        <f t="shared" si="499"/>
        <v>0</v>
      </c>
      <c r="FB552">
        <f t="shared" si="500"/>
        <v>0</v>
      </c>
      <c r="FC552">
        <f t="shared" si="501"/>
        <v>3</v>
      </c>
    </row>
    <row r="553" spans="1:159">
      <c r="A553" s="139">
        <v>752</v>
      </c>
      <c r="B553" s="139" t="s">
        <v>722</v>
      </c>
      <c r="C553" s="139">
        <v>13</v>
      </c>
      <c r="D553">
        <v>2</v>
      </c>
      <c r="E553" s="5">
        <v>9</v>
      </c>
      <c r="F553" s="5">
        <v>54</v>
      </c>
      <c r="G553" s="5">
        <v>1</v>
      </c>
      <c r="H553" s="5">
        <v>90</v>
      </c>
      <c r="I553" s="4">
        <f>45+36</f>
        <v>81</v>
      </c>
      <c r="K553" s="109">
        <f t="shared" si="465"/>
        <v>1</v>
      </c>
      <c r="M553" s="109">
        <f t="shared" si="466"/>
        <v>0</v>
      </c>
      <c r="X553" s="109">
        <f t="shared" si="467"/>
        <v>0</v>
      </c>
      <c r="AI553" s="109">
        <f t="shared" si="468"/>
        <v>0</v>
      </c>
      <c r="AT553" s="109">
        <f t="shared" si="469"/>
        <v>0</v>
      </c>
      <c r="BA553" s="109">
        <f t="shared" si="470"/>
        <v>0</v>
      </c>
      <c r="BB553" s="113"/>
      <c r="BC553" s="113"/>
      <c r="BD553" s="113"/>
      <c r="BE553" s="113"/>
      <c r="BF553" s="113"/>
      <c r="BG553" s="113"/>
      <c r="BH553" s="113"/>
      <c r="BI553" s="113"/>
      <c r="BJ553" s="113"/>
      <c r="BK553" s="113"/>
      <c r="BL553" s="109">
        <f t="shared" si="471"/>
        <v>0</v>
      </c>
      <c r="BW553" s="109">
        <f t="shared" si="472"/>
        <v>0</v>
      </c>
      <c r="BZ553" s="109">
        <f t="shared" si="473"/>
        <v>0</v>
      </c>
      <c r="CA553" s="3"/>
      <c r="CB553" s="3"/>
      <c r="CC553" s="3"/>
      <c r="CD553" s="3"/>
      <c r="CE553" s="109">
        <f t="shared" si="474"/>
        <v>0</v>
      </c>
      <c r="CJ553" s="109">
        <f t="shared" si="475"/>
        <v>0</v>
      </c>
      <c r="CQ553" s="109">
        <f t="shared" si="476"/>
        <v>0</v>
      </c>
      <c r="CV553" s="109">
        <f t="shared" si="477"/>
        <v>0</v>
      </c>
      <c r="DA553" s="109">
        <f t="shared" si="478"/>
        <v>0</v>
      </c>
      <c r="DF553" s="109">
        <f t="shared" si="479"/>
        <v>0</v>
      </c>
      <c r="DK553" s="109">
        <f t="shared" si="480"/>
        <v>0</v>
      </c>
      <c r="DP553" s="109">
        <f t="shared" si="481"/>
        <v>0</v>
      </c>
      <c r="DU553" s="109">
        <f t="shared" si="482"/>
        <v>0</v>
      </c>
      <c r="DZ553" s="109">
        <f t="shared" si="483"/>
        <v>0</v>
      </c>
      <c r="EE553" s="109">
        <f t="shared" si="484"/>
        <v>0</v>
      </c>
      <c r="EF553" s="3"/>
      <c r="EG553" s="3"/>
      <c r="EH553" s="3"/>
      <c r="EI553" s="3"/>
      <c r="EJ553" s="109">
        <f t="shared" si="485"/>
        <v>0</v>
      </c>
      <c r="EK553" s="3">
        <f t="shared" si="486"/>
        <v>1309</v>
      </c>
      <c r="EL553" t="str">
        <f>+VLOOKUP(A553,'[1]Listado jugadores VALORES'!$A:$D,4,FALSE)</f>
        <v>Defensa</v>
      </c>
      <c r="EM553">
        <f>+VLOOKUP(EK553,Clubes!$A:$O,15,FALSE)</f>
        <v>2</v>
      </c>
      <c r="EN553">
        <f>+VLOOKUP(EK553,Clubes!$A:$M,13,FALSE)</f>
        <v>2</v>
      </c>
      <c r="EO553">
        <f t="shared" si="487"/>
        <v>2</v>
      </c>
      <c r="EP553">
        <f t="shared" si="488"/>
        <v>2</v>
      </c>
      <c r="EQ553">
        <f t="shared" si="489"/>
        <v>-1</v>
      </c>
      <c r="ER553">
        <f t="shared" si="490"/>
        <v>0</v>
      </c>
      <c r="ES553">
        <f t="shared" si="491"/>
        <v>0</v>
      </c>
      <c r="ET553">
        <f t="shared" si="492"/>
        <v>0</v>
      </c>
      <c r="EU553">
        <f t="shared" si="493"/>
        <v>0</v>
      </c>
      <c r="EV553">
        <f t="shared" si="494"/>
        <v>0</v>
      </c>
      <c r="EW553">
        <f t="shared" si="495"/>
        <v>-1</v>
      </c>
      <c r="EX553">
        <f t="shared" si="496"/>
        <v>0</v>
      </c>
      <c r="EY553">
        <f t="shared" si="497"/>
        <v>0</v>
      </c>
      <c r="EZ553">
        <f t="shared" si="498"/>
        <v>0</v>
      </c>
      <c r="FA553">
        <f t="shared" si="499"/>
        <v>0</v>
      </c>
      <c r="FB553">
        <f t="shared" si="500"/>
        <v>0</v>
      </c>
      <c r="FC553">
        <f t="shared" si="501"/>
        <v>2</v>
      </c>
    </row>
    <row r="554" spans="1:159">
      <c r="A554" s="139">
        <v>1984</v>
      </c>
      <c r="B554" s="139" t="s">
        <v>723</v>
      </c>
      <c r="C554" s="139">
        <v>13</v>
      </c>
      <c r="D554">
        <v>2</v>
      </c>
      <c r="E554" s="5">
        <v>9</v>
      </c>
      <c r="F554" s="5">
        <v>54</v>
      </c>
      <c r="G554" s="5">
        <v>3</v>
      </c>
      <c r="K554" s="109">
        <f t="shared" si="465"/>
        <v>0</v>
      </c>
      <c r="M554" s="109">
        <f t="shared" si="466"/>
        <v>0</v>
      </c>
      <c r="X554" s="109">
        <f t="shared" si="467"/>
        <v>0</v>
      </c>
      <c r="AI554" s="109">
        <f t="shared" si="468"/>
        <v>0</v>
      </c>
      <c r="AT554" s="109">
        <f t="shared" si="469"/>
        <v>0</v>
      </c>
      <c r="BA554" s="109">
        <f t="shared" si="470"/>
        <v>0</v>
      </c>
      <c r="BB554" s="113"/>
      <c r="BC554" s="113"/>
      <c r="BD554" s="113"/>
      <c r="BE554" s="113"/>
      <c r="BF554" s="113"/>
      <c r="BG554" s="113"/>
      <c r="BH554" s="113"/>
      <c r="BI554" s="113"/>
      <c r="BJ554" s="113"/>
      <c r="BK554" s="113"/>
      <c r="BL554" s="109">
        <f t="shared" si="471"/>
        <v>0</v>
      </c>
      <c r="BW554" s="109">
        <f t="shared" si="472"/>
        <v>0</v>
      </c>
      <c r="BZ554" s="109">
        <f t="shared" si="473"/>
        <v>0</v>
      </c>
      <c r="CA554" s="3"/>
      <c r="CB554" s="3"/>
      <c r="CC554" s="3"/>
      <c r="CD554" s="3"/>
      <c r="CE554" s="109">
        <f t="shared" si="474"/>
        <v>0</v>
      </c>
      <c r="CJ554" s="109">
        <f t="shared" si="475"/>
        <v>0</v>
      </c>
      <c r="CQ554" s="109">
        <f t="shared" si="476"/>
        <v>0</v>
      </c>
      <c r="CV554" s="109">
        <f t="shared" si="477"/>
        <v>0</v>
      </c>
      <c r="DA554" s="109">
        <f t="shared" si="478"/>
        <v>0</v>
      </c>
      <c r="DF554" s="109">
        <f t="shared" si="479"/>
        <v>0</v>
      </c>
      <c r="DK554" s="109">
        <f t="shared" si="480"/>
        <v>0</v>
      </c>
      <c r="DP554" s="109">
        <f t="shared" si="481"/>
        <v>0</v>
      </c>
      <c r="DU554" s="109">
        <f t="shared" si="482"/>
        <v>0</v>
      </c>
      <c r="DZ554" s="109">
        <f t="shared" si="483"/>
        <v>0</v>
      </c>
      <c r="EE554" s="109">
        <f t="shared" si="484"/>
        <v>0</v>
      </c>
      <c r="EF554" s="3"/>
      <c r="EG554" s="3"/>
      <c r="EH554" s="3"/>
      <c r="EI554" s="3"/>
      <c r="EJ554" s="109">
        <f t="shared" si="485"/>
        <v>0</v>
      </c>
      <c r="EK554" s="3">
        <f t="shared" si="486"/>
        <v>1309</v>
      </c>
      <c r="EL554" t="str">
        <f>+VLOOKUP(A554,'[1]Listado jugadores VALORES'!$A:$D,4,FALSE)</f>
        <v>Volante</v>
      </c>
      <c r="EM554">
        <f>+VLOOKUP(EK554,Clubes!$A:$O,15,FALSE)</f>
        <v>2</v>
      </c>
      <c r="EN554">
        <f>+VLOOKUP(EK554,Clubes!$A:$M,13,FALSE)</f>
        <v>2</v>
      </c>
      <c r="EO554">
        <f t="shared" si="487"/>
        <v>0</v>
      </c>
      <c r="EP554">
        <f t="shared" si="488"/>
        <v>0</v>
      </c>
      <c r="EQ554">
        <f t="shared" si="489"/>
        <v>0</v>
      </c>
      <c r="ER554">
        <f t="shared" si="490"/>
        <v>0</v>
      </c>
      <c r="ES554">
        <f t="shared" si="491"/>
        <v>0</v>
      </c>
      <c r="ET554">
        <f t="shared" si="492"/>
        <v>0</v>
      </c>
      <c r="EU554">
        <f t="shared" si="493"/>
        <v>0</v>
      </c>
      <c r="EV554">
        <f t="shared" si="494"/>
        <v>0</v>
      </c>
      <c r="EW554">
        <f t="shared" si="495"/>
        <v>0</v>
      </c>
      <c r="EX554">
        <f t="shared" si="496"/>
        <v>0</v>
      </c>
      <c r="EY554">
        <f t="shared" si="497"/>
        <v>0</v>
      </c>
      <c r="EZ554">
        <f t="shared" si="498"/>
        <v>0</v>
      </c>
      <c r="FA554">
        <f t="shared" si="499"/>
        <v>0</v>
      </c>
      <c r="FB554">
        <f t="shared" si="500"/>
        <v>0</v>
      </c>
      <c r="FC554">
        <f t="shared" si="501"/>
        <v>0</v>
      </c>
    </row>
    <row r="555" spans="1:159">
      <c r="A555" s="139">
        <v>1943</v>
      </c>
      <c r="B555" s="139" t="s">
        <v>724</v>
      </c>
      <c r="C555" s="139">
        <v>13</v>
      </c>
      <c r="D555">
        <v>2</v>
      </c>
      <c r="E555" s="5">
        <v>9</v>
      </c>
      <c r="F555" s="5">
        <v>54</v>
      </c>
      <c r="G555" s="5">
        <v>3</v>
      </c>
      <c r="K555" s="109">
        <f t="shared" si="465"/>
        <v>0</v>
      </c>
      <c r="M555" s="109">
        <f t="shared" si="466"/>
        <v>0</v>
      </c>
      <c r="X555" s="109">
        <f t="shared" si="467"/>
        <v>0</v>
      </c>
      <c r="AI555" s="109">
        <f t="shared" si="468"/>
        <v>0</v>
      </c>
      <c r="AT555" s="109">
        <f t="shared" si="469"/>
        <v>0</v>
      </c>
      <c r="BA555" s="109">
        <f t="shared" si="470"/>
        <v>0</v>
      </c>
      <c r="BB555" s="113"/>
      <c r="BC555" s="113"/>
      <c r="BD555" s="113"/>
      <c r="BE555" s="113"/>
      <c r="BF555" s="113"/>
      <c r="BG555" s="113"/>
      <c r="BH555" s="113"/>
      <c r="BI555" s="113"/>
      <c r="BJ555" s="113"/>
      <c r="BK555" s="113"/>
      <c r="BL555" s="109">
        <f t="shared" si="471"/>
        <v>0</v>
      </c>
      <c r="BW555" s="109">
        <f t="shared" si="472"/>
        <v>0</v>
      </c>
      <c r="BZ555" s="109">
        <f t="shared" si="473"/>
        <v>0</v>
      </c>
      <c r="CA555" s="3"/>
      <c r="CB555" s="3"/>
      <c r="CC555" s="3"/>
      <c r="CD555" s="3"/>
      <c r="CE555" s="109">
        <f t="shared" si="474"/>
        <v>0</v>
      </c>
      <c r="CJ555" s="109">
        <f t="shared" si="475"/>
        <v>0</v>
      </c>
      <c r="CQ555" s="109">
        <f t="shared" si="476"/>
        <v>0</v>
      </c>
      <c r="CV555" s="109">
        <f t="shared" si="477"/>
        <v>0</v>
      </c>
      <c r="DA555" s="109">
        <f t="shared" si="478"/>
        <v>0</v>
      </c>
      <c r="DF555" s="109">
        <f t="shared" si="479"/>
        <v>0</v>
      </c>
      <c r="DK555" s="109">
        <f t="shared" si="480"/>
        <v>0</v>
      </c>
      <c r="DP555" s="109">
        <f t="shared" si="481"/>
        <v>0</v>
      </c>
      <c r="DU555" s="109">
        <f t="shared" si="482"/>
        <v>0</v>
      </c>
      <c r="DZ555" s="109">
        <f t="shared" si="483"/>
        <v>0</v>
      </c>
      <c r="EE555" s="109">
        <f t="shared" si="484"/>
        <v>0</v>
      </c>
      <c r="EF555" s="3"/>
      <c r="EG555" s="3"/>
      <c r="EH555" s="3"/>
      <c r="EI555" s="3"/>
      <c r="EJ555" s="109">
        <f t="shared" si="485"/>
        <v>0</v>
      </c>
      <c r="EK555" s="3">
        <f t="shared" si="486"/>
        <v>1309</v>
      </c>
      <c r="EL555" t="str">
        <f>+VLOOKUP(A555,'[1]Listado jugadores VALORES'!$A:$D,4,FALSE)</f>
        <v>Delantero</v>
      </c>
      <c r="EM555">
        <f>+VLOOKUP(EK555,Clubes!$A:$O,15,FALSE)</f>
        <v>2</v>
      </c>
      <c r="EN555">
        <f>+VLOOKUP(EK555,Clubes!$A:$M,13,FALSE)</f>
        <v>2</v>
      </c>
      <c r="EO555">
        <f t="shared" si="487"/>
        <v>0</v>
      </c>
      <c r="EP555">
        <f t="shared" si="488"/>
        <v>0</v>
      </c>
      <c r="EQ555">
        <f t="shared" si="489"/>
        <v>0</v>
      </c>
      <c r="ER555">
        <f t="shared" si="490"/>
        <v>0</v>
      </c>
      <c r="ES555">
        <f t="shared" si="491"/>
        <v>0</v>
      </c>
      <c r="ET555">
        <f t="shared" si="492"/>
        <v>0</v>
      </c>
      <c r="EU555">
        <f t="shared" si="493"/>
        <v>0</v>
      </c>
      <c r="EV555">
        <f t="shared" si="494"/>
        <v>0</v>
      </c>
      <c r="EW555">
        <f t="shared" si="495"/>
        <v>0</v>
      </c>
      <c r="EX555">
        <f t="shared" si="496"/>
        <v>0</v>
      </c>
      <c r="EY555">
        <f t="shared" si="497"/>
        <v>0</v>
      </c>
      <c r="EZ555">
        <f t="shared" si="498"/>
        <v>0</v>
      </c>
      <c r="FA555">
        <f t="shared" si="499"/>
        <v>0</v>
      </c>
      <c r="FB555">
        <f t="shared" si="500"/>
        <v>0</v>
      </c>
      <c r="FC555">
        <f t="shared" si="501"/>
        <v>0</v>
      </c>
    </row>
    <row r="556" spans="1:159">
      <c r="A556" s="139">
        <v>1790</v>
      </c>
      <c r="B556" s="139" t="s">
        <v>725</v>
      </c>
      <c r="C556" s="139">
        <v>13</v>
      </c>
      <c r="D556">
        <v>2</v>
      </c>
      <c r="E556" s="5">
        <v>9</v>
      </c>
      <c r="F556" s="5">
        <v>54</v>
      </c>
      <c r="G556" s="5">
        <v>3</v>
      </c>
      <c r="K556" s="109">
        <f t="shared" si="465"/>
        <v>0</v>
      </c>
      <c r="M556" s="109">
        <f t="shared" si="466"/>
        <v>0</v>
      </c>
      <c r="X556" s="109">
        <f t="shared" si="467"/>
        <v>0</v>
      </c>
      <c r="AI556" s="109">
        <f t="shared" si="468"/>
        <v>0</v>
      </c>
      <c r="AT556" s="109">
        <f t="shared" si="469"/>
        <v>0</v>
      </c>
      <c r="BA556" s="109">
        <f t="shared" si="470"/>
        <v>0</v>
      </c>
      <c r="BB556" s="113"/>
      <c r="BC556" s="113"/>
      <c r="BD556" s="113"/>
      <c r="BE556" s="113"/>
      <c r="BF556" s="113"/>
      <c r="BG556" s="113"/>
      <c r="BH556" s="113"/>
      <c r="BI556" s="113"/>
      <c r="BJ556" s="113"/>
      <c r="BK556" s="113"/>
      <c r="BL556" s="109">
        <f t="shared" si="471"/>
        <v>0</v>
      </c>
      <c r="BW556" s="109">
        <f t="shared" si="472"/>
        <v>0</v>
      </c>
      <c r="BZ556" s="109">
        <f t="shared" si="473"/>
        <v>0</v>
      </c>
      <c r="CA556" s="3"/>
      <c r="CB556" s="3"/>
      <c r="CC556" s="3"/>
      <c r="CD556" s="3"/>
      <c r="CE556" s="109">
        <f t="shared" si="474"/>
        <v>0</v>
      </c>
      <c r="CJ556" s="109">
        <f t="shared" si="475"/>
        <v>0</v>
      </c>
      <c r="CQ556" s="109">
        <f t="shared" si="476"/>
        <v>0</v>
      </c>
      <c r="CV556" s="109">
        <f t="shared" si="477"/>
        <v>0</v>
      </c>
      <c r="DA556" s="109">
        <f t="shared" si="478"/>
        <v>0</v>
      </c>
      <c r="DF556" s="109">
        <f t="shared" si="479"/>
        <v>0</v>
      </c>
      <c r="DK556" s="109">
        <f t="shared" si="480"/>
        <v>0</v>
      </c>
      <c r="DP556" s="109">
        <f t="shared" si="481"/>
        <v>0</v>
      </c>
      <c r="DU556" s="109">
        <f t="shared" si="482"/>
        <v>0</v>
      </c>
      <c r="DZ556" s="109">
        <f t="shared" si="483"/>
        <v>0</v>
      </c>
      <c r="EE556" s="109">
        <f t="shared" si="484"/>
        <v>0</v>
      </c>
      <c r="EF556" s="3"/>
      <c r="EG556" s="3"/>
      <c r="EH556" s="3"/>
      <c r="EI556" s="3"/>
      <c r="EJ556" s="109">
        <f t="shared" si="485"/>
        <v>0</v>
      </c>
      <c r="EK556" s="3">
        <f t="shared" si="486"/>
        <v>1309</v>
      </c>
      <c r="EL556" t="str">
        <f>+VLOOKUP(A556,'[1]Listado jugadores VALORES'!$A:$D,4,FALSE)</f>
        <v>Delantero</v>
      </c>
      <c r="EM556">
        <f>+VLOOKUP(EK556,Clubes!$A:$O,15,FALSE)</f>
        <v>2</v>
      </c>
      <c r="EN556">
        <f>+VLOOKUP(EK556,Clubes!$A:$M,13,FALSE)</f>
        <v>2</v>
      </c>
      <c r="EO556">
        <f t="shared" si="487"/>
        <v>0</v>
      </c>
      <c r="EP556">
        <f t="shared" si="488"/>
        <v>0</v>
      </c>
      <c r="EQ556">
        <f t="shared" si="489"/>
        <v>0</v>
      </c>
      <c r="ER556">
        <f t="shared" si="490"/>
        <v>0</v>
      </c>
      <c r="ES556">
        <f t="shared" si="491"/>
        <v>0</v>
      </c>
      <c r="ET556">
        <f t="shared" si="492"/>
        <v>0</v>
      </c>
      <c r="EU556">
        <f t="shared" si="493"/>
        <v>0</v>
      </c>
      <c r="EV556">
        <f t="shared" si="494"/>
        <v>0</v>
      </c>
      <c r="EW556">
        <f t="shared" si="495"/>
        <v>0</v>
      </c>
      <c r="EX556">
        <f t="shared" si="496"/>
        <v>0</v>
      </c>
      <c r="EY556">
        <f t="shared" si="497"/>
        <v>0</v>
      </c>
      <c r="EZ556">
        <f t="shared" si="498"/>
        <v>0</v>
      </c>
      <c r="FA556">
        <f t="shared" si="499"/>
        <v>0</v>
      </c>
      <c r="FB556">
        <f t="shared" si="500"/>
        <v>0</v>
      </c>
      <c r="FC556">
        <f t="shared" si="501"/>
        <v>0</v>
      </c>
    </row>
    <row r="557" spans="1:159">
      <c r="A557" s="139">
        <v>1953</v>
      </c>
      <c r="B557" s="139" t="s">
        <v>726</v>
      </c>
      <c r="C557" s="139">
        <v>13</v>
      </c>
      <c r="D557">
        <v>2</v>
      </c>
      <c r="E557" s="5">
        <v>9</v>
      </c>
      <c r="F557" s="5">
        <v>54</v>
      </c>
      <c r="G557" s="5">
        <v>3</v>
      </c>
      <c r="K557" s="109">
        <f t="shared" si="465"/>
        <v>0</v>
      </c>
      <c r="M557" s="109">
        <f t="shared" si="466"/>
        <v>0</v>
      </c>
      <c r="X557" s="109">
        <f t="shared" si="467"/>
        <v>0</v>
      </c>
      <c r="AI557" s="109">
        <f t="shared" si="468"/>
        <v>0</v>
      </c>
      <c r="AT557" s="109">
        <f t="shared" si="469"/>
        <v>0</v>
      </c>
      <c r="BA557" s="109">
        <f t="shared" si="470"/>
        <v>0</v>
      </c>
      <c r="BB557" s="113"/>
      <c r="BC557" s="113"/>
      <c r="BD557" s="113"/>
      <c r="BE557" s="113"/>
      <c r="BF557" s="113"/>
      <c r="BG557" s="113"/>
      <c r="BH557" s="113"/>
      <c r="BI557" s="113"/>
      <c r="BJ557" s="113"/>
      <c r="BK557" s="113"/>
      <c r="BL557" s="109">
        <f t="shared" si="471"/>
        <v>0</v>
      </c>
      <c r="BW557" s="109">
        <f t="shared" si="472"/>
        <v>0</v>
      </c>
      <c r="BZ557" s="109">
        <f t="shared" si="473"/>
        <v>0</v>
      </c>
      <c r="CA557" s="3"/>
      <c r="CB557" s="3"/>
      <c r="CC557" s="3"/>
      <c r="CD557" s="3"/>
      <c r="CE557" s="109">
        <f t="shared" si="474"/>
        <v>0</v>
      </c>
      <c r="CJ557" s="109">
        <f t="shared" si="475"/>
        <v>0</v>
      </c>
      <c r="CQ557" s="109">
        <f t="shared" si="476"/>
        <v>0</v>
      </c>
      <c r="CV557" s="109">
        <f t="shared" si="477"/>
        <v>0</v>
      </c>
      <c r="DA557" s="109">
        <f t="shared" si="478"/>
        <v>0</v>
      </c>
      <c r="DF557" s="109">
        <f t="shared" si="479"/>
        <v>0</v>
      </c>
      <c r="DK557" s="109">
        <f t="shared" si="480"/>
        <v>0</v>
      </c>
      <c r="DP557" s="109">
        <f t="shared" si="481"/>
        <v>0</v>
      </c>
      <c r="DU557" s="109">
        <f t="shared" si="482"/>
        <v>0</v>
      </c>
      <c r="DZ557" s="109">
        <f t="shared" si="483"/>
        <v>0</v>
      </c>
      <c r="EE557" s="109">
        <f t="shared" si="484"/>
        <v>0</v>
      </c>
      <c r="EF557" s="3"/>
      <c r="EG557" s="3"/>
      <c r="EH557" s="3"/>
      <c r="EI557" s="3"/>
      <c r="EJ557" s="109">
        <f t="shared" si="485"/>
        <v>0</v>
      </c>
      <c r="EK557" s="3">
        <f t="shared" si="486"/>
        <v>1309</v>
      </c>
      <c r="EL557" t="str">
        <f>+VLOOKUP(A557,'[1]Listado jugadores VALORES'!$A:$D,4,FALSE)</f>
        <v>Delantero</v>
      </c>
      <c r="EM557">
        <f>+VLOOKUP(EK557,Clubes!$A:$O,15,FALSE)</f>
        <v>2</v>
      </c>
      <c r="EN557">
        <f>+VLOOKUP(EK557,Clubes!$A:$M,13,FALSE)</f>
        <v>2</v>
      </c>
      <c r="EO557">
        <f t="shared" si="487"/>
        <v>0</v>
      </c>
      <c r="EP557">
        <f t="shared" si="488"/>
        <v>0</v>
      </c>
      <c r="EQ557">
        <f t="shared" si="489"/>
        <v>0</v>
      </c>
      <c r="ER557">
        <f t="shared" si="490"/>
        <v>0</v>
      </c>
      <c r="ES557">
        <f t="shared" si="491"/>
        <v>0</v>
      </c>
      <c r="ET557">
        <f t="shared" si="492"/>
        <v>0</v>
      </c>
      <c r="EU557">
        <f t="shared" si="493"/>
        <v>0</v>
      </c>
      <c r="EV557">
        <f t="shared" si="494"/>
        <v>0</v>
      </c>
      <c r="EW557">
        <f t="shared" si="495"/>
        <v>0</v>
      </c>
      <c r="EX557">
        <f t="shared" si="496"/>
        <v>0</v>
      </c>
      <c r="EY557">
        <f t="shared" si="497"/>
        <v>0</v>
      </c>
      <c r="EZ557">
        <f t="shared" si="498"/>
        <v>0</v>
      </c>
      <c r="FA557">
        <f t="shared" si="499"/>
        <v>0</v>
      </c>
      <c r="FB557">
        <f t="shared" si="500"/>
        <v>0</v>
      </c>
      <c r="FC557">
        <f t="shared" si="501"/>
        <v>0</v>
      </c>
    </row>
    <row r="558" spans="1:159">
      <c r="A558" s="139">
        <v>664</v>
      </c>
      <c r="B558" s="142" t="s">
        <v>727</v>
      </c>
      <c r="C558" s="139">
        <v>13</v>
      </c>
      <c r="D558">
        <v>2</v>
      </c>
      <c r="E558" s="5">
        <v>9</v>
      </c>
      <c r="F558" s="5">
        <v>54</v>
      </c>
      <c r="G558" s="5">
        <v>3</v>
      </c>
      <c r="K558" s="109">
        <f t="shared" si="465"/>
        <v>0</v>
      </c>
      <c r="M558" s="109">
        <f t="shared" si="466"/>
        <v>0</v>
      </c>
      <c r="X558" s="109">
        <f t="shared" si="467"/>
        <v>0</v>
      </c>
      <c r="AI558" s="109">
        <f t="shared" si="468"/>
        <v>0</v>
      </c>
      <c r="AT558" s="109">
        <f t="shared" si="469"/>
        <v>0</v>
      </c>
      <c r="BA558" s="109">
        <f t="shared" si="470"/>
        <v>0</v>
      </c>
      <c r="BB558" s="113"/>
      <c r="BC558" s="113"/>
      <c r="BD558" s="113"/>
      <c r="BE558" s="113"/>
      <c r="BF558" s="113"/>
      <c r="BG558" s="113"/>
      <c r="BH558" s="113"/>
      <c r="BI558" s="113"/>
      <c r="BJ558" s="113"/>
      <c r="BK558" s="113"/>
      <c r="BL558" s="109">
        <f t="shared" si="471"/>
        <v>0</v>
      </c>
      <c r="BW558" s="109">
        <f t="shared" si="472"/>
        <v>0</v>
      </c>
      <c r="BZ558" s="109">
        <f t="shared" si="473"/>
        <v>0</v>
      </c>
      <c r="CA558" s="3"/>
      <c r="CB558" s="3"/>
      <c r="CC558" s="3"/>
      <c r="CD558" s="3"/>
      <c r="CE558" s="109">
        <f t="shared" si="474"/>
        <v>0</v>
      </c>
      <c r="CJ558" s="109">
        <f t="shared" si="475"/>
        <v>0</v>
      </c>
      <c r="CQ558" s="109">
        <f t="shared" si="476"/>
        <v>0</v>
      </c>
      <c r="CV558" s="109">
        <f t="shared" si="477"/>
        <v>0</v>
      </c>
      <c r="DA558" s="109">
        <f t="shared" si="478"/>
        <v>0</v>
      </c>
      <c r="DF558" s="109">
        <f t="shared" si="479"/>
        <v>0</v>
      </c>
      <c r="DK558" s="109">
        <f t="shared" si="480"/>
        <v>0</v>
      </c>
      <c r="DP558" s="109">
        <f t="shared" si="481"/>
        <v>0</v>
      </c>
      <c r="DU558" s="109">
        <f t="shared" si="482"/>
        <v>0</v>
      </c>
      <c r="DZ558" s="109">
        <f t="shared" si="483"/>
        <v>0</v>
      </c>
      <c r="EE558" s="109">
        <f t="shared" si="484"/>
        <v>0</v>
      </c>
      <c r="EF558" s="3"/>
      <c r="EG558" s="3"/>
      <c r="EH558" s="3"/>
      <c r="EI558" s="3"/>
      <c r="EJ558" s="109">
        <f t="shared" si="485"/>
        <v>0</v>
      </c>
      <c r="EK558" s="3">
        <f t="shared" si="486"/>
        <v>1309</v>
      </c>
      <c r="EL558" t="str">
        <f>+VLOOKUP(A558,'[1]Listado jugadores VALORES'!$A:$D,4,FALSE)</f>
        <v>Defensa</v>
      </c>
      <c r="EM558">
        <f>+VLOOKUP(EK558,Clubes!$A:$O,15,FALSE)</f>
        <v>2</v>
      </c>
      <c r="EN558">
        <f>+VLOOKUP(EK558,Clubes!$A:$M,13,FALSE)</f>
        <v>2</v>
      </c>
      <c r="EO558">
        <f t="shared" si="487"/>
        <v>0</v>
      </c>
      <c r="EP558">
        <f t="shared" si="488"/>
        <v>0</v>
      </c>
      <c r="EQ558">
        <f t="shared" si="489"/>
        <v>0</v>
      </c>
      <c r="ER558">
        <f t="shared" si="490"/>
        <v>0</v>
      </c>
      <c r="ES558">
        <f t="shared" si="491"/>
        <v>0</v>
      </c>
      <c r="ET558">
        <f t="shared" si="492"/>
        <v>0</v>
      </c>
      <c r="EU558">
        <f t="shared" si="493"/>
        <v>0</v>
      </c>
      <c r="EV558">
        <f t="shared" si="494"/>
        <v>0</v>
      </c>
      <c r="EW558">
        <f t="shared" si="495"/>
        <v>0</v>
      </c>
      <c r="EX558">
        <f t="shared" si="496"/>
        <v>0</v>
      </c>
      <c r="EY558">
        <f t="shared" si="497"/>
        <v>0</v>
      </c>
      <c r="EZ558">
        <f t="shared" si="498"/>
        <v>0</v>
      </c>
      <c r="FA558">
        <f t="shared" si="499"/>
        <v>0</v>
      </c>
      <c r="FB558">
        <f t="shared" si="500"/>
        <v>0</v>
      </c>
      <c r="FC558">
        <f t="shared" si="501"/>
        <v>0</v>
      </c>
    </row>
    <row r="559" spans="1:159">
      <c r="A559" s="139">
        <v>1954</v>
      </c>
      <c r="B559" s="139" t="s">
        <v>728</v>
      </c>
      <c r="C559" s="139">
        <v>13</v>
      </c>
      <c r="D559">
        <v>2</v>
      </c>
      <c r="E559" s="5">
        <v>9</v>
      </c>
      <c r="F559" s="5">
        <v>54</v>
      </c>
      <c r="G559" s="5">
        <v>3</v>
      </c>
      <c r="K559" s="109">
        <f t="shared" ref="K559:K562" si="502">COUNTIF(I559:J559,"&gt;0")</f>
        <v>0</v>
      </c>
      <c r="M559" s="109">
        <f t="shared" ref="M559:M562" si="503">COUNTIF(L559,"&gt;0")</f>
        <v>0</v>
      </c>
      <c r="X559" s="109">
        <f t="shared" ref="X559:X562" si="504">COUNTIF(N559:W559,"&gt;0")</f>
        <v>0</v>
      </c>
      <c r="AI559" s="109">
        <f t="shared" ref="AI559:AI562" si="505">COUNTIF(Y559:AH559,"&gt;0")</f>
        <v>0</v>
      </c>
      <c r="AT559" s="109">
        <f t="shared" ref="AT559:AT562" si="506">COUNTIF(AJ559:AS559,"&gt;0")</f>
        <v>0</v>
      </c>
      <c r="BA559" s="109">
        <f t="shared" ref="BA559:BA562" si="507">COUNTIF(AV559:AZ559,"&gt;0")</f>
        <v>0</v>
      </c>
      <c r="BB559" s="113"/>
      <c r="BC559" s="113"/>
      <c r="BD559" s="113"/>
      <c r="BE559" s="113"/>
      <c r="BF559" s="113"/>
      <c r="BG559" s="113"/>
      <c r="BH559" s="113"/>
      <c r="BI559" s="113"/>
      <c r="BJ559" s="113"/>
      <c r="BK559" s="113"/>
      <c r="BL559" s="109">
        <f t="shared" ref="BL559:BL562" si="508">COUNTIF(BB559:BK559,"&gt;0")</f>
        <v>0</v>
      </c>
      <c r="BW559" s="109">
        <f t="shared" ref="BW559:BW562" si="509">COUNTIF(BM559:BV559,"&gt;0")</f>
        <v>0</v>
      </c>
      <c r="BZ559" s="109">
        <f t="shared" ref="BZ559:BZ562" si="510">SUM(BX559:BY559)</f>
        <v>0</v>
      </c>
      <c r="CA559" s="3"/>
      <c r="CB559" s="3"/>
      <c r="CC559" s="3"/>
      <c r="CD559" s="3"/>
      <c r="CE559" s="109">
        <f t="shared" ref="CE559:CE562" si="511">COUNTIF(CA559:CD559,"&gt;0")</f>
        <v>0</v>
      </c>
      <c r="CJ559" s="109">
        <f t="shared" ref="CJ559:CJ562" si="512">COUNTIF(CF559:CI559,"&gt;0")</f>
        <v>0</v>
      </c>
      <c r="CQ559" s="109">
        <f t="shared" ref="CQ559:CQ562" si="513">COUNTIF(CM559:CP559,"&gt;0")</f>
        <v>0</v>
      </c>
      <c r="CV559" s="109">
        <f t="shared" ref="CV559:CV562" si="514">COUNTIF(CR559:CU559,"&gt;0")</f>
        <v>0</v>
      </c>
      <c r="DA559" s="109">
        <f t="shared" ref="DA559:DA562" si="515">COUNTIF(CW559:CZ559,"&gt;0")</f>
        <v>0</v>
      </c>
      <c r="DF559" s="109">
        <f t="shared" ref="DF559:DF562" si="516">COUNTIF(DB559:DE559,"&gt;0")</f>
        <v>0</v>
      </c>
      <c r="DK559" s="109">
        <f t="shared" ref="DK559:DK562" si="517">COUNTIF(DG559:DJ559,"&gt;0")</f>
        <v>0</v>
      </c>
      <c r="DP559" s="109">
        <f t="shared" ref="DP559:DP562" si="518">COUNTIF(DL559:DO559,"&gt;0")</f>
        <v>0</v>
      </c>
      <c r="DU559" s="109">
        <f t="shared" ref="DU559:DU562" si="519">COUNTIF(DQ559:DT559,"&gt;0")</f>
        <v>0</v>
      </c>
      <c r="DZ559" s="109">
        <f t="shared" ref="DZ559:DZ562" si="520">COUNTIF(DV559:DY559,"&gt;0")</f>
        <v>0</v>
      </c>
      <c r="EE559" s="109">
        <f t="shared" ref="EE559:EE562" si="521">COUNTIF(EA559:ED559,"&gt;0")</f>
        <v>0</v>
      </c>
      <c r="EF559" s="3"/>
      <c r="EG559" s="3"/>
      <c r="EH559" s="3"/>
      <c r="EI559" s="3"/>
      <c r="EJ559" s="109">
        <f t="shared" ref="EJ559:EJ562" si="522">COUNTIF(EF559:EI559,"&gt;0")</f>
        <v>0</v>
      </c>
      <c r="EK559" s="3">
        <f t="shared" ref="EK559:EK562" si="523">+C559*100+E559</f>
        <v>1309</v>
      </c>
      <c r="EL559" t="str">
        <f>+VLOOKUP(A559,'[1]Listado jugadores VALORES'!$A:$D,4,FALSE)</f>
        <v>Defensa</v>
      </c>
      <c r="EM559">
        <f>+VLOOKUP(EK559,Clubes!$A:$O,15,FALSE)</f>
        <v>2</v>
      </c>
      <c r="EN559">
        <f>+VLOOKUP(EK559,Clubes!$A:$M,13,FALSE)</f>
        <v>2</v>
      </c>
      <c r="EO559">
        <f t="shared" si="487"/>
        <v>0</v>
      </c>
      <c r="EP559">
        <f t="shared" si="488"/>
        <v>0</v>
      </c>
      <c r="EQ559">
        <f t="shared" si="489"/>
        <v>0</v>
      </c>
      <c r="ER559">
        <f t="shared" si="490"/>
        <v>0</v>
      </c>
      <c r="ES559">
        <f t="shared" si="491"/>
        <v>0</v>
      </c>
      <c r="ET559">
        <f t="shared" si="492"/>
        <v>0</v>
      </c>
      <c r="EU559">
        <f t="shared" si="493"/>
        <v>0</v>
      </c>
      <c r="EV559">
        <f t="shared" si="494"/>
        <v>0</v>
      </c>
      <c r="EW559">
        <f t="shared" si="495"/>
        <v>0</v>
      </c>
      <c r="EX559">
        <f t="shared" si="496"/>
        <v>0</v>
      </c>
      <c r="EY559">
        <f t="shared" si="497"/>
        <v>0</v>
      </c>
      <c r="EZ559">
        <f t="shared" si="498"/>
        <v>0</v>
      </c>
      <c r="FA559">
        <f t="shared" si="499"/>
        <v>0</v>
      </c>
      <c r="FB559">
        <f t="shared" si="500"/>
        <v>0</v>
      </c>
      <c r="FC559">
        <f t="shared" si="501"/>
        <v>0</v>
      </c>
    </row>
    <row r="560" spans="1:159">
      <c r="A560" s="139">
        <v>684</v>
      </c>
      <c r="B560" s="139" t="s">
        <v>729</v>
      </c>
      <c r="C560" s="139">
        <v>13</v>
      </c>
      <c r="D560">
        <v>2</v>
      </c>
      <c r="E560" s="5">
        <v>9</v>
      </c>
      <c r="F560" s="5">
        <v>54</v>
      </c>
      <c r="G560" s="5">
        <v>1</v>
      </c>
      <c r="H560" s="5">
        <v>90</v>
      </c>
      <c r="K560" s="109">
        <f t="shared" si="502"/>
        <v>0</v>
      </c>
      <c r="M560" s="109">
        <f t="shared" si="503"/>
        <v>0</v>
      </c>
      <c r="X560" s="109">
        <f t="shared" si="504"/>
        <v>0</v>
      </c>
      <c r="AI560" s="109">
        <f t="shared" si="505"/>
        <v>0</v>
      </c>
      <c r="AT560" s="109">
        <f t="shared" si="506"/>
        <v>0</v>
      </c>
      <c r="BA560" s="109">
        <f t="shared" si="507"/>
        <v>0</v>
      </c>
      <c r="BB560" s="113"/>
      <c r="BC560" s="113"/>
      <c r="BD560" s="113"/>
      <c r="BE560" s="113"/>
      <c r="BF560" s="113"/>
      <c r="BG560" s="113"/>
      <c r="BH560" s="113"/>
      <c r="BI560" s="113"/>
      <c r="BJ560" s="113"/>
      <c r="BK560" s="113"/>
      <c r="BL560" s="109">
        <f t="shared" si="508"/>
        <v>0</v>
      </c>
      <c r="BW560" s="109">
        <f t="shared" si="509"/>
        <v>0</v>
      </c>
      <c r="BZ560" s="109">
        <f t="shared" si="510"/>
        <v>0</v>
      </c>
      <c r="CA560" s="3"/>
      <c r="CB560" s="3"/>
      <c r="CC560" s="3"/>
      <c r="CD560" s="3"/>
      <c r="CE560" s="109">
        <f t="shared" si="511"/>
        <v>0</v>
      </c>
      <c r="CJ560" s="109">
        <f t="shared" si="512"/>
        <v>0</v>
      </c>
      <c r="CQ560" s="109">
        <f t="shared" si="513"/>
        <v>0</v>
      </c>
      <c r="CV560" s="109">
        <f t="shared" si="514"/>
        <v>0</v>
      </c>
      <c r="DA560" s="109">
        <f t="shared" si="515"/>
        <v>0</v>
      </c>
      <c r="DF560" s="109">
        <f t="shared" si="516"/>
        <v>0</v>
      </c>
      <c r="DK560" s="109">
        <f t="shared" si="517"/>
        <v>0</v>
      </c>
      <c r="DP560" s="109">
        <f t="shared" si="518"/>
        <v>0</v>
      </c>
      <c r="DU560" s="109">
        <f t="shared" si="519"/>
        <v>0</v>
      </c>
      <c r="DZ560" s="109">
        <f t="shared" si="520"/>
        <v>0</v>
      </c>
      <c r="EE560" s="109">
        <f t="shared" si="521"/>
        <v>0</v>
      </c>
      <c r="EF560" s="3"/>
      <c r="EG560" s="3"/>
      <c r="EH560" s="3"/>
      <c r="EI560" s="3"/>
      <c r="EJ560" s="109">
        <f t="shared" si="522"/>
        <v>0</v>
      </c>
      <c r="EK560" s="3">
        <f t="shared" si="523"/>
        <v>1309</v>
      </c>
      <c r="EL560" t="str">
        <f>+VLOOKUP(A560,'[1]Listado jugadores VALORES'!$A:$D,4,FALSE)</f>
        <v>Delantero</v>
      </c>
      <c r="EM560">
        <f>+VLOOKUP(EK560,Clubes!$A:$O,15,FALSE)</f>
        <v>2</v>
      </c>
      <c r="EN560">
        <f>+VLOOKUP(EK560,Clubes!$A:$M,13,FALSE)</f>
        <v>2</v>
      </c>
      <c r="EO560">
        <f t="shared" si="487"/>
        <v>2</v>
      </c>
      <c r="EP560">
        <f t="shared" si="488"/>
        <v>2</v>
      </c>
      <c r="EQ560">
        <f t="shared" si="489"/>
        <v>0</v>
      </c>
      <c r="ER560">
        <f t="shared" si="490"/>
        <v>0</v>
      </c>
      <c r="ES560">
        <f t="shared" si="491"/>
        <v>0</v>
      </c>
      <c r="ET560">
        <f t="shared" si="492"/>
        <v>0</v>
      </c>
      <c r="EU560">
        <f t="shared" si="493"/>
        <v>0</v>
      </c>
      <c r="EV560">
        <f t="shared" si="494"/>
        <v>0</v>
      </c>
      <c r="EW560">
        <f t="shared" si="495"/>
        <v>0</v>
      </c>
      <c r="EX560">
        <f t="shared" si="496"/>
        <v>0</v>
      </c>
      <c r="EY560">
        <f t="shared" si="497"/>
        <v>0</v>
      </c>
      <c r="EZ560">
        <f t="shared" si="498"/>
        <v>0</v>
      </c>
      <c r="FA560">
        <f t="shared" si="499"/>
        <v>0</v>
      </c>
      <c r="FB560">
        <f t="shared" si="500"/>
        <v>0</v>
      </c>
      <c r="FC560">
        <f t="shared" si="501"/>
        <v>4</v>
      </c>
    </row>
    <row r="561" spans="1:159">
      <c r="A561" s="139">
        <v>837</v>
      </c>
      <c r="B561" s="139" t="s">
        <v>730</v>
      </c>
      <c r="C561" s="139">
        <v>13</v>
      </c>
      <c r="D561">
        <v>2</v>
      </c>
      <c r="E561" s="5">
        <v>9</v>
      </c>
      <c r="F561" s="5">
        <v>54</v>
      </c>
      <c r="G561" s="5">
        <v>1</v>
      </c>
      <c r="H561" s="5">
        <v>90</v>
      </c>
      <c r="K561" s="109">
        <f t="shared" si="502"/>
        <v>0</v>
      </c>
      <c r="M561" s="109">
        <f t="shared" si="503"/>
        <v>0</v>
      </c>
      <c r="X561" s="109">
        <f t="shared" si="504"/>
        <v>0</v>
      </c>
      <c r="AI561" s="109">
        <f t="shared" si="505"/>
        <v>0</v>
      </c>
      <c r="AT561" s="109">
        <f t="shared" si="506"/>
        <v>0</v>
      </c>
      <c r="BA561" s="109">
        <f t="shared" si="507"/>
        <v>0</v>
      </c>
      <c r="BB561" s="113"/>
      <c r="BC561" s="113"/>
      <c r="BD561" s="113"/>
      <c r="BE561" s="113"/>
      <c r="BF561" s="113"/>
      <c r="BG561" s="113"/>
      <c r="BH561" s="113"/>
      <c r="BI561" s="113"/>
      <c r="BJ561" s="113"/>
      <c r="BK561" s="113"/>
      <c r="BL561" s="109">
        <f t="shared" si="508"/>
        <v>0</v>
      </c>
      <c r="BW561" s="109">
        <f t="shared" si="509"/>
        <v>0</v>
      </c>
      <c r="BZ561" s="109">
        <f t="shared" si="510"/>
        <v>0</v>
      </c>
      <c r="CA561" s="3"/>
      <c r="CB561" s="3"/>
      <c r="CC561" s="3"/>
      <c r="CD561" s="3"/>
      <c r="CE561" s="109">
        <f t="shared" si="511"/>
        <v>0</v>
      </c>
      <c r="CJ561" s="109">
        <f t="shared" si="512"/>
        <v>0</v>
      </c>
      <c r="CQ561" s="109">
        <f t="shared" si="513"/>
        <v>0</v>
      </c>
      <c r="CV561" s="109">
        <f t="shared" si="514"/>
        <v>0</v>
      </c>
      <c r="DA561" s="109">
        <f t="shared" si="515"/>
        <v>0</v>
      </c>
      <c r="DF561" s="109">
        <f t="shared" si="516"/>
        <v>0</v>
      </c>
      <c r="DK561" s="109">
        <f t="shared" si="517"/>
        <v>0</v>
      </c>
      <c r="DP561" s="109">
        <f t="shared" si="518"/>
        <v>0</v>
      </c>
      <c r="DU561" s="109">
        <f t="shared" si="519"/>
        <v>0</v>
      </c>
      <c r="DZ561" s="109">
        <f t="shared" si="520"/>
        <v>0</v>
      </c>
      <c r="EE561" s="109">
        <f t="shared" si="521"/>
        <v>0</v>
      </c>
      <c r="EF561" s="3"/>
      <c r="EG561" s="3"/>
      <c r="EH561" s="3"/>
      <c r="EI561" s="3"/>
      <c r="EJ561" s="109">
        <f t="shared" si="522"/>
        <v>0</v>
      </c>
      <c r="EK561" s="3">
        <f t="shared" si="523"/>
        <v>1309</v>
      </c>
      <c r="EL561" t="str">
        <f>+VLOOKUP(A561,'[1]Listado jugadores VALORES'!$A:$D,4,FALSE)</f>
        <v>Volante</v>
      </c>
      <c r="EM561">
        <f>+VLOOKUP(EK561,Clubes!$A:$O,15,FALSE)</f>
        <v>2</v>
      </c>
      <c r="EN561">
        <f>+VLOOKUP(EK561,Clubes!$A:$M,13,FALSE)</f>
        <v>2</v>
      </c>
      <c r="EO561">
        <f t="shared" si="487"/>
        <v>2</v>
      </c>
      <c r="EP561">
        <f t="shared" si="488"/>
        <v>2</v>
      </c>
      <c r="EQ561">
        <f t="shared" si="489"/>
        <v>0</v>
      </c>
      <c r="ER561">
        <f t="shared" si="490"/>
        <v>0</v>
      </c>
      <c r="ES561">
        <f t="shared" si="491"/>
        <v>0</v>
      </c>
      <c r="ET561">
        <f t="shared" si="492"/>
        <v>0</v>
      </c>
      <c r="EU561">
        <f t="shared" si="493"/>
        <v>0</v>
      </c>
      <c r="EV561">
        <f t="shared" si="494"/>
        <v>0</v>
      </c>
      <c r="EW561">
        <f t="shared" si="495"/>
        <v>0</v>
      </c>
      <c r="EX561">
        <f t="shared" si="496"/>
        <v>0</v>
      </c>
      <c r="EY561">
        <f t="shared" si="497"/>
        <v>0</v>
      </c>
      <c r="EZ561">
        <f t="shared" si="498"/>
        <v>0</v>
      </c>
      <c r="FA561">
        <f t="shared" si="499"/>
        <v>0</v>
      </c>
      <c r="FB561">
        <f t="shared" si="500"/>
        <v>0</v>
      </c>
      <c r="FC561">
        <f t="shared" si="501"/>
        <v>4</v>
      </c>
    </row>
    <row r="562" spans="1:159">
      <c r="A562">
        <v>2003</v>
      </c>
      <c r="B562" s="108" t="s">
        <v>731</v>
      </c>
      <c r="C562" s="139">
        <v>13</v>
      </c>
      <c r="D562">
        <v>2</v>
      </c>
      <c r="E562" s="5">
        <v>9</v>
      </c>
      <c r="F562" s="5">
        <v>54</v>
      </c>
      <c r="G562" s="5">
        <v>2</v>
      </c>
      <c r="K562" s="109">
        <f t="shared" si="502"/>
        <v>0</v>
      </c>
      <c r="M562" s="109">
        <f t="shared" si="503"/>
        <v>0</v>
      </c>
      <c r="X562" s="109">
        <f t="shared" si="504"/>
        <v>0</v>
      </c>
      <c r="AI562" s="109">
        <f t="shared" si="505"/>
        <v>0</v>
      </c>
      <c r="AT562" s="109">
        <f t="shared" si="506"/>
        <v>0</v>
      </c>
      <c r="BA562" s="109">
        <f t="shared" si="507"/>
        <v>0</v>
      </c>
      <c r="BB562" s="113"/>
      <c r="BC562" s="113"/>
      <c r="BD562" s="113"/>
      <c r="BE562" s="113"/>
      <c r="BF562" s="113"/>
      <c r="BG562" s="113"/>
      <c r="BH562" s="113"/>
      <c r="BI562" s="113"/>
      <c r="BJ562" s="113"/>
      <c r="BK562" s="113"/>
      <c r="BL562" s="109">
        <f t="shared" si="508"/>
        <v>0</v>
      </c>
      <c r="BW562" s="109">
        <f t="shared" si="509"/>
        <v>0</v>
      </c>
      <c r="BZ562" s="109">
        <f t="shared" si="510"/>
        <v>0</v>
      </c>
      <c r="CA562" s="3"/>
      <c r="CB562" s="3"/>
      <c r="CC562" s="3"/>
      <c r="CD562" s="3"/>
      <c r="CE562" s="109">
        <f t="shared" si="511"/>
        <v>0</v>
      </c>
      <c r="CJ562" s="109">
        <f t="shared" si="512"/>
        <v>0</v>
      </c>
      <c r="CQ562" s="109">
        <f t="shared" si="513"/>
        <v>0</v>
      </c>
      <c r="CV562" s="109">
        <f t="shared" si="514"/>
        <v>0</v>
      </c>
      <c r="DA562" s="109">
        <f t="shared" si="515"/>
        <v>0</v>
      </c>
      <c r="DF562" s="109">
        <f t="shared" si="516"/>
        <v>0</v>
      </c>
      <c r="DK562" s="109">
        <f t="shared" si="517"/>
        <v>0</v>
      </c>
      <c r="DP562" s="109">
        <f t="shared" si="518"/>
        <v>0</v>
      </c>
      <c r="DU562" s="109">
        <f t="shared" si="519"/>
        <v>0</v>
      </c>
      <c r="DZ562" s="109">
        <f t="shared" si="520"/>
        <v>0</v>
      </c>
      <c r="EE562" s="109">
        <f t="shared" si="521"/>
        <v>0</v>
      </c>
      <c r="EF562" s="3"/>
      <c r="EG562" s="3"/>
      <c r="EH562" s="3"/>
      <c r="EI562" s="3"/>
      <c r="EJ562" s="109">
        <f t="shared" si="522"/>
        <v>0</v>
      </c>
      <c r="EK562" s="3">
        <f t="shared" si="523"/>
        <v>1309</v>
      </c>
      <c r="EL562" t="str">
        <f>+VLOOKUP(A562,'[1]Listado jugadores VALORES'!$A:$D,4,FALSE)</f>
        <v>Volante</v>
      </c>
      <c r="EM562">
        <f>+VLOOKUP(EK562,Clubes!$A:$O,15,FALSE)</f>
        <v>2</v>
      </c>
      <c r="EN562">
        <f>+VLOOKUP(EK562,Clubes!$A:$M,13,FALSE)</f>
        <v>2</v>
      </c>
      <c r="EO562">
        <f t="shared" si="487"/>
        <v>1</v>
      </c>
      <c r="EP562">
        <f t="shared" si="488"/>
        <v>0</v>
      </c>
      <c r="EQ562">
        <f t="shared" si="489"/>
        <v>0</v>
      </c>
      <c r="ER562">
        <f t="shared" si="490"/>
        <v>0</v>
      </c>
      <c r="ES562">
        <f t="shared" si="491"/>
        <v>0</v>
      </c>
      <c r="ET562">
        <f t="shared" si="492"/>
        <v>0</v>
      </c>
      <c r="EU562">
        <f t="shared" si="493"/>
        <v>0</v>
      </c>
      <c r="EV562">
        <f t="shared" si="494"/>
        <v>0</v>
      </c>
      <c r="EW562">
        <f t="shared" si="495"/>
        <v>0</v>
      </c>
      <c r="EX562">
        <f t="shared" si="496"/>
        <v>0</v>
      </c>
      <c r="EY562">
        <f t="shared" si="497"/>
        <v>0</v>
      </c>
      <c r="EZ562">
        <f t="shared" si="498"/>
        <v>0</v>
      </c>
      <c r="FA562">
        <f t="shared" si="499"/>
        <v>0</v>
      </c>
      <c r="FB562">
        <f t="shared" si="500"/>
        <v>0</v>
      </c>
      <c r="FC562">
        <f t="shared" si="501"/>
        <v>1</v>
      </c>
    </row>
    <row r="563" spans="1:159">
      <c r="A563" s="139">
        <v>854</v>
      </c>
      <c r="B563" s="139" t="s">
        <v>732</v>
      </c>
      <c r="C563" s="139">
        <v>3</v>
      </c>
      <c r="D563">
        <v>1</v>
      </c>
      <c r="E563" s="5">
        <v>10</v>
      </c>
      <c r="F563" s="5">
        <v>58</v>
      </c>
      <c r="G563" s="5">
        <v>1</v>
      </c>
      <c r="H563" s="5">
        <v>90</v>
      </c>
      <c r="K563" s="109">
        <f t="shared" ref="K563:K624" si="524">COUNTIF(I563:J563,"&gt;0")</f>
        <v>0</v>
      </c>
      <c r="M563" s="109">
        <f t="shared" ref="M563:M624" si="525">COUNTIF(L563,"&gt;0")</f>
        <v>0</v>
      </c>
      <c r="X563" s="109">
        <f t="shared" ref="X563:X624" si="526">COUNTIF(N563:W563,"&gt;0")</f>
        <v>0</v>
      </c>
      <c r="AI563" s="109">
        <f t="shared" ref="AI563:AI624" si="527">COUNTIF(Y563:AH563,"&gt;0")</f>
        <v>0</v>
      </c>
      <c r="AT563" s="109">
        <f t="shared" ref="AT563:AT624" si="528">COUNTIF(AJ563:AS563,"&gt;0")</f>
        <v>0</v>
      </c>
      <c r="BA563" s="109">
        <f t="shared" ref="BA563:BA624" si="529">COUNTIF(AV563:AZ563,"&gt;0")</f>
        <v>0</v>
      </c>
      <c r="BB563" s="113"/>
      <c r="BC563" s="113"/>
      <c r="BD563" s="113"/>
      <c r="BE563" s="113"/>
      <c r="BF563" s="113"/>
      <c r="BG563" s="113"/>
      <c r="BH563" s="113"/>
      <c r="BI563" s="113"/>
      <c r="BJ563" s="113"/>
      <c r="BK563" s="113"/>
      <c r="BL563" s="109">
        <f t="shared" ref="BL563:BL624" si="530">COUNTIF(BB563:BK563,"&gt;0")</f>
        <v>0</v>
      </c>
      <c r="BW563" s="109">
        <f t="shared" ref="BW563:BW624" si="531">COUNTIF(BM563:BV563,"&gt;0")</f>
        <v>0</v>
      </c>
      <c r="BZ563" s="109">
        <f t="shared" ref="BZ563:BZ624" si="532">SUM(BX563:BY563)</f>
        <v>0</v>
      </c>
      <c r="CA563" s="3"/>
      <c r="CB563" s="3"/>
      <c r="CC563" s="3"/>
      <c r="CD563" s="3"/>
      <c r="CE563" s="109">
        <f t="shared" ref="CE563:CE624" si="533">COUNTIF(CA563:CD563,"&gt;0")</f>
        <v>0</v>
      </c>
      <c r="CJ563" s="109">
        <f t="shared" ref="CJ563:CJ624" si="534">COUNTIF(CF563:CI563,"&gt;0")</f>
        <v>0</v>
      </c>
      <c r="CQ563" s="109">
        <f t="shared" ref="CQ563:CQ624" si="535">COUNTIF(CM563:CP563,"&gt;0")</f>
        <v>0</v>
      </c>
      <c r="CV563" s="109">
        <f t="shared" ref="CV563:CV624" si="536">COUNTIF(CR563:CU563,"&gt;0")</f>
        <v>0</v>
      </c>
      <c r="DA563" s="109">
        <f t="shared" ref="DA563:DA624" si="537">COUNTIF(CW563:CZ563,"&gt;0")</f>
        <v>0</v>
      </c>
      <c r="DF563" s="109">
        <f t="shared" ref="DF563:DF624" si="538">COUNTIF(DB563:DE563,"&gt;0")</f>
        <v>0</v>
      </c>
      <c r="DK563" s="109">
        <f t="shared" ref="DK563:DK624" si="539">COUNTIF(DG563:DJ563,"&gt;0")</f>
        <v>0</v>
      </c>
      <c r="DP563" s="109">
        <f t="shared" ref="DP563:DP624" si="540">COUNTIF(DL563:DO563,"&gt;0")</f>
        <v>0</v>
      </c>
      <c r="DU563" s="109">
        <f t="shared" ref="DU563:DU624" si="541">COUNTIF(DQ563:DT563,"&gt;0")</f>
        <v>0</v>
      </c>
      <c r="DZ563" s="109">
        <f t="shared" ref="DZ563:DZ624" si="542">COUNTIF(DV563:DY563,"&gt;0")</f>
        <v>0</v>
      </c>
      <c r="EE563" s="109">
        <f t="shared" ref="EE563:EE624" si="543">COUNTIF(EA563:ED563,"&gt;0")</f>
        <v>0</v>
      </c>
      <c r="EF563" s="3"/>
      <c r="EG563" s="3"/>
      <c r="EH563" s="3"/>
      <c r="EI563" s="3"/>
      <c r="EJ563" s="109">
        <f t="shared" ref="EJ563:EJ624" si="544">COUNTIF(EF563:EI563,"&gt;0")</f>
        <v>0</v>
      </c>
      <c r="EK563" s="3">
        <f t="shared" ref="EK563:EK624" si="545">+C563*100+E563</f>
        <v>310</v>
      </c>
      <c r="EL563" t="str">
        <f>+VLOOKUP(A563,'[1]Listado jugadores VALORES'!$A:$D,4,FALSE)</f>
        <v>Defensa</v>
      </c>
      <c r="EM563">
        <f>+VLOOKUP(EK563,Clubes!$A:$O,15,FALSE)</f>
        <v>3</v>
      </c>
      <c r="EN563">
        <f>+VLOOKUP(EK563,Clubes!$A:$M,13,FALSE)</f>
        <v>2</v>
      </c>
      <c r="EO563">
        <f t="shared" si="487"/>
        <v>2</v>
      </c>
      <c r="EP563">
        <f t="shared" si="488"/>
        <v>2</v>
      </c>
      <c r="EQ563">
        <f t="shared" si="489"/>
        <v>0</v>
      </c>
      <c r="ER563">
        <f t="shared" si="490"/>
        <v>0</v>
      </c>
      <c r="ES563">
        <f t="shared" si="491"/>
        <v>0</v>
      </c>
      <c r="ET563">
        <f t="shared" si="492"/>
        <v>0</v>
      </c>
      <c r="EU563">
        <f t="shared" si="493"/>
        <v>0</v>
      </c>
      <c r="EV563">
        <f t="shared" si="494"/>
        <v>0</v>
      </c>
      <c r="EW563">
        <f t="shared" si="495"/>
        <v>-2</v>
      </c>
      <c r="EX563">
        <f t="shared" si="496"/>
        <v>0</v>
      </c>
      <c r="EY563">
        <f t="shared" si="497"/>
        <v>0</v>
      </c>
      <c r="EZ563">
        <f t="shared" si="498"/>
        <v>0</v>
      </c>
      <c r="FA563">
        <f t="shared" si="499"/>
        <v>0</v>
      </c>
      <c r="FB563">
        <f t="shared" si="500"/>
        <v>0</v>
      </c>
      <c r="FC563">
        <f t="shared" si="501"/>
        <v>2</v>
      </c>
    </row>
    <row r="564" spans="1:159">
      <c r="A564" s="139">
        <v>11</v>
      </c>
      <c r="B564" s="139" t="s">
        <v>733</v>
      </c>
      <c r="C564" s="139">
        <v>3</v>
      </c>
      <c r="D564">
        <v>1</v>
      </c>
      <c r="E564" s="5">
        <v>10</v>
      </c>
      <c r="F564" s="5">
        <v>58</v>
      </c>
      <c r="G564" s="5">
        <v>3</v>
      </c>
      <c r="K564" s="109">
        <f t="shared" si="524"/>
        <v>0</v>
      </c>
      <c r="M564" s="109">
        <f t="shared" si="525"/>
        <v>0</v>
      </c>
      <c r="X564" s="109">
        <f t="shared" si="526"/>
        <v>0</v>
      </c>
      <c r="AI564" s="109">
        <f t="shared" si="527"/>
        <v>0</v>
      </c>
      <c r="AT564" s="109">
        <f t="shared" si="528"/>
        <v>0</v>
      </c>
      <c r="BA564" s="109">
        <f t="shared" si="529"/>
        <v>0</v>
      </c>
      <c r="BB564" s="113"/>
      <c r="BC564" s="113"/>
      <c r="BD564" s="113"/>
      <c r="BE564" s="113"/>
      <c r="BF564" s="113"/>
      <c r="BG564" s="113"/>
      <c r="BH564" s="113"/>
      <c r="BI564" s="113"/>
      <c r="BJ564" s="113"/>
      <c r="BK564" s="113"/>
      <c r="BL564" s="109">
        <f t="shared" si="530"/>
        <v>0</v>
      </c>
      <c r="BW564" s="109">
        <f t="shared" si="531"/>
        <v>0</v>
      </c>
      <c r="BZ564" s="109">
        <f t="shared" si="532"/>
        <v>0</v>
      </c>
      <c r="CA564" s="3"/>
      <c r="CB564" s="3"/>
      <c r="CC564" s="3"/>
      <c r="CD564" s="3"/>
      <c r="CE564" s="109">
        <f t="shared" si="533"/>
        <v>0</v>
      </c>
      <c r="CJ564" s="109">
        <f t="shared" si="534"/>
        <v>0</v>
      </c>
      <c r="CQ564" s="109">
        <f t="shared" si="535"/>
        <v>0</v>
      </c>
      <c r="CV564" s="109">
        <f t="shared" si="536"/>
        <v>0</v>
      </c>
      <c r="DA564" s="109">
        <f t="shared" si="537"/>
        <v>0</v>
      </c>
      <c r="DF564" s="109">
        <f t="shared" si="538"/>
        <v>0</v>
      </c>
      <c r="DK564" s="109">
        <f t="shared" si="539"/>
        <v>0</v>
      </c>
      <c r="DP564" s="109">
        <f t="shared" si="540"/>
        <v>0</v>
      </c>
      <c r="DU564" s="109">
        <f t="shared" si="541"/>
        <v>0</v>
      </c>
      <c r="DZ564" s="109">
        <f t="shared" si="542"/>
        <v>0</v>
      </c>
      <c r="EE564" s="109">
        <f t="shared" si="543"/>
        <v>0</v>
      </c>
      <c r="EF564" s="3"/>
      <c r="EG564" s="3"/>
      <c r="EH564" s="3"/>
      <c r="EI564" s="3"/>
      <c r="EJ564" s="109">
        <f t="shared" si="544"/>
        <v>0</v>
      </c>
      <c r="EK564" s="3">
        <f t="shared" si="545"/>
        <v>310</v>
      </c>
      <c r="EL564" t="str">
        <f>+VLOOKUP(A564,'[1]Listado jugadores VALORES'!$A:$D,4,FALSE)</f>
        <v>Delantero</v>
      </c>
      <c r="EM564">
        <f>+VLOOKUP(EK564,Clubes!$A:$O,15,FALSE)</f>
        <v>3</v>
      </c>
      <c r="EN564">
        <f>+VLOOKUP(EK564,Clubes!$A:$M,13,FALSE)</f>
        <v>2</v>
      </c>
      <c r="EO564">
        <f t="shared" si="487"/>
        <v>0</v>
      </c>
      <c r="EP564">
        <f t="shared" si="488"/>
        <v>0</v>
      </c>
      <c r="EQ564">
        <f t="shared" si="489"/>
        <v>0</v>
      </c>
      <c r="ER564">
        <f t="shared" si="490"/>
        <v>0</v>
      </c>
      <c r="ES564">
        <f t="shared" si="491"/>
        <v>0</v>
      </c>
      <c r="ET564">
        <f t="shared" si="492"/>
        <v>0</v>
      </c>
      <c r="EU564">
        <f t="shared" si="493"/>
        <v>0</v>
      </c>
      <c r="EV564">
        <f t="shared" si="494"/>
        <v>0</v>
      </c>
      <c r="EW564">
        <f t="shared" si="495"/>
        <v>0</v>
      </c>
      <c r="EX564">
        <f t="shared" si="496"/>
        <v>0</v>
      </c>
      <c r="EY564">
        <f t="shared" si="497"/>
        <v>0</v>
      </c>
      <c r="EZ564">
        <f t="shared" si="498"/>
        <v>0</v>
      </c>
      <c r="FA564">
        <f t="shared" si="499"/>
        <v>0</v>
      </c>
      <c r="FB564">
        <f t="shared" si="500"/>
        <v>0</v>
      </c>
      <c r="FC564">
        <f t="shared" si="501"/>
        <v>0</v>
      </c>
    </row>
    <row r="565" spans="1:159">
      <c r="A565" s="139">
        <v>1956</v>
      </c>
      <c r="B565" s="139" t="s">
        <v>734</v>
      </c>
      <c r="C565" s="139">
        <v>3</v>
      </c>
      <c r="D565">
        <v>1</v>
      </c>
      <c r="E565" s="5">
        <v>10</v>
      </c>
      <c r="F565" s="5">
        <v>58</v>
      </c>
      <c r="G565" s="5">
        <v>3</v>
      </c>
      <c r="K565" s="109">
        <f t="shared" si="524"/>
        <v>0</v>
      </c>
      <c r="M565" s="109">
        <f t="shared" si="525"/>
        <v>0</v>
      </c>
      <c r="X565" s="109">
        <f t="shared" si="526"/>
        <v>0</v>
      </c>
      <c r="AI565" s="109">
        <f t="shared" si="527"/>
        <v>0</v>
      </c>
      <c r="AT565" s="109">
        <f t="shared" si="528"/>
        <v>0</v>
      </c>
      <c r="BA565" s="109">
        <f t="shared" si="529"/>
        <v>0</v>
      </c>
      <c r="BB565" s="113"/>
      <c r="BC565" s="113"/>
      <c r="BD565" s="113"/>
      <c r="BE565" s="113"/>
      <c r="BF565" s="113"/>
      <c r="BG565" s="113"/>
      <c r="BH565" s="113"/>
      <c r="BI565" s="113"/>
      <c r="BJ565" s="113"/>
      <c r="BK565" s="113"/>
      <c r="BL565" s="109">
        <f t="shared" si="530"/>
        <v>0</v>
      </c>
      <c r="BW565" s="109">
        <f t="shared" si="531"/>
        <v>0</v>
      </c>
      <c r="BZ565" s="109">
        <f t="shared" si="532"/>
        <v>0</v>
      </c>
      <c r="CA565" s="3"/>
      <c r="CB565" s="3"/>
      <c r="CC565" s="3"/>
      <c r="CD565" s="3"/>
      <c r="CE565" s="109">
        <f t="shared" si="533"/>
        <v>0</v>
      </c>
      <c r="CJ565" s="109">
        <f t="shared" si="534"/>
        <v>0</v>
      </c>
      <c r="CQ565" s="109">
        <f t="shared" si="535"/>
        <v>0</v>
      </c>
      <c r="CV565" s="109">
        <f t="shared" si="536"/>
        <v>0</v>
      </c>
      <c r="DA565" s="109">
        <f t="shared" si="537"/>
        <v>0</v>
      </c>
      <c r="DF565" s="109">
        <f t="shared" si="538"/>
        <v>0</v>
      </c>
      <c r="DK565" s="109">
        <f t="shared" si="539"/>
        <v>0</v>
      </c>
      <c r="DP565" s="109">
        <f t="shared" si="540"/>
        <v>0</v>
      </c>
      <c r="DU565" s="109">
        <f t="shared" si="541"/>
        <v>0</v>
      </c>
      <c r="DZ565" s="109">
        <f t="shared" si="542"/>
        <v>0</v>
      </c>
      <c r="EE565" s="109">
        <f t="shared" si="543"/>
        <v>0</v>
      </c>
      <c r="EF565" s="3"/>
      <c r="EG565" s="3"/>
      <c r="EH565" s="3"/>
      <c r="EI565" s="3"/>
      <c r="EJ565" s="109">
        <f t="shared" si="544"/>
        <v>0</v>
      </c>
      <c r="EK565" s="3">
        <f t="shared" si="545"/>
        <v>310</v>
      </c>
      <c r="EL565" t="str">
        <f>+VLOOKUP(A565,'[1]Listado jugadores VALORES'!$A:$D,4,FALSE)</f>
        <v>Portero</v>
      </c>
      <c r="EM565">
        <f>+VLOOKUP(EK565,Clubes!$A:$O,15,FALSE)</f>
        <v>3</v>
      </c>
      <c r="EN565">
        <f>+VLOOKUP(EK565,Clubes!$A:$M,13,FALSE)</f>
        <v>2</v>
      </c>
      <c r="EO565">
        <f t="shared" si="487"/>
        <v>0</v>
      </c>
      <c r="EP565">
        <f t="shared" si="488"/>
        <v>0</v>
      </c>
      <c r="EQ565">
        <f t="shared" si="489"/>
        <v>0</v>
      </c>
      <c r="ER565">
        <f t="shared" si="490"/>
        <v>0</v>
      </c>
      <c r="ES565">
        <f t="shared" si="491"/>
        <v>0</v>
      </c>
      <c r="ET565">
        <f t="shared" si="492"/>
        <v>0</v>
      </c>
      <c r="EU565">
        <f t="shared" si="493"/>
        <v>0</v>
      </c>
      <c r="EV565">
        <f t="shared" si="494"/>
        <v>0</v>
      </c>
      <c r="EW565">
        <f t="shared" si="495"/>
        <v>0</v>
      </c>
      <c r="EX565">
        <f t="shared" si="496"/>
        <v>0</v>
      </c>
      <c r="EY565">
        <f t="shared" si="497"/>
        <v>0</v>
      </c>
      <c r="EZ565">
        <f t="shared" si="498"/>
        <v>0</v>
      </c>
      <c r="FA565">
        <f t="shared" si="499"/>
        <v>0</v>
      </c>
      <c r="FB565">
        <f t="shared" si="500"/>
        <v>0</v>
      </c>
      <c r="FC565">
        <f t="shared" si="501"/>
        <v>0</v>
      </c>
    </row>
    <row r="566" spans="1:159">
      <c r="A566" s="139">
        <v>67</v>
      </c>
      <c r="B566" s="141" t="s">
        <v>735</v>
      </c>
      <c r="C566" s="139">
        <v>3</v>
      </c>
      <c r="D566">
        <v>1</v>
      </c>
      <c r="E566" s="5">
        <v>10</v>
      </c>
      <c r="F566" s="5">
        <v>58</v>
      </c>
      <c r="G566" s="5">
        <v>1</v>
      </c>
      <c r="H566" s="5">
        <v>90</v>
      </c>
      <c r="K566" s="109">
        <f t="shared" si="524"/>
        <v>0</v>
      </c>
      <c r="M566" s="109">
        <f t="shared" si="525"/>
        <v>0</v>
      </c>
      <c r="X566" s="109">
        <f t="shared" si="526"/>
        <v>0</v>
      </c>
      <c r="AI566" s="109">
        <f t="shared" si="527"/>
        <v>0</v>
      </c>
      <c r="AT566" s="109">
        <f t="shared" si="528"/>
        <v>0</v>
      </c>
      <c r="BA566" s="109">
        <f t="shared" si="529"/>
        <v>0</v>
      </c>
      <c r="BB566" s="113"/>
      <c r="BC566" s="113"/>
      <c r="BD566" s="113"/>
      <c r="BE566" s="113"/>
      <c r="BF566" s="113"/>
      <c r="BG566" s="113"/>
      <c r="BH566" s="113"/>
      <c r="BI566" s="113"/>
      <c r="BJ566" s="113"/>
      <c r="BK566" s="113"/>
      <c r="BL566" s="109">
        <f t="shared" si="530"/>
        <v>0</v>
      </c>
      <c r="BW566" s="109">
        <f t="shared" si="531"/>
        <v>0</v>
      </c>
      <c r="BZ566" s="109">
        <f t="shared" si="532"/>
        <v>0</v>
      </c>
      <c r="CA566" s="3"/>
      <c r="CB566" s="3"/>
      <c r="CC566" s="3"/>
      <c r="CD566" s="3"/>
      <c r="CE566" s="109">
        <f t="shared" si="533"/>
        <v>0</v>
      </c>
      <c r="CJ566" s="109">
        <f t="shared" si="534"/>
        <v>0</v>
      </c>
      <c r="CQ566" s="109">
        <f t="shared" si="535"/>
        <v>0</v>
      </c>
      <c r="CV566" s="109">
        <f t="shared" si="536"/>
        <v>0</v>
      </c>
      <c r="DA566" s="109">
        <f t="shared" si="537"/>
        <v>0</v>
      </c>
      <c r="DF566" s="109">
        <f t="shared" si="538"/>
        <v>0</v>
      </c>
      <c r="DK566" s="109">
        <f t="shared" si="539"/>
        <v>0</v>
      </c>
      <c r="DP566" s="109">
        <f t="shared" si="540"/>
        <v>0</v>
      </c>
      <c r="DU566" s="109">
        <f t="shared" si="541"/>
        <v>0</v>
      </c>
      <c r="DZ566" s="109">
        <f t="shared" si="542"/>
        <v>0</v>
      </c>
      <c r="EE566" s="109">
        <f t="shared" si="543"/>
        <v>0</v>
      </c>
      <c r="EF566" s="3"/>
      <c r="EG566" s="3"/>
      <c r="EH566" s="3"/>
      <c r="EI566" s="3"/>
      <c r="EJ566" s="109">
        <f t="shared" si="544"/>
        <v>0</v>
      </c>
      <c r="EK566" s="3">
        <f t="shared" si="545"/>
        <v>310</v>
      </c>
      <c r="EL566" t="str">
        <f>+VLOOKUP(A566,'[1]Listado jugadores VALORES'!$A:$D,4,FALSE)</f>
        <v>Defensa</v>
      </c>
      <c r="EM566">
        <f>+VLOOKUP(EK566,Clubes!$A:$O,15,FALSE)</f>
        <v>3</v>
      </c>
      <c r="EN566">
        <f>+VLOOKUP(EK566,Clubes!$A:$M,13,FALSE)</f>
        <v>2</v>
      </c>
      <c r="EO566">
        <f t="shared" si="487"/>
        <v>2</v>
      </c>
      <c r="EP566">
        <f t="shared" si="488"/>
        <v>2</v>
      </c>
      <c r="EQ566">
        <f t="shared" si="489"/>
        <v>0</v>
      </c>
      <c r="ER566">
        <f t="shared" si="490"/>
        <v>0</v>
      </c>
      <c r="ES566">
        <f t="shared" si="491"/>
        <v>0</v>
      </c>
      <c r="ET566">
        <f t="shared" si="492"/>
        <v>0</v>
      </c>
      <c r="EU566">
        <f t="shared" si="493"/>
        <v>0</v>
      </c>
      <c r="EV566">
        <f t="shared" si="494"/>
        <v>0</v>
      </c>
      <c r="EW566">
        <f t="shared" si="495"/>
        <v>-2</v>
      </c>
      <c r="EX566">
        <f t="shared" si="496"/>
        <v>0</v>
      </c>
      <c r="EY566">
        <f t="shared" si="497"/>
        <v>0</v>
      </c>
      <c r="EZ566">
        <f t="shared" si="498"/>
        <v>0</v>
      </c>
      <c r="FA566">
        <f t="shared" si="499"/>
        <v>0</v>
      </c>
      <c r="FB566">
        <f t="shared" si="500"/>
        <v>0</v>
      </c>
      <c r="FC566">
        <f t="shared" si="501"/>
        <v>2</v>
      </c>
    </row>
    <row r="567" spans="1:159">
      <c r="A567" s="139">
        <v>78</v>
      </c>
      <c r="B567" s="139" t="s">
        <v>736</v>
      </c>
      <c r="C567" s="139">
        <v>3</v>
      </c>
      <c r="D567">
        <v>1</v>
      </c>
      <c r="E567" s="5">
        <v>10</v>
      </c>
      <c r="F567" s="5">
        <v>58</v>
      </c>
      <c r="G567" s="5">
        <v>2</v>
      </c>
      <c r="H567" s="5">
        <f>90-73</f>
        <v>17</v>
      </c>
      <c r="K567" s="109">
        <f t="shared" si="524"/>
        <v>0</v>
      </c>
      <c r="M567" s="109">
        <f t="shared" si="525"/>
        <v>0</v>
      </c>
      <c r="X567" s="109">
        <f t="shared" si="526"/>
        <v>0</v>
      </c>
      <c r="AI567" s="109">
        <f t="shared" si="527"/>
        <v>0</v>
      </c>
      <c r="AT567" s="109">
        <f t="shared" si="528"/>
        <v>0</v>
      </c>
      <c r="BA567" s="109">
        <f t="shared" si="529"/>
        <v>0</v>
      </c>
      <c r="BB567" s="113"/>
      <c r="BC567" s="113"/>
      <c r="BD567" s="113"/>
      <c r="BE567" s="113"/>
      <c r="BF567" s="113"/>
      <c r="BG567" s="113"/>
      <c r="BH567" s="113"/>
      <c r="BI567" s="113"/>
      <c r="BJ567" s="113"/>
      <c r="BK567" s="113"/>
      <c r="BL567" s="109">
        <f t="shared" si="530"/>
        <v>0</v>
      </c>
      <c r="BW567" s="109">
        <f t="shared" si="531"/>
        <v>0</v>
      </c>
      <c r="BZ567" s="109">
        <f t="shared" si="532"/>
        <v>0</v>
      </c>
      <c r="CA567" s="3"/>
      <c r="CB567" s="3"/>
      <c r="CC567" s="3"/>
      <c r="CD567" s="3"/>
      <c r="CE567" s="109">
        <f t="shared" si="533"/>
        <v>0</v>
      </c>
      <c r="CJ567" s="109">
        <f t="shared" si="534"/>
        <v>0</v>
      </c>
      <c r="CQ567" s="109">
        <f t="shared" si="535"/>
        <v>0</v>
      </c>
      <c r="CV567" s="109">
        <f t="shared" si="536"/>
        <v>0</v>
      </c>
      <c r="DA567" s="109">
        <f t="shared" si="537"/>
        <v>0</v>
      </c>
      <c r="DF567" s="109">
        <f t="shared" si="538"/>
        <v>0</v>
      </c>
      <c r="DK567" s="109">
        <f t="shared" si="539"/>
        <v>0</v>
      </c>
      <c r="DP567" s="109">
        <f t="shared" si="540"/>
        <v>0</v>
      </c>
      <c r="DU567" s="109">
        <f t="shared" si="541"/>
        <v>0</v>
      </c>
      <c r="DZ567" s="109">
        <f t="shared" si="542"/>
        <v>0</v>
      </c>
      <c r="EE567" s="109">
        <f t="shared" si="543"/>
        <v>0</v>
      </c>
      <c r="EF567" s="3"/>
      <c r="EG567" s="3"/>
      <c r="EH567" s="3"/>
      <c r="EI567" s="3"/>
      <c r="EJ567" s="109">
        <f t="shared" si="544"/>
        <v>0</v>
      </c>
      <c r="EK567" s="3">
        <f t="shared" si="545"/>
        <v>310</v>
      </c>
      <c r="EL567" t="str">
        <f>+VLOOKUP(A567,'[1]Listado jugadores VALORES'!$A:$D,4,FALSE)</f>
        <v>Volante</v>
      </c>
      <c r="EM567">
        <f>+VLOOKUP(EK567,Clubes!$A:$O,15,FALSE)</f>
        <v>3</v>
      </c>
      <c r="EN567">
        <f>+VLOOKUP(EK567,Clubes!$A:$M,13,FALSE)</f>
        <v>2</v>
      </c>
      <c r="EO567">
        <f t="shared" si="487"/>
        <v>1</v>
      </c>
      <c r="EP567">
        <f t="shared" si="488"/>
        <v>1</v>
      </c>
      <c r="EQ567">
        <f t="shared" si="489"/>
        <v>0</v>
      </c>
      <c r="ER567">
        <f t="shared" si="490"/>
        <v>0</v>
      </c>
      <c r="ES567">
        <f t="shared" si="491"/>
        <v>0</v>
      </c>
      <c r="ET567">
        <f t="shared" si="492"/>
        <v>0</v>
      </c>
      <c r="EU567">
        <f t="shared" si="493"/>
        <v>0</v>
      </c>
      <c r="EV567">
        <f t="shared" si="494"/>
        <v>0</v>
      </c>
      <c r="EW567">
        <f t="shared" si="495"/>
        <v>0</v>
      </c>
      <c r="EX567">
        <f t="shared" si="496"/>
        <v>0</v>
      </c>
      <c r="EY567">
        <f t="shared" si="497"/>
        <v>0</v>
      </c>
      <c r="EZ567">
        <f t="shared" si="498"/>
        <v>0</v>
      </c>
      <c r="FA567">
        <f t="shared" si="499"/>
        <v>0</v>
      </c>
      <c r="FB567">
        <f t="shared" si="500"/>
        <v>0</v>
      </c>
      <c r="FC567">
        <f t="shared" si="501"/>
        <v>2</v>
      </c>
    </row>
    <row r="568" spans="1:159">
      <c r="A568" s="139">
        <v>97</v>
      </c>
      <c r="B568" s="139" t="s">
        <v>737</v>
      </c>
      <c r="C568" s="139">
        <v>3</v>
      </c>
      <c r="D568">
        <v>1</v>
      </c>
      <c r="E568" s="5">
        <v>10</v>
      </c>
      <c r="F568" s="5">
        <v>58</v>
      </c>
      <c r="G568" s="5">
        <v>1</v>
      </c>
      <c r="H568" s="5">
        <v>88</v>
      </c>
      <c r="K568" s="109">
        <f t="shared" si="524"/>
        <v>0</v>
      </c>
      <c r="M568" s="109">
        <f t="shared" si="525"/>
        <v>0</v>
      </c>
      <c r="N568" s="4">
        <v>63</v>
      </c>
      <c r="X568" s="109">
        <f t="shared" si="526"/>
        <v>1</v>
      </c>
      <c r="Y568" s="3">
        <v>1</v>
      </c>
      <c r="AI568" s="109">
        <f t="shared" si="527"/>
        <v>1</v>
      </c>
      <c r="AJ568" s="3">
        <v>2</v>
      </c>
      <c r="AT568" s="109">
        <f t="shared" si="528"/>
        <v>1</v>
      </c>
      <c r="BA568" s="109">
        <f t="shared" si="529"/>
        <v>0</v>
      </c>
      <c r="BB568" s="113">
        <v>0</v>
      </c>
      <c r="BC568" s="113"/>
      <c r="BD568" s="113"/>
      <c r="BE568" s="113"/>
      <c r="BF568" s="113"/>
      <c r="BG568" s="113"/>
      <c r="BH568" s="113"/>
      <c r="BI568" s="113"/>
      <c r="BJ568" s="113"/>
      <c r="BK568" s="113"/>
      <c r="BL568" s="109">
        <f t="shared" si="530"/>
        <v>0</v>
      </c>
      <c r="BW568" s="109">
        <f t="shared" si="531"/>
        <v>0</v>
      </c>
      <c r="BZ568" s="109">
        <f t="shared" si="532"/>
        <v>0</v>
      </c>
      <c r="CA568" s="3"/>
      <c r="CB568" s="3"/>
      <c r="CC568" s="3"/>
      <c r="CD568" s="3"/>
      <c r="CE568" s="109">
        <f t="shared" si="533"/>
        <v>0</v>
      </c>
      <c r="CJ568" s="109">
        <f t="shared" si="534"/>
        <v>0</v>
      </c>
      <c r="CQ568" s="109">
        <f t="shared" si="535"/>
        <v>0</v>
      </c>
      <c r="CV568" s="109">
        <f t="shared" si="536"/>
        <v>0</v>
      </c>
      <c r="DA568" s="109">
        <f t="shared" si="537"/>
        <v>0</v>
      </c>
      <c r="DF568" s="109">
        <f t="shared" si="538"/>
        <v>0</v>
      </c>
      <c r="DK568" s="109">
        <f t="shared" si="539"/>
        <v>0</v>
      </c>
      <c r="DP568" s="109">
        <f t="shared" si="540"/>
        <v>0</v>
      </c>
      <c r="DQ568" s="4">
        <v>46</v>
      </c>
      <c r="DU568" s="109">
        <f t="shared" si="541"/>
        <v>1</v>
      </c>
      <c r="DV568" s="3">
        <v>1</v>
      </c>
      <c r="DZ568" s="109">
        <f t="shared" si="542"/>
        <v>1</v>
      </c>
      <c r="EE568" s="109">
        <f t="shared" si="543"/>
        <v>0</v>
      </c>
      <c r="EF568" s="3"/>
      <c r="EG568" s="3"/>
      <c r="EH568" s="3"/>
      <c r="EI568" s="3"/>
      <c r="EJ568" s="109">
        <f t="shared" si="544"/>
        <v>0</v>
      </c>
      <c r="EK568" s="3">
        <f t="shared" si="545"/>
        <v>310</v>
      </c>
      <c r="EL568" t="str">
        <f>+VLOOKUP(A568,'[1]Listado jugadores VALORES'!$A:$D,4,FALSE)</f>
        <v>Delantero</v>
      </c>
      <c r="EM568">
        <f>+VLOOKUP(EK568,Clubes!$A:$O,15,FALSE)</f>
        <v>3</v>
      </c>
      <c r="EN568">
        <f>+VLOOKUP(EK568,Clubes!$A:$M,13,FALSE)</f>
        <v>2</v>
      </c>
      <c r="EO568">
        <f t="shared" si="487"/>
        <v>2</v>
      </c>
      <c r="EP568">
        <f t="shared" si="488"/>
        <v>2</v>
      </c>
      <c r="EQ568">
        <f t="shared" si="489"/>
        <v>0</v>
      </c>
      <c r="ER568">
        <f t="shared" si="490"/>
        <v>0</v>
      </c>
      <c r="ES568">
        <f t="shared" si="491"/>
        <v>4</v>
      </c>
      <c r="ET568">
        <f t="shared" si="492"/>
        <v>0</v>
      </c>
      <c r="EU568">
        <f t="shared" si="493"/>
        <v>0</v>
      </c>
      <c r="EV568">
        <f t="shared" si="494"/>
        <v>0</v>
      </c>
      <c r="EW568">
        <f t="shared" si="495"/>
        <v>0</v>
      </c>
      <c r="EX568">
        <f t="shared" si="496"/>
        <v>0</v>
      </c>
      <c r="EY568">
        <f t="shared" si="497"/>
        <v>0</v>
      </c>
      <c r="EZ568">
        <f t="shared" si="498"/>
        <v>0</v>
      </c>
      <c r="FA568">
        <f t="shared" si="499"/>
        <v>0</v>
      </c>
      <c r="FB568">
        <f t="shared" si="500"/>
        <v>0</v>
      </c>
      <c r="FC568">
        <f t="shared" si="501"/>
        <v>8</v>
      </c>
    </row>
    <row r="569" spans="1:159">
      <c r="A569" s="139">
        <v>98</v>
      </c>
      <c r="B569" s="139" t="s">
        <v>738</v>
      </c>
      <c r="C569" s="139">
        <v>3</v>
      </c>
      <c r="D569">
        <v>1</v>
      </c>
      <c r="E569" s="5">
        <v>10</v>
      </c>
      <c r="F569" s="5">
        <v>58</v>
      </c>
      <c r="G569" s="5">
        <v>2</v>
      </c>
      <c r="K569" s="109">
        <f t="shared" si="524"/>
        <v>0</v>
      </c>
      <c r="M569" s="109">
        <f t="shared" si="525"/>
        <v>0</v>
      </c>
      <c r="X569" s="109">
        <f t="shared" si="526"/>
        <v>0</v>
      </c>
      <c r="AI569" s="109">
        <f t="shared" si="527"/>
        <v>0</v>
      </c>
      <c r="AT569" s="109">
        <f t="shared" si="528"/>
        <v>0</v>
      </c>
      <c r="BA569" s="109">
        <f t="shared" si="529"/>
        <v>0</v>
      </c>
      <c r="BB569" s="113"/>
      <c r="BC569" s="113"/>
      <c r="BD569" s="113"/>
      <c r="BE569" s="113"/>
      <c r="BF569" s="113"/>
      <c r="BG569" s="113"/>
      <c r="BH569" s="113"/>
      <c r="BI569" s="113"/>
      <c r="BJ569" s="113"/>
      <c r="BK569" s="113"/>
      <c r="BL569" s="109">
        <f t="shared" si="530"/>
        <v>0</v>
      </c>
      <c r="BW569" s="109">
        <f t="shared" si="531"/>
        <v>0</v>
      </c>
      <c r="BZ569" s="109">
        <f t="shared" si="532"/>
        <v>0</v>
      </c>
      <c r="CA569" s="3"/>
      <c r="CB569" s="3"/>
      <c r="CC569" s="3"/>
      <c r="CD569" s="3"/>
      <c r="CE569" s="109">
        <f t="shared" si="533"/>
        <v>0</v>
      </c>
      <c r="CJ569" s="109">
        <f t="shared" si="534"/>
        <v>0</v>
      </c>
      <c r="CQ569" s="109">
        <f t="shared" si="535"/>
        <v>0</v>
      </c>
      <c r="CV569" s="109">
        <f t="shared" si="536"/>
        <v>0</v>
      </c>
      <c r="DA569" s="109">
        <f t="shared" si="537"/>
        <v>0</v>
      </c>
      <c r="DF569" s="109">
        <f t="shared" si="538"/>
        <v>0</v>
      </c>
      <c r="DK569" s="109">
        <f t="shared" si="539"/>
        <v>0</v>
      </c>
      <c r="DP569" s="109">
        <f t="shared" si="540"/>
        <v>0</v>
      </c>
      <c r="DU569" s="109">
        <f t="shared" si="541"/>
        <v>0</v>
      </c>
      <c r="DZ569" s="109">
        <f t="shared" si="542"/>
        <v>0</v>
      </c>
      <c r="EE569" s="109">
        <f t="shared" si="543"/>
        <v>0</v>
      </c>
      <c r="EF569" s="3"/>
      <c r="EG569" s="3"/>
      <c r="EH569" s="3"/>
      <c r="EI569" s="3"/>
      <c r="EJ569" s="109">
        <f t="shared" si="544"/>
        <v>0</v>
      </c>
      <c r="EK569" s="3">
        <f t="shared" si="545"/>
        <v>310</v>
      </c>
      <c r="EL569" t="str">
        <f>+VLOOKUP(A569,'[1]Listado jugadores VALORES'!$A:$D,4,FALSE)</f>
        <v>Portero</v>
      </c>
      <c r="EM569">
        <f>+VLOOKUP(EK569,Clubes!$A:$O,15,FALSE)</f>
        <v>3</v>
      </c>
      <c r="EN569">
        <f>+VLOOKUP(EK569,Clubes!$A:$M,13,FALSE)</f>
        <v>2</v>
      </c>
      <c r="EO569">
        <f t="shared" si="487"/>
        <v>1</v>
      </c>
      <c r="EP569">
        <f t="shared" si="488"/>
        <v>0</v>
      </c>
      <c r="EQ569">
        <f t="shared" si="489"/>
        <v>0</v>
      </c>
      <c r="ER569">
        <f t="shared" si="490"/>
        <v>0</v>
      </c>
      <c r="ES569">
        <f t="shared" si="491"/>
        <v>0</v>
      </c>
      <c r="ET569">
        <f t="shared" si="492"/>
        <v>0</v>
      </c>
      <c r="EU569">
        <f t="shared" si="493"/>
        <v>0</v>
      </c>
      <c r="EV569">
        <f t="shared" si="494"/>
        <v>0</v>
      </c>
      <c r="EW569">
        <f t="shared" si="495"/>
        <v>0</v>
      </c>
      <c r="EX569">
        <f t="shared" si="496"/>
        <v>0</v>
      </c>
      <c r="EY569">
        <f t="shared" si="497"/>
        <v>0</v>
      </c>
      <c r="EZ569">
        <f t="shared" si="498"/>
        <v>0</v>
      </c>
      <c r="FA569">
        <f t="shared" si="499"/>
        <v>0</v>
      </c>
      <c r="FB569">
        <f t="shared" si="500"/>
        <v>0</v>
      </c>
      <c r="FC569">
        <f t="shared" si="501"/>
        <v>1</v>
      </c>
    </row>
    <row r="570" spans="1:159">
      <c r="A570" s="139">
        <v>1043</v>
      </c>
      <c r="B570" s="139" t="s">
        <v>739</v>
      </c>
      <c r="C570" s="139">
        <v>3</v>
      </c>
      <c r="D570">
        <v>1</v>
      </c>
      <c r="E570" s="5">
        <v>10</v>
      </c>
      <c r="F570" s="5">
        <v>58</v>
      </c>
      <c r="G570" s="5">
        <v>3</v>
      </c>
      <c r="K570" s="109">
        <f t="shared" si="524"/>
        <v>0</v>
      </c>
      <c r="M570" s="109">
        <f t="shared" si="525"/>
        <v>0</v>
      </c>
      <c r="X570" s="109">
        <f t="shared" si="526"/>
        <v>0</v>
      </c>
      <c r="AI570" s="109">
        <f t="shared" si="527"/>
        <v>0</v>
      </c>
      <c r="AT570" s="109">
        <f t="shared" si="528"/>
        <v>0</v>
      </c>
      <c r="BA570" s="109">
        <f t="shared" si="529"/>
        <v>0</v>
      </c>
      <c r="BB570" s="113"/>
      <c r="BC570" s="113"/>
      <c r="BD570" s="113"/>
      <c r="BE570" s="113"/>
      <c r="BF570" s="113"/>
      <c r="BG570" s="113"/>
      <c r="BH570" s="113"/>
      <c r="BI570" s="113"/>
      <c r="BJ570" s="113"/>
      <c r="BK570" s="113"/>
      <c r="BL570" s="109">
        <f t="shared" si="530"/>
        <v>0</v>
      </c>
      <c r="BW570" s="109">
        <f t="shared" si="531"/>
        <v>0</v>
      </c>
      <c r="BZ570" s="109">
        <f t="shared" si="532"/>
        <v>0</v>
      </c>
      <c r="CA570" s="3"/>
      <c r="CB570" s="3"/>
      <c r="CC570" s="3"/>
      <c r="CD570" s="3"/>
      <c r="CE570" s="109">
        <f t="shared" si="533"/>
        <v>0</v>
      </c>
      <c r="CJ570" s="109">
        <f t="shared" si="534"/>
        <v>0</v>
      </c>
      <c r="CQ570" s="109">
        <f t="shared" si="535"/>
        <v>0</v>
      </c>
      <c r="CV570" s="109">
        <f t="shared" si="536"/>
        <v>0</v>
      </c>
      <c r="DA570" s="109">
        <f t="shared" si="537"/>
        <v>0</v>
      </c>
      <c r="DF570" s="109">
        <f t="shared" si="538"/>
        <v>0</v>
      </c>
      <c r="DK570" s="109">
        <f t="shared" si="539"/>
        <v>0</v>
      </c>
      <c r="DP570" s="109">
        <f t="shared" si="540"/>
        <v>0</v>
      </c>
      <c r="DU570" s="109">
        <f t="shared" si="541"/>
        <v>0</v>
      </c>
      <c r="DZ570" s="109">
        <f t="shared" si="542"/>
        <v>0</v>
      </c>
      <c r="EE570" s="109">
        <f t="shared" si="543"/>
        <v>0</v>
      </c>
      <c r="EF570" s="3"/>
      <c r="EG570" s="3"/>
      <c r="EH570" s="3"/>
      <c r="EI570" s="3"/>
      <c r="EJ570" s="109">
        <f t="shared" si="544"/>
        <v>0</v>
      </c>
      <c r="EK570" s="3">
        <f t="shared" si="545"/>
        <v>310</v>
      </c>
      <c r="EL570" t="str">
        <f>+VLOOKUP(A570,'[1]Listado jugadores VALORES'!$A:$D,4,FALSE)</f>
        <v>Portero</v>
      </c>
      <c r="EM570">
        <f>+VLOOKUP(EK570,Clubes!$A:$O,15,FALSE)</f>
        <v>3</v>
      </c>
      <c r="EN570">
        <f>+VLOOKUP(EK570,Clubes!$A:$M,13,FALSE)</f>
        <v>2</v>
      </c>
      <c r="EO570">
        <f t="shared" si="487"/>
        <v>0</v>
      </c>
      <c r="EP570">
        <f t="shared" si="488"/>
        <v>0</v>
      </c>
      <c r="EQ570">
        <f t="shared" si="489"/>
        <v>0</v>
      </c>
      <c r="ER570">
        <f t="shared" si="490"/>
        <v>0</v>
      </c>
      <c r="ES570">
        <f t="shared" si="491"/>
        <v>0</v>
      </c>
      <c r="ET570">
        <f t="shared" si="492"/>
        <v>0</v>
      </c>
      <c r="EU570">
        <f t="shared" si="493"/>
        <v>0</v>
      </c>
      <c r="EV570">
        <f t="shared" si="494"/>
        <v>0</v>
      </c>
      <c r="EW570">
        <f t="shared" si="495"/>
        <v>0</v>
      </c>
      <c r="EX570">
        <f t="shared" si="496"/>
        <v>0</v>
      </c>
      <c r="EY570">
        <f t="shared" si="497"/>
        <v>0</v>
      </c>
      <c r="EZ570">
        <f t="shared" si="498"/>
        <v>0</v>
      </c>
      <c r="FA570">
        <f t="shared" si="499"/>
        <v>0</v>
      </c>
      <c r="FB570">
        <f t="shared" si="500"/>
        <v>0</v>
      </c>
      <c r="FC570">
        <f t="shared" si="501"/>
        <v>0</v>
      </c>
    </row>
    <row r="571" spans="1:159">
      <c r="A571" s="139">
        <v>141</v>
      </c>
      <c r="B571" s="139" t="s">
        <v>740</v>
      </c>
      <c r="C571" s="139">
        <v>3</v>
      </c>
      <c r="D571">
        <v>1</v>
      </c>
      <c r="E571" s="5">
        <v>10</v>
      </c>
      <c r="F571" s="5">
        <v>58</v>
      </c>
      <c r="G571" s="5">
        <v>2</v>
      </c>
      <c r="H571" s="5">
        <f>90-82</f>
        <v>8</v>
      </c>
      <c r="K571" s="109">
        <f t="shared" si="524"/>
        <v>0</v>
      </c>
      <c r="M571" s="109">
        <f t="shared" si="525"/>
        <v>0</v>
      </c>
      <c r="X571" s="109">
        <f t="shared" si="526"/>
        <v>0</v>
      </c>
      <c r="AI571" s="109">
        <f t="shared" si="527"/>
        <v>0</v>
      </c>
      <c r="AT571" s="109">
        <f t="shared" si="528"/>
        <v>0</v>
      </c>
      <c r="BA571" s="109">
        <f t="shared" si="529"/>
        <v>0</v>
      </c>
      <c r="BB571" s="113"/>
      <c r="BC571" s="113"/>
      <c r="BD571" s="113"/>
      <c r="BE571" s="113"/>
      <c r="BF571" s="113"/>
      <c r="BG571" s="113"/>
      <c r="BH571" s="113"/>
      <c r="BI571" s="113"/>
      <c r="BJ571" s="113"/>
      <c r="BK571" s="113"/>
      <c r="BL571" s="109">
        <f t="shared" si="530"/>
        <v>0</v>
      </c>
      <c r="BW571" s="109">
        <f t="shared" si="531"/>
        <v>0</v>
      </c>
      <c r="BZ571" s="109">
        <f t="shared" si="532"/>
        <v>0</v>
      </c>
      <c r="CA571" s="3"/>
      <c r="CB571" s="3"/>
      <c r="CC571" s="3"/>
      <c r="CD571" s="3"/>
      <c r="CE571" s="109">
        <f t="shared" si="533"/>
        <v>0</v>
      </c>
      <c r="CJ571" s="109">
        <f t="shared" si="534"/>
        <v>0</v>
      </c>
      <c r="CQ571" s="109">
        <f t="shared" si="535"/>
        <v>0</v>
      </c>
      <c r="CV571" s="109">
        <f t="shared" si="536"/>
        <v>0</v>
      </c>
      <c r="DA571" s="109">
        <f t="shared" si="537"/>
        <v>0</v>
      </c>
      <c r="DF571" s="109">
        <f t="shared" si="538"/>
        <v>0</v>
      </c>
      <c r="DG571" s="4">
        <v>90</v>
      </c>
      <c r="DK571" s="109">
        <f t="shared" si="539"/>
        <v>1</v>
      </c>
      <c r="DL571" s="4">
        <v>3</v>
      </c>
      <c r="DP571" s="109">
        <f t="shared" si="540"/>
        <v>1</v>
      </c>
      <c r="DU571" s="109">
        <f t="shared" si="541"/>
        <v>0</v>
      </c>
      <c r="DZ571" s="109">
        <f t="shared" si="542"/>
        <v>0</v>
      </c>
      <c r="EE571" s="109">
        <f t="shared" si="543"/>
        <v>0</v>
      </c>
      <c r="EF571" s="3"/>
      <c r="EG571" s="3"/>
      <c r="EH571" s="3"/>
      <c r="EI571" s="3"/>
      <c r="EJ571" s="109">
        <f t="shared" si="544"/>
        <v>0</v>
      </c>
      <c r="EK571" s="3">
        <f t="shared" si="545"/>
        <v>310</v>
      </c>
      <c r="EL571" t="str">
        <f>+VLOOKUP(A571,'[1]Listado jugadores VALORES'!$A:$D,4,FALSE)</f>
        <v>Defensa</v>
      </c>
      <c r="EM571">
        <f>+VLOOKUP(EK571,Clubes!$A:$O,15,FALSE)</f>
        <v>3</v>
      </c>
      <c r="EN571">
        <f>+VLOOKUP(EK571,Clubes!$A:$M,13,FALSE)</f>
        <v>2</v>
      </c>
      <c r="EO571">
        <f t="shared" si="487"/>
        <v>1</v>
      </c>
      <c r="EP571">
        <f t="shared" si="488"/>
        <v>1</v>
      </c>
      <c r="EQ571">
        <f t="shared" si="489"/>
        <v>0</v>
      </c>
      <c r="ER571">
        <f t="shared" si="490"/>
        <v>0</v>
      </c>
      <c r="ES571">
        <f t="shared" si="491"/>
        <v>0</v>
      </c>
      <c r="ET571">
        <f t="shared" si="492"/>
        <v>0</v>
      </c>
      <c r="EU571">
        <f t="shared" si="493"/>
        <v>0</v>
      </c>
      <c r="EV571">
        <f t="shared" si="494"/>
        <v>0</v>
      </c>
      <c r="EW571">
        <f t="shared" si="495"/>
        <v>0</v>
      </c>
      <c r="EX571">
        <f t="shared" si="496"/>
        <v>0</v>
      </c>
      <c r="EY571">
        <f t="shared" si="497"/>
        <v>0</v>
      </c>
      <c r="EZ571">
        <f t="shared" si="498"/>
        <v>-1</v>
      </c>
      <c r="FA571">
        <f t="shared" si="499"/>
        <v>0</v>
      </c>
      <c r="FB571">
        <f t="shared" si="500"/>
        <v>0</v>
      </c>
      <c r="FC571">
        <f t="shared" si="501"/>
        <v>1</v>
      </c>
    </row>
    <row r="572" spans="1:159">
      <c r="A572" s="139">
        <v>1903</v>
      </c>
      <c r="B572" s="139" t="s">
        <v>741</v>
      </c>
      <c r="C572" s="139">
        <v>3</v>
      </c>
      <c r="D572">
        <v>1</v>
      </c>
      <c r="E572" s="5">
        <v>10</v>
      </c>
      <c r="F572" s="5">
        <v>58</v>
      </c>
      <c r="G572" s="5">
        <v>1</v>
      </c>
      <c r="H572" s="5">
        <v>90</v>
      </c>
      <c r="K572" s="109">
        <f t="shared" si="524"/>
        <v>0</v>
      </c>
      <c r="M572" s="109">
        <f t="shared" si="525"/>
        <v>0</v>
      </c>
      <c r="X572" s="109">
        <f t="shared" si="526"/>
        <v>0</v>
      </c>
      <c r="AI572" s="109">
        <f t="shared" si="527"/>
        <v>0</v>
      </c>
      <c r="AT572" s="109">
        <f t="shared" si="528"/>
        <v>0</v>
      </c>
      <c r="BA572" s="109">
        <f t="shared" si="529"/>
        <v>0</v>
      </c>
      <c r="BB572" s="113"/>
      <c r="BC572" s="113"/>
      <c r="BD572" s="113"/>
      <c r="BE572" s="113"/>
      <c r="BF572" s="113"/>
      <c r="BG572" s="113"/>
      <c r="BH572" s="113"/>
      <c r="BI572" s="113"/>
      <c r="BJ572" s="113"/>
      <c r="BK572" s="113"/>
      <c r="BL572" s="109">
        <f t="shared" si="530"/>
        <v>0</v>
      </c>
      <c r="BW572" s="109">
        <f t="shared" si="531"/>
        <v>0</v>
      </c>
      <c r="BZ572" s="109">
        <f t="shared" si="532"/>
        <v>0</v>
      </c>
      <c r="CA572" s="3"/>
      <c r="CB572" s="3"/>
      <c r="CC572" s="3"/>
      <c r="CD572" s="3"/>
      <c r="CE572" s="109">
        <f t="shared" si="533"/>
        <v>0</v>
      </c>
      <c r="CJ572" s="109">
        <f t="shared" si="534"/>
        <v>0</v>
      </c>
      <c r="CQ572" s="109">
        <f t="shared" si="535"/>
        <v>0</v>
      </c>
      <c r="CV572" s="109">
        <f t="shared" si="536"/>
        <v>0</v>
      </c>
      <c r="DA572" s="109">
        <f t="shared" si="537"/>
        <v>0</v>
      </c>
      <c r="DF572" s="109">
        <f t="shared" si="538"/>
        <v>0</v>
      </c>
      <c r="DK572" s="109">
        <f t="shared" si="539"/>
        <v>0</v>
      </c>
      <c r="DP572" s="109">
        <f t="shared" si="540"/>
        <v>0</v>
      </c>
      <c r="DU572" s="109">
        <f t="shared" si="541"/>
        <v>0</v>
      </c>
      <c r="DZ572" s="109">
        <f t="shared" si="542"/>
        <v>0</v>
      </c>
      <c r="EE572" s="109">
        <f t="shared" si="543"/>
        <v>0</v>
      </c>
      <c r="EF572" s="3"/>
      <c r="EG572" s="3"/>
      <c r="EH572" s="3"/>
      <c r="EI572" s="3"/>
      <c r="EJ572" s="109">
        <f t="shared" si="544"/>
        <v>0</v>
      </c>
      <c r="EK572" s="3">
        <f t="shared" si="545"/>
        <v>310</v>
      </c>
      <c r="EL572" t="str">
        <f>+VLOOKUP(A572,'[1]Listado jugadores VALORES'!$A:$D,4,FALSE)</f>
        <v>Volante</v>
      </c>
      <c r="EM572">
        <f>+VLOOKUP(EK572,Clubes!$A:$O,15,FALSE)</f>
        <v>3</v>
      </c>
      <c r="EN572">
        <f>+VLOOKUP(EK572,Clubes!$A:$M,13,FALSE)</f>
        <v>2</v>
      </c>
      <c r="EO572">
        <f t="shared" si="487"/>
        <v>2</v>
      </c>
      <c r="EP572">
        <f t="shared" si="488"/>
        <v>2</v>
      </c>
      <c r="EQ572">
        <f t="shared" si="489"/>
        <v>0</v>
      </c>
      <c r="ER572">
        <f t="shared" si="490"/>
        <v>0</v>
      </c>
      <c r="ES572">
        <f t="shared" si="491"/>
        <v>0</v>
      </c>
      <c r="ET572">
        <f t="shared" si="492"/>
        <v>0</v>
      </c>
      <c r="EU572">
        <f t="shared" si="493"/>
        <v>0</v>
      </c>
      <c r="EV572">
        <f t="shared" si="494"/>
        <v>0</v>
      </c>
      <c r="EW572">
        <f t="shared" si="495"/>
        <v>0</v>
      </c>
      <c r="EX572">
        <f t="shared" si="496"/>
        <v>0</v>
      </c>
      <c r="EY572">
        <f t="shared" si="497"/>
        <v>0</v>
      </c>
      <c r="EZ572">
        <f t="shared" si="498"/>
        <v>0</v>
      </c>
      <c r="FA572">
        <f t="shared" si="499"/>
        <v>0</v>
      </c>
      <c r="FB572">
        <f t="shared" si="500"/>
        <v>0</v>
      </c>
      <c r="FC572">
        <f t="shared" si="501"/>
        <v>4</v>
      </c>
    </row>
    <row r="573" spans="1:159">
      <c r="A573" s="139">
        <v>825</v>
      </c>
      <c r="B573" s="139" t="s">
        <v>742</v>
      </c>
      <c r="C573" s="139">
        <v>3</v>
      </c>
      <c r="D573">
        <v>1</v>
      </c>
      <c r="E573" s="5">
        <v>10</v>
      </c>
      <c r="F573" s="5">
        <v>58</v>
      </c>
      <c r="G573" s="5">
        <v>1</v>
      </c>
      <c r="H573" s="5">
        <v>90</v>
      </c>
      <c r="I573" s="4">
        <v>90</v>
      </c>
      <c r="K573" s="109">
        <f t="shared" si="524"/>
        <v>1</v>
      </c>
      <c r="M573" s="109">
        <f t="shared" si="525"/>
        <v>0</v>
      </c>
      <c r="X573" s="109">
        <f t="shared" si="526"/>
        <v>0</v>
      </c>
      <c r="AI573" s="109">
        <f t="shared" si="527"/>
        <v>0</v>
      </c>
      <c r="AT573" s="109">
        <f t="shared" si="528"/>
        <v>0</v>
      </c>
      <c r="BA573" s="109">
        <f t="shared" si="529"/>
        <v>0</v>
      </c>
      <c r="BB573" s="113"/>
      <c r="BC573" s="113"/>
      <c r="BD573" s="113"/>
      <c r="BE573" s="113"/>
      <c r="BF573" s="113"/>
      <c r="BG573" s="113"/>
      <c r="BH573" s="113"/>
      <c r="BI573" s="113"/>
      <c r="BJ573" s="113"/>
      <c r="BK573" s="113"/>
      <c r="BL573" s="109">
        <f t="shared" si="530"/>
        <v>0</v>
      </c>
      <c r="BW573" s="109">
        <f t="shared" si="531"/>
        <v>0</v>
      </c>
      <c r="BZ573" s="109">
        <f t="shared" si="532"/>
        <v>0</v>
      </c>
      <c r="CA573" s="3"/>
      <c r="CB573" s="3"/>
      <c r="CC573" s="3"/>
      <c r="CD573" s="3"/>
      <c r="CE573" s="109">
        <f t="shared" si="533"/>
        <v>0</v>
      </c>
      <c r="CJ573" s="109">
        <f t="shared" si="534"/>
        <v>0</v>
      </c>
      <c r="CQ573" s="109">
        <f t="shared" si="535"/>
        <v>0</v>
      </c>
      <c r="CV573" s="109">
        <f t="shared" si="536"/>
        <v>0</v>
      </c>
      <c r="DA573" s="109">
        <f t="shared" si="537"/>
        <v>0</v>
      </c>
      <c r="DF573" s="109">
        <f t="shared" si="538"/>
        <v>0</v>
      </c>
      <c r="DK573" s="109">
        <f t="shared" si="539"/>
        <v>0</v>
      </c>
      <c r="DP573" s="109">
        <f t="shared" si="540"/>
        <v>0</v>
      </c>
      <c r="DU573" s="109">
        <f t="shared" si="541"/>
        <v>0</v>
      </c>
      <c r="DZ573" s="109">
        <f t="shared" si="542"/>
        <v>0</v>
      </c>
      <c r="EA573" s="4">
        <v>90</v>
      </c>
      <c r="EE573" s="109">
        <f t="shared" si="543"/>
        <v>1</v>
      </c>
      <c r="EF573" s="3">
        <v>1</v>
      </c>
      <c r="EG573" s="3"/>
      <c r="EH573" s="3"/>
      <c r="EI573" s="3"/>
      <c r="EJ573" s="109">
        <f t="shared" si="544"/>
        <v>1</v>
      </c>
      <c r="EK573" s="3">
        <f t="shared" si="545"/>
        <v>310</v>
      </c>
      <c r="EL573" t="str">
        <f>+VLOOKUP(A573,'[1]Listado jugadores VALORES'!$A:$D,4,FALSE)</f>
        <v>Portero</v>
      </c>
      <c r="EM573">
        <f>+VLOOKUP(EK573,Clubes!$A:$O,15,FALSE)</f>
        <v>3</v>
      </c>
      <c r="EN573">
        <f>+VLOOKUP(EK573,Clubes!$A:$M,13,FALSE)</f>
        <v>2</v>
      </c>
      <c r="EO573">
        <f t="shared" si="487"/>
        <v>2</v>
      </c>
      <c r="EP573">
        <f t="shared" si="488"/>
        <v>2</v>
      </c>
      <c r="EQ573">
        <f t="shared" si="489"/>
        <v>-1</v>
      </c>
      <c r="ER573">
        <f t="shared" si="490"/>
        <v>0</v>
      </c>
      <c r="ES573">
        <f t="shared" si="491"/>
        <v>0</v>
      </c>
      <c r="ET573">
        <f t="shared" si="492"/>
        <v>0</v>
      </c>
      <c r="EU573">
        <f t="shared" si="493"/>
        <v>0</v>
      </c>
      <c r="EV573">
        <f t="shared" si="494"/>
        <v>0</v>
      </c>
      <c r="EW573">
        <f t="shared" si="495"/>
        <v>-2</v>
      </c>
      <c r="EX573">
        <f t="shared" si="496"/>
        <v>0</v>
      </c>
      <c r="EY573">
        <f t="shared" si="497"/>
        <v>4</v>
      </c>
      <c r="EZ573">
        <f t="shared" si="498"/>
        <v>0</v>
      </c>
      <c r="FA573">
        <f t="shared" si="499"/>
        <v>0</v>
      </c>
      <c r="FB573">
        <f t="shared" si="500"/>
        <v>0</v>
      </c>
      <c r="FC573">
        <f>SUM(EO573:FB573)+2</f>
        <v>7</v>
      </c>
    </row>
    <row r="574" spans="1:159">
      <c r="A574" s="139">
        <v>237</v>
      </c>
      <c r="B574" s="139" t="s">
        <v>743</v>
      </c>
      <c r="C574" s="139">
        <v>3</v>
      </c>
      <c r="D574">
        <v>1</v>
      </c>
      <c r="E574" s="5">
        <v>10</v>
      </c>
      <c r="F574" s="5">
        <v>58</v>
      </c>
      <c r="G574" s="5">
        <v>3</v>
      </c>
      <c r="K574" s="109">
        <f t="shared" si="524"/>
        <v>0</v>
      </c>
      <c r="M574" s="109">
        <f t="shared" si="525"/>
        <v>0</v>
      </c>
      <c r="X574" s="109">
        <f t="shared" si="526"/>
        <v>0</v>
      </c>
      <c r="AI574" s="109">
        <f t="shared" si="527"/>
        <v>0</v>
      </c>
      <c r="AT574" s="109">
        <f t="shared" si="528"/>
        <v>0</v>
      </c>
      <c r="BA574" s="109">
        <f t="shared" si="529"/>
        <v>0</v>
      </c>
      <c r="BB574" s="113"/>
      <c r="BC574" s="113"/>
      <c r="BD574" s="113"/>
      <c r="BE574" s="113"/>
      <c r="BF574" s="113"/>
      <c r="BG574" s="113"/>
      <c r="BH574" s="113"/>
      <c r="BI574" s="113"/>
      <c r="BJ574" s="113"/>
      <c r="BK574" s="113"/>
      <c r="BL574" s="109">
        <f t="shared" si="530"/>
        <v>0</v>
      </c>
      <c r="BW574" s="109">
        <f t="shared" si="531"/>
        <v>0</v>
      </c>
      <c r="BZ574" s="109">
        <f t="shared" si="532"/>
        <v>0</v>
      </c>
      <c r="CA574" s="3"/>
      <c r="CB574" s="3"/>
      <c r="CC574" s="3"/>
      <c r="CD574" s="3"/>
      <c r="CE574" s="109">
        <f t="shared" si="533"/>
        <v>0</v>
      </c>
      <c r="CJ574" s="109">
        <f t="shared" si="534"/>
        <v>0</v>
      </c>
      <c r="CQ574" s="109">
        <f t="shared" si="535"/>
        <v>0</v>
      </c>
      <c r="CV574" s="109">
        <f t="shared" si="536"/>
        <v>0</v>
      </c>
      <c r="DA574" s="109">
        <f t="shared" si="537"/>
        <v>0</v>
      </c>
      <c r="DF574" s="109">
        <f t="shared" si="538"/>
        <v>0</v>
      </c>
      <c r="DK574" s="109">
        <f t="shared" si="539"/>
        <v>0</v>
      </c>
      <c r="DP574" s="109">
        <f t="shared" si="540"/>
        <v>0</v>
      </c>
      <c r="DU574" s="109">
        <f t="shared" si="541"/>
        <v>0</v>
      </c>
      <c r="DZ574" s="109">
        <f t="shared" si="542"/>
        <v>0</v>
      </c>
      <c r="EE574" s="109">
        <f t="shared" si="543"/>
        <v>0</v>
      </c>
      <c r="EF574" s="3"/>
      <c r="EG574" s="3"/>
      <c r="EH574" s="3"/>
      <c r="EI574" s="3"/>
      <c r="EJ574" s="109">
        <f t="shared" si="544"/>
        <v>0</v>
      </c>
      <c r="EK574" s="3">
        <f t="shared" si="545"/>
        <v>310</v>
      </c>
      <c r="EL574" t="str">
        <f>+VLOOKUP(A574,'[1]Listado jugadores VALORES'!$A:$D,4,FALSE)</f>
        <v>Volante</v>
      </c>
      <c r="EM574">
        <f>+VLOOKUP(EK574,Clubes!$A:$O,15,FALSE)</f>
        <v>3</v>
      </c>
      <c r="EN574">
        <f>+VLOOKUP(EK574,Clubes!$A:$M,13,FALSE)</f>
        <v>2</v>
      </c>
      <c r="EO574">
        <f t="shared" si="487"/>
        <v>0</v>
      </c>
      <c r="EP574">
        <f t="shared" si="488"/>
        <v>0</v>
      </c>
      <c r="EQ574">
        <f t="shared" si="489"/>
        <v>0</v>
      </c>
      <c r="ER574">
        <f t="shared" si="490"/>
        <v>0</v>
      </c>
      <c r="ES574">
        <f t="shared" si="491"/>
        <v>0</v>
      </c>
      <c r="ET574">
        <f t="shared" si="492"/>
        <v>0</v>
      </c>
      <c r="EU574">
        <f t="shared" si="493"/>
        <v>0</v>
      </c>
      <c r="EV574">
        <f t="shared" si="494"/>
        <v>0</v>
      </c>
      <c r="EW574">
        <f t="shared" si="495"/>
        <v>0</v>
      </c>
      <c r="EX574">
        <f t="shared" si="496"/>
        <v>0</v>
      </c>
      <c r="EY574">
        <f t="shared" si="497"/>
        <v>0</v>
      </c>
      <c r="EZ574">
        <f t="shared" si="498"/>
        <v>0</v>
      </c>
      <c r="FA574">
        <f t="shared" si="499"/>
        <v>0</v>
      </c>
      <c r="FB574">
        <f t="shared" si="500"/>
        <v>0</v>
      </c>
      <c r="FC574">
        <f t="shared" si="501"/>
        <v>0</v>
      </c>
    </row>
    <row r="575" spans="1:159">
      <c r="A575" s="139">
        <v>261</v>
      </c>
      <c r="B575" s="139" t="s">
        <v>744</v>
      </c>
      <c r="C575" s="139">
        <v>3</v>
      </c>
      <c r="D575">
        <v>1</v>
      </c>
      <c r="E575" s="5">
        <v>10</v>
      </c>
      <c r="F575" s="5">
        <v>58</v>
      </c>
      <c r="G575" s="5">
        <v>1</v>
      </c>
      <c r="H575" s="5">
        <v>90</v>
      </c>
      <c r="K575" s="109">
        <f t="shared" si="524"/>
        <v>0</v>
      </c>
      <c r="M575" s="109">
        <f t="shared" si="525"/>
        <v>0</v>
      </c>
      <c r="X575" s="109">
        <f t="shared" si="526"/>
        <v>0</v>
      </c>
      <c r="AI575" s="109">
        <f t="shared" si="527"/>
        <v>0</v>
      </c>
      <c r="AT575" s="109">
        <f t="shared" si="528"/>
        <v>0</v>
      </c>
      <c r="BA575" s="109">
        <f t="shared" si="529"/>
        <v>0</v>
      </c>
      <c r="BB575" s="113"/>
      <c r="BC575" s="113"/>
      <c r="BD575" s="113"/>
      <c r="BE575" s="113"/>
      <c r="BF575" s="113"/>
      <c r="BG575" s="113"/>
      <c r="BH575" s="113"/>
      <c r="BI575" s="113"/>
      <c r="BJ575" s="113"/>
      <c r="BK575" s="113"/>
      <c r="BL575" s="109">
        <f t="shared" si="530"/>
        <v>0</v>
      </c>
      <c r="BW575" s="109">
        <f t="shared" si="531"/>
        <v>0</v>
      </c>
      <c r="BZ575" s="109">
        <f t="shared" si="532"/>
        <v>0</v>
      </c>
      <c r="CA575" s="3"/>
      <c r="CB575" s="3"/>
      <c r="CC575" s="3"/>
      <c r="CD575" s="3"/>
      <c r="CE575" s="109">
        <f t="shared" si="533"/>
        <v>0</v>
      </c>
      <c r="CJ575" s="109">
        <f t="shared" si="534"/>
        <v>0</v>
      </c>
      <c r="CQ575" s="109">
        <f t="shared" si="535"/>
        <v>0</v>
      </c>
      <c r="CV575" s="109">
        <f t="shared" si="536"/>
        <v>0</v>
      </c>
      <c r="DA575" s="109">
        <f t="shared" si="537"/>
        <v>0</v>
      </c>
      <c r="DF575" s="109">
        <f t="shared" si="538"/>
        <v>0</v>
      </c>
      <c r="DK575" s="109">
        <f t="shared" si="539"/>
        <v>0</v>
      </c>
      <c r="DP575" s="109">
        <f t="shared" si="540"/>
        <v>0</v>
      </c>
      <c r="DU575" s="109">
        <f t="shared" si="541"/>
        <v>0</v>
      </c>
      <c r="DZ575" s="109">
        <f t="shared" si="542"/>
        <v>0</v>
      </c>
      <c r="EE575" s="109">
        <f t="shared" si="543"/>
        <v>0</v>
      </c>
      <c r="EF575" s="3"/>
      <c r="EG575" s="3"/>
      <c r="EH575" s="3"/>
      <c r="EI575" s="3"/>
      <c r="EJ575" s="109">
        <f t="shared" si="544"/>
        <v>0</v>
      </c>
      <c r="EK575" s="3">
        <f t="shared" si="545"/>
        <v>310</v>
      </c>
      <c r="EL575" t="str">
        <f>+VLOOKUP(A575,'[1]Listado jugadores VALORES'!$A:$D,4,FALSE)</f>
        <v>Volante</v>
      </c>
      <c r="EM575">
        <f>+VLOOKUP(EK575,Clubes!$A:$O,15,FALSE)</f>
        <v>3</v>
      </c>
      <c r="EN575">
        <f>+VLOOKUP(EK575,Clubes!$A:$M,13,FALSE)</f>
        <v>2</v>
      </c>
      <c r="EO575">
        <f t="shared" si="487"/>
        <v>2</v>
      </c>
      <c r="EP575">
        <f t="shared" si="488"/>
        <v>2</v>
      </c>
      <c r="EQ575">
        <f t="shared" si="489"/>
        <v>0</v>
      </c>
      <c r="ER575">
        <f t="shared" si="490"/>
        <v>0</v>
      </c>
      <c r="ES575">
        <f t="shared" si="491"/>
        <v>0</v>
      </c>
      <c r="ET575">
        <f t="shared" si="492"/>
        <v>0</v>
      </c>
      <c r="EU575">
        <f t="shared" si="493"/>
        <v>0</v>
      </c>
      <c r="EV575">
        <f t="shared" si="494"/>
        <v>0</v>
      </c>
      <c r="EW575">
        <f t="shared" si="495"/>
        <v>0</v>
      </c>
      <c r="EX575">
        <f t="shared" si="496"/>
        <v>0</v>
      </c>
      <c r="EY575">
        <f t="shared" si="497"/>
        <v>0</v>
      </c>
      <c r="EZ575">
        <f t="shared" si="498"/>
        <v>0</v>
      </c>
      <c r="FA575">
        <f t="shared" si="499"/>
        <v>0</v>
      </c>
      <c r="FB575">
        <f t="shared" si="500"/>
        <v>0</v>
      </c>
      <c r="FC575">
        <f t="shared" si="501"/>
        <v>4</v>
      </c>
    </row>
    <row r="576" spans="1:159">
      <c r="A576" s="139">
        <v>297</v>
      </c>
      <c r="B576" s="139" t="s">
        <v>745</v>
      </c>
      <c r="C576" s="139">
        <v>3</v>
      </c>
      <c r="D576">
        <v>1</v>
      </c>
      <c r="E576" s="5">
        <v>10</v>
      </c>
      <c r="F576" s="5">
        <v>58</v>
      </c>
      <c r="G576" s="5">
        <v>3</v>
      </c>
      <c r="K576" s="109">
        <f t="shared" si="524"/>
        <v>0</v>
      </c>
      <c r="M576" s="109">
        <f t="shared" si="525"/>
        <v>0</v>
      </c>
      <c r="X576" s="109">
        <f t="shared" si="526"/>
        <v>0</v>
      </c>
      <c r="AI576" s="109">
        <f t="shared" si="527"/>
        <v>0</v>
      </c>
      <c r="AT576" s="109">
        <f t="shared" si="528"/>
        <v>0</v>
      </c>
      <c r="BA576" s="109">
        <f t="shared" si="529"/>
        <v>0</v>
      </c>
      <c r="BB576" s="113"/>
      <c r="BC576" s="113"/>
      <c r="BD576" s="113"/>
      <c r="BE576" s="113"/>
      <c r="BF576" s="113"/>
      <c r="BG576" s="113"/>
      <c r="BH576" s="113"/>
      <c r="BI576" s="113"/>
      <c r="BJ576" s="113"/>
      <c r="BK576" s="113"/>
      <c r="BL576" s="109">
        <f t="shared" si="530"/>
        <v>0</v>
      </c>
      <c r="BW576" s="109">
        <f t="shared" si="531"/>
        <v>0</v>
      </c>
      <c r="BZ576" s="109">
        <f t="shared" si="532"/>
        <v>0</v>
      </c>
      <c r="CA576" s="3"/>
      <c r="CB576" s="3"/>
      <c r="CC576" s="3"/>
      <c r="CD576" s="3"/>
      <c r="CE576" s="109">
        <f t="shared" si="533"/>
        <v>0</v>
      </c>
      <c r="CJ576" s="109">
        <f t="shared" si="534"/>
        <v>0</v>
      </c>
      <c r="CQ576" s="109">
        <f t="shared" si="535"/>
        <v>0</v>
      </c>
      <c r="CV576" s="109">
        <f t="shared" si="536"/>
        <v>0</v>
      </c>
      <c r="DA576" s="109">
        <f t="shared" si="537"/>
        <v>0</v>
      </c>
      <c r="DF576" s="109">
        <f t="shared" si="538"/>
        <v>0</v>
      </c>
      <c r="DK576" s="109">
        <f t="shared" si="539"/>
        <v>0</v>
      </c>
      <c r="DP576" s="109">
        <f t="shared" si="540"/>
        <v>0</v>
      </c>
      <c r="DU576" s="109">
        <f t="shared" si="541"/>
        <v>0</v>
      </c>
      <c r="DZ576" s="109">
        <f t="shared" si="542"/>
        <v>0</v>
      </c>
      <c r="EE576" s="109">
        <f t="shared" si="543"/>
        <v>0</v>
      </c>
      <c r="EF576" s="3"/>
      <c r="EG576" s="3"/>
      <c r="EH576" s="3"/>
      <c r="EI576" s="3"/>
      <c r="EJ576" s="109">
        <f t="shared" si="544"/>
        <v>0</v>
      </c>
      <c r="EK576" s="3">
        <f t="shared" si="545"/>
        <v>310</v>
      </c>
      <c r="EL576" t="str">
        <f>+VLOOKUP(A576,'[1]Listado jugadores VALORES'!$A:$D,4,FALSE)</f>
        <v>Portero</v>
      </c>
      <c r="EM576">
        <f>+VLOOKUP(EK576,Clubes!$A:$O,15,FALSE)</f>
        <v>3</v>
      </c>
      <c r="EN576">
        <f>+VLOOKUP(EK576,Clubes!$A:$M,13,FALSE)</f>
        <v>2</v>
      </c>
      <c r="EO576">
        <f t="shared" si="487"/>
        <v>0</v>
      </c>
      <c r="EP576">
        <f t="shared" si="488"/>
        <v>0</v>
      </c>
      <c r="EQ576">
        <f t="shared" si="489"/>
        <v>0</v>
      </c>
      <c r="ER576">
        <f t="shared" si="490"/>
        <v>0</v>
      </c>
      <c r="ES576">
        <f t="shared" si="491"/>
        <v>0</v>
      </c>
      <c r="ET576">
        <f t="shared" si="492"/>
        <v>0</v>
      </c>
      <c r="EU576">
        <f t="shared" si="493"/>
        <v>0</v>
      </c>
      <c r="EV576">
        <f t="shared" si="494"/>
        <v>0</v>
      </c>
      <c r="EW576">
        <f t="shared" si="495"/>
        <v>0</v>
      </c>
      <c r="EX576">
        <f t="shared" si="496"/>
        <v>0</v>
      </c>
      <c r="EY576">
        <f t="shared" si="497"/>
        <v>0</v>
      </c>
      <c r="EZ576">
        <f t="shared" si="498"/>
        <v>0</v>
      </c>
      <c r="FA576">
        <f t="shared" si="499"/>
        <v>0</v>
      </c>
      <c r="FB576">
        <f t="shared" si="500"/>
        <v>0</v>
      </c>
      <c r="FC576">
        <f t="shared" si="501"/>
        <v>0</v>
      </c>
    </row>
    <row r="577" spans="1:159">
      <c r="A577" s="161">
        <v>1856</v>
      </c>
      <c r="B577" s="139" t="s">
        <v>746</v>
      </c>
      <c r="C577" s="139">
        <v>3</v>
      </c>
      <c r="D577">
        <v>1</v>
      </c>
      <c r="E577" s="5">
        <v>10</v>
      </c>
      <c r="F577" s="5">
        <v>58</v>
      </c>
      <c r="G577" s="5">
        <v>3</v>
      </c>
      <c r="K577" s="109">
        <f t="shared" si="524"/>
        <v>0</v>
      </c>
      <c r="M577" s="109">
        <f t="shared" si="525"/>
        <v>0</v>
      </c>
      <c r="X577" s="109">
        <f t="shared" si="526"/>
        <v>0</v>
      </c>
      <c r="AI577" s="109">
        <f t="shared" si="527"/>
        <v>0</v>
      </c>
      <c r="AT577" s="109">
        <f t="shared" si="528"/>
        <v>0</v>
      </c>
      <c r="BA577" s="109">
        <f t="shared" si="529"/>
        <v>0</v>
      </c>
      <c r="BB577" s="113"/>
      <c r="BC577" s="113"/>
      <c r="BD577" s="113"/>
      <c r="BE577" s="113"/>
      <c r="BF577" s="113"/>
      <c r="BG577" s="113"/>
      <c r="BH577" s="113"/>
      <c r="BI577" s="113"/>
      <c r="BJ577" s="113"/>
      <c r="BK577" s="113"/>
      <c r="BL577" s="109">
        <f t="shared" si="530"/>
        <v>0</v>
      </c>
      <c r="BW577" s="109">
        <f t="shared" si="531"/>
        <v>0</v>
      </c>
      <c r="BZ577" s="109">
        <f t="shared" si="532"/>
        <v>0</v>
      </c>
      <c r="CA577" s="3"/>
      <c r="CB577" s="3"/>
      <c r="CC577" s="3"/>
      <c r="CD577" s="3"/>
      <c r="CE577" s="109">
        <f t="shared" si="533"/>
        <v>0</v>
      </c>
      <c r="CJ577" s="109">
        <f t="shared" si="534"/>
        <v>0</v>
      </c>
      <c r="CQ577" s="109">
        <f t="shared" si="535"/>
        <v>0</v>
      </c>
      <c r="CV577" s="109">
        <f t="shared" si="536"/>
        <v>0</v>
      </c>
      <c r="DA577" s="109">
        <f t="shared" si="537"/>
        <v>0</v>
      </c>
      <c r="DF577" s="109">
        <f t="shared" si="538"/>
        <v>0</v>
      </c>
      <c r="DK577" s="109">
        <f t="shared" si="539"/>
        <v>0</v>
      </c>
      <c r="DP577" s="109">
        <f t="shared" si="540"/>
        <v>0</v>
      </c>
      <c r="DU577" s="109">
        <f t="shared" si="541"/>
        <v>0</v>
      </c>
      <c r="DZ577" s="109">
        <f t="shared" si="542"/>
        <v>0</v>
      </c>
      <c r="EE577" s="109">
        <f t="shared" si="543"/>
        <v>0</v>
      </c>
      <c r="EF577" s="3"/>
      <c r="EG577" s="3"/>
      <c r="EH577" s="3"/>
      <c r="EI577" s="3"/>
      <c r="EJ577" s="109">
        <f t="shared" si="544"/>
        <v>0</v>
      </c>
      <c r="EK577" s="3">
        <f t="shared" si="545"/>
        <v>310</v>
      </c>
      <c r="EL577" t="str">
        <f>+VLOOKUP(A577,'[1]Listado jugadores VALORES'!$A:$D,4,FALSE)</f>
        <v>Delantero</v>
      </c>
      <c r="EM577">
        <f>+VLOOKUP(EK577,Clubes!$A:$O,15,FALSE)</f>
        <v>3</v>
      </c>
      <c r="EN577">
        <f>+VLOOKUP(EK577,Clubes!$A:$M,13,FALSE)</f>
        <v>2</v>
      </c>
      <c r="EO577">
        <f t="shared" si="487"/>
        <v>0</v>
      </c>
      <c r="EP577">
        <f t="shared" si="488"/>
        <v>0</v>
      </c>
      <c r="EQ577">
        <f t="shared" si="489"/>
        <v>0</v>
      </c>
      <c r="ER577">
        <f t="shared" si="490"/>
        <v>0</v>
      </c>
      <c r="ES577">
        <f t="shared" si="491"/>
        <v>0</v>
      </c>
      <c r="ET577">
        <f t="shared" si="492"/>
        <v>0</v>
      </c>
      <c r="EU577">
        <f t="shared" si="493"/>
        <v>0</v>
      </c>
      <c r="EV577">
        <f t="shared" si="494"/>
        <v>0</v>
      </c>
      <c r="EW577">
        <f t="shared" si="495"/>
        <v>0</v>
      </c>
      <c r="EX577">
        <f t="shared" si="496"/>
        <v>0</v>
      </c>
      <c r="EY577">
        <f t="shared" si="497"/>
        <v>0</v>
      </c>
      <c r="EZ577">
        <f t="shared" si="498"/>
        <v>0</v>
      </c>
      <c r="FA577">
        <f t="shared" si="499"/>
        <v>0</v>
      </c>
      <c r="FB577">
        <f t="shared" si="500"/>
        <v>0</v>
      </c>
      <c r="FC577">
        <f t="shared" si="501"/>
        <v>0</v>
      </c>
    </row>
    <row r="578" spans="1:159">
      <c r="A578" s="139">
        <v>393</v>
      </c>
      <c r="B578" s="139" t="s">
        <v>747</v>
      </c>
      <c r="C578" s="139">
        <v>3</v>
      </c>
      <c r="D578">
        <v>1</v>
      </c>
      <c r="E578" s="5">
        <v>10</v>
      </c>
      <c r="F578" s="5">
        <v>58</v>
      </c>
      <c r="G578" s="5">
        <v>3</v>
      </c>
      <c r="K578" s="109">
        <f t="shared" si="524"/>
        <v>0</v>
      </c>
      <c r="M578" s="109">
        <f t="shared" si="525"/>
        <v>0</v>
      </c>
      <c r="X578" s="109">
        <f t="shared" si="526"/>
        <v>0</v>
      </c>
      <c r="AI578" s="109">
        <f t="shared" si="527"/>
        <v>0</v>
      </c>
      <c r="AT578" s="109">
        <f t="shared" si="528"/>
        <v>0</v>
      </c>
      <c r="BA578" s="109">
        <f t="shared" si="529"/>
        <v>0</v>
      </c>
      <c r="BB578" s="113"/>
      <c r="BC578" s="113"/>
      <c r="BD578" s="113"/>
      <c r="BE578" s="113"/>
      <c r="BF578" s="113"/>
      <c r="BG578" s="113"/>
      <c r="BH578" s="113"/>
      <c r="BI578" s="113"/>
      <c r="BJ578" s="113"/>
      <c r="BK578" s="113"/>
      <c r="BL578" s="109">
        <f t="shared" si="530"/>
        <v>0</v>
      </c>
      <c r="BW578" s="109">
        <f t="shared" si="531"/>
        <v>0</v>
      </c>
      <c r="BZ578" s="109">
        <f t="shared" si="532"/>
        <v>0</v>
      </c>
      <c r="CA578" s="3"/>
      <c r="CB578" s="3"/>
      <c r="CC578" s="3"/>
      <c r="CD578" s="3"/>
      <c r="CE578" s="109">
        <f t="shared" si="533"/>
        <v>0</v>
      </c>
      <c r="CJ578" s="109">
        <f t="shared" si="534"/>
        <v>0</v>
      </c>
      <c r="CQ578" s="109">
        <f t="shared" si="535"/>
        <v>0</v>
      </c>
      <c r="CV578" s="109">
        <f t="shared" si="536"/>
        <v>0</v>
      </c>
      <c r="DA578" s="109">
        <f t="shared" si="537"/>
        <v>0</v>
      </c>
      <c r="DF578" s="109">
        <f t="shared" si="538"/>
        <v>0</v>
      </c>
      <c r="DK578" s="109">
        <f t="shared" si="539"/>
        <v>0</v>
      </c>
      <c r="DP578" s="109">
        <f t="shared" si="540"/>
        <v>0</v>
      </c>
      <c r="DU578" s="109">
        <f t="shared" si="541"/>
        <v>0</v>
      </c>
      <c r="DZ578" s="109">
        <f t="shared" si="542"/>
        <v>0</v>
      </c>
      <c r="EE578" s="109">
        <f t="shared" si="543"/>
        <v>0</v>
      </c>
      <c r="EF578" s="3"/>
      <c r="EG578" s="3"/>
      <c r="EH578" s="3"/>
      <c r="EI578" s="3"/>
      <c r="EJ578" s="109">
        <f t="shared" si="544"/>
        <v>0</v>
      </c>
      <c r="EK578" s="3">
        <f t="shared" si="545"/>
        <v>310</v>
      </c>
      <c r="EL578" t="str">
        <f>+VLOOKUP(A578,'[1]Listado jugadores VALORES'!$A:$D,4,FALSE)</f>
        <v>Delantero</v>
      </c>
      <c r="EM578">
        <f>+VLOOKUP(EK578,Clubes!$A:$O,15,FALSE)</f>
        <v>3</v>
      </c>
      <c r="EN578">
        <f>+VLOOKUP(EK578,Clubes!$A:$M,13,FALSE)</f>
        <v>2</v>
      </c>
      <c r="EO578">
        <f t="shared" si="487"/>
        <v>0</v>
      </c>
      <c r="EP578">
        <f t="shared" si="488"/>
        <v>0</v>
      </c>
      <c r="EQ578">
        <f t="shared" si="489"/>
        <v>0</v>
      </c>
      <c r="ER578">
        <f t="shared" si="490"/>
        <v>0</v>
      </c>
      <c r="ES578">
        <f t="shared" si="491"/>
        <v>0</v>
      </c>
      <c r="ET578">
        <f t="shared" si="492"/>
        <v>0</v>
      </c>
      <c r="EU578">
        <f t="shared" si="493"/>
        <v>0</v>
      </c>
      <c r="EV578">
        <f t="shared" si="494"/>
        <v>0</v>
      </c>
      <c r="EW578">
        <f t="shared" si="495"/>
        <v>0</v>
      </c>
      <c r="EX578">
        <f t="shared" si="496"/>
        <v>0</v>
      </c>
      <c r="EY578">
        <f t="shared" si="497"/>
        <v>0</v>
      </c>
      <c r="EZ578">
        <f t="shared" si="498"/>
        <v>0</v>
      </c>
      <c r="FA578">
        <f t="shared" si="499"/>
        <v>0</v>
      </c>
      <c r="FB578">
        <f t="shared" si="500"/>
        <v>0</v>
      </c>
      <c r="FC578">
        <f t="shared" si="501"/>
        <v>0</v>
      </c>
    </row>
    <row r="579" spans="1:159">
      <c r="A579" s="139">
        <v>392</v>
      </c>
      <c r="B579" s="139" t="s">
        <v>748</v>
      </c>
      <c r="C579" s="139">
        <v>3</v>
      </c>
      <c r="D579">
        <v>1</v>
      </c>
      <c r="E579" s="5">
        <v>10</v>
      </c>
      <c r="F579" s="5">
        <v>58</v>
      </c>
      <c r="G579" s="5">
        <v>3</v>
      </c>
      <c r="K579" s="109">
        <f t="shared" si="524"/>
        <v>0</v>
      </c>
      <c r="M579" s="109">
        <f t="shared" si="525"/>
        <v>0</v>
      </c>
      <c r="X579" s="109">
        <f t="shared" si="526"/>
        <v>0</v>
      </c>
      <c r="AI579" s="109">
        <f t="shared" si="527"/>
        <v>0</v>
      </c>
      <c r="AT579" s="109">
        <f t="shared" si="528"/>
        <v>0</v>
      </c>
      <c r="BA579" s="109">
        <f t="shared" si="529"/>
        <v>0</v>
      </c>
      <c r="BB579" s="113"/>
      <c r="BC579" s="113"/>
      <c r="BD579" s="113"/>
      <c r="BE579" s="113"/>
      <c r="BF579" s="113"/>
      <c r="BG579" s="113"/>
      <c r="BH579" s="113"/>
      <c r="BI579" s="113"/>
      <c r="BJ579" s="113"/>
      <c r="BK579" s="113"/>
      <c r="BL579" s="109">
        <f t="shared" si="530"/>
        <v>0</v>
      </c>
      <c r="BW579" s="109">
        <f t="shared" si="531"/>
        <v>0</v>
      </c>
      <c r="BZ579" s="109">
        <f t="shared" si="532"/>
        <v>0</v>
      </c>
      <c r="CA579" s="3"/>
      <c r="CB579" s="3"/>
      <c r="CC579" s="3"/>
      <c r="CD579" s="3"/>
      <c r="CE579" s="109">
        <f t="shared" si="533"/>
        <v>0</v>
      </c>
      <c r="CJ579" s="109">
        <f t="shared" si="534"/>
        <v>0</v>
      </c>
      <c r="CQ579" s="109">
        <f t="shared" si="535"/>
        <v>0</v>
      </c>
      <c r="CV579" s="109">
        <f t="shared" si="536"/>
        <v>0</v>
      </c>
      <c r="DA579" s="109">
        <f t="shared" si="537"/>
        <v>0</v>
      </c>
      <c r="DF579" s="109">
        <f t="shared" si="538"/>
        <v>0</v>
      </c>
      <c r="DK579" s="109">
        <f t="shared" si="539"/>
        <v>0</v>
      </c>
      <c r="DP579" s="109">
        <f t="shared" si="540"/>
        <v>0</v>
      </c>
      <c r="DU579" s="109">
        <f t="shared" si="541"/>
        <v>0</v>
      </c>
      <c r="DZ579" s="109">
        <f t="shared" si="542"/>
        <v>0</v>
      </c>
      <c r="EE579" s="109">
        <f t="shared" si="543"/>
        <v>0</v>
      </c>
      <c r="EF579" s="3"/>
      <c r="EG579" s="3"/>
      <c r="EH579" s="3"/>
      <c r="EI579" s="3"/>
      <c r="EJ579" s="109">
        <f t="shared" si="544"/>
        <v>0</v>
      </c>
      <c r="EK579" s="3">
        <f t="shared" si="545"/>
        <v>310</v>
      </c>
      <c r="EL579" t="str">
        <f>+VLOOKUP(A579,'[1]Listado jugadores VALORES'!$A:$D,4,FALSE)</f>
        <v>Volante</v>
      </c>
      <c r="EM579">
        <f>+VLOOKUP(EK579,Clubes!$A:$O,15,FALSE)</f>
        <v>3</v>
      </c>
      <c r="EN579">
        <f>+VLOOKUP(EK579,Clubes!$A:$M,13,FALSE)</f>
        <v>2</v>
      </c>
      <c r="EO579">
        <f t="shared" si="487"/>
        <v>0</v>
      </c>
      <c r="EP579">
        <f t="shared" si="488"/>
        <v>0</v>
      </c>
      <c r="EQ579">
        <f t="shared" si="489"/>
        <v>0</v>
      </c>
      <c r="ER579">
        <f t="shared" si="490"/>
        <v>0</v>
      </c>
      <c r="ES579">
        <f t="shared" si="491"/>
        <v>0</v>
      </c>
      <c r="ET579">
        <f t="shared" si="492"/>
        <v>0</v>
      </c>
      <c r="EU579">
        <f t="shared" si="493"/>
        <v>0</v>
      </c>
      <c r="EV579">
        <f t="shared" si="494"/>
        <v>0</v>
      </c>
      <c r="EW579">
        <f t="shared" si="495"/>
        <v>0</v>
      </c>
      <c r="EX579">
        <f t="shared" si="496"/>
        <v>0</v>
      </c>
      <c r="EY579">
        <f t="shared" si="497"/>
        <v>0</v>
      </c>
      <c r="EZ579">
        <f t="shared" si="498"/>
        <v>0</v>
      </c>
      <c r="FA579">
        <f t="shared" si="499"/>
        <v>0</v>
      </c>
      <c r="FB579">
        <f t="shared" si="500"/>
        <v>0</v>
      </c>
      <c r="FC579">
        <f t="shared" si="501"/>
        <v>0</v>
      </c>
    </row>
    <row r="580" spans="1:159">
      <c r="A580" s="139">
        <v>923</v>
      </c>
      <c r="B580" s="139" t="s">
        <v>749</v>
      </c>
      <c r="C580" s="139">
        <v>3</v>
      </c>
      <c r="D580">
        <v>1</v>
      </c>
      <c r="E580" s="5">
        <v>10</v>
      </c>
      <c r="F580" s="5">
        <v>58</v>
      </c>
      <c r="G580" s="5">
        <v>1</v>
      </c>
      <c r="H580" s="5">
        <v>90</v>
      </c>
      <c r="I580" s="4">
        <f>45+21</f>
        <v>66</v>
      </c>
      <c r="K580" s="109">
        <f t="shared" si="524"/>
        <v>1</v>
      </c>
      <c r="M580" s="109">
        <f t="shared" si="525"/>
        <v>0</v>
      </c>
      <c r="X580" s="109">
        <f t="shared" si="526"/>
        <v>0</v>
      </c>
      <c r="AI580" s="109">
        <f t="shared" si="527"/>
        <v>0</v>
      </c>
      <c r="AT580" s="109">
        <f t="shared" si="528"/>
        <v>0</v>
      </c>
      <c r="AU580" s="3">
        <v>1</v>
      </c>
      <c r="AV580" s="3">
        <v>711</v>
      </c>
      <c r="BA580" s="109">
        <f t="shared" si="529"/>
        <v>1</v>
      </c>
      <c r="BB580" s="113"/>
      <c r="BC580" s="113"/>
      <c r="BD580" s="113"/>
      <c r="BE580" s="113"/>
      <c r="BF580" s="113"/>
      <c r="BG580" s="113"/>
      <c r="BH580" s="113"/>
      <c r="BI580" s="113"/>
      <c r="BJ580" s="113"/>
      <c r="BK580" s="113"/>
      <c r="BL580" s="109">
        <f t="shared" si="530"/>
        <v>0</v>
      </c>
      <c r="BW580" s="109">
        <f t="shared" si="531"/>
        <v>0</v>
      </c>
      <c r="BZ580" s="109">
        <f t="shared" si="532"/>
        <v>0</v>
      </c>
      <c r="CA580" s="3"/>
      <c r="CB580" s="3"/>
      <c r="CC580" s="3"/>
      <c r="CD580" s="3"/>
      <c r="CE580" s="109">
        <f t="shared" si="533"/>
        <v>0</v>
      </c>
      <c r="CJ580" s="109">
        <f t="shared" si="534"/>
        <v>0</v>
      </c>
      <c r="CQ580" s="109">
        <f t="shared" si="535"/>
        <v>0</v>
      </c>
      <c r="CV580" s="109">
        <f t="shared" si="536"/>
        <v>0</v>
      </c>
      <c r="DA580" s="109">
        <f t="shared" si="537"/>
        <v>0</v>
      </c>
      <c r="DF580" s="109">
        <f t="shared" si="538"/>
        <v>0</v>
      </c>
      <c r="DG580" s="4">
        <v>64</v>
      </c>
      <c r="DK580" s="109">
        <f t="shared" si="539"/>
        <v>1</v>
      </c>
      <c r="DL580" s="4">
        <v>3</v>
      </c>
      <c r="DP580" s="109">
        <f t="shared" si="540"/>
        <v>1</v>
      </c>
      <c r="DU580" s="109">
        <f t="shared" si="541"/>
        <v>0</v>
      </c>
      <c r="DZ580" s="109">
        <f t="shared" si="542"/>
        <v>0</v>
      </c>
      <c r="EE580" s="109">
        <f t="shared" si="543"/>
        <v>0</v>
      </c>
      <c r="EF580" s="3"/>
      <c r="EG580" s="3"/>
      <c r="EH580" s="3"/>
      <c r="EI580" s="3"/>
      <c r="EJ580" s="109">
        <f t="shared" si="544"/>
        <v>0</v>
      </c>
      <c r="EK580" s="3">
        <f t="shared" si="545"/>
        <v>310</v>
      </c>
      <c r="EL580" t="str">
        <f>+VLOOKUP(A580,'[1]Listado jugadores VALORES'!$A:$D,4,FALSE)</f>
        <v>Defensa</v>
      </c>
      <c r="EM580">
        <f>+VLOOKUP(EK580,Clubes!$A:$O,15,FALSE)</f>
        <v>3</v>
      </c>
      <c r="EN580">
        <f>+VLOOKUP(EK580,Clubes!$A:$M,13,FALSE)</f>
        <v>2</v>
      </c>
      <c r="EO580">
        <f t="shared" ref="EO580:EO643" si="546">IF(G580=1,2,IF(G580=2,1,0))</f>
        <v>2</v>
      </c>
      <c r="EP580">
        <f t="shared" ref="EP580:EP643" si="547">+IF(H580=0,0,IF(H580&gt;=60,2,IF(H580&lt;60,1)))</f>
        <v>2</v>
      </c>
      <c r="EQ580">
        <f t="shared" ref="EQ580:EQ643" si="548">+IF(K580=0,0,IF(K580=1,-1,-2))</f>
        <v>-1</v>
      </c>
      <c r="ER580">
        <f t="shared" ref="ER580:ER643" si="549">IF(AND(M580=1,K580=0),-3,IF(AND(M580=1,K580=1),-3,0))</f>
        <v>0</v>
      </c>
      <c r="ES580">
        <f t="shared" ref="ES580:ES643" si="550">+IF(EL580="Portero",X580*7,IF(EL580="Defensa",X580*6,IF(EL580="Volante",X580*5,IF(EL580="Delantero",X580*4,0))))-CQ580</f>
        <v>0</v>
      </c>
      <c r="ET580">
        <f t="shared" ref="ET580:ET643" si="551">+IF(Y580=2,1,IF(Z580=2,1,IF(AA580=2,1,IF(AB580=2,1,IF(AC580=2,1,0)))))</f>
        <v>0</v>
      </c>
      <c r="EU580">
        <f t="shared" ref="EU580:EU643" si="552">+IF(EL580="Portero",BA580*5,IF(EL580="Defensa",BA580*4,IF(EL580="Volante",BA580*3,IF(EL580="Delantero",BA580*3,0))))</f>
        <v>4</v>
      </c>
      <c r="EV580">
        <f t="shared" ref="EV580:EV643" si="553">+IF(CE580&gt;0,CE580*-2,0)</f>
        <v>0</v>
      </c>
      <c r="EW580">
        <f t="shared" ref="EW580:EW643" si="554">+IF(AND(H580&gt;60,EM580=1,EL580="Portero"),-1,IF(AND(H580&gt;60,EM580=1,EL580="Defensa"),-1,IF(AND(H580&gt;60,EM580=2,EL580="Portero"),-1,IF(AND(H580&gt;60,EM580=2,EL580="Defensa"),-1,IF(AND(H580&gt;60,EM580&gt;2,EL580="Portero"),-2,IF(AND(H580&gt;60,EM580&gt;2,EL580="Defensa"),-2,0))))))</f>
        <v>-2</v>
      </c>
      <c r="EX580">
        <f t="shared" ref="EX580:EX643" si="555">+IF(AND(EN580=1,DA580&gt;0,DB580&lt;4),-1,IF(AND(EN580=1,DA580&gt;0,DB580&gt;3),-2,IF(AND(EN580=2,DA580&gt;0,DB580&lt;4),-2,IF(AND(EN580=2,DA580&gt;0,DB580&gt;3),-3,IF(AND(EN580=3,DA580&gt;0,DB580&lt;4),-2,IF(AND(EN580=3,DA580&gt;0,DB580&gt;3),-3,0))))))</f>
        <v>0</v>
      </c>
      <c r="EY580">
        <f t="shared" ref="EY580:EY643" si="556">+IF(OR(EF580=1,EF580=2,EF580=3,EF580=4,EF580=5),4,0)+IF(OR(EG580=1,EG580=2,EG580=3,EG580=4,EG580=5),4,0)</f>
        <v>0</v>
      </c>
      <c r="EZ580">
        <f t="shared" ref="EZ580:EZ643" si="557">+IF(DK580&gt;0,DK580*-1,0)</f>
        <v>-1</v>
      </c>
      <c r="FA580">
        <f t="shared" ref="FA580:FA643" si="558">+IF(AND(H580&gt;60,EM580=0,EL580="Portero"),3,IF(AND(H580&gt;60,EM580=0,EL580="Defensa"),2,IF(AND(H580&gt;60,EM580=0,EL580="Volante"),1,0)))</f>
        <v>0</v>
      </c>
      <c r="FB580">
        <f t="shared" ref="FB580:FB643" si="559">IF(AND(H580&gt;=60,EN580=1,D580=1),1,IF(AND(H580&gt;=60,EN580=1,D580=2),2,IF(AND(H580&gt;=60,EN580=3,D580=2),-1,IF(AND(H580&gt;=60,EN580=3,D580=1),-2,IF(AND(H580&lt;60,EN580=1,D580=1,X580&gt;0),1,IF(AND(H580&lt;60,EN580=1,D580=2,X580&gt;0),2,0))))))</f>
        <v>0</v>
      </c>
      <c r="FC580">
        <f t="shared" ref="FC580:FC643" si="560">SUM(EO580:FB580)</f>
        <v>4</v>
      </c>
    </row>
    <row r="581" spans="1:159">
      <c r="A581" s="139">
        <v>833</v>
      </c>
      <c r="B581" s="139" t="s">
        <v>750</v>
      </c>
      <c r="C581" s="139">
        <v>3</v>
      </c>
      <c r="D581">
        <v>1</v>
      </c>
      <c r="E581" s="5">
        <v>10</v>
      </c>
      <c r="F581" s="5">
        <v>58</v>
      </c>
      <c r="G581" s="5">
        <v>2</v>
      </c>
      <c r="K581" s="109">
        <f t="shared" si="524"/>
        <v>0</v>
      </c>
      <c r="M581" s="109">
        <f t="shared" si="525"/>
        <v>0</v>
      </c>
      <c r="X581" s="109">
        <f t="shared" si="526"/>
        <v>0</v>
      </c>
      <c r="AI581" s="109">
        <f t="shared" si="527"/>
        <v>0</v>
      </c>
      <c r="AT581" s="109">
        <f t="shared" si="528"/>
        <v>0</v>
      </c>
      <c r="BA581" s="109">
        <f t="shared" si="529"/>
        <v>0</v>
      </c>
      <c r="BB581" s="113"/>
      <c r="BC581" s="113"/>
      <c r="BD581" s="113"/>
      <c r="BE581" s="113"/>
      <c r="BF581" s="113"/>
      <c r="BG581" s="113"/>
      <c r="BH581" s="113"/>
      <c r="BI581" s="113"/>
      <c r="BJ581" s="113"/>
      <c r="BK581" s="113"/>
      <c r="BL581" s="109">
        <f t="shared" si="530"/>
        <v>0</v>
      </c>
      <c r="BW581" s="109">
        <f t="shared" si="531"/>
        <v>0</v>
      </c>
      <c r="BZ581" s="109">
        <f t="shared" si="532"/>
        <v>0</v>
      </c>
      <c r="CA581" s="3"/>
      <c r="CB581" s="3"/>
      <c r="CC581" s="3"/>
      <c r="CD581" s="3"/>
      <c r="CE581" s="109">
        <f t="shared" si="533"/>
        <v>0</v>
      </c>
      <c r="CJ581" s="109">
        <f t="shared" si="534"/>
        <v>0</v>
      </c>
      <c r="CQ581" s="109">
        <f t="shared" si="535"/>
        <v>0</v>
      </c>
      <c r="CV581" s="109">
        <f t="shared" si="536"/>
        <v>0</v>
      </c>
      <c r="DA581" s="109">
        <f t="shared" si="537"/>
        <v>0</v>
      </c>
      <c r="DF581" s="109">
        <f t="shared" si="538"/>
        <v>0</v>
      </c>
      <c r="DK581" s="109">
        <f t="shared" si="539"/>
        <v>0</v>
      </c>
      <c r="DP581" s="109">
        <f t="shared" si="540"/>
        <v>0</v>
      </c>
      <c r="DU581" s="109">
        <f t="shared" si="541"/>
        <v>0</v>
      </c>
      <c r="DZ581" s="109">
        <f t="shared" si="542"/>
        <v>0</v>
      </c>
      <c r="EE581" s="109">
        <f t="shared" si="543"/>
        <v>0</v>
      </c>
      <c r="EF581" s="3"/>
      <c r="EG581" s="3"/>
      <c r="EH581" s="3"/>
      <c r="EI581" s="3"/>
      <c r="EJ581" s="109">
        <f t="shared" si="544"/>
        <v>0</v>
      </c>
      <c r="EK581" s="3">
        <f t="shared" si="545"/>
        <v>310</v>
      </c>
      <c r="EL581" t="str">
        <f>+VLOOKUP(A581,'[1]Listado jugadores VALORES'!$A:$D,4,FALSE)</f>
        <v>Delantero</v>
      </c>
      <c r="EM581">
        <f>+VLOOKUP(EK581,Clubes!$A:$O,15,FALSE)</f>
        <v>3</v>
      </c>
      <c r="EN581">
        <f>+VLOOKUP(EK581,Clubes!$A:$M,13,FALSE)</f>
        <v>2</v>
      </c>
      <c r="EO581">
        <f t="shared" si="546"/>
        <v>1</v>
      </c>
      <c r="EP581">
        <f t="shared" si="547"/>
        <v>0</v>
      </c>
      <c r="EQ581">
        <f t="shared" si="548"/>
        <v>0</v>
      </c>
      <c r="ER581">
        <f t="shared" si="549"/>
        <v>0</v>
      </c>
      <c r="ES581">
        <f t="shared" si="550"/>
        <v>0</v>
      </c>
      <c r="ET581">
        <f t="shared" si="551"/>
        <v>0</v>
      </c>
      <c r="EU581">
        <f t="shared" si="552"/>
        <v>0</v>
      </c>
      <c r="EV581">
        <f t="shared" si="553"/>
        <v>0</v>
      </c>
      <c r="EW581">
        <f t="shared" si="554"/>
        <v>0</v>
      </c>
      <c r="EX581">
        <f t="shared" si="555"/>
        <v>0</v>
      </c>
      <c r="EY581">
        <f t="shared" si="556"/>
        <v>0</v>
      </c>
      <c r="EZ581">
        <f t="shared" si="557"/>
        <v>0</v>
      </c>
      <c r="FA581">
        <f t="shared" si="558"/>
        <v>0</v>
      </c>
      <c r="FB581">
        <f t="shared" si="559"/>
        <v>0</v>
      </c>
      <c r="FC581">
        <f t="shared" si="560"/>
        <v>1</v>
      </c>
    </row>
    <row r="582" spans="1:159">
      <c r="A582" s="139">
        <v>479</v>
      </c>
      <c r="B582" s="139" t="s">
        <v>751</v>
      </c>
      <c r="C582" s="139">
        <v>3</v>
      </c>
      <c r="D582">
        <v>1</v>
      </c>
      <c r="E582" s="5">
        <v>10</v>
      </c>
      <c r="F582" s="5">
        <v>58</v>
      </c>
      <c r="G582" s="5">
        <v>3</v>
      </c>
      <c r="K582" s="109">
        <f t="shared" si="524"/>
        <v>0</v>
      </c>
      <c r="M582" s="109">
        <f t="shared" si="525"/>
        <v>0</v>
      </c>
      <c r="X582" s="109">
        <f t="shared" si="526"/>
        <v>0</v>
      </c>
      <c r="AI582" s="109">
        <f t="shared" si="527"/>
        <v>0</v>
      </c>
      <c r="AT582" s="109">
        <f t="shared" si="528"/>
        <v>0</v>
      </c>
      <c r="BA582" s="109">
        <f t="shared" si="529"/>
        <v>0</v>
      </c>
      <c r="BB582" s="113"/>
      <c r="BC582" s="113"/>
      <c r="BD582" s="113"/>
      <c r="BE582" s="113"/>
      <c r="BF582" s="113"/>
      <c r="BG582" s="113"/>
      <c r="BH582" s="113"/>
      <c r="BI582" s="113"/>
      <c r="BJ582" s="113"/>
      <c r="BK582" s="113"/>
      <c r="BL582" s="109">
        <f t="shared" si="530"/>
        <v>0</v>
      </c>
      <c r="BW582" s="109">
        <f t="shared" si="531"/>
        <v>0</v>
      </c>
      <c r="BZ582" s="109">
        <f t="shared" si="532"/>
        <v>0</v>
      </c>
      <c r="CA582" s="3"/>
      <c r="CB582" s="3"/>
      <c r="CC582" s="3"/>
      <c r="CD582" s="3"/>
      <c r="CE582" s="109">
        <f t="shared" si="533"/>
        <v>0</v>
      </c>
      <c r="CJ582" s="109">
        <f t="shared" si="534"/>
        <v>0</v>
      </c>
      <c r="CQ582" s="109">
        <f t="shared" si="535"/>
        <v>0</v>
      </c>
      <c r="CV582" s="109">
        <f t="shared" si="536"/>
        <v>0</v>
      </c>
      <c r="DA582" s="109">
        <f t="shared" si="537"/>
        <v>0</v>
      </c>
      <c r="DF582" s="109">
        <f t="shared" si="538"/>
        <v>0</v>
      </c>
      <c r="DK582" s="109">
        <f t="shared" si="539"/>
        <v>0</v>
      </c>
      <c r="DP582" s="109">
        <f t="shared" si="540"/>
        <v>0</v>
      </c>
      <c r="DU582" s="109">
        <f t="shared" si="541"/>
        <v>0</v>
      </c>
      <c r="DZ582" s="109">
        <f t="shared" si="542"/>
        <v>0</v>
      </c>
      <c r="EE582" s="109">
        <f t="shared" si="543"/>
        <v>0</v>
      </c>
      <c r="EF582" s="3"/>
      <c r="EG582" s="3"/>
      <c r="EH582" s="3"/>
      <c r="EI582" s="3"/>
      <c r="EJ582" s="109">
        <f t="shared" si="544"/>
        <v>0</v>
      </c>
      <c r="EK582" s="3">
        <f t="shared" si="545"/>
        <v>310</v>
      </c>
      <c r="EL582" t="str">
        <f>+VLOOKUP(A582,'[1]Listado jugadores VALORES'!$A:$D,4,FALSE)</f>
        <v>Defensa</v>
      </c>
      <c r="EM582">
        <f>+VLOOKUP(EK582,Clubes!$A:$O,15,FALSE)</f>
        <v>3</v>
      </c>
      <c r="EN582">
        <f>+VLOOKUP(EK582,Clubes!$A:$M,13,FALSE)</f>
        <v>2</v>
      </c>
      <c r="EO582">
        <f t="shared" si="546"/>
        <v>0</v>
      </c>
      <c r="EP582">
        <f t="shared" si="547"/>
        <v>0</v>
      </c>
      <c r="EQ582">
        <f t="shared" si="548"/>
        <v>0</v>
      </c>
      <c r="ER582">
        <f t="shared" si="549"/>
        <v>0</v>
      </c>
      <c r="ES582">
        <f t="shared" si="550"/>
        <v>0</v>
      </c>
      <c r="ET582">
        <f t="shared" si="551"/>
        <v>0</v>
      </c>
      <c r="EU582">
        <f t="shared" si="552"/>
        <v>0</v>
      </c>
      <c r="EV582">
        <f t="shared" si="553"/>
        <v>0</v>
      </c>
      <c r="EW582">
        <f t="shared" si="554"/>
        <v>0</v>
      </c>
      <c r="EX582">
        <f t="shared" si="555"/>
        <v>0</v>
      </c>
      <c r="EY582">
        <f t="shared" si="556"/>
        <v>0</v>
      </c>
      <c r="EZ582">
        <f t="shared" si="557"/>
        <v>0</v>
      </c>
      <c r="FA582">
        <f t="shared" si="558"/>
        <v>0</v>
      </c>
      <c r="FB582">
        <f t="shared" si="559"/>
        <v>0</v>
      </c>
      <c r="FC582">
        <f t="shared" si="560"/>
        <v>0</v>
      </c>
    </row>
    <row r="583" spans="1:159">
      <c r="A583" s="139">
        <v>553</v>
      </c>
      <c r="B583" s="139" t="s">
        <v>752</v>
      </c>
      <c r="C583" s="139">
        <v>3</v>
      </c>
      <c r="D583">
        <v>1</v>
      </c>
      <c r="E583" s="5">
        <v>10</v>
      </c>
      <c r="F583" s="5">
        <v>58</v>
      </c>
      <c r="G583" s="5">
        <v>3</v>
      </c>
      <c r="K583" s="109">
        <f t="shared" si="524"/>
        <v>0</v>
      </c>
      <c r="M583" s="109">
        <f t="shared" si="525"/>
        <v>0</v>
      </c>
      <c r="X583" s="109">
        <f t="shared" si="526"/>
        <v>0</v>
      </c>
      <c r="AI583" s="109">
        <f t="shared" si="527"/>
        <v>0</v>
      </c>
      <c r="AT583" s="109">
        <f t="shared" si="528"/>
        <v>0</v>
      </c>
      <c r="BA583" s="109">
        <f t="shared" si="529"/>
        <v>0</v>
      </c>
      <c r="BB583" s="113"/>
      <c r="BC583" s="113"/>
      <c r="BD583" s="113"/>
      <c r="BE583" s="113"/>
      <c r="BF583" s="113"/>
      <c r="BG583" s="113"/>
      <c r="BH583" s="113"/>
      <c r="BI583" s="113"/>
      <c r="BJ583" s="113"/>
      <c r="BK583" s="113"/>
      <c r="BL583" s="109">
        <f t="shared" si="530"/>
        <v>0</v>
      </c>
      <c r="BW583" s="109">
        <f t="shared" si="531"/>
        <v>0</v>
      </c>
      <c r="BZ583" s="109">
        <f t="shared" si="532"/>
        <v>0</v>
      </c>
      <c r="CA583" s="3"/>
      <c r="CB583" s="3"/>
      <c r="CC583" s="3"/>
      <c r="CD583" s="3"/>
      <c r="CE583" s="109">
        <f t="shared" si="533"/>
        <v>0</v>
      </c>
      <c r="CJ583" s="109">
        <f t="shared" si="534"/>
        <v>0</v>
      </c>
      <c r="CQ583" s="109">
        <f t="shared" si="535"/>
        <v>0</v>
      </c>
      <c r="CV583" s="109">
        <f t="shared" si="536"/>
        <v>0</v>
      </c>
      <c r="DA583" s="109">
        <f t="shared" si="537"/>
        <v>0</v>
      </c>
      <c r="DF583" s="109">
        <f t="shared" si="538"/>
        <v>0</v>
      </c>
      <c r="DK583" s="109">
        <f t="shared" si="539"/>
        <v>0</v>
      </c>
      <c r="DP583" s="109">
        <f t="shared" si="540"/>
        <v>0</v>
      </c>
      <c r="DU583" s="109">
        <f t="shared" si="541"/>
        <v>0</v>
      </c>
      <c r="DZ583" s="109">
        <f t="shared" si="542"/>
        <v>0</v>
      </c>
      <c r="EE583" s="109">
        <f t="shared" si="543"/>
        <v>0</v>
      </c>
      <c r="EF583" s="3"/>
      <c r="EG583" s="3"/>
      <c r="EH583" s="3"/>
      <c r="EI583" s="3"/>
      <c r="EJ583" s="109">
        <f t="shared" si="544"/>
        <v>0</v>
      </c>
      <c r="EK583" s="3">
        <f t="shared" si="545"/>
        <v>310</v>
      </c>
      <c r="EL583" t="str">
        <f>+VLOOKUP(A583,'[1]Listado jugadores VALORES'!$A:$D,4,FALSE)</f>
        <v>Defensa</v>
      </c>
      <c r="EM583">
        <f>+VLOOKUP(EK583,Clubes!$A:$O,15,FALSE)</f>
        <v>3</v>
      </c>
      <c r="EN583">
        <f>+VLOOKUP(EK583,Clubes!$A:$M,13,FALSE)</f>
        <v>2</v>
      </c>
      <c r="EO583">
        <f t="shared" si="546"/>
        <v>0</v>
      </c>
      <c r="EP583">
        <f t="shared" si="547"/>
        <v>0</v>
      </c>
      <c r="EQ583">
        <f t="shared" si="548"/>
        <v>0</v>
      </c>
      <c r="ER583">
        <f t="shared" si="549"/>
        <v>0</v>
      </c>
      <c r="ES583">
        <f t="shared" si="550"/>
        <v>0</v>
      </c>
      <c r="ET583">
        <f t="shared" si="551"/>
        <v>0</v>
      </c>
      <c r="EU583">
        <f t="shared" si="552"/>
        <v>0</v>
      </c>
      <c r="EV583">
        <f t="shared" si="553"/>
        <v>0</v>
      </c>
      <c r="EW583">
        <f t="shared" si="554"/>
        <v>0</v>
      </c>
      <c r="EX583">
        <f t="shared" si="555"/>
        <v>0</v>
      </c>
      <c r="EY583">
        <f t="shared" si="556"/>
        <v>0</v>
      </c>
      <c r="EZ583">
        <f t="shared" si="557"/>
        <v>0</v>
      </c>
      <c r="FA583">
        <f t="shared" si="558"/>
        <v>0</v>
      </c>
      <c r="FB583">
        <f t="shared" si="559"/>
        <v>0</v>
      </c>
      <c r="FC583">
        <f t="shared" si="560"/>
        <v>0</v>
      </c>
    </row>
    <row r="584" spans="1:159">
      <c r="A584" s="141">
        <v>881</v>
      </c>
      <c r="B584" s="141" t="s">
        <v>753</v>
      </c>
      <c r="C584" s="139">
        <v>3</v>
      </c>
      <c r="D584">
        <v>1</v>
      </c>
      <c r="E584" s="5">
        <v>10</v>
      </c>
      <c r="F584" s="5">
        <v>58</v>
      </c>
      <c r="G584" s="5">
        <v>1</v>
      </c>
      <c r="H584" s="5">
        <f>45+28</f>
        <v>73</v>
      </c>
      <c r="K584" s="109">
        <f t="shared" si="524"/>
        <v>0</v>
      </c>
      <c r="M584" s="109">
        <f t="shared" si="525"/>
        <v>0</v>
      </c>
      <c r="X584" s="109">
        <f t="shared" si="526"/>
        <v>0</v>
      </c>
      <c r="AI584" s="109">
        <f t="shared" si="527"/>
        <v>0</v>
      </c>
      <c r="AT584" s="109">
        <f t="shared" si="528"/>
        <v>0</v>
      </c>
      <c r="BA584" s="109">
        <f t="shared" si="529"/>
        <v>0</v>
      </c>
      <c r="BB584" s="113"/>
      <c r="BC584" s="113"/>
      <c r="BD584" s="113"/>
      <c r="BE584" s="113"/>
      <c r="BF584" s="113"/>
      <c r="BG584" s="113"/>
      <c r="BH584" s="113"/>
      <c r="BI584" s="113"/>
      <c r="BJ584" s="113"/>
      <c r="BK584" s="113"/>
      <c r="BL584" s="109">
        <f t="shared" si="530"/>
        <v>0</v>
      </c>
      <c r="BW584" s="109">
        <f t="shared" si="531"/>
        <v>0</v>
      </c>
      <c r="BZ584" s="109">
        <f t="shared" si="532"/>
        <v>0</v>
      </c>
      <c r="CA584" s="3"/>
      <c r="CB584" s="3"/>
      <c r="CC584" s="3"/>
      <c r="CD584" s="3"/>
      <c r="CE584" s="109">
        <f t="shared" si="533"/>
        <v>0</v>
      </c>
      <c r="CJ584" s="109">
        <f t="shared" si="534"/>
        <v>0</v>
      </c>
      <c r="CQ584" s="109">
        <f t="shared" si="535"/>
        <v>0</v>
      </c>
      <c r="CV584" s="109">
        <f t="shared" si="536"/>
        <v>0</v>
      </c>
      <c r="DA584" s="109">
        <f t="shared" si="537"/>
        <v>0</v>
      </c>
      <c r="DF584" s="109">
        <f t="shared" si="538"/>
        <v>0</v>
      </c>
      <c r="DK584" s="109">
        <f t="shared" si="539"/>
        <v>0</v>
      </c>
      <c r="DP584" s="109">
        <f t="shared" si="540"/>
        <v>0</v>
      </c>
      <c r="DU584" s="109">
        <f t="shared" si="541"/>
        <v>0</v>
      </c>
      <c r="DZ584" s="109">
        <f t="shared" si="542"/>
        <v>0</v>
      </c>
      <c r="EE584" s="109">
        <f t="shared" si="543"/>
        <v>0</v>
      </c>
      <c r="EF584" s="3"/>
      <c r="EG584" s="3"/>
      <c r="EH584" s="3"/>
      <c r="EI584" s="3"/>
      <c r="EJ584" s="109">
        <f t="shared" si="544"/>
        <v>0</v>
      </c>
      <c r="EK584" s="3">
        <f t="shared" si="545"/>
        <v>310</v>
      </c>
      <c r="EL584" t="str">
        <f>+VLOOKUP(A584,'[1]Listado jugadores VALORES'!$A:$D,4,FALSE)</f>
        <v>Delantero</v>
      </c>
      <c r="EM584">
        <f>+VLOOKUP(EK584,Clubes!$A:$O,15,FALSE)</f>
        <v>3</v>
      </c>
      <c r="EN584">
        <f>+VLOOKUP(EK584,Clubes!$A:$M,13,FALSE)</f>
        <v>2</v>
      </c>
      <c r="EO584">
        <f t="shared" si="546"/>
        <v>2</v>
      </c>
      <c r="EP584">
        <f t="shared" si="547"/>
        <v>2</v>
      </c>
      <c r="EQ584">
        <f t="shared" si="548"/>
        <v>0</v>
      </c>
      <c r="ER584">
        <f t="shared" si="549"/>
        <v>0</v>
      </c>
      <c r="ES584">
        <f t="shared" si="550"/>
        <v>0</v>
      </c>
      <c r="ET584">
        <f t="shared" si="551"/>
        <v>0</v>
      </c>
      <c r="EU584">
        <f t="shared" si="552"/>
        <v>0</v>
      </c>
      <c r="EV584">
        <f t="shared" si="553"/>
        <v>0</v>
      </c>
      <c r="EW584">
        <f t="shared" si="554"/>
        <v>0</v>
      </c>
      <c r="EX584">
        <f t="shared" si="555"/>
        <v>0</v>
      </c>
      <c r="EY584">
        <f t="shared" si="556"/>
        <v>0</v>
      </c>
      <c r="EZ584">
        <f t="shared" si="557"/>
        <v>0</v>
      </c>
      <c r="FA584">
        <f t="shared" si="558"/>
        <v>0</v>
      </c>
      <c r="FB584">
        <f t="shared" si="559"/>
        <v>0</v>
      </c>
      <c r="FC584">
        <f t="shared" si="560"/>
        <v>4</v>
      </c>
    </row>
    <row r="585" spans="1:159">
      <c r="A585" s="139">
        <v>979</v>
      </c>
      <c r="B585" s="139" t="s">
        <v>754</v>
      </c>
      <c r="C585" s="139">
        <v>3</v>
      </c>
      <c r="D585">
        <v>1</v>
      </c>
      <c r="E585" s="5">
        <v>10</v>
      </c>
      <c r="F585" s="5">
        <v>58</v>
      </c>
      <c r="G585" s="5">
        <v>3</v>
      </c>
      <c r="K585" s="109">
        <f t="shared" si="524"/>
        <v>0</v>
      </c>
      <c r="M585" s="109">
        <f t="shared" si="525"/>
        <v>0</v>
      </c>
      <c r="X585" s="109">
        <f t="shared" si="526"/>
        <v>0</v>
      </c>
      <c r="AI585" s="109">
        <f t="shared" si="527"/>
        <v>0</v>
      </c>
      <c r="AT585" s="109">
        <f t="shared" si="528"/>
        <v>0</v>
      </c>
      <c r="BA585" s="109">
        <f t="shared" si="529"/>
        <v>0</v>
      </c>
      <c r="BB585" s="113"/>
      <c r="BC585" s="113"/>
      <c r="BD585" s="113"/>
      <c r="BE585" s="113"/>
      <c r="BF585" s="113"/>
      <c r="BG585" s="113"/>
      <c r="BH585" s="113"/>
      <c r="BI585" s="113"/>
      <c r="BJ585" s="113"/>
      <c r="BK585" s="113"/>
      <c r="BL585" s="109">
        <f t="shared" si="530"/>
        <v>0</v>
      </c>
      <c r="BW585" s="109">
        <f t="shared" si="531"/>
        <v>0</v>
      </c>
      <c r="BZ585" s="109">
        <f t="shared" si="532"/>
        <v>0</v>
      </c>
      <c r="CA585" s="3"/>
      <c r="CB585" s="3"/>
      <c r="CC585" s="3"/>
      <c r="CD585" s="3"/>
      <c r="CE585" s="109">
        <f t="shared" si="533"/>
        <v>0</v>
      </c>
      <c r="CJ585" s="109">
        <f t="shared" si="534"/>
        <v>0</v>
      </c>
      <c r="CQ585" s="109">
        <f t="shared" si="535"/>
        <v>0</v>
      </c>
      <c r="CV585" s="109">
        <f t="shared" si="536"/>
        <v>0</v>
      </c>
      <c r="DA585" s="109">
        <f t="shared" si="537"/>
        <v>0</v>
      </c>
      <c r="DF585" s="109">
        <f t="shared" si="538"/>
        <v>0</v>
      </c>
      <c r="DK585" s="109">
        <f t="shared" si="539"/>
        <v>0</v>
      </c>
      <c r="DP585" s="109">
        <f t="shared" si="540"/>
        <v>0</v>
      </c>
      <c r="DU585" s="109">
        <f t="shared" si="541"/>
        <v>0</v>
      </c>
      <c r="DZ585" s="109">
        <f t="shared" si="542"/>
        <v>0</v>
      </c>
      <c r="EE585" s="109">
        <f t="shared" si="543"/>
        <v>0</v>
      </c>
      <c r="EF585" s="3"/>
      <c r="EG585" s="3"/>
      <c r="EH585" s="3"/>
      <c r="EI585" s="3"/>
      <c r="EJ585" s="109">
        <f t="shared" si="544"/>
        <v>0</v>
      </c>
      <c r="EK585" s="3">
        <f t="shared" si="545"/>
        <v>310</v>
      </c>
      <c r="EL585" t="str">
        <f>+VLOOKUP(A585,'[1]Listado jugadores VALORES'!$A:$D,4,FALSE)</f>
        <v>Defensa</v>
      </c>
      <c r="EM585">
        <f>+VLOOKUP(EK585,Clubes!$A:$O,15,FALSE)</f>
        <v>3</v>
      </c>
      <c r="EN585">
        <f>+VLOOKUP(EK585,Clubes!$A:$M,13,FALSE)</f>
        <v>2</v>
      </c>
      <c r="EO585">
        <f t="shared" si="546"/>
        <v>0</v>
      </c>
      <c r="EP585">
        <f t="shared" si="547"/>
        <v>0</v>
      </c>
      <c r="EQ585">
        <f t="shared" si="548"/>
        <v>0</v>
      </c>
      <c r="ER585">
        <f t="shared" si="549"/>
        <v>0</v>
      </c>
      <c r="ES585">
        <f t="shared" si="550"/>
        <v>0</v>
      </c>
      <c r="ET585">
        <f t="shared" si="551"/>
        <v>0</v>
      </c>
      <c r="EU585">
        <f t="shared" si="552"/>
        <v>0</v>
      </c>
      <c r="EV585">
        <f t="shared" si="553"/>
        <v>0</v>
      </c>
      <c r="EW585">
        <f t="shared" si="554"/>
        <v>0</v>
      </c>
      <c r="EX585">
        <f t="shared" si="555"/>
        <v>0</v>
      </c>
      <c r="EY585">
        <f t="shared" si="556"/>
        <v>0</v>
      </c>
      <c r="EZ585">
        <f t="shared" si="557"/>
        <v>0</v>
      </c>
      <c r="FA585">
        <f t="shared" si="558"/>
        <v>0</v>
      </c>
      <c r="FB585">
        <f t="shared" si="559"/>
        <v>0</v>
      </c>
      <c r="FC585">
        <f t="shared" si="560"/>
        <v>0</v>
      </c>
    </row>
    <row r="586" spans="1:159">
      <c r="A586" s="139">
        <v>584</v>
      </c>
      <c r="B586" s="139" t="s">
        <v>755</v>
      </c>
      <c r="C586" s="139">
        <v>3</v>
      </c>
      <c r="D586">
        <v>1</v>
      </c>
      <c r="E586" s="5">
        <v>10</v>
      </c>
      <c r="F586" s="5">
        <v>58</v>
      </c>
      <c r="G586" s="5">
        <v>1</v>
      </c>
      <c r="H586" s="5">
        <v>90</v>
      </c>
      <c r="K586" s="109">
        <f t="shared" si="524"/>
        <v>0</v>
      </c>
      <c r="M586" s="109">
        <f t="shared" si="525"/>
        <v>0</v>
      </c>
      <c r="X586" s="109">
        <f t="shared" si="526"/>
        <v>0</v>
      </c>
      <c r="AI586" s="109">
        <f t="shared" si="527"/>
        <v>0</v>
      </c>
      <c r="AT586" s="109">
        <f t="shared" si="528"/>
        <v>0</v>
      </c>
      <c r="BA586" s="109">
        <f t="shared" si="529"/>
        <v>0</v>
      </c>
      <c r="BB586" s="113"/>
      <c r="BC586" s="113"/>
      <c r="BD586" s="113"/>
      <c r="BE586" s="113"/>
      <c r="BF586" s="113"/>
      <c r="BG586" s="113"/>
      <c r="BH586" s="113"/>
      <c r="BI586" s="113"/>
      <c r="BJ586" s="113"/>
      <c r="BK586" s="113"/>
      <c r="BL586" s="109">
        <f t="shared" si="530"/>
        <v>0</v>
      </c>
      <c r="BW586" s="109">
        <f t="shared" si="531"/>
        <v>0</v>
      </c>
      <c r="BZ586" s="109">
        <f t="shared" si="532"/>
        <v>0</v>
      </c>
      <c r="CA586" s="3"/>
      <c r="CB586" s="3"/>
      <c r="CC586" s="3"/>
      <c r="CD586" s="3"/>
      <c r="CE586" s="109">
        <f t="shared" si="533"/>
        <v>0</v>
      </c>
      <c r="CJ586" s="109">
        <f t="shared" si="534"/>
        <v>0</v>
      </c>
      <c r="CQ586" s="109">
        <f t="shared" si="535"/>
        <v>0</v>
      </c>
      <c r="CV586" s="109">
        <f t="shared" si="536"/>
        <v>0</v>
      </c>
      <c r="DA586" s="109">
        <f t="shared" si="537"/>
        <v>0</v>
      </c>
      <c r="DF586" s="109">
        <f t="shared" si="538"/>
        <v>0</v>
      </c>
      <c r="DK586" s="109">
        <f t="shared" si="539"/>
        <v>0</v>
      </c>
      <c r="DP586" s="109">
        <f t="shared" si="540"/>
        <v>0</v>
      </c>
      <c r="DU586" s="109">
        <f t="shared" si="541"/>
        <v>0</v>
      </c>
      <c r="DZ586" s="109">
        <f t="shared" si="542"/>
        <v>0</v>
      </c>
      <c r="EE586" s="109">
        <f t="shared" si="543"/>
        <v>0</v>
      </c>
      <c r="EF586" s="3"/>
      <c r="EG586" s="3"/>
      <c r="EH586" s="3"/>
      <c r="EI586" s="3"/>
      <c r="EJ586" s="109">
        <f t="shared" si="544"/>
        <v>0</v>
      </c>
      <c r="EK586" s="3">
        <f t="shared" si="545"/>
        <v>310</v>
      </c>
      <c r="EL586" t="str">
        <f>+VLOOKUP(A586,'[1]Listado jugadores VALORES'!$A:$D,4,FALSE)</f>
        <v>Volante</v>
      </c>
      <c r="EM586">
        <f>+VLOOKUP(EK586,Clubes!$A:$O,15,FALSE)</f>
        <v>3</v>
      </c>
      <c r="EN586">
        <f>+VLOOKUP(EK586,Clubes!$A:$M,13,FALSE)</f>
        <v>2</v>
      </c>
      <c r="EO586">
        <f t="shared" si="546"/>
        <v>2</v>
      </c>
      <c r="EP586">
        <f t="shared" si="547"/>
        <v>2</v>
      </c>
      <c r="EQ586">
        <f t="shared" si="548"/>
        <v>0</v>
      </c>
      <c r="ER586">
        <f t="shared" si="549"/>
        <v>0</v>
      </c>
      <c r="ES586">
        <f t="shared" si="550"/>
        <v>0</v>
      </c>
      <c r="ET586">
        <f t="shared" si="551"/>
        <v>0</v>
      </c>
      <c r="EU586">
        <f t="shared" si="552"/>
        <v>0</v>
      </c>
      <c r="EV586">
        <f t="shared" si="553"/>
        <v>0</v>
      </c>
      <c r="EW586">
        <f t="shared" si="554"/>
        <v>0</v>
      </c>
      <c r="EX586">
        <f t="shared" si="555"/>
        <v>0</v>
      </c>
      <c r="EY586">
        <f t="shared" si="556"/>
        <v>0</v>
      </c>
      <c r="EZ586">
        <f t="shared" si="557"/>
        <v>0</v>
      </c>
      <c r="FA586">
        <f t="shared" si="558"/>
        <v>0</v>
      </c>
      <c r="FB586">
        <f t="shared" si="559"/>
        <v>0</v>
      </c>
      <c r="FC586">
        <f t="shared" si="560"/>
        <v>4</v>
      </c>
    </row>
    <row r="587" spans="1:159">
      <c r="A587" s="139">
        <v>610</v>
      </c>
      <c r="B587" s="139" t="s">
        <v>756</v>
      </c>
      <c r="C587" s="139">
        <v>3</v>
      </c>
      <c r="D587">
        <v>1</v>
      </c>
      <c r="E587" s="5">
        <v>10</v>
      </c>
      <c r="F587" s="5">
        <v>58</v>
      </c>
      <c r="G587" s="5">
        <v>1</v>
      </c>
      <c r="H587" s="5">
        <f>45+26</f>
        <v>71</v>
      </c>
      <c r="K587" s="109">
        <f t="shared" si="524"/>
        <v>0</v>
      </c>
      <c r="M587" s="109">
        <f t="shared" si="525"/>
        <v>0</v>
      </c>
      <c r="X587" s="109">
        <f t="shared" si="526"/>
        <v>0</v>
      </c>
      <c r="AI587" s="109">
        <f t="shared" si="527"/>
        <v>0</v>
      </c>
      <c r="AT587" s="109">
        <f t="shared" si="528"/>
        <v>0</v>
      </c>
      <c r="BA587" s="109">
        <f t="shared" si="529"/>
        <v>0</v>
      </c>
      <c r="BB587" s="113"/>
      <c r="BC587" s="113"/>
      <c r="BD587" s="113"/>
      <c r="BE587" s="113"/>
      <c r="BF587" s="113"/>
      <c r="BG587" s="113"/>
      <c r="BH587" s="113"/>
      <c r="BI587" s="113"/>
      <c r="BJ587" s="113"/>
      <c r="BK587" s="113"/>
      <c r="BL587" s="109">
        <f t="shared" si="530"/>
        <v>0</v>
      </c>
      <c r="BW587" s="109">
        <f t="shared" si="531"/>
        <v>0</v>
      </c>
      <c r="BZ587" s="109">
        <f t="shared" si="532"/>
        <v>0</v>
      </c>
      <c r="CA587" s="3"/>
      <c r="CB587" s="3"/>
      <c r="CC587" s="3"/>
      <c r="CD587" s="3"/>
      <c r="CE587" s="109">
        <f t="shared" si="533"/>
        <v>0</v>
      </c>
      <c r="CJ587" s="109">
        <f t="shared" si="534"/>
        <v>0</v>
      </c>
      <c r="CQ587" s="109">
        <f t="shared" si="535"/>
        <v>0</v>
      </c>
      <c r="CV587" s="109">
        <f t="shared" si="536"/>
        <v>0</v>
      </c>
      <c r="DA587" s="109">
        <f t="shared" si="537"/>
        <v>0</v>
      </c>
      <c r="DF587" s="109">
        <f t="shared" si="538"/>
        <v>0</v>
      </c>
      <c r="DK587" s="109">
        <f t="shared" si="539"/>
        <v>0</v>
      </c>
      <c r="DP587" s="109">
        <f t="shared" si="540"/>
        <v>0</v>
      </c>
      <c r="DQ587" s="4">
        <f>45+2</f>
        <v>47</v>
      </c>
      <c r="DU587" s="109">
        <f t="shared" si="541"/>
        <v>1</v>
      </c>
      <c r="DV587" s="3">
        <v>2</v>
      </c>
      <c r="DZ587" s="109">
        <f t="shared" si="542"/>
        <v>1</v>
      </c>
      <c r="EE587" s="109">
        <f t="shared" si="543"/>
        <v>0</v>
      </c>
      <c r="EF587" s="3"/>
      <c r="EG587" s="3"/>
      <c r="EH587" s="3"/>
      <c r="EI587" s="3"/>
      <c r="EJ587" s="109">
        <f t="shared" si="544"/>
        <v>0</v>
      </c>
      <c r="EK587" s="3">
        <f t="shared" si="545"/>
        <v>310</v>
      </c>
      <c r="EL587" t="str">
        <f>+VLOOKUP(A587,'[1]Listado jugadores VALORES'!$A:$D,4,FALSE)</f>
        <v>Volante</v>
      </c>
      <c r="EM587">
        <f>+VLOOKUP(EK587,Clubes!$A:$O,15,FALSE)</f>
        <v>3</v>
      </c>
      <c r="EN587">
        <f>+VLOOKUP(EK587,Clubes!$A:$M,13,FALSE)</f>
        <v>2</v>
      </c>
      <c r="EO587">
        <f t="shared" si="546"/>
        <v>2</v>
      </c>
      <c r="EP587">
        <f t="shared" si="547"/>
        <v>2</v>
      </c>
      <c r="EQ587">
        <f t="shared" si="548"/>
        <v>0</v>
      </c>
      <c r="ER587">
        <f t="shared" si="549"/>
        <v>0</v>
      </c>
      <c r="ES587">
        <f t="shared" si="550"/>
        <v>0</v>
      </c>
      <c r="ET587">
        <f t="shared" si="551"/>
        <v>0</v>
      </c>
      <c r="EU587">
        <f t="shared" si="552"/>
        <v>0</v>
      </c>
      <c r="EV587">
        <f t="shared" si="553"/>
        <v>0</v>
      </c>
      <c r="EW587">
        <f t="shared" si="554"/>
        <v>0</v>
      </c>
      <c r="EX587">
        <f t="shared" si="555"/>
        <v>0</v>
      </c>
      <c r="EY587">
        <f t="shared" si="556"/>
        <v>0</v>
      </c>
      <c r="EZ587">
        <f t="shared" si="557"/>
        <v>0</v>
      </c>
      <c r="FA587">
        <f t="shared" si="558"/>
        <v>0</v>
      </c>
      <c r="FB587">
        <f t="shared" si="559"/>
        <v>0</v>
      </c>
      <c r="FC587">
        <f t="shared" si="560"/>
        <v>4</v>
      </c>
    </row>
    <row r="588" spans="1:159">
      <c r="A588" s="139">
        <v>617</v>
      </c>
      <c r="B588" s="139" t="s">
        <v>757</v>
      </c>
      <c r="C588" s="139">
        <v>3</v>
      </c>
      <c r="D588">
        <v>1</v>
      </c>
      <c r="E588" s="5">
        <v>10</v>
      </c>
      <c r="F588" s="5">
        <v>58</v>
      </c>
      <c r="G588" s="5">
        <v>3</v>
      </c>
      <c r="K588" s="109">
        <f t="shared" si="524"/>
        <v>0</v>
      </c>
      <c r="M588" s="109">
        <f t="shared" si="525"/>
        <v>0</v>
      </c>
      <c r="X588" s="109">
        <f t="shared" si="526"/>
        <v>0</v>
      </c>
      <c r="AI588" s="109">
        <f t="shared" si="527"/>
        <v>0</v>
      </c>
      <c r="AT588" s="109">
        <f t="shared" si="528"/>
        <v>0</v>
      </c>
      <c r="BA588" s="109">
        <f t="shared" si="529"/>
        <v>0</v>
      </c>
      <c r="BB588" s="113"/>
      <c r="BC588" s="113"/>
      <c r="BD588" s="113"/>
      <c r="BE588" s="113"/>
      <c r="BF588" s="113"/>
      <c r="BG588" s="113"/>
      <c r="BH588" s="113"/>
      <c r="BI588" s="113"/>
      <c r="BJ588" s="113"/>
      <c r="BK588" s="113"/>
      <c r="BL588" s="109">
        <f t="shared" si="530"/>
        <v>0</v>
      </c>
      <c r="BW588" s="109">
        <f t="shared" si="531"/>
        <v>0</v>
      </c>
      <c r="BZ588" s="109">
        <f t="shared" si="532"/>
        <v>0</v>
      </c>
      <c r="CA588" s="3"/>
      <c r="CB588" s="3"/>
      <c r="CC588" s="3"/>
      <c r="CD588" s="3"/>
      <c r="CE588" s="109">
        <f t="shared" si="533"/>
        <v>0</v>
      </c>
      <c r="CJ588" s="109">
        <f t="shared" si="534"/>
        <v>0</v>
      </c>
      <c r="CQ588" s="109">
        <f t="shared" si="535"/>
        <v>0</v>
      </c>
      <c r="CV588" s="109">
        <f t="shared" si="536"/>
        <v>0</v>
      </c>
      <c r="DA588" s="109">
        <f t="shared" si="537"/>
        <v>0</v>
      </c>
      <c r="DF588" s="109">
        <f t="shared" si="538"/>
        <v>0</v>
      </c>
      <c r="DK588" s="109">
        <f t="shared" si="539"/>
        <v>0</v>
      </c>
      <c r="DP588" s="109">
        <f t="shared" si="540"/>
        <v>0</v>
      </c>
      <c r="DU588" s="109">
        <f t="shared" si="541"/>
        <v>0</v>
      </c>
      <c r="DZ588" s="109">
        <f t="shared" si="542"/>
        <v>0</v>
      </c>
      <c r="EE588" s="109">
        <f t="shared" si="543"/>
        <v>0</v>
      </c>
      <c r="EF588" s="3"/>
      <c r="EG588" s="3"/>
      <c r="EH588" s="3"/>
      <c r="EI588" s="3"/>
      <c r="EJ588" s="109">
        <f t="shared" si="544"/>
        <v>0</v>
      </c>
      <c r="EK588" s="3">
        <f t="shared" si="545"/>
        <v>310</v>
      </c>
      <c r="EL588" t="str">
        <f>+VLOOKUP(A588,'[1]Listado jugadores VALORES'!$A:$D,4,FALSE)</f>
        <v>Volante</v>
      </c>
      <c r="EM588">
        <f>+VLOOKUP(EK588,Clubes!$A:$O,15,FALSE)</f>
        <v>3</v>
      </c>
      <c r="EN588">
        <f>+VLOOKUP(EK588,Clubes!$A:$M,13,FALSE)</f>
        <v>2</v>
      </c>
      <c r="EO588">
        <f t="shared" si="546"/>
        <v>0</v>
      </c>
      <c r="EP588">
        <f t="shared" si="547"/>
        <v>0</v>
      </c>
      <c r="EQ588">
        <f t="shared" si="548"/>
        <v>0</v>
      </c>
      <c r="ER588">
        <f t="shared" si="549"/>
        <v>0</v>
      </c>
      <c r="ES588">
        <f t="shared" si="550"/>
        <v>0</v>
      </c>
      <c r="ET588">
        <f t="shared" si="551"/>
        <v>0</v>
      </c>
      <c r="EU588">
        <f t="shared" si="552"/>
        <v>0</v>
      </c>
      <c r="EV588">
        <f t="shared" si="553"/>
        <v>0</v>
      </c>
      <c r="EW588">
        <f t="shared" si="554"/>
        <v>0</v>
      </c>
      <c r="EX588">
        <f t="shared" si="555"/>
        <v>0</v>
      </c>
      <c r="EY588">
        <f t="shared" si="556"/>
        <v>0</v>
      </c>
      <c r="EZ588">
        <f t="shared" si="557"/>
        <v>0</v>
      </c>
      <c r="FA588">
        <f t="shared" si="558"/>
        <v>0</v>
      </c>
      <c r="FB588">
        <f t="shared" si="559"/>
        <v>0</v>
      </c>
      <c r="FC588">
        <f t="shared" si="560"/>
        <v>0</v>
      </c>
    </row>
    <row r="589" spans="1:159">
      <c r="A589" s="141">
        <v>674</v>
      </c>
      <c r="B589" s="141" t="s">
        <v>758</v>
      </c>
      <c r="C589" s="139">
        <v>3</v>
      </c>
      <c r="D589">
        <v>1</v>
      </c>
      <c r="E589" s="5">
        <v>10</v>
      </c>
      <c r="F589" s="5">
        <v>58</v>
      </c>
      <c r="G589" s="5">
        <v>2</v>
      </c>
      <c r="K589" s="109">
        <f t="shared" si="524"/>
        <v>0</v>
      </c>
      <c r="M589" s="109">
        <f t="shared" si="525"/>
        <v>0</v>
      </c>
      <c r="X589" s="109">
        <f t="shared" si="526"/>
        <v>0</v>
      </c>
      <c r="AI589" s="109">
        <f t="shared" si="527"/>
        <v>0</v>
      </c>
      <c r="AT589" s="109">
        <f t="shared" si="528"/>
        <v>0</v>
      </c>
      <c r="BA589" s="109">
        <f t="shared" si="529"/>
        <v>0</v>
      </c>
      <c r="BB589" s="113"/>
      <c r="BC589" s="113"/>
      <c r="BD589" s="113"/>
      <c r="BE589" s="113"/>
      <c r="BF589" s="113"/>
      <c r="BG589" s="113"/>
      <c r="BH589" s="113"/>
      <c r="BI589" s="113"/>
      <c r="BJ589" s="113"/>
      <c r="BK589" s="113"/>
      <c r="BL589" s="109">
        <f t="shared" si="530"/>
        <v>0</v>
      </c>
      <c r="BW589" s="109">
        <f t="shared" si="531"/>
        <v>0</v>
      </c>
      <c r="BZ589" s="109">
        <f t="shared" si="532"/>
        <v>0</v>
      </c>
      <c r="CA589" s="3"/>
      <c r="CB589" s="3"/>
      <c r="CC589" s="3"/>
      <c r="CD589" s="3"/>
      <c r="CE589" s="109">
        <f t="shared" si="533"/>
        <v>0</v>
      </c>
      <c r="CJ589" s="109">
        <f t="shared" si="534"/>
        <v>0</v>
      </c>
      <c r="CQ589" s="109">
        <f t="shared" si="535"/>
        <v>0</v>
      </c>
      <c r="CV589" s="109">
        <f t="shared" si="536"/>
        <v>0</v>
      </c>
      <c r="DA589" s="109">
        <f t="shared" si="537"/>
        <v>0</v>
      </c>
      <c r="DF589" s="109">
        <f t="shared" si="538"/>
        <v>0</v>
      </c>
      <c r="DK589" s="109">
        <f t="shared" si="539"/>
        <v>0</v>
      </c>
      <c r="DP589" s="109">
        <f t="shared" si="540"/>
        <v>0</v>
      </c>
      <c r="DU589" s="109">
        <f t="shared" si="541"/>
        <v>0</v>
      </c>
      <c r="DZ589" s="109">
        <f t="shared" si="542"/>
        <v>0</v>
      </c>
      <c r="EE589" s="109">
        <f t="shared" si="543"/>
        <v>0</v>
      </c>
      <c r="EF589" s="3"/>
      <c r="EG589" s="3"/>
      <c r="EH589" s="3"/>
      <c r="EI589" s="3"/>
      <c r="EJ589" s="109">
        <f t="shared" si="544"/>
        <v>0</v>
      </c>
      <c r="EK589" s="3">
        <f t="shared" si="545"/>
        <v>310</v>
      </c>
      <c r="EL589" t="str">
        <f>+VLOOKUP(A589,'[1]Listado jugadores VALORES'!$A:$D,4,FALSE)</f>
        <v>Volante</v>
      </c>
      <c r="EM589">
        <f>+VLOOKUP(EK589,Clubes!$A:$O,15,FALSE)</f>
        <v>3</v>
      </c>
      <c r="EN589">
        <f>+VLOOKUP(EK589,Clubes!$A:$M,13,FALSE)</f>
        <v>2</v>
      </c>
      <c r="EO589">
        <f t="shared" si="546"/>
        <v>1</v>
      </c>
      <c r="EP589">
        <f t="shared" si="547"/>
        <v>0</v>
      </c>
      <c r="EQ589">
        <f t="shared" si="548"/>
        <v>0</v>
      </c>
      <c r="ER589">
        <f t="shared" si="549"/>
        <v>0</v>
      </c>
      <c r="ES589">
        <f t="shared" si="550"/>
        <v>0</v>
      </c>
      <c r="ET589">
        <f t="shared" si="551"/>
        <v>0</v>
      </c>
      <c r="EU589">
        <f t="shared" si="552"/>
        <v>0</v>
      </c>
      <c r="EV589">
        <f t="shared" si="553"/>
        <v>0</v>
      </c>
      <c r="EW589">
        <f t="shared" si="554"/>
        <v>0</v>
      </c>
      <c r="EX589">
        <f t="shared" si="555"/>
        <v>0</v>
      </c>
      <c r="EY589">
        <f t="shared" si="556"/>
        <v>0</v>
      </c>
      <c r="EZ589">
        <f t="shared" si="557"/>
        <v>0</v>
      </c>
      <c r="FA589">
        <f t="shared" si="558"/>
        <v>0</v>
      </c>
      <c r="FB589">
        <f t="shared" si="559"/>
        <v>0</v>
      </c>
      <c r="FC589">
        <f t="shared" si="560"/>
        <v>1</v>
      </c>
    </row>
    <row r="590" spans="1:159">
      <c r="A590" s="139">
        <v>710</v>
      </c>
      <c r="B590" s="143" t="s">
        <v>759</v>
      </c>
      <c r="C590" s="139">
        <v>3</v>
      </c>
      <c r="D590">
        <v>1</v>
      </c>
      <c r="E590" s="5">
        <v>10</v>
      </c>
      <c r="F590" s="5">
        <v>58</v>
      </c>
      <c r="G590" s="5">
        <v>2</v>
      </c>
      <c r="H590" s="5">
        <f>90-71</f>
        <v>19</v>
      </c>
      <c r="K590" s="109">
        <f t="shared" si="524"/>
        <v>0</v>
      </c>
      <c r="M590" s="109">
        <f t="shared" si="525"/>
        <v>0</v>
      </c>
      <c r="X590" s="109">
        <f t="shared" si="526"/>
        <v>0</v>
      </c>
      <c r="AI590" s="109">
        <f t="shared" si="527"/>
        <v>0</v>
      </c>
      <c r="AT590" s="109">
        <f t="shared" si="528"/>
        <v>0</v>
      </c>
      <c r="BA590" s="109">
        <f t="shared" si="529"/>
        <v>0</v>
      </c>
      <c r="BB590" s="113"/>
      <c r="BC590" s="113"/>
      <c r="BD590" s="113"/>
      <c r="BE590" s="113"/>
      <c r="BF590" s="113"/>
      <c r="BG590" s="113"/>
      <c r="BH590" s="113"/>
      <c r="BI590" s="113"/>
      <c r="BJ590" s="113"/>
      <c r="BK590" s="113"/>
      <c r="BL590" s="109">
        <f t="shared" si="530"/>
        <v>0</v>
      </c>
      <c r="BW590" s="109">
        <f t="shared" si="531"/>
        <v>0</v>
      </c>
      <c r="BZ590" s="109">
        <f t="shared" si="532"/>
        <v>0</v>
      </c>
      <c r="CA590" s="3"/>
      <c r="CB590" s="3"/>
      <c r="CC590" s="3"/>
      <c r="CD590" s="3"/>
      <c r="CE590" s="109">
        <f t="shared" si="533"/>
        <v>0</v>
      </c>
      <c r="CJ590" s="109">
        <f t="shared" si="534"/>
        <v>0</v>
      </c>
      <c r="CQ590" s="109">
        <f t="shared" si="535"/>
        <v>0</v>
      </c>
      <c r="CV590" s="109">
        <f t="shared" si="536"/>
        <v>0</v>
      </c>
      <c r="DA590" s="109">
        <f t="shared" si="537"/>
        <v>0</v>
      </c>
      <c r="DF590" s="109">
        <f t="shared" si="538"/>
        <v>0</v>
      </c>
      <c r="DK590" s="109">
        <f t="shared" si="539"/>
        <v>0</v>
      </c>
      <c r="DP590" s="109">
        <f t="shared" si="540"/>
        <v>0</v>
      </c>
      <c r="DU590" s="109">
        <f t="shared" si="541"/>
        <v>0</v>
      </c>
      <c r="DZ590" s="109">
        <f t="shared" si="542"/>
        <v>0</v>
      </c>
      <c r="EE590" s="109">
        <f t="shared" si="543"/>
        <v>0</v>
      </c>
      <c r="EF590" s="3"/>
      <c r="EG590" s="3"/>
      <c r="EH590" s="3"/>
      <c r="EI590" s="3"/>
      <c r="EJ590" s="109">
        <f t="shared" si="544"/>
        <v>0</v>
      </c>
      <c r="EK590" s="3">
        <f t="shared" si="545"/>
        <v>310</v>
      </c>
      <c r="EL590" t="str">
        <f>+VLOOKUP(A590,'[1]Listado jugadores VALORES'!$A:$D,4,FALSE)</f>
        <v>Volante</v>
      </c>
      <c r="EM590">
        <f>+VLOOKUP(EK590,Clubes!$A:$O,15,FALSE)</f>
        <v>3</v>
      </c>
      <c r="EN590">
        <f>+VLOOKUP(EK590,Clubes!$A:$M,13,FALSE)</f>
        <v>2</v>
      </c>
      <c r="EO590">
        <f t="shared" si="546"/>
        <v>1</v>
      </c>
      <c r="EP590">
        <f t="shared" si="547"/>
        <v>1</v>
      </c>
      <c r="EQ590">
        <f t="shared" si="548"/>
        <v>0</v>
      </c>
      <c r="ER590">
        <f t="shared" si="549"/>
        <v>0</v>
      </c>
      <c r="ES590">
        <f t="shared" si="550"/>
        <v>0</v>
      </c>
      <c r="ET590">
        <f t="shared" si="551"/>
        <v>0</v>
      </c>
      <c r="EU590">
        <f t="shared" si="552"/>
        <v>0</v>
      </c>
      <c r="EV590">
        <f t="shared" si="553"/>
        <v>0</v>
      </c>
      <c r="EW590">
        <f t="shared" si="554"/>
        <v>0</v>
      </c>
      <c r="EX590">
        <f t="shared" si="555"/>
        <v>0</v>
      </c>
      <c r="EY590">
        <f t="shared" si="556"/>
        <v>0</v>
      </c>
      <c r="EZ590">
        <f t="shared" si="557"/>
        <v>0</v>
      </c>
      <c r="FA590">
        <f t="shared" si="558"/>
        <v>0</v>
      </c>
      <c r="FB590">
        <f t="shared" si="559"/>
        <v>0</v>
      </c>
      <c r="FC590">
        <f t="shared" si="560"/>
        <v>2</v>
      </c>
    </row>
    <row r="591" spans="1:159">
      <c r="A591" s="139">
        <v>711</v>
      </c>
      <c r="B591" s="139" t="s">
        <v>760</v>
      </c>
      <c r="C591" s="139">
        <v>3</v>
      </c>
      <c r="D591">
        <v>1</v>
      </c>
      <c r="E591" s="5">
        <v>10</v>
      </c>
      <c r="F591" s="5">
        <v>58</v>
      </c>
      <c r="G591" s="5">
        <v>1</v>
      </c>
      <c r="H591" s="5">
        <v>90</v>
      </c>
      <c r="K591" s="109">
        <f t="shared" si="524"/>
        <v>0</v>
      </c>
      <c r="M591" s="109">
        <f t="shared" si="525"/>
        <v>0</v>
      </c>
      <c r="N591" s="4">
        <v>43</v>
      </c>
      <c r="O591" s="4">
        <f>45+8</f>
        <v>53</v>
      </c>
      <c r="X591" s="109">
        <f t="shared" si="526"/>
        <v>2</v>
      </c>
      <c r="Y591" s="3">
        <v>1</v>
      </c>
      <c r="Z591" s="3">
        <v>1</v>
      </c>
      <c r="AI591" s="109">
        <f t="shared" si="527"/>
        <v>2</v>
      </c>
      <c r="AJ591" s="3">
        <v>3</v>
      </c>
      <c r="AK591" s="3">
        <v>1</v>
      </c>
      <c r="AT591" s="109">
        <f t="shared" si="528"/>
        <v>2</v>
      </c>
      <c r="BA591" s="109">
        <f t="shared" si="529"/>
        <v>0</v>
      </c>
      <c r="BB591" s="113">
        <v>0</v>
      </c>
      <c r="BC591" s="113">
        <v>1</v>
      </c>
      <c r="BD591" s="113"/>
      <c r="BE591" s="113"/>
      <c r="BF591" s="113"/>
      <c r="BG591" s="113"/>
      <c r="BH591" s="113"/>
      <c r="BI591" s="113"/>
      <c r="BJ591" s="113"/>
      <c r="BK591" s="113"/>
      <c r="BL591" s="109">
        <f t="shared" si="530"/>
        <v>1</v>
      </c>
      <c r="BN591" s="3">
        <v>1</v>
      </c>
      <c r="BW591" s="109">
        <f t="shared" si="531"/>
        <v>1</v>
      </c>
      <c r="BZ591" s="109">
        <f t="shared" si="532"/>
        <v>0</v>
      </c>
      <c r="CA591" s="3"/>
      <c r="CB591" s="3"/>
      <c r="CC591" s="3"/>
      <c r="CD591" s="3"/>
      <c r="CE591" s="109">
        <f t="shared" si="533"/>
        <v>0</v>
      </c>
      <c r="CJ591" s="109">
        <f t="shared" si="534"/>
        <v>0</v>
      </c>
      <c r="CM591" s="4">
        <v>53</v>
      </c>
      <c r="CQ591" s="109">
        <f t="shared" si="535"/>
        <v>1</v>
      </c>
      <c r="CR591" s="4">
        <v>4</v>
      </c>
      <c r="CV591" s="109">
        <f t="shared" si="536"/>
        <v>1</v>
      </c>
      <c r="CW591" s="4">
        <v>46</v>
      </c>
      <c r="DA591" s="109">
        <f t="shared" si="537"/>
        <v>1</v>
      </c>
      <c r="DB591" s="3">
        <v>6</v>
      </c>
      <c r="DF591" s="109">
        <f t="shared" si="538"/>
        <v>1</v>
      </c>
      <c r="DK591" s="109">
        <f t="shared" si="539"/>
        <v>0</v>
      </c>
      <c r="DP591" s="109">
        <f t="shared" si="540"/>
        <v>0</v>
      </c>
      <c r="DU591" s="109">
        <f t="shared" si="541"/>
        <v>0</v>
      </c>
      <c r="DZ591" s="109">
        <f t="shared" si="542"/>
        <v>0</v>
      </c>
      <c r="EE591" s="109">
        <f t="shared" si="543"/>
        <v>0</v>
      </c>
      <c r="EF591" s="3"/>
      <c r="EG591" s="3"/>
      <c r="EH591" s="3"/>
      <c r="EI591" s="3"/>
      <c r="EJ591" s="109">
        <f t="shared" si="544"/>
        <v>0</v>
      </c>
      <c r="EK591" s="3">
        <f t="shared" si="545"/>
        <v>310</v>
      </c>
      <c r="EL591" t="str">
        <f>+VLOOKUP(A591,'[1]Listado jugadores VALORES'!$A:$D,4,FALSE)</f>
        <v>Delantero</v>
      </c>
      <c r="EM591">
        <f>+VLOOKUP(EK591,Clubes!$A:$O,15,FALSE)</f>
        <v>3</v>
      </c>
      <c r="EN591">
        <f>+VLOOKUP(EK591,Clubes!$A:$M,13,FALSE)</f>
        <v>2</v>
      </c>
      <c r="EO591">
        <f t="shared" si="546"/>
        <v>2</v>
      </c>
      <c r="EP591">
        <f t="shared" si="547"/>
        <v>2</v>
      </c>
      <c r="EQ591">
        <f t="shared" si="548"/>
        <v>0</v>
      </c>
      <c r="ER591">
        <f t="shared" si="549"/>
        <v>0</v>
      </c>
      <c r="ES591">
        <f t="shared" si="550"/>
        <v>7</v>
      </c>
      <c r="ET591">
        <f t="shared" si="551"/>
        <v>0</v>
      </c>
      <c r="EU591">
        <f t="shared" si="552"/>
        <v>0</v>
      </c>
      <c r="EV591">
        <f t="shared" si="553"/>
        <v>0</v>
      </c>
      <c r="EW591">
        <f t="shared" si="554"/>
        <v>0</v>
      </c>
      <c r="EX591">
        <f t="shared" si="555"/>
        <v>-3</v>
      </c>
      <c r="EY591">
        <f t="shared" si="556"/>
        <v>0</v>
      </c>
      <c r="EZ591">
        <f t="shared" si="557"/>
        <v>0</v>
      </c>
      <c r="FA591">
        <f t="shared" si="558"/>
        <v>0</v>
      </c>
      <c r="FB591">
        <f t="shared" si="559"/>
        <v>0</v>
      </c>
      <c r="FC591">
        <f t="shared" si="560"/>
        <v>8</v>
      </c>
    </row>
    <row r="592" spans="1:159">
      <c r="A592" s="139">
        <v>1996</v>
      </c>
      <c r="B592" s="139" t="s">
        <v>761</v>
      </c>
      <c r="C592" s="139">
        <v>3</v>
      </c>
      <c r="D592">
        <v>1</v>
      </c>
      <c r="E592" s="5">
        <v>10</v>
      </c>
      <c r="F592" s="5">
        <v>58</v>
      </c>
      <c r="G592" s="5">
        <v>2</v>
      </c>
      <c r="K592" s="109">
        <f t="shared" ref="K592" si="561">COUNTIF(I592:J592,"&gt;0")</f>
        <v>0</v>
      </c>
      <c r="M592" s="109">
        <f t="shared" ref="M592" si="562">COUNTIF(L592,"&gt;0")</f>
        <v>0</v>
      </c>
      <c r="X592" s="109">
        <f t="shared" ref="X592" si="563">COUNTIF(N592:W592,"&gt;0")</f>
        <v>0</v>
      </c>
      <c r="AI592" s="109">
        <f t="shared" ref="AI592" si="564">COUNTIF(Y592:AH592,"&gt;0")</f>
        <v>0</v>
      </c>
      <c r="AT592" s="109">
        <f t="shared" ref="AT592" si="565">COUNTIF(AJ592:AS592,"&gt;0")</f>
        <v>0</v>
      </c>
      <c r="BA592" s="109">
        <f t="shared" ref="BA592" si="566">COUNTIF(AV592:AZ592,"&gt;0")</f>
        <v>0</v>
      </c>
      <c r="BB592" s="113"/>
      <c r="BC592" s="113"/>
      <c r="BD592" s="113"/>
      <c r="BE592" s="113"/>
      <c r="BF592" s="113"/>
      <c r="BG592" s="113"/>
      <c r="BH592" s="113"/>
      <c r="BI592" s="113"/>
      <c r="BJ592" s="113"/>
      <c r="BK592" s="113"/>
      <c r="BL592" s="109">
        <f t="shared" ref="BL592" si="567">COUNTIF(BB592:BK592,"&gt;0")</f>
        <v>0</v>
      </c>
      <c r="BW592" s="109">
        <f t="shared" ref="BW592" si="568">COUNTIF(BM592:BV592,"&gt;0")</f>
        <v>0</v>
      </c>
      <c r="BZ592" s="109">
        <f t="shared" ref="BZ592" si="569">SUM(BX592:BY592)</f>
        <v>0</v>
      </c>
      <c r="CA592" s="3"/>
      <c r="CB592" s="3"/>
      <c r="CC592" s="3"/>
      <c r="CD592" s="3"/>
      <c r="CE592" s="109">
        <f t="shared" ref="CE592" si="570">COUNTIF(CA592:CD592,"&gt;0")</f>
        <v>0</v>
      </c>
      <c r="CJ592" s="109">
        <f t="shared" ref="CJ592" si="571">COUNTIF(CF592:CI592,"&gt;0")</f>
        <v>0</v>
      </c>
      <c r="CQ592" s="109">
        <f t="shared" ref="CQ592" si="572">COUNTIF(CM592:CP592,"&gt;0")</f>
        <v>0</v>
      </c>
      <c r="CV592" s="109">
        <f t="shared" ref="CV592" si="573">COUNTIF(CR592:CU592,"&gt;0")</f>
        <v>0</v>
      </c>
      <c r="DA592" s="109">
        <f t="shared" ref="DA592" si="574">COUNTIF(CW592:CZ592,"&gt;0")</f>
        <v>0</v>
      </c>
      <c r="DF592" s="109">
        <f t="shared" ref="DF592" si="575">COUNTIF(DB592:DE592,"&gt;0")</f>
        <v>0</v>
      </c>
      <c r="DK592" s="109">
        <f t="shared" ref="DK592" si="576">COUNTIF(DG592:DJ592,"&gt;0")</f>
        <v>0</v>
      </c>
      <c r="DP592" s="109">
        <f t="shared" ref="DP592" si="577">COUNTIF(DL592:DO592,"&gt;0")</f>
        <v>0</v>
      </c>
      <c r="DU592" s="109">
        <f t="shared" ref="DU592" si="578">COUNTIF(DQ592:DT592,"&gt;0")</f>
        <v>0</v>
      </c>
      <c r="DZ592" s="109">
        <f t="shared" ref="DZ592" si="579">COUNTIF(DV592:DY592,"&gt;0")</f>
        <v>0</v>
      </c>
      <c r="EE592" s="109">
        <f t="shared" ref="EE592" si="580">COUNTIF(EA592:ED592,"&gt;0")</f>
        <v>0</v>
      </c>
      <c r="EF592" s="3"/>
      <c r="EG592" s="3"/>
      <c r="EH592" s="3"/>
      <c r="EI592" s="3"/>
      <c r="EJ592" s="109">
        <f t="shared" ref="EJ592" si="581">COUNTIF(EF592:EI592,"&gt;0")</f>
        <v>0</v>
      </c>
      <c r="EK592" s="3">
        <f t="shared" ref="EK592" si="582">+C592*100+E592</f>
        <v>310</v>
      </c>
      <c r="EL592" t="str">
        <f>+VLOOKUP(A592,'[1]Listado jugadores VALORES'!$A:$D,4,FALSE)</f>
        <v>Delantero</v>
      </c>
      <c r="EM592">
        <f>+VLOOKUP(EK592,Clubes!$A:$O,15,FALSE)</f>
        <v>3</v>
      </c>
      <c r="EN592">
        <f>+VLOOKUP(EK592,Clubes!$A:$M,13,FALSE)</f>
        <v>2</v>
      </c>
      <c r="EO592">
        <f t="shared" si="546"/>
        <v>1</v>
      </c>
      <c r="EP592">
        <f t="shared" si="547"/>
        <v>0</v>
      </c>
      <c r="EQ592">
        <f t="shared" si="548"/>
        <v>0</v>
      </c>
      <c r="ER592">
        <f t="shared" si="549"/>
        <v>0</v>
      </c>
      <c r="ES592">
        <f t="shared" si="550"/>
        <v>0</v>
      </c>
      <c r="ET592">
        <f t="shared" si="551"/>
        <v>0</v>
      </c>
      <c r="EU592">
        <f t="shared" si="552"/>
        <v>0</v>
      </c>
      <c r="EV592">
        <f t="shared" si="553"/>
        <v>0</v>
      </c>
      <c r="EW592">
        <f t="shared" si="554"/>
        <v>0</v>
      </c>
      <c r="EX592">
        <f t="shared" si="555"/>
        <v>0</v>
      </c>
      <c r="EY592">
        <f t="shared" si="556"/>
        <v>0</v>
      </c>
      <c r="EZ592">
        <f t="shared" si="557"/>
        <v>0</v>
      </c>
      <c r="FA592">
        <f t="shared" si="558"/>
        <v>0</v>
      </c>
      <c r="FB592">
        <f t="shared" si="559"/>
        <v>0</v>
      </c>
      <c r="FC592">
        <f t="shared" si="560"/>
        <v>1</v>
      </c>
    </row>
    <row r="593" spans="1:159">
      <c r="A593" s="139">
        <v>31</v>
      </c>
      <c r="B593" s="139" t="s">
        <v>415</v>
      </c>
      <c r="C593" s="139">
        <v>7</v>
      </c>
      <c r="D593">
        <v>2</v>
      </c>
      <c r="E593" s="5">
        <v>10</v>
      </c>
      <c r="F593" s="5">
        <v>58</v>
      </c>
      <c r="G593" s="5">
        <v>1</v>
      </c>
      <c r="H593" s="5">
        <f>45+10</f>
        <v>55</v>
      </c>
      <c r="K593" s="109">
        <f t="shared" si="524"/>
        <v>0</v>
      </c>
      <c r="M593" s="109">
        <f t="shared" si="525"/>
        <v>0</v>
      </c>
      <c r="X593" s="109">
        <f t="shared" si="526"/>
        <v>0</v>
      </c>
      <c r="AI593" s="109">
        <f t="shared" si="527"/>
        <v>0</v>
      </c>
      <c r="AT593" s="109">
        <f t="shared" si="528"/>
        <v>0</v>
      </c>
      <c r="BA593" s="109">
        <f t="shared" si="529"/>
        <v>0</v>
      </c>
      <c r="BB593" s="113"/>
      <c r="BC593" s="113"/>
      <c r="BD593" s="113"/>
      <c r="BE593" s="113"/>
      <c r="BF593" s="113"/>
      <c r="BG593" s="113"/>
      <c r="BH593" s="113"/>
      <c r="BI593" s="113"/>
      <c r="BJ593" s="113"/>
      <c r="BK593" s="113"/>
      <c r="BL593" s="109">
        <f t="shared" si="530"/>
        <v>0</v>
      </c>
      <c r="BW593" s="109">
        <f t="shared" si="531"/>
        <v>0</v>
      </c>
      <c r="BZ593" s="109">
        <f t="shared" si="532"/>
        <v>0</v>
      </c>
      <c r="CA593" s="3"/>
      <c r="CB593" s="3"/>
      <c r="CC593" s="3"/>
      <c r="CD593" s="3"/>
      <c r="CE593" s="109">
        <f t="shared" si="533"/>
        <v>0</v>
      </c>
      <c r="CJ593" s="109">
        <f t="shared" si="534"/>
        <v>0</v>
      </c>
      <c r="CQ593" s="109">
        <f t="shared" si="535"/>
        <v>0</v>
      </c>
      <c r="CV593" s="109">
        <f t="shared" si="536"/>
        <v>0</v>
      </c>
      <c r="DA593" s="109">
        <f t="shared" si="537"/>
        <v>0</v>
      </c>
      <c r="DF593" s="109">
        <f t="shared" si="538"/>
        <v>0</v>
      </c>
      <c r="DK593" s="109">
        <f t="shared" si="539"/>
        <v>0</v>
      </c>
      <c r="DP593" s="109">
        <f t="shared" si="540"/>
        <v>0</v>
      </c>
      <c r="DU593" s="109">
        <f t="shared" si="541"/>
        <v>0</v>
      </c>
      <c r="DZ593" s="109">
        <f t="shared" si="542"/>
        <v>0</v>
      </c>
      <c r="EE593" s="109">
        <f t="shared" si="543"/>
        <v>0</v>
      </c>
      <c r="EF593" s="3"/>
      <c r="EG593" s="3"/>
      <c r="EH593" s="3"/>
      <c r="EI593" s="3"/>
      <c r="EJ593" s="109">
        <f t="shared" si="544"/>
        <v>0</v>
      </c>
      <c r="EK593" s="3">
        <f t="shared" si="545"/>
        <v>710</v>
      </c>
      <c r="EL593" t="str">
        <f>+VLOOKUP(A593,'[1]Listado jugadores VALORES'!$A:$D,4,FALSE)</f>
        <v>Defensa</v>
      </c>
      <c r="EM593">
        <f>+VLOOKUP(EK593,Clubes!$A:$O,15,FALSE)</f>
        <v>3</v>
      </c>
      <c r="EN593">
        <f>+VLOOKUP(EK593,Clubes!$A:$M,13,FALSE)</f>
        <v>2</v>
      </c>
      <c r="EO593">
        <f t="shared" si="546"/>
        <v>2</v>
      </c>
      <c r="EP593">
        <f t="shared" si="547"/>
        <v>1</v>
      </c>
      <c r="EQ593">
        <f t="shared" si="548"/>
        <v>0</v>
      </c>
      <c r="ER593">
        <f t="shared" si="549"/>
        <v>0</v>
      </c>
      <c r="ES593">
        <f t="shared" si="550"/>
        <v>0</v>
      </c>
      <c r="ET593">
        <f t="shared" si="551"/>
        <v>0</v>
      </c>
      <c r="EU593">
        <f t="shared" si="552"/>
        <v>0</v>
      </c>
      <c r="EV593">
        <f t="shared" si="553"/>
        <v>0</v>
      </c>
      <c r="EW593">
        <f t="shared" si="554"/>
        <v>0</v>
      </c>
      <c r="EX593">
        <f t="shared" si="555"/>
        <v>0</v>
      </c>
      <c r="EY593">
        <f t="shared" si="556"/>
        <v>0</v>
      </c>
      <c r="EZ593">
        <f t="shared" si="557"/>
        <v>0</v>
      </c>
      <c r="FA593">
        <f t="shared" si="558"/>
        <v>0</v>
      </c>
      <c r="FB593">
        <f t="shared" si="559"/>
        <v>0</v>
      </c>
      <c r="FC593">
        <f t="shared" si="560"/>
        <v>3</v>
      </c>
    </row>
    <row r="594" spans="1:159">
      <c r="A594" s="139">
        <v>820</v>
      </c>
      <c r="B594" s="139" t="s">
        <v>416</v>
      </c>
      <c r="C594" s="139">
        <v>7</v>
      </c>
      <c r="D594">
        <v>2</v>
      </c>
      <c r="E594" s="5">
        <v>10</v>
      </c>
      <c r="F594" s="5">
        <v>58</v>
      </c>
      <c r="G594" s="5">
        <v>3</v>
      </c>
      <c r="K594" s="109">
        <f t="shared" si="524"/>
        <v>0</v>
      </c>
      <c r="M594" s="109">
        <f t="shared" si="525"/>
        <v>0</v>
      </c>
      <c r="X594" s="109">
        <f t="shared" si="526"/>
        <v>0</v>
      </c>
      <c r="AI594" s="109">
        <f t="shared" si="527"/>
        <v>0</v>
      </c>
      <c r="AT594" s="109">
        <f t="shared" si="528"/>
        <v>0</v>
      </c>
      <c r="BA594" s="109">
        <f t="shared" si="529"/>
        <v>0</v>
      </c>
      <c r="BB594" s="113"/>
      <c r="BC594" s="113"/>
      <c r="BD594" s="113"/>
      <c r="BE594" s="113"/>
      <c r="BF594" s="113"/>
      <c r="BG594" s="113"/>
      <c r="BH594" s="113"/>
      <c r="BI594" s="113"/>
      <c r="BJ594" s="113"/>
      <c r="BK594" s="113"/>
      <c r="BL594" s="109">
        <f t="shared" si="530"/>
        <v>0</v>
      </c>
      <c r="BW594" s="109">
        <f t="shared" si="531"/>
        <v>0</v>
      </c>
      <c r="BZ594" s="109">
        <f t="shared" si="532"/>
        <v>0</v>
      </c>
      <c r="CA594" s="3"/>
      <c r="CB594" s="3"/>
      <c r="CC594" s="3"/>
      <c r="CD594" s="3"/>
      <c r="CE594" s="109">
        <f t="shared" si="533"/>
        <v>0</v>
      </c>
      <c r="CJ594" s="109">
        <f t="shared" si="534"/>
        <v>0</v>
      </c>
      <c r="CQ594" s="109">
        <f t="shared" si="535"/>
        <v>0</v>
      </c>
      <c r="CV594" s="109">
        <f t="shared" si="536"/>
        <v>0</v>
      </c>
      <c r="DA594" s="109">
        <f t="shared" si="537"/>
        <v>0</v>
      </c>
      <c r="DF594" s="109">
        <f t="shared" si="538"/>
        <v>0</v>
      </c>
      <c r="DK594" s="109">
        <f t="shared" si="539"/>
        <v>0</v>
      </c>
      <c r="DP594" s="109">
        <f t="shared" si="540"/>
        <v>0</v>
      </c>
      <c r="DU594" s="109">
        <f t="shared" si="541"/>
        <v>0</v>
      </c>
      <c r="DZ594" s="109">
        <f t="shared" si="542"/>
        <v>0</v>
      </c>
      <c r="EE594" s="109">
        <f t="shared" si="543"/>
        <v>0</v>
      </c>
      <c r="EF594" s="3"/>
      <c r="EG594" s="3"/>
      <c r="EH594" s="3"/>
      <c r="EI594" s="3"/>
      <c r="EJ594" s="109">
        <f t="shared" si="544"/>
        <v>0</v>
      </c>
      <c r="EK594" s="3">
        <f t="shared" si="545"/>
        <v>710</v>
      </c>
      <c r="EL594" t="str">
        <f>+VLOOKUP(A594,'[1]Listado jugadores VALORES'!$A:$D,4,FALSE)</f>
        <v>Delantero</v>
      </c>
      <c r="EM594">
        <f>+VLOOKUP(EK594,Clubes!$A:$O,15,FALSE)</f>
        <v>3</v>
      </c>
      <c r="EN594">
        <f>+VLOOKUP(EK594,Clubes!$A:$M,13,FALSE)</f>
        <v>2</v>
      </c>
      <c r="EO594">
        <f t="shared" si="546"/>
        <v>0</v>
      </c>
      <c r="EP594">
        <f t="shared" si="547"/>
        <v>0</v>
      </c>
      <c r="EQ594">
        <f t="shared" si="548"/>
        <v>0</v>
      </c>
      <c r="ER594">
        <f t="shared" si="549"/>
        <v>0</v>
      </c>
      <c r="ES594">
        <f t="shared" si="550"/>
        <v>0</v>
      </c>
      <c r="ET594">
        <f t="shared" si="551"/>
        <v>0</v>
      </c>
      <c r="EU594">
        <f t="shared" si="552"/>
        <v>0</v>
      </c>
      <c r="EV594">
        <f t="shared" si="553"/>
        <v>0</v>
      </c>
      <c r="EW594">
        <f t="shared" si="554"/>
        <v>0</v>
      </c>
      <c r="EX594">
        <f t="shared" si="555"/>
        <v>0</v>
      </c>
      <c r="EY594">
        <f t="shared" si="556"/>
        <v>0</v>
      </c>
      <c r="EZ594">
        <f t="shared" si="557"/>
        <v>0</v>
      </c>
      <c r="FA594">
        <f t="shared" si="558"/>
        <v>0</v>
      </c>
      <c r="FB594">
        <f t="shared" si="559"/>
        <v>0</v>
      </c>
      <c r="FC594">
        <f t="shared" si="560"/>
        <v>0</v>
      </c>
    </row>
    <row r="595" spans="1:159">
      <c r="A595" s="139">
        <v>102</v>
      </c>
      <c r="B595" s="139" t="s">
        <v>417</v>
      </c>
      <c r="C595" s="139">
        <v>7</v>
      </c>
      <c r="D595">
        <v>2</v>
      </c>
      <c r="E595" s="5">
        <v>10</v>
      </c>
      <c r="F595" s="5">
        <v>58</v>
      </c>
      <c r="G595" s="5">
        <v>1</v>
      </c>
      <c r="H595" s="5">
        <f>45+19</f>
        <v>64</v>
      </c>
      <c r="K595" s="109">
        <f t="shared" si="524"/>
        <v>0</v>
      </c>
      <c r="M595" s="109">
        <f t="shared" si="525"/>
        <v>0</v>
      </c>
      <c r="X595" s="109">
        <f t="shared" si="526"/>
        <v>0</v>
      </c>
      <c r="AI595" s="109">
        <f t="shared" si="527"/>
        <v>0</v>
      </c>
      <c r="AT595" s="109">
        <f t="shared" si="528"/>
        <v>0</v>
      </c>
      <c r="BA595" s="109">
        <f t="shared" si="529"/>
        <v>0</v>
      </c>
      <c r="BB595" s="113"/>
      <c r="BC595" s="113"/>
      <c r="BD595" s="113"/>
      <c r="BE595" s="113"/>
      <c r="BF595" s="113"/>
      <c r="BG595" s="113"/>
      <c r="BH595" s="113"/>
      <c r="BI595" s="113"/>
      <c r="BJ595" s="113"/>
      <c r="BK595" s="113"/>
      <c r="BL595" s="109">
        <f t="shared" si="530"/>
        <v>0</v>
      </c>
      <c r="BW595" s="109">
        <f t="shared" si="531"/>
        <v>0</v>
      </c>
      <c r="BZ595" s="109">
        <f t="shared" si="532"/>
        <v>0</v>
      </c>
      <c r="CA595" s="3"/>
      <c r="CB595" s="3"/>
      <c r="CC595" s="3"/>
      <c r="CD595" s="3"/>
      <c r="CE595" s="109">
        <f t="shared" si="533"/>
        <v>0</v>
      </c>
      <c r="CJ595" s="109">
        <f t="shared" si="534"/>
        <v>0</v>
      </c>
      <c r="CQ595" s="109">
        <f t="shared" si="535"/>
        <v>0</v>
      </c>
      <c r="CV595" s="109">
        <f t="shared" si="536"/>
        <v>0</v>
      </c>
      <c r="DA595" s="109">
        <f t="shared" si="537"/>
        <v>0</v>
      </c>
      <c r="DF595" s="109">
        <f t="shared" si="538"/>
        <v>0</v>
      </c>
      <c r="DK595" s="109">
        <f t="shared" si="539"/>
        <v>0</v>
      </c>
      <c r="DP595" s="109">
        <f t="shared" si="540"/>
        <v>0</v>
      </c>
      <c r="DU595" s="109">
        <f t="shared" si="541"/>
        <v>0</v>
      </c>
      <c r="DZ595" s="109">
        <f t="shared" si="542"/>
        <v>0</v>
      </c>
      <c r="EE595" s="109">
        <f t="shared" si="543"/>
        <v>0</v>
      </c>
      <c r="EF595" s="3"/>
      <c r="EG595" s="3"/>
      <c r="EH595" s="3"/>
      <c r="EI595" s="3"/>
      <c r="EJ595" s="109">
        <f t="shared" si="544"/>
        <v>0</v>
      </c>
      <c r="EK595" s="3">
        <f t="shared" si="545"/>
        <v>710</v>
      </c>
      <c r="EL595" t="str">
        <f>+VLOOKUP(A595,'[1]Listado jugadores VALORES'!$A:$D,4,FALSE)</f>
        <v>Volante</v>
      </c>
      <c r="EM595">
        <f>+VLOOKUP(EK595,Clubes!$A:$O,15,FALSE)</f>
        <v>3</v>
      </c>
      <c r="EN595">
        <f>+VLOOKUP(EK595,Clubes!$A:$M,13,FALSE)</f>
        <v>2</v>
      </c>
      <c r="EO595">
        <f t="shared" si="546"/>
        <v>2</v>
      </c>
      <c r="EP595">
        <f t="shared" si="547"/>
        <v>2</v>
      </c>
      <c r="EQ595">
        <f t="shared" si="548"/>
        <v>0</v>
      </c>
      <c r="ER595">
        <f t="shared" si="549"/>
        <v>0</v>
      </c>
      <c r="ES595">
        <f t="shared" si="550"/>
        <v>0</v>
      </c>
      <c r="ET595">
        <f t="shared" si="551"/>
        <v>0</v>
      </c>
      <c r="EU595">
        <f t="shared" si="552"/>
        <v>0</v>
      </c>
      <c r="EV595">
        <f t="shared" si="553"/>
        <v>0</v>
      </c>
      <c r="EW595">
        <f t="shared" si="554"/>
        <v>0</v>
      </c>
      <c r="EX595">
        <f t="shared" si="555"/>
        <v>0</v>
      </c>
      <c r="EY595">
        <f t="shared" si="556"/>
        <v>0</v>
      </c>
      <c r="EZ595">
        <f t="shared" si="557"/>
        <v>0</v>
      </c>
      <c r="FA595">
        <f t="shared" si="558"/>
        <v>0</v>
      </c>
      <c r="FB595">
        <f t="shared" si="559"/>
        <v>0</v>
      </c>
      <c r="FC595">
        <f t="shared" si="560"/>
        <v>4</v>
      </c>
    </row>
    <row r="596" spans="1:159">
      <c r="A596" s="139">
        <v>1837</v>
      </c>
      <c r="B596" s="139" t="s">
        <v>418</v>
      </c>
      <c r="C596" s="139">
        <v>7</v>
      </c>
      <c r="D596">
        <v>2</v>
      </c>
      <c r="E596" s="5">
        <v>10</v>
      </c>
      <c r="F596" s="5">
        <v>58</v>
      </c>
      <c r="G596" s="5">
        <v>3</v>
      </c>
      <c r="K596" s="109">
        <f t="shared" si="524"/>
        <v>0</v>
      </c>
      <c r="M596" s="109">
        <f t="shared" si="525"/>
        <v>0</v>
      </c>
      <c r="X596" s="109">
        <f t="shared" si="526"/>
        <v>0</v>
      </c>
      <c r="AI596" s="109">
        <f t="shared" si="527"/>
        <v>0</v>
      </c>
      <c r="AT596" s="109">
        <f t="shared" si="528"/>
        <v>0</v>
      </c>
      <c r="BA596" s="109">
        <f t="shared" si="529"/>
        <v>0</v>
      </c>
      <c r="BB596" s="113"/>
      <c r="BC596" s="113"/>
      <c r="BD596" s="113"/>
      <c r="BE596" s="113"/>
      <c r="BF596" s="113"/>
      <c r="BG596" s="113"/>
      <c r="BH596" s="113"/>
      <c r="BI596" s="113"/>
      <c r="BJ596" s="113"/>
      <c r="BK596" s="113"/>
      <c r="BL596" s="109">
        <f t="shared" si="530"/>
        <v>0</v>
      </c>
      <c r="BW596" s="109">
        <f t="shared" si="531"/>
        <v>0</v>
      </c>
      <c r="BZ596" s="109">
        <f t="shared" si="532"/>
        <v>0</v>
      </c>
      <c r="CA596" s="3"/>
      <c r="CB596" s="3"/>
      <c r="CC596" s="3"/>
      <c r="CD596" s="3"/>
      <c r="CE596" s="109">
        <f t="shared" si="533"/>
        <v>0</v>
      </c>
      <c r="CJ596" s="109">
        <f t="shared" si="534"/>
        <v>0</v>
      </c>
      <c r="CQ596" s="109">
        <f t="shared" si="535"/>
        <v>0</v>
      </c>
      <c r="CV596" s="109">
        <f t="shared" si="536"/>
        <v>0</v>
      </c>
      <c r="DA596" s="109">
        <f t="shared" si="537"/>
        <v>0</v>
      </c>
      <c r="DF596" s="109">
        <f t="shared" si="538"/>
        <v>0</v>
      </c>
      <c r="DK596" s="109">
        <f t="shared" si="539"/>
        <v>0</v>
      </c>
      <c r="DP596" s="109">
        <f t="shared" si="540"/>
        <v>0</v>
      </c>
      <c r="DU596" s="109">
        <f t="shared" si="541"/>
        <v>0</v>
      </c>
      <c r="DZ596" s="109">
        <f t="shared" si="542"/>
        <v>0</v>
      </c>
      <c r="EE596" s="109">
        <f t="shared" si="543"/>
        <v>0</v>
      </c>
      <c r="EF596" s="3"/>
      <c r="EG596" s="3"/>
      <c r="EH596" s="3"/>
      <c r="EI596" s="3"/>
      <c r="EJ596" s="109">
        <f t="shared" si="544"/>
        <v>0</v>
      </c>
      <c r="EK596" s="3">
        <f t="shared" si="545"/>
        <v>710</v>
      </c>
      <c r="EL596" t="str">
        <f>+VLOOKUP(A596,'[1]Listado jugadores VALORES'!$A:$D,4,FALSE)</f>
        <v>Defensa</v>
      </c>
      <c r="EM596">
        <f>+VLOOKUP(EK596,Clubes!$A:$O,15,FALSE)</f>
        <v>3</v>
      </c>
      <c r="EN596">
        <f>+VLOOKUP(EK596,Clubes!$A:$M,13,FALSE)</f>
        <v>2</v>
      </c>
      <c r="EO596">
        <f t="shared" si="546"/>
        <v>0</v>
      </c>
      <c r="EP596">
        <f t="shared" si="547"/>
        <v>0</v>
      </c>
      <c r="EQ596">
        <f t="shared" si="548"/>
        <v>0</v>
      </c>
      <c r="ER596">
        <f t="shared" si="549"/>
        <v>0</v>
      </c>
      <c r="ES596">
        <f t="shared" si="550"/>
        <v>0</v>
      </c>
      <c r="ET596">
        <f t="shared" si="551"/>
        <v>0</v>
      </c>
      <c r="EU596">
        <f t="shared" si="552"/>
        <v>0</v>
      </c>
      <c r="EV596">
        <f t="shared" si="553"/>
        <v>0</v>
      </c>
      <c r="EW596">
        <f t="shared" si="554"/>
        <v>0</v>
      </c>
      <c r="EX596">
        <f t="shared" si="555"/>
        <v>0</v>
      </c>
      <c r="EY596">
        <f t="shared" si="556"/>
        <v>0</v>
      </c>
      <c r="EZ596">
        <f t="shared" si="557"/>
        <v>0</v>
      </c>
      <c r="FA596">
        <f t="shared" si="558"/>
        <v>0</v>
      </c>
      <c r="FB596">
        <f t="shared" si="559"/>
        <v>0</v>
      </c>
      <c r="FC596">
        <f t="shared" si="560"/>
        <v>0</v>
      </c>
    </row>
    <row r="597" spans="1:159">
      <c r="A597" s="139">
        <v>127</v>
      </c>
      <c r="B597" s="139" t="s">
        <v>419</v>
      </c>
      <c r="C597" s="139">
        <v>7</v>
      </c>
      <c r="D597">
        <v>2</v>
      </c>
      <c r="E597" s="5">
        <v>10</v>
      </c>
      <c r="F597" s="5">
        <v>58</v>
      </c>
      <c r="G597" s="5">
        <v>1</v>
      </c>
      <c r="H597" s="5">
        <v>90</v>
      </c>
      <c r="I597" s="4">
        <f>45+3</f>
        <v>48</v>
      </c>
      <c r="K597" s="109">
        <f t="shared" si="524"/>
        <v>1</v>
      </c>
      <c r="M597" s="109">
        <f t="shared" si="525"/>
        <v>0</v>
      </c>
      <c r="X597" s="109">
        <f t="shared" si="526"/>
        <v>0</v>
      </c>
      <c r="AI597" s="109">
        <f t="shared" si="527"/>
        <v>0</v>
      </c>
      <c r="AT597" s="109">
        <f t="shared" si="528"/>
        <v>0</v>
      </c>
      <c r="BA597" s="109">
        <f t="shared" si="529"/>
        <v>0</v>
      </c>
      <c r="BB597" s="113"/>
      <c r="BC597" s="113"/>
      <c r="BD597" s="113"/>
      <c r="BE597" s="113"/>
      <c r="BF597" s="113"/>
      <c r="BG597" s="113"/>
      <c r="BH597" s="113"/>
      <c r="BI597" s="113"/>
      <c r="BJ597" s="113"/>
      <c r="BK597" s="113"/>
      <c r="BL597" s="109">
        <f t="shared" si="530"/>
        <v>0</v>
      </c>
      <c r="BW597" s="109">
        <f t="shared" si="531"/>
        <v>0</v>
      </c>
      <c r="BZ597" s="109">
        <f t="shared" si="532"/>
        <v>0</v>
      </c>
      <c r="CA597" s="3"/>
      <c r="CB597" s="3"/>
      <c r="CC597" s="3"/>
      <c r="CD597" s="3"/>
      <c r="CE597" s="109">
        <f t="shared" si="533"/>
        <v>0</v>
      </c>
      <c r="CJ597" s="109">
        <f t="shared" si="534"/>
        <v>0</v>
      </c>
      <c r="CQ597" s="109">
        <f t="shared" si="535"/>
        <v>0</v>
      </c>
      <c r="CV597" s="109">
        <f t="shared" si="536"/>
        <v>0</v>
      </c>
      <c r="DA597" s="109">
        <f t="shared" si="537"/>
        <v>0</v>
      </c>
      <c r="DF597" s="109">
        <f t="shared" si="538"/>
        <v>0</v>
      </c>
      <c r="DK597" s="109">
        <f t="shared" si="539"/>
        <v>0</v>
      </c>
      <c r="DP597" s="109">
        <f t="shared" si="540"/>
        <v>0</v>
      </c>
      <c r="DU597" s="109">
        <f t="shared" si="541"/>
        <v>0</v>
      </c>
      <c r="DZ597" s="109">
        <f t="shared" si="542"/>
        <v>0</v>
      </c>
      <c r="EE597" s="109">
        <f t="shared" si="543"/>
        <v>0</v>
      </c>
      <c r="EF597" s="3"/>
      <c r="EG597" s="3"/>
      <c r="EH597" s="3"/>
      <c r="EI597" s="3"/>
      <c r="EJ597" s="109">
        <f t="shared" si="544"/>
        <v>0</v>
      </c>
      <c r="EK597" s="3">
        <f t="shared" si="545"/>
        <v>710</v>
      </c>
      <c r="EL597" t="str">
        <f>+VLOOKUP(A597,'[1]Listado jugadores VALORES'!$A:$D,4,FALSE)</f>
        <v>Volante</v>
      </c>
      <c r="EM597">
        <f>+VLOOKUP(EK597,Clubes!$A:$O,15,FALSE)</f>
        <v>3</v>
      </c>
      <c r="EN597">
        <f>+VLOOKUP(EK597,Clubes!$A:$M,13,FALSE)</f>
        <v>2</v>
      </c>
      <c r="EO597">
        <f t="shared" si="546"/>
        <v>2</v>
      </c>
      <c r="EP597">
        <f t="shared" si="547"/>
        <v>2</v>
      </c>
      <c r="EQ597">
        <f t="shared" si="548"/>
        <v>-1</v>
      </c>
      <c r="ER597">
        <f t="shared" si="549"/>
        <v>0</v>
      </c>
      <c r="ES597">
        <f t="shared" si="550"/>
        <v>0</v>
      </c>
      <c r="ET597">
        <f t="shared" si="551"/>
        <v>0</v>
      </c>
      <c r="EU597">
        <f t="shared" si="552"/>
        <v>0</v>
      </c>
      <c r="EV597">
        <f t="shared" si="553"/>
        <v>0</v>
      </c>
      <c r="EW597">
        <f t="shared" si="554"/>
        <v>0</v>
      </c>
      <c r="EX597">
        <f t="shared" si="555"/>
        <v>0</v>
      </c>
      <c r="EY597">
        <f t="shared" si="556"/>
        <v>0</v>
      </c>
      <c r="EZ597">
        <f t="shared" si="557"/>
        <v>0</v>
      </c>
      <c r="FA597">
        <f t="shared" si="558"/>
        <v>0</v>
      </c>
      <c r="FB597">
        <f t="shared" si="559"/>
        <v>0</v>
      </c>
      <c r="FC597">
        <f t="shared" si="560"/>
        <v>3</v>
      </c>
    </row>
    <row r="598" spans="1:159">
      <c r="A598" s="139">
        <v>184</v>
      </c>
      <c r="B598" s="139" t="s">
        <v>420</v>
      </c>
      <c r="C598" s="139">
        <v>7</v>
      </c>
      <c r="D598">
        <v>2</v>
      </c>
      <c r="E598" s="5">
        <v>10</v>
      </c>
      <c r="F598" s="5">
        <v>58</v>
      </c>
      <c r="G598" s="5">
        <v>3</v>
      </c>
      <c r="K598" s="109">
        <f t="shared" si="524"/>
        <v>0</v>
      </c>
      <c r="M598" s="109">
        <f t="shared" si="525"/>
        <v>0</v>
      </c>
      <c r="X598" s="109">
        <f t="shared" si="526"/>
        <v>0</v>
      </c>
      <c r="AI598" s="109">
        <f t="shared" si="527"/>
        <v>0</v>
      </c>
      <c r="AT598" s="109">
        <f t="shared" si="528"/>
        <v>0</v>
      </c>
      <c r="BA598" s="109">
        <f t="shared" si="529"/>
        <v>0</v>
      </c>
      <c r="BB598" s="113"/>
      <c r="BC598" s="113"/>
      <c r="BD598" s="113"/>
      <c r="BE598" s="113"/>
      <c r="BF598" s="113"/>
      <c r="BG598" s="113"/>
      <c r="BH598" s="113"/>
      <c r="BI598" s="113"/>
      <c r="BJ598" s="113"/>
      <c r="BK598" s="113"/>
      <c r="BL598" s="109">
        <f t="shared" si="530"/>
        <v>0</v>
      </c>
      <c r="BW598" s="109">
        <f t="shared" si="531"/>
        <v>0</v>
      </c>
      <c r="BZ598" s="109">
        <f t="shared" si="532"/>
        <v>0</v>
      </c>
      <c r="CA598" s="3"/>
      <c r="CB598" s="3"/>
      <c r="CC598" s="3"/>
      <c r="CD598" s="3"/>
      <c r="CE598" s="109">
        <f t="shared" si="533"/>
        <v>0</v>
      </c>
      <c r="CJ598" s="109">
        <f t="shared" si="534"/>
        <v>0</v>
      </c>
      <c r="CQ598" s="109">
        <f t="shared" si="535"/>
        <v>0</v>
      </c>
      <c r="CV598" s="109">
        <f t="shared" si="536"/>
        <v>0</v>
      </c>
      <c r="DA598" s="109">
        <f t="shared" si="537"/>
        <v>0</v>
      </c>
      <c r="DF598" s="109">
        <f t="shared" si="538"/>
        <v>0</v>
      </c>
      <c r="DK598" s="109">
        <f t="shared" si="539"/>
        <v>0</v>
      </c>
      <c r="DP598" s="109">
        <f t="shared" si="540"/>
        <v>0</v>
      </c>
      <c r="DU598" s="109">
        <f t="shared" si="541"/>
        <v>0</v>
      </c>
      <c r="DZ598" s="109">
        <f t="shared" si="542"/>
        <v>0</v>
      </c>
      <c r="EE598" s="109">
        <f t="shared" si="543"/>
        <v>0</v>
      </c>
      <c r="EF598" s="3"/>
      <c r="EG598" s="3"/>
      <c r="EH598" s="3"/>
      <c r="EI598" s="3"/>
      <c r="EJ598" s="109">
        <f t="shared" si="544"/>
        <v>0</v>
      </c>
      <c r="EK598" s="3">
        <f t="shared" si="545"/>
        <v>710</v>
      </c>
      <c r="EL598" t="str">
        <f>+VLOOKUP(A598,'[1]Listado jugadores VALORES'!$A:$D,4,FALSE)</f>
        <v>Volante</v>
      </c>
      <c r="EM598">
        <f>+VLOOKUP(EK598,Clubes!$A:$O,15,FALSE)</f>
        <v>3</v>
      </c>
      <c r="EN598">
        <f>+VLOOKUP(EK598,Clubes!$A:$M,13,FALSE)</f>
        <v>2</v>
      </c>
      <c r="EO598">
        <f t="shared" si="546"/>
        <v>0</v>
      </c>
      <c r="EP598">
        <f t="shared" si="547"/>
        <v>0</v>
      </c>
      <c r="EQ598">
        <f t="shared" si="548"/>
        <v>0</v>
      </c>
      <c r="ER598">
        <f t="shared" si="549"/>
        <v>0</v>
      </c>
      <c r="ES598">
        <f t="shared" si="550"/>
        <v>0</v>
      </c>
      <c r="ET598">
        <f t="shared" si="551"/>
        <v>0</v>
      </c>
      <c r="EU598">
        <f t="shared" si="552"/>
        <v>0</v>
      </c>
      <c r="EV598">
        <f t="shared" si="553"/>
        <v>0</v>
      </c>
      <c r="EW598">
        <f t="shared" si="554"/>
        <v>0</v>
      </c>
      <c r="EX598">
        <f t="shared" si="555"/>
        <v>0</v>
      </c>
      <c r="EY598">
        <f t="shared" si="556"/>
        <v>0</v>
      </c>
      <c r="EZ598">
        <f t="shared" si="557"/>
        <v>0</v>
      </c>
      <c r="FA598">
        <f t="shared" si="558"/>
        <v>0</v>
      </c>
      <c r="FB598">
        <f t="shared" si="559"/>
        <v>0</v>
      </c>
      <c r="FC598">
        <f t="shared" si="560"/>
        <v>0</v>
      </c>
    </row>
    <row r="599" spans="1:159">
      <c r="A599" s="139">
        <v>230</v>
      </c>
      <c r="B599" s="139" t="s">
        <v>421</v>
      </c>
      <c r="C599" s="139">
        <v>7</v>
      </c>
      <c r="D599">
        <v>2</v>
      </c>
      <c r="E599" s="5">
        <v>10</v>
      </c>
      <c r="F599" s="5">
        <v>58</v>
      </c>
      <c r="G599" s="5">
        <v>1</v>
      </c>
      <c r="H599" s="5">
        <v>90</v>
      </c>
      <c r="K599" s="109">
        <f t="shared" si="524"/>
        <v>0</v>
      </c>
      <c r="M599" s="109">
        <f t="shared" si="525"/>
        <v>0</v>
      </c>
      <c r="X599" s="109">
        <f t="shared" si="526"/>
        <v>0</v>
      </c>
      <c r="AI599" s="109">
        <f t="shared" si="527"/>
        <v>0</v>
      </c>
      <c r="AT599" s="109">
        <f t="shared" si="528"/>
        <v>0</v>
      </c>
      <c r="AU599" s="3">
        <v>1</v>
      </c>
      <c r="AV599" s="3">
        <v>1975</v>
      </c>
      <c r="BA599" s="109">
        <f t="shared" si="529"/>
        <v>1</v>
      </c>
      <c r="BB599" s="113"/>
      <c r="BC599" s="113"/>
      <c r="BD599" s="113"/>
      <c r="BE599" s="113"/>
      <c r="BF599" s="113"/>
      <c r="BG599" s="113"/>
      <c r="BH599" s="113"/>
      <c r="BI599" s="113"/>
      <c r="BJ599" s="113"/>
      <c r="BK599" s="113"/>
      <c r="BL599" s="109">
        <f t="shared" si="530"/>
        <v>0</v>
      </c>
      <c r="BW599" s="109">
        <f t="shared" si="531"/>
        <v>0</v>
      </c>
      <c r="BZ599" s="109">
        <f t="shared" si="532"/>
        <v>0</v>
      </c>
      <c r="CA599" s="3"/>
      <c r="CB599" s="3"/>
      <c r="CC599" s="3"/>
      <c r="CD599" s="3"/>
      <c r="CE599" s="109">
        <f t="shared" si="533"/>
        <v>0</v>
      </c>
      <c r="CJ599" s="109">
        <f t="shared" si="534"/>
        <v>0</v>
      </c>
      <c r="CQ599" s="109">
        <f t="shared" si="535"/>
        <v>0</v>
      </c>
      <c r="CV599" s="109">
        <f t="shared" si="536"/>
        <v>0</v>
      </c>
      <c r="DA599" s="109">
        <f t="shared" si="537"/>
        <v>0</v>
      </c>
      <c r="DF599" s="109">
        <f t="shared" si="538"/>
        <v>0</v>
      </c>
      <c r="DK599" s="109">
        <f t="shared" si="539"/>
        <v>0</v>
      </c>
      <c r="DP599" s="109">
        <f t="shared" si="540"/>
        <v>0</v>
      </c>
      <c r="DU599" s="109">
        <f t="shared" si="541"/>
        <v>0</v>
      </c>
      <c r="DZ599" s="109">
        <f t="shared" si="542"/>
        <v>0</v>
      </c>
      <c r="EE599" s="109">
        <f t="shared" si="543"/>
        <v>0</v>
      </c>
      <c r="EF599" s="3"/>
      <c r="EG599" s="3"/>
      <c r="EH599" s="3"/>
      <c r="EI599" s="3"/>
      <c r="EJ599" s="109">
        <f t="shared" si="544"/>
        <v>0</v>
      </c>
      <c r="EK599" s="3">
        <f t="shared" si="545"/>
        <v>710</v>
      </c>
      <c r="EL599" t="str">
        <f>+VLOOKUP(A599,'[1]Listado jugadores VALORES'!$A:$D,4,FALSE)</f>
        <v>Volante</v>
      </c>
      <c r="EM599">
        <f>+VLOOKUP(EK599,Clubes!$A:$O,15,FALSE)</f>
        <v>3</v>
      </c>
      <c r="EN599">
        <f>+VLOOKUP(EK599,Clubes!$A:$M,13,FALSE)</f>
        <v>2</v>
      </c>
      <c r="EO599">
        <f t="shared" si="546"/>
        <v>2</v>
      </c>
      <c r="EP599">
        <f t="shared" si="547"/>
        <v>2</v>
      </c>
      <c r="EQ599">
        <f t="shared" si="548"/>
        <v>0</v>
      </c>
      <c r="ER599">
        <f t="shared" si="549"/>
        <v>0</v>
      </c>
      <c r="ES599">
        <f t="shared" si="550"/>
        <v>0</v>
      </c>
      <c r="ET599">
        <f t="shared" si="551"/>
        <v>0</v>
      </c>
      <c r="EU599">
        <f t="shared" si="552"/>
        <v>3</v>
      </c>
      <c r="EV599">
        <f t="shared" si="553"/>
        <v>0</v>
      </c>
      <c r="EW599">
        <f t="shared" si="554"/>
        <v>0</v>
      </c>
      <c r="EX599">
        <f t="shared" si="555"/>
        <v>0</v>
      </c>
      <c r="EY599">
        <f t="shared" si="556"/>
        <v>0</v>
      </c>
      <c r="EZ599">
        <f t="shared" si="557"/>
        <v>0</v>
      </c>
      <c r="FA599">
        <f t="shared" si="558"/>
        <v>0</v>
      </c>
      <c r="FB599">
        <f t="shared" si="559"/>
        <v>0</v>
      </c>
      <c r="FC599">
        <f t="shared" si="560"/>
        <v>7</v>
      </c>
    </row>
    <row r="600" spans="1:159">
      <c r="A600" s="139">
        <v>243</v>
      </c>
      <c r="B600" s="139" t="s">
        <v>422</v>
      </c>
      <c r="C600" s="139">
        <v>7</v>
      </c>
      <c r="D600">
        <v>2</v>
      </c>
      <c r="E600" s="5">
        <v>10</v>
      </c>
      <c r="F600" s="5">
        <v>58</v>
      </c>
      <c r="G600" s="5">
        <v>1</v>
      </c>
      <c r="H600" s="5">
        <v>90</v>
      </c>
      <c r="I600" s="4">
        <v>10</v>
      </c>
      <c r="K600" s="109">
        <f t="shared" si="524"/>
        <v>1</v>
      </c>
      <c r="M600" s="109">
        <f t="shared" si="525"/>
        <v>0</v>
      </c>
      <c r="X600" s="109">
        <f t="shared" si="526"/>
        <v>0</v>
      </c>
      <c r="AI600" s="109">
        <f t="shared" si="527"/>
        <v>0</v>
      </c>
      <c r="AT600" s="109">
        <f t="shared" si="528"/>
        <v>0</v>
      </c>
      <c r="BA600" s="109">
        <f t="shared" si="529"/>
        <v>0</v>
      </c>
      <c r="BB600" s="113"/>
      <c r="BC600" s="113"/>
      <c r="BD600" s="113"/>
      <c r="BE600" s="113"/>
      <c r="BF600" s="113"/>
      <c r="BG600" s="113"/>
      <c r="BH600" s="113"/>
      <c r="BI600" s="113"/>
      <c r="BJ600" s="113"/>
      <c r="BK600" s="113"/>
      <c r="BL600" s="109">
        <f t="shared" si="530"/>
        <v>0</v>
      </c>
      <c r="BW600" s="109">
        <f t="shared" si="531"/>
        <v>0</v>
      </c>
      <c r="BZ600" s="109">
        <f t="shared" si="532"/>
        <v>0</v>
      </c>
      <c r="CA600" s="3"/>
      <c r="CB600" s="3"/>
      <c r="CC600" s="3"/>
      <c r="CD600" s="3"/>
      <c r="CE600" s="109">
        <f t="shared" si="533"/>
        <v>0</v>
      </c>
      <c r="CJ600" s="109">
        <f t="shared" si="534"/>
        <v>0</v>
      </c>
      <c r="CQ600" s="109">
        <f t="shared" si="535"/>
        <v>0</v>
      </c>
      <c r="CV600" s="109">
        <f t="shared" si="536"/>
        <v>0</v>
      </c>
      <c r="DA600" s="109">
        <f t="shared" si="537"/>
        <v>0</v>
      </c>
      <c r="DF600" s="109">
        <f t="shared" si="538"/>
        <v>0</v>
      </c>
      <c r="DK600" s="109">
        <f t="shared" si="539"/>
        <v>0</v>
      </c>
      <c r="DP600" s="109">
        <f t="shared" si="540"/>
        <v>0</v>
      </c>
      <c r="DU600" s="109">
        <f t="shared" si="541"/>
        <v>0</v>
      </c>
      <c r="DZ600" s="109">
        <f t="shared" si="542"/>
        <v>0</v>
      </c>
      <c r="EE600" s="109">
        <f t="shared" si="543"/>
        <v>0</v>
      </c>
      <c r="EF600" s="3"/>
      <c r="EG600" s="3"/>
      <c r="EH600" s="3"/>
      <c r="EI600" s="3"/>
      <c r="EJ600" s="109">
        <f t="shared" si="544"/>
        <v>0</v>
      </c>
      <c r="EK600" s="3">
        <f t="shared" si="545"/>
        <v>710</v>
      </c>
      <c r="EL600" t="str">
        <f>+VLOOKUP(A600,'[1]Listado jugadores VALORES'!$A:$D,4,FALSE)</f>
        <v>Defensa</v>
      </c>
      <c r="EM600">
        <f>+VLOOKUP(EK600,Clubes!$A:$O,15,FALSE)</f>
        <v>3</v>
      </c>
      <c r="EN600">
        <f>+VLOOKUP(EK600,Clubes!$A:$M,13,FALSE)</f>
        <v>2</v>
      </c>
      <c r="EO600">
        <f t="shared" si="546"/>
        <v>2</v>
      </c>
      <c r="EP600">
        <f t="shared" si="547"/>
        <v>2</v>
      </c>
      <c r="EQ600">
        <f t="shared" si="548"/>
        <v>-1</v>
      </c>
      <c r="ER600">
        <f t="shared" si="549"/>
        <v>0</v>
      </c>
      <c r="ES600">
        <f t="shared" si="550"/>
        <v>0</v>
      </c>
      <c r="ET600">
        <f t="shared" si="551"/>
        <v>0</v>
      </c>
      <c r="EU600">
        <f t="shared" si="552"/>
        <v>0</v>
      </c>
      <c r="EV600">
        <f t="shared" si="553"/>
        <v>0</v>
      </c>
      <c r="EW600">
        <f t="shared" si="554"/>
        <v>-2</v>
      </c>
      <c r="EX600">
        <f t="shared" si="555"/>
        <v>0</v>
      </c>
      <c r="EY600">
        <f t="shared" si="556"/>
        <v>0</v>
      </c>
      <c r="EZ600">
        <f t="shared" si="557"/>
        <v>0</v>
      </c>
      <c r="FA600">
        <f t="shared" si="558"/>
        <v>0</v>
      </c>
      <c r="FB600">
        <f t="shared" si="559"/>
        <v>0</v>
      </c>
      <c r="FC600">
        <f t="shared" si="560"/>
        <v>1</v>
      </c>
    </row>
    <row r="601" spans="1:159">
      <c r="A601" s="139">
        <v>268</v>
      </c>
      <c r="B601" s="139" t="s">
        <v>423</v>
      </c>
      <c r="C601" s="139">
        <v>7</v>
      </c>
      <c r="D601">
        <v>2</v>
      </c>
      <c r="E601" s="5">
        <v>10</v>
      </c>
      <c r="F601" s="5">
        <v>58</v>
      </c>
      <c r="G601" s="5">
        <v>2</v>
      </c>
      <c r="K601" s="109">
        <f t="shared" si="524"/>
        <v>0</v>
      </c>
      <c r="M601" s="109">
        <f t="shared" si="525"/>
        <v>0</v>
      </c>
      <c r="X601" s="109">
        <f t="shared" si="526"/>
        <v>0</v>
      </c>
      <c r="AI601" s="109">
        <f t="shared" si="527"/>
        <v>0</v>
      </c>
      <c r="AT601" s="109">
        <f t="shared" si="528"/>
        <v>0</v>
      </c>
      <c r="BA601" s="109">
        <f t="shared" si="529"/>
        <v>0</v>
      </c>
      <c r="BB601" s="113"/>
      <c r="BC601" s="113"/>
      <c r="BD601" s="113"/>
      <c r="BE601" s="113"/>
      <c r="BF601" s="113"/>
      <c r="BG601" s="113"/>
      <c r="BH601" s="113"/>
      <c r="BI601" s="113"/>
      <c r="BJ601" s="113"/>
      <c r="BK601" s="113"/>
      <c r="BL601" s="109">
        <f t="shared" si="530"/>
        <v>0</v>
      </c>
      <c r="BW601" s="109">
        <f t="shared" si="531"/>
        <v>0</v>
      </c>
      <c r="BZ601" s="109">
        <f t="shared" si="532"/>
        <v>0</v>
      </c>
      <c r="CA601" s="3"/>
      <c r="CB601" s="3"/>
      <c r="CC601" s="3"/>
      <c r="CD601" s="3"/>
      <c r="CE601" s="109">
        <f t="shared" si="533"/>
        <v>0</v>
      </c>
      <c r="CJ601" s="109">
        <f t="shared" si="534"/>
        <v>0</v>
      </c>
      <c r="CQ601" s="109">
        <f t="shared" si="535"/>
        <v>0</v>
      </c>
      <c r="CV601" s="109">
        <f t="shared" si="536"/>
        <v>0</v>
      </c>
      <c r="DA601" s="109">
        <f t="shared" si="537"/>
        <v>0</v>
      </c>
      <c r="DF601" s="109">
        <f t="shared" si="538"/>
        <v>0</v>
      </c>
      <c r="DK601" s="109">
        <f t="shared" si="539"/>
        <v>0</v>
      </c>
      <c r="DP601" s="109">
        <f t="shared" si="540"/>
        <v>0</v>
      </c>
      <c r="DU601" s="109">
        <f t="shared" si="541"/>
        <v>0</v>
      </c>
      <c r="DZ601" s="109">
        <f t="shared" si="542"/>
        <v>0</v>
      </c>
      <c r="EE601" s="109">
        <f t="shared" si="543"/>
        <v>0</v>
      </c>
      <c r="EF601" s="3"/>
      <c r="EG601" s="3"/>
      <c r="EH601" s="3"/>
      <c r="EI601" s="3"/>
      <c r="EJ601" s="109">
        <f t="shared" si="544"/>
        <v>0</v>
      </c>
      <c r="EK601" s="3">
        <f t="shared" si="545"/>
        <v>710</v>
      </c>
      <c r="EL601" t="str">
        <f>+VLOOKUP(A601,'[1]Listado jugadores VALORES'!$A:$D,4,FALSE)</f>
        <v>Defensa</v>
      </c>
      <c r="EM601">
        <f>+VLOOKUP(EK601,Clubes!$A:$O,15,FALSE)</f>
        <v>3</v>
      </c>
      <c r="EN601">
        <f>+VLOOKUP(EK601,Clubes!$A:$M,13,FALSE)</f>
        <v>2</v>
      </c>
      <c r="EO601">
        <f t="shared" si="546"/>
        <v>1</v>
      </c>
      <c r="EP601">
        <f t="shared" si="547"/>
        <v>0</v>
      </c>
      <c r="EQ601">
        <f t="shared" si="548"/>
        <v>0</v>
      </c>
      <c r="ER601">
        <f t="shared" si="549"/>
        <v>0</v>
      </c>
      <c r="ES601">
        <f t="shared" si="550"/>
        <v>0</v>
      </c>
      <c r="ET601">
        <f t="shared" si="551"/>
        <v>0</v>
      </c>
      <c r="EU601">
        <f t="shared" si="552"/>
        <v>0</v>
      </c>
      <c r="EV601">
        <f t="shared" si="553"/>
        <v>0</v>
      </c>
      <c r="EW601">
        <f t="shared" si="554"/>
        <v>0</v>
      </c>
      <c r="EX601">
        <f t="shared" si="555"/>
        <v>0</v>
      </c>
      <c r="EY601">
        <f t="shared" si="556"/>
        <v>0</v>
      </c>
      <c r="EZ601">
        <f t="shared" si="557"/>
        <v>0</v>
      </c>
      <c r="FA601">
        <f t="shared" si="558"/>
        <v>0</v>
      </c>
      <c r="FB601">
        <f t="shared" si="559"/>
        <v>0</v>
      </c>
      <c r="FC601">
        <f t="shared" si="560"/>
        <v>1</v>
      </c>
    </row>
    <row r="602" spans="1:159">
      <c r="A602" s="145">
        <v>769</v>
      </c>
      <c r="B602" t="s">
        <v>424</v>
      </c>
      <c r="C602" s="140">
        <v>7</v>
      </c>
      <c r="D602">
        <v>2</v>
      </c>
      <c r="E602" s="5">
        <v>10</v>
      </c>
      <c r="F602" s="5">
        <v>58</v>
      </c>
      <c r="G602" s="5">
        <v>3</v>
      </c>
      <c r="K602" s="109">
        <f t="shared" si="524"/>
        <v>0</v>
      </c>
      <c r="M602" s="109">
        <f t="shared" si="525"/>
        <v>0</v>
      </c>
      <c r="X602" s="109">
        <f t="shared" si="526"/>
        <v>0</v>
      </c>
      <c r="AI602" s="109">
        <f t="shared" si="527"/>
        <v>0</v>
      </c>
      <c r="AT602" s="109">
        <f t="shared" si="528"/>
        <v>0</v>
      </c>
      <c r="BA602" s="109">
        <f t="shared" si="529"/>
        <v>0</v>
      </c>
      <c r="BB602" s="113"/>
      <c r="BC602" s="113"/>
      <c r="BD602" s="113"/>
      <c r="BE602" s="113"/>
      <c r="BF602" s="113"/>
      <c r="BG602" s="113"/>
      <c r="BH602" s="113"/>
      <c r="BI602" s="113"/>
      <c r="BJ602" s="113"/>
      <c r="BK602" s="113"/>
      <c r="BL602" s="109">
        <f t="shared" si="530"/>
        <v>0</v>
      </c>
      <c r="BW602" s="109">
        <f t="shared" si="531"/>
        <v>0</v>
      </c>
      <c r="BZ602" s="109">
        <f t="shared" si="532"/>
        <v>0</v>
      </c>
      <c r="CA602" s="3"/>
      <c r="CB602" s="3"/>
      <c r="CC602" s="3"/>
      <c r="CD602" s="3"/>
      <c r="CE602" s="109">
        <f t="shared" si="533"/>
        <v>0</v>
      </c>
      <c r="CJ602" s="109">
        <f t="shared" si="534"/>
        <v>0</v>
      </c>
      <c r="CQ602" s="109">
        <f t="shared" si="535"/>
        <v>0</v>
      </c>
      <c r="CV602" s="109">
        <f t="shared" si="536"/>
        <v>0</v>
      </c>
      <c r="DA602" s="109">
        <f t="shared" si="537"/>
        <v>0</v>
      </c>
      <c r="DF602" s="109">
        <f t="shared" si="538"/>
        <v>0</v>
      </c>
      <c r="DK602" s="109">
        <f t="shared" si="539"/>
        <v>0</v>
      </c>
      <c r="DP602" s="109">
        <f t="shared" si="540"/>
        <v>0</v>
      </c>
      <c r="DU602" s="109">
        <f t="shared" si="541"/>
        <v>0</v>
      </c>
      <c r="DZ602" s="109">
        <f t="shared" si="542"/>
        <v>0</v>
      </c>
      <c r="EE602" s="109">
        <f t="shared" si="543"/>
        <v>0</v>
      </c>
      <c r="EF602" s="3"/>
      <c r="EG602" s="3"/>
      <c r="EH602" s="3"/>
      <c r="EI602" s="3"/>
      <c r="EJ602" s="109">
        <f t="shared" si="544"/>
        <v>0</v>
      </c>
      <c r="EK602" s="3">
        <f t="shared" si="545"/>
        <v>710</v>
      </c>
      <c r="EL602" t="str">
        <f>+VLOOKUP(A602,'[1]Listado jugadores VALORES'!$A:$D,4,FALSE)</f>
        <v>Portero</v>
      </c>
      <c r="EM602">
        <f>+VLOOKUP(EK602,Clubes!$A:$O,15,FALSE)</f>
        <v>3</v>
      </c>
      <c r="EN602">
        <f>+VLOOKUP(EK602,Clubes!$A:$M,13,FALSE)</f>
        <v>2</v>
      </c>
      <c r="EO602">
        <f t="shared" si="546"/>
        <v>0</v>
      </c>
      <c r="EP602">
        <f t="shared" si="547"/>
        <v>0</v>
      </c>
      <c r="EQ602">
        <f t="shared" si="548"/>
        <v>0</v>
      </c>
      <c r="ER602">
        <f t="shared" si="549"/>
        <v>0</v>
      </c>
      <c r="ES602">
        <f t="shared" si="550"/>
        <v>0</v>
      </c>
      <c r="ET602">
        <f t="shared" si="551"/>
        <v>0</v>
      </c>
      <c r="EU602">
        <f t="shared" si="552"/>
        <v>0</v>
      </c>
      <c r="EV602">
        <f t="shared" si="553"/>
        <v>0</v>
      </c>
      <c r="EW602">
        <f t="shared" si="554"/>
        <v>0</v>
      </c>
      <c r="EX602">
        <f t="shared" si="555"/>
        <v>0</v>
      </c>
      <c r="EY602">
        <f t="shared" si="556"/>
        <v>0</v>
      </c>
      <c r="EZ602">
        <f t="shared" si="557"/>
        <v>0</v>
      </c>
      <c r="FA602">
        <f t="shared" si="558"/>
        <v>0</v>
      </c>
      <c r="FB602">
        <f t="shared" si="559"/>
        <v>0</v>
      </c>
      <c r="FC602">
        <f t="shared" si="560"/>
        <v>0</v>
      </c>
    </row>
    <row r="603" spans="1:159">
      <c r="A603" s="139">
        <v>1955</v>
      </c>
      <c r="B603" s="139" t="s">
        <v>425</v>
      </c>
      <c r="C603" s="139">
        <v>7</v>
      </c>
      <c r="D603">
        <v>2</v>
      </c>
      <c r="E603" s="5">
        <v>10</v>
      </c>
      <c r="F603" s="5">
        <v>58</v>
      </c>
      <c r="G603" s="5">
        <v>3</v>
      </c>
      <c r="K603" s="109">
        <f t="shared" si="524"/>
        <v>0</v>
      </c>
      <c r="M603" s="109">
        <f t="shared" si="525"/>
        <v>0</v>
      </c>
      <c r="X603" s="109">
        <f t="shared" si="526"/>
        <v>0</v>
      </c>
      <c r="AI603" s="109">
        <f t="shared" si="527"/>
        <v>0</v>
      </c>
      <c r="AT603" s="109">
        <f t="shared" si="528"/>
        <v>0</v>
      </c>
      <c r="BA603" s="109">
        <f t="shared" si="529"/>
        <v>0</v>
      </c>
      <c r="BB603" s="113"/>
      <c r="BC603" s="113"/>
      <c r="BD603" s="113"/>
      <c r="BE603" s="113"/>
      <c r="BF603" s="113"/>
      <c r="BG603" s="113"/>
      <c r="BH603" s="113"/>
      <c r="BI603" s="113"/>
      <c r="BJ603" s="113"/>
      <c r="BK603" s="113"/>
      <c r="BL603" s="109">
        <f t="shared" si="530"/>
        <v>0</v>
      </c>
      <c r="BW603" s="109">
        <f t="shared" si="531"/>
        <v>0</v>
      </c>
      <c r="BZ603" s="109">
        <f t="shared" si="532"/>
        <v>0</v>
      </c>
      <c r="CA603" s="3"/>
      <c r="CB603" s="3"/>
      <c r="CC603" s="3"/>
      <c r="CD603" s="3"/>
      <c r="CE603" s="109">
        <f t="shared" si="533"/>
        <v>0</v>
      </c>
      <c r="CJ603" s="109">
        <f t="shared" si="534"/>
        <v>0</v>
      </c>
      <c r="CQ603" s="109">
        <f t="shared" si="535"/>
        <v>0</v>
      </c>
      <c r="CV603" s="109">
        <f t="shared" si="536"/>
        <v>0</v>
      </c>
      <c r="DA603" s="109">
        <f t="shared" si="537"/>
        <v>0</v>
      </c>
      <c r="DF603" s="109">
        <f t="shared" si="538"/>
        <v>0</v>
      </c>
      <c r="DK603" s="109">
        <f t="shared" si="539"/>
        <v>0</v>
      </c>
      <c r="DP603" s="109">
        <f t="shared" si="540"/>
        <v>0</v>
      </c>
      <c r="DU603" s="109">
        <f t="shared" si="541"/>
        <v>0</v>
      </c>
      <c r="DZ603" s="109">
        <f t="shared" si="542"/>
        <v>0</v>
      </c>
      <c r="EE603" s="109">
        <f t="shared" si="543"/>
        <v>0</v>
      </c>
      <c r="EF603" s="3"/>
      <c r="EG603" s="3"/>
      <c r="EH603" s="3"/>
      <c r="EI603" s="3"/>
      <c r="EJ603" s="109">
        <f t="shared" si="544"/>
        <v>0</v>
      </c>
      <c r="EK603" s="3">
        <f t="shared" si="545"/>
        <v>710</v>
      </c>
      <c r="EL603" t="str">
        <f>+VLOOKUP(A603,'[1]Listado jugadores VALORES'!$A:$D,4,FALSE)</f>
        <v>Volante</v>
      </c>
      <c r="EM603">
        <f>+VLOOKUP(EK603,Clubes!$A:$O,15,FALSE)</f>
        <v>3</v>
      </c>
      <c r="EN603">
        <f>+VLOOKUP(EK603,Clubes!$A:$M,13,FALSE)</f>
        <v>2</v>
      </c>
      <c r="EO603">
        <f t="shared" si="546"/>
        <v>0</v>
      </c>
      <c r="EP603">
        <f t="shared" si="547"/>
        <v>0</v>
      </c>
      <c r="EQ603">
        <f t="shared" si="548"/>
        <v>0</v>
      </c>
      <c r="ER603">
        <f t="shared" si="549"/>
        <v>0</v>
      </c>
      <c r="ES603">
        <f t="shared" si="550"/>
        <v>0</v>
      </c>
      <c r="ET603">
        <f t="shared" si="551"/>
        <v>0</v>
      </c>
      <c r="EU603">
        <f t="shared" si="552"/>
        <v>0</v>
      </c>
      <c r="EV603">
        <f t="shared" si="553"/>
        <v>0</v>
      </c>
      <c r="EW603">
        <f t="shared" si="554"/>
        <v>0</v>
      </c>
      <c r="EX603">
        <f t="shared" si="555"/>
        <v>0</v>
      </c>
      <c r="EY603">
        <f t="shared" si="556"/>
        <v>0</v>
      </c>
      <c r="EZ603">
        <f t="shared" si="557"/>
        <v>0</v>
      </c>
      <c r="FA603">
        <f t="shared" si="558"/>
        <v>0</v>
      </c>
      <c r="FB603">
        <f t="shared" si="559"/>
        <v>0</v>
      </c>
      <c r="FC603">
        <f t="shared" si="560"/>
        <v>0</v>
      </c>
    </row>
    <row r="604" spans="1:159">
      <c r="A604" s="139">
        <v>357</v>
      </c>
      <c r="B604" s="140" t="s">
        <v>426</v>
      </c>
      <c r="C604" s="140">
        <v>7</v>
      </c>
      <c r="D604">
        <v>2</v>
      </c>
      <c r="E604" s="5">
        <v>10</v>
      </c>
      <c r="F604" s="5">
        <v>58</v>
      </c>
      <c r="G604" s="5">
        <v>1</v>
      </c>
      <c r="H604" s="5">
        <v>90</v>
      </c>
      <c r="K604" s="109">
        <f t="shared" si="524"/>
        <v>0</v>
      </c>
      <c r="M604" s="109">
        <f t="shared" si="525"/>
        <v>0</v>
      </c>
      <c r="X604" s="109">
        <f t="shared" si="526"/>
        <v>0</v>
      </c>
      <c r="AI604" s="109">
        <f t="shared" si="527"/>
        <v>0</v>
      </c>
      <c r="AT604" s="109">
        <f t="shared" si="528"/>
        <v>0</v>
      </c>
      <c r="BA604" s="109">
        <f t="shared" si="529"/>
        <v>0</v>
      </c>
      <c r="BB604" s="113"/>
      <c r="BC604" s="113"/>
      <c r="BD604" s="113"/>
      <c r="BE604" s="113"/>
      <c r="BF604" s="113"/>
      <c r="BG604" s="113"/>
      <c r="BH604" s="113"/>
      <c r="BI604" s="113"/>
      <c r="BJ604" s="113"/>
      <c r="BK604" s="113"/>
      <c r="BL604" s="109">
        <f t="shared" si="530"/>
        <v>0</v>
      </c>
      <c r="BW604" s="109">
        <f t="shared" si="531"/>
        <v>0</v>
      </c>
      <c r="BZ604" s="109">
        <f t="shared" si="532"/>
        <v>0</v>
      </c>
      <c r="CA604" s="3"/>
      <c r="CB604" s="3"/>
      <c r="CC604" s="3"/>
      <c r="CD604" s="3"/>
      <c r="CE604" s="109">
        <f t="shared" si="533"/>
        <v>0</v>
      </c>
      <c r="CJ604" s="109">
        <f t="shared" si="534"/>
        <v>0</v>
      </c>
      <c r="CQ604" s="109">
        <f t="shared" si="535"/>
        <v>0</v>
      </c>
      <c r="CV604" s="109">
        <f t="shared" si="536"/>
        <v>0</v>
      </c>
      <c r="DA604" s="109">
        <f t="shared" si="537"/>
        <v>0</v>
      </c>
      <c r="DF604" s="109">
        <f t="shared" si="538"/>
        <v>0</v>
      </c>
      <c r="DK604" s="109">
        <f t="shared" si="539"/>
        <v>0</v>
      </c>
      <c r="DP604" s="109">
        <f t="shared" si="540"/>
        <v>0</v>
      </c>
      <c r="DU604" s="109">
        <f t="shared" si="541"/>
        <v>0</v>
      </c>
      <c r="DZ604" s="109">
        <f t="shared" si="542"/>
        <v>0</v>
      </c>
      <c r="EE604" s="109">
        <f t="shared" si="543"/>
        <v>0</v>
      </c>
      <c r="EF604" s="3"/>
      <c r="EG604" s="3"/>
      <c r="EH604" s="3"/>
      <c r="EI604" s="3"/>
      <c r="EJ604" s="109">
        <f t="shared" si="544"/>
        <v>0</v>
      </c>
      <c r="EK604" s="3">
        <f t="shared" si="545"/>
        <v>710</v>
      </c>
      <c r="EL604" t="str">
        <f>+VLOOKUP(A604,'[1]Listado jugadores VALORES'!$A:$D,4,FALSE)</f>
        <v>Defensa</v>
      </c>
      <c r="EM604">
        <f>+VLOOKUP(EK604,Clubes!$A:$O,15,FALSE)</f>
        <v>3</v>
      </c>
      <c r="EN604">
        <f>+VLOOKUP(EK604,Clubes!$A:$M,13,FALSE)</f>
        <v>2</v>
      </c>
      <c r="EO604">
        <f t="shared" si="546"/>
        <v>2</v>
      </c>
      <c r="EP604">
        <f t="shared" si="547"/>
        <v>2</v>
      </c>
      <c r="EQ604">
        <f t="shared" si="548"/>
        <v>0</v>
      </c>
      <c r="ER604">
        <f t="shared" si="549"/>
        <v>0</v>
      </c>
      <c r="ES604">
        <f t="shared" si="550"/>
        <v>0</v>
      </c>
      <c r="ET604">
        <f t="shared" si="551"/>
        <v>0</v>
      </c>
      <c r="EU604">
        <f t="shared" si="552"/>
        <v>0</v>
      </c>
      <c r="EV604">
        <f t="shared" si="553"/>
        <v>0</v>
      </c>
      <c r="EW604">
        <f t="shared" si="554"/>
        <v>-2</v>
      </c>
      <c r="EX604">
        <f t="shared" si="555"/>
        <v>0</v>
      </c>
      <c r="EY604">
        <f t="shared" si="556"/>
        <v>0</v>
      </c>
      <c r="EZ604">
        <f t="shared" si="557"/>
        <v>0</v>
      </c>
      <c r="FA604">
        <f t="shared" si="558"/>
        <v>0</v>
      </c>
      <c r="FB604">
        <f t="shared" si="559"/>
        <v>0</v>
      </c>
      <c r="FC604">
        <f t="shared" si="560"/>
        <v>2</v>
      </c>
    </row>
    <row r="605" spans="1:159">
      <c r="A605" s="145">
        <v>1975</v>
      </c>
      <c r="B605" t="s">
        <v>427</v>
      </c>
      <c r="C605" s="139">
        <v>7</v>
      </c>
      <c r="D605">
        <v>2</v>
      </c>
      <c r="E605" s="5">
        <v>10</v>
      </c>
      <c r="F605" s="5">
        <v>58</v>
      </c>
      <c r="G605" s="5">
        <v>1</v>
      </c>
      <c r="H605" s="5">
        <v>90</v>
      </c>
      <c r="K605" s="109">
        <f t="shared" si="524"/>
        <v>0</v>
      </c>
      <c r="M605" s="109">
        <f t="shared" si="525"/>
        <v>0</v>
      </c>
      <c r="N605" s="4">
        <f>45+35</f>
        <v>80</v>
      </c>
      <c r="X605" s="109">
        <f t="shared" si="526"/>
        <v>1</v>
      </c>
      <c r="Y605" s="3">
        <v>1</v>
      </c>
      <c r="AI605" s="109">
        <f t="shared" si="527"/>
        <v>1</v>
      </c>
      <c r="AJ605" s="3">
        <v>2</v>
      </c>
      <c r="AT605" s="109">
        <f t="shared" si="528"/>
        <v>1</v>
      </c>
      <c r="BA605" s="109">
        <f t="shared" si="529"/>
        <v>0</v>
      </c>
      <c r="BB605" s="113">
        <v>1</v>
      </c>
      <c r="BC605" s="113"/>
      <c r="BD605" s="113"/>
      <c r="BE605" s="113"/>
      <c r="BF605" s="113"/>
      <c r="BG605" s="113"/>
      <c r="BH605" s="113"/>
      <c r="BI605" s="113"/>
      <c r="BJ605" s="113"/>
      <c r="BK605" s="113"/>
      <c r="BL605" s="109">
        <f t="shared" si="530"/>
        <v>1</v>
      </c>
      <c r="BM605" s="3">
        <v>3</v>
      </c>
      <c r="BW605" s="109">
        <f t="shared" si="531"/>
        <v>1</v>
      </c>
      <c r="BZ605" s="109">
        <f t="shared" si="532"/>
        <v>0</v>
      </c>
      <c r="CA605" s="3"/>
      <c r="CB605" s="3"/>
      <c r="CC605" s="3"/>
      <c r="CD605" s="3"/>
      <c r="CE605" s="109">
        <f t="shared" si="533"/>
        <v>0</v>
      </c>
      <c r="CJ605" s="109">
        <f t="shared" si="534"/>
        <v>0</v>
      </c>
      <c r="CQ605" s="109">
        <f t="shared" si="535"/>
        <v>0</v>
      </c>
      <c r="CV605" s="109">
        <f t="shared" si="536"/>
        <v>0</v>
      </c>
      <c r="DA605" s="109">
        <f t="shared" si="537"/>
        <v>0</v>
      </c>
      <c r="DF605" s="109">
        <f t="shared" si="538"/>
        <v>0</v>
      </c>
      <c r="DK605" s="109">
        <f t="shared" si="539"/>
        <v>0</v>
      </c>
      <c r="DP605" s="109">
        <f t="shared" si="540"/>
        <v>0</v>
      </c>
      <c r="DU605" s="109">
        <f t="shared" si="541"/>
        <v>0</v>
      </c>
      <c r="DZ605" s="109">
        <f t="shared" si="542"/>
        <v>0</v>
      </c>
      <c r="EE605" s="109">
        <f t="shared" si="543"/>
        <v>0</v>
      </c>
      <c r="EF605" s="3"/>
      <c r="EG605" s="3"/>
      <c r="EH605" s="3"/>
      <c r="EI605" s="3"/>
      <c r="EJ605" s="109">
        <f t="shared" si="544"/>
        <v>0</v>
      </c>
      <c r="EK605" s="3">
        <f t="shared" si="545"/>
        <v>710</v>
      </c>
      <c r="EL605" t="str">
        <f>+VLOOKUP(A605,'[1]Listado jugadores VALORES'!$A:$D,4,FALSE)</f>
        <v>Delantero</v>
      </c>
      <c r="EM605">
        <f>+VLOOKUP(EK605,Clubes!$A:$O,15,FALSE)</f>
        <v>3</v>
      </c>
      <c r="EN605">
        <f>+VLOOKUP(EK605,Clubes!$A:$M,13,FALSE)</f>
        <v>2</v>
      </c>
      <c r="EO605">
        <f t="shared" si="546"/>
        <v>2</v>
      </c>
      <c r="EP605">
        <f t="shared" si="547"/>
        <v>2</v>
      </c>
      <c r="EQ605">
        <f t="shared" si="548"/>
        <v>0</v>
      </c>
      <c r="ER605">
        <f t="shared" si="549"/>
        <v>0</v>
      </c>
      <c r="ES605">
        <f t="shared" si="550"/>
        <v>4</v>
      </c>
      <c r="ET605">
        <f t="shared" si="551"/>
        <v>0</v>
      </c>
      <c r="EU605">
        <f t="shared" si="552"/>
        <v>0</v>
      </c>
      <c r="EV605">
        <f t="shared" si="553"/>
        <v>0</v>
      </c>
      <c r="EW605">
        <f t="shared" si="554"/>
        <v>0</v>
      </c>
      <c r="EX605">
        <f t="shared" si="555"/>
        <v>0</v>
      </c>
      <c r="EY605">
        <f t="shared" si="556"/>
        <v>0</v>
      </c>
      <c r="EZ605">
        <f t="shared" si="557"/>
        <v>0</v>
      </c>
      <c r="FA605">
        <f t="shared" si="558"/>
        <v>0</v>
      </c>
      <c r="FB605">
        <f t="shared" si="559"/>
        <v>0</v>
      </c>
      <c r="FC605">
        <f t="shared" si="560"/>
        <v>8</v>
      </c>
    </row>
    <row r="606" spans="1:159">
      <c r="A606" s="162">
        <v>1990</v>
      </c>
      <c r="B606" t="s">
        <v>630</v>
      </c>
      <c r="C606" s="139">
        <v>7</v>
      </c>
      <c r="D606">
        <v>2</v>
      </c>
      <c r="E606" s="5">
        <v>10</v>
      </c>
      <c r="F606" s="5">
        <v>58</v>
      </c>
      <c r="G606" s="5">
        <v>3</v>
      </c>
      <c r="K606" s="109">
        <f t="shared" si="524"/>
        <v>0</v>
      </c>
      <c r="M606" s="109">
        <f t="shared" si="525"/>
        <v>0</v>
      </c>
      <c r="X606" s="109">
        <f t="shared" si="526"/>
        <v>0</v>
      </c>
      <c r="AI606" s="109">
        <f t="shared" si="527"/>
        <v>0</v>
      </c>
      <c r="AT606" s="109">
        <f t="shared" si="528"/>
        <v>0</v>
      </c>
      <c r="BA606" s="109">
        <f t="shared" si="529"/>
        <v>0</v>
      </c>
      <c r="BB606" s="113"/>
      <c r="BC606" s="113"/>
      <c r="BD606" s="113"/>
      <c r="BE606" s="113"/>
      <c r="BF606" s="113"/>
      <c r="BG606" s="113"/>
      <c r="BH606" s="113"/>
      <c r="BI606" s="113"/>
      <c r="BJ606" s="113"/>
      <c r="BK606" s="113"/>
      <c r="BL606" s="109">
        <f t="shared" si="530"/>
        <v>0</v>
      </c>
      <c r="BW606" s="109">
        <f t="shared" si="531"/>
        <v>0</v>
      </c>
      <c r="BZ606" s="109">
        <f t="shared" si="532"/>
        <v>0</v>
      </c>
      <c r="CA606" s="3"/>
      <c r="CB606" s="3"/>
      <c r="CC606" s="3"/>
      <c r="CD606" s="3"/>
      <c r="CE606" s="109">
        <f t="shared" si="533"/>
        <v>0</v>
      </c>
      <c r="CJ606" s="109">
        <f t="shared" si="534"/>
        <v>0</v>
      </c>
      <c r="CQ606" s="109">
        <f t="shared" si="535"/>
        <v>0</v>
      </c>
      <c r="CV606" s="109">
        <f t="shared" si="536"/>
        <v>0</v>
      </c>
      <c r="DA606" s="109">
        <f t="shared" si="537"/>
        <v>0</v>
      </c>
      <c r="DF606" s="109">
        <f t="shared" si="538"/>
        <v>0</v>
      </c>
      <c r="DK606" s="109">
        <f t="shared" si="539"/>
        <v>0</v>
      </c>
      <c r="DP606" s="109">
        <f t="shared" si="540"/>
        <v>0</v>
      </c>
      <c r="DU606" s="109">
        <f t="shared" si="541"/>
        <v>0</v>
      </c>
      <c r="DZ606" s="109">
        <f t="shared" si="542"/>
        <v>0</v>
      </c>
      <c r="EE606" s="109">
        <f t="shared" si="543"/>
        <v>0</v>
      </c>
      <c r="EF606" s="3"/>
      <c r="EG606" s="3"/>
      <c r="EH606" s="3"/>
      <c r="EI606" s="3"/>
      <c r="EJ606" s="109">
        <f t="shared" si="544"/>
        <v>0</v>
      </c>
      <c r="EK606" s="3">
        <f t="shared" si="545"/>
        <v>710</v>
      </c>
      <c r="EL606" t="str">
        <f>+VLOOKUP(A606,'[1]Listado jugadores VALORES'!$A:$D,4,FALSE)</f>
        <v>Volante</v>
      </c>
      <c r="EM606">
        <f>+VLOOKUP(EK606,Clubes!$A:$O,15,FALSE)</f>
        <v>3</v>
      </c>
      <c r="EN606">
        <f>+VLOOKUP(EK606,Clubes!$A:$M,13,FALSE)</f>
        <v>2</v>
      </c>
      <c r="EO606">
        <f t="shared" si="546"/>
        <v>0</v>
      </c>
      <c r="EP606">
        <f t="shared" si="547"/>
        <v>0</v>
      </c>
      <c r="EQ606">
        <f t="shared" si="548"/>
        <v>0</v>
      </c>
      <c r="ER606">
        <f t="shared" si="549"/>
        <v>0</v>
      </c>
      <c r="ES606">
        <f t="shared" si="550"/>
        <v>0</v>
      </c>
      <c r="ET606">
        <f t="shared" si="551"/>
        <v>0</v>
      </c>
      <c r="EU606">
        <f t="shared" si="552"/>
        <v>0</v>
      </c>
      <c r="EV606">
        <f t="shared" si="553"/>
        <v>0</v>
      </c>
      <c r="EW606">
        <f t="shared" si="554"/>
        <v>0</v>
      </c>
      <c r="EX606">
        <f t="shared" si="555"/>
        <v>0</v>
      </c>
      <c r="EY606">
        <f t="shared" si="556"/>
        <v>0</v>
      </c>
      <c r="EZ606">
        <f t="shared" si="557"/>
        <v>0</v>
      </c>
      <c r="FA606">
        <f t="shared" si="558"/>
        <v>0</v>
      </c>
      <c r="FB606">
        <f t="shared" si="559"/>
        <v>0</v>
      </c>
      <c r="FC606">
        <f t="shared" si="560"/>
        <v>0</v>
      </c>
    </row>
    <row r="607" spans="1:159">
      <c r="A607" s="139">
        <v>772</v>
      </c>
      <c r="B607" s="139" t="s">
        <v>428</v>
      </c>
      <c r="C607" s="139">
        <v>7</v>
      </c>
      <c r="D607">
        <v>2</v>
      </c>
      <c r="E607" s="5">
        <v>10</v>
      </c>
      <c r="F607" s="5">
        <v>58</v>
      </c>
      <c r="G607" s="5">
        <v>1</v>
      </c>
      <c r="H607" s="5">
        <v>90</v>
      </c>
      <c r="K607" s="109">
        <f t="shared" si="524"/>
        <v>0</v>
      </c>
      <c r="M607" s="109">
        <f t="shared" si="525"/>
        <v>0</v>
      </c>
      <c r="X607" s="109">
        <f t="shared" si="526"/>
        <v>0</v>
      </c>
      <c r="AI607" s="109">
        <f t="shared" si="527"/>
        <v>0</v>
      </c>
      <c r="AT607" s="109">
        <f t="shared" si="528"/>
        <v>0</v>
      </c>
      <c r="BA607" s="109">
        <f t="shared" si="529"/>
        <v>0</v>
      </c>
      <c r="BB607" s="113"/>
      <c r="BC607" s="113"/>
      <c r="BD607" s="113"/>
      <c r="BE607" s="113"/>
      <c r="BF607" s="113"/>
      <c r="BG607" s="113"/>
      <c r="BH607" s="113"/>
      <c r="BI607" s="113"/>
      <c r="BJ607" s="113"/>
      <c r="BK607" s="113"/>
      <c r="BL607" s="109">
        <f t="shared" si="530"/>
        <v>0</v>
      </c>
      <c r="BW607" s="109">
        <f t="shared" si="531"/>
        <v>0</v>
      </c>
      <c r="BZ607" s="109">
        <f t="shared" si="532"/>
        <v>0</v>
      </c>
      <c r="CA607" s="3"/>
      <c r="CB607" s="3"/>
      <c r="CC607" s="3"/>
      <c r="CD607" s="3"/>
      <c r="CE607" s="109">
        <f t="shared" si="533"/>
        <v>0</v>
      </c>
      <c r="CJ607" s="109">
        <f t="shared" si="534"/>
        <v>0</v>
      </c>
      <c r="CQ607" s="109">
        <f t="shared" si="535"/>
        <v>0</v>
      </c>
      <c r="CV607" s="109">
        <f t="shared" si="536"/>
        <v>0</v>
      </c>
      <c r="DA607" s="109">
        <f t="shared" si="537"/>
        <v>0</v>
      </c>
      <c r="DF607" s="109">
        <f t="shared" si="538"/>
        <v>0</v>
      </c>
      <c r="DK607" s="109">
        <f t="shared" si="539"/>
        <v>0</v>
      </c>
      <c r="DP607" s="109">
        <f t="shared" si="540"/>
        <v>0</v>
      </c>
      <c r="DU607" s="109">
        <f t="shared" si="541"/>
        <v>0</v>
      </c>
      <c r="DZ607" s="109">
        <f t="shared" si="542"/>
        <v>0</v>
      </c>
      <c r="EE607" s="109">
        <f t="shared" si="543"/>
        <v>0</v>
      </c>
      <c r="EF607" s="3"/>
      <c r="EG607" s="3"/>
      <c r="EH607" s="3"/>
      <c r="EI607" s="3"/>
      <c r="EJ607" s="109">
        <f t="shared" si="544"/>
        <v>0</v>
      </c>
      <c r="EK607" s="3">
        <f t="shared" si="545"/>
        <v>710</v>
      </c>
      <c r="EL607" t="str">
        <f>+VLOOKUP(A607,'[1]Listado jugadores VALORES'!$A:$D,4,FALSE)</f>
        <v>Defensa</v>
      </c>
      <c r="EM607">
        <f>+VLOOKUP(EK607,Clubes!$A:$O,15,FALSE)</f>
        <v>3</v>
      </c>
      <c r="EN607">
        <f>+VLOOKUP(EK607,Clubes!$A:$M,13,FALSE)</f>
        <v>2</v>
      </c>
      <c r="EO607">
        <f t="shared" si="546"/>
        <v>2</v>
      </c>
      <c r="EP607">
        <f t="shared" si="547"/>
        <v>2</v>
      </c>
      <c r="EQ607">
        <f t="shared" si="548"/>
        <v>0</v>
      </c>
      <c r="ER607">
        <f t="shared" si="549"/>
        <v>0</v>
      </c>
      <c r="ES607">
        <f t="shared" si="550"/>
        <v>0</v>
      </c>
      <c r="ET607">
        <f t="shared" si="551"/>
        <v>0</v>
      </c>
      <c r="EU607">
        <f t="shared" si="552"/>
        <v>0</v>
      </c>
      <c r="EV607">
        <f t="shared" si="553"/>
        <v>0</v>
      </c>
      <c r="EW607">
        <f t="shared" si="554"/>
        <v>-2</v>
      </c>
      <c r="EX607">
        <f t="shared" si="555"/>
        <v>0</v>
      </c>
      <c r="EY607">
        <f t="shared" si="556"/>
        <v>0</v>
      </c>
      <c r="EZ607">
        <f t="shared" si="557"/>
        <v>0</v>
      </c>
      <c r="FA607">
        <f t="shared" si="558"/>
        <v>0</v>
      </c>
      <c r="FB607">
        <f t="shared" si="559"/>
        <v>0</v>
      </c>
      <c r="FC607">
        <f t="shared" si="560"/>
        <v>2</v>
      </c>
    </row>
    <row r="608" spans="1:159">
      <c r="A608" s="139">
        <v>415</v>
      </c>
      <c r="B608" s="139" t="s">
        <v>429</v>
      </c>
      <c r="C608" s="139">
        <v>7</v>
      </c>
      <c r="D608">
        <v>2</v>
      </c>
      <c r="E608" s="5">
        <v>10</v>
      </c>
      <c r="F608" s="5">
        <v>58</v>
      </c>
      <c r="G608" s="5">
        <v>3</v>
      </c>
      <c r="K608" s="109">
        <f t="shared" si="524"/>
        <v>0</v>
      </c>
      <c r="M608" s="109">
        <f t="shared" si="525"/>
        <v>0</v>
      </c>
      <c r="X608" s="109">
        <f t="shared" si="526"/>
        <v>0</v>
      </c>
      <c r="AI608" s="109">
        <f t="shared" si="527"/>
        <v>0</v>
      </c>
      <c r="AT608" s="109">
        <f t="shared" si="528"/>
        <v>0</v>
      </c>
      <c r="BA608" s="109">
        <f t="shared" si="529"/>
        <v>0</v>
      </c>
      <c r="BB608" s="113"/>
      <c r="BC608" s="113"/>
      <c r="BD608" s="113"/>
      <c r="BE608" s="113"/>
      <c r="BF608" s="113"/>
      <c r="BG608" s="113"/>
      <c r="BH608" s="113"/>
      <c r="BI608" s="113"/>
      <c r="BJ608" s="113"/>
      <c r="BK608" s="113"/>
      <c r="BL608" s="109">
        <f t="shared" si="530"/>
        <v>0</v>
      </c>
      <c r="BW608" s="109">
        <f t="shared" si="531"/>
        <v>0</v>
      </c>
      <c r="BZ608" s="109">
        <f t="shared" si="532"/>
        <v>0</v>
      </c>
      <c r="CA608" s="3"/>
      <c r="CB608" s="3"/>
      <c r="CC608" s="3"/>
      <c r="CD608" s="3"/>
      <c r="CE608" s="109">
        <f t="shared" si="533"/>
        <v>0</v>
      </c>
      <c r="CJ608" s="109">
        <f t="shared" si="534"/>
        <v>0</v>
      </c>
      <c r="CQ608" s="109">
        <f t="shared" si="535"/>
        <v>0</v>
      </c>
      <c r="CV608" s="109">
        <f t="shared" si="536"/>
        <v>0</v>
      </c>
      <c r="DA608" s="109">
        <f t="shared" si="537"/>
        <v>0</v>
      </c>
      <c r="DF608" s="109">
        <f t="shared" si="538"/>
        <v>0</v>
      </c>
      <c r="DK608" s="109">
        <f t="shared" si="539"/>
        <v>0</v>
      </c>
      <c r="DP608" s="109">
        <f t="shared" si="540"/>
        <v>0</v>
      </c>
      <c r="DU608" s="109">
        <f t="shared" si="541"/>
        <v>0</v>
      </c>
      <c r="DZ608" s="109">
        <f t="shared" si="542"/>
        <v>0</v>
      </c>
      <c r="EE608" s="109">
        <f t="shared" si="543"/>
        <v>0</v>
      </c>
      <c r="EF608" s="3"/>
      <c r="EG608" s="3"/>
      <c r="EH608" s="3"/>
      <c r="EI608" s="3"/>
      <c r="EJ608" s="109">
        <f t="shared" si="544"/>
        <v>0</v>
      </c>
      <c r="EK608" s="3">
        <f t="shared" si="545"/>
        <v>710</v>
      </c>
      <c r="EL608" t="str">
        <f>+VLOOKUP(A608,'[1]Listado jugadores VALORES'!$A:$D,4,FALSE)</f>
        <v>Delantero</v>
      </c>
      <c r="EM608">
        <f>+VLOOKUP(EK608,Clubes!$A:$O,15,FALSE)</f>
        <v>3</v>
      </c>
      <c r="EN608">
        <f>+VLOOKUP(EK608,Clubes!$A:$M,13,FALSE)</f>
        <v>2</v>
      </c>
      <c r="EO608">
        <f t="shared" si="546"/>
        <v>0</v>
      </c>
      <c r="EP608">
        <f t="shared" si="547"/>
        <v>0</v>
      </c>
      <c r="EQ608">
        <f t="shared" si="548"/>
        <v>0</v>
      </c>
      <c r="ER608">
        <f t="shared" si="549"/>
        <v>0</v>
      </c>
      <c r="ES608">
        <f t="shared" si="550"/>
        <v>0</v>
      </c>
      <c r="ET608">
        <f t="shared" si="551"/>
        <v>0</v>
      </c>
      <c r="EU608">
        <f t="shared" si="552"/>
        <v>0</v>
      </c>
      <c r="EV608">
        <f t="shared" si="553"/>
        <v>0</v>
      </c>
      <c r="EW608">
        <f t="shared" si="554"/>
        <v>0</v>
      </c>
      <c r="EX608">
        <f t="shared" si="555"/>
        <v>0</v>
      </c>
      <c r="EY608">
        <f t="shared" si="556"/>
        <v>0</v>
      </c>
      <c r="EZ608">
        <f t="shared" si="557"/>
        <v>0</v>
      </c>
      <c r="FA608">
        <f t="shared" si="558"/>
        <v>0</v>
      </c>
      <c r="FB608">
        <f t="shared" si="559"/>
        <v>0</v>
      </c>
      <c r="FC608">
        <f t="shared" si="560"/>
        <v>0</v>
      </c>
    </row>
    <row r="609" spans="1:159">
      <c r="A609" s="139">
        <v>426</v>
      </c>
      <c r="B609" s="139" t="s">
        <v>430</v>
      </c>
      <c r="C609" s="139">
        <v>7</v>
      </c>
      <c r="D609">
        <v>2</v>
      </c>
      <c r="E609" s="5">
        <v>10</v>
      </c>
      <c r="F609" s="5">
        <v>58</v>
      </c>
      <c r="G609" s="5">
        <v>3</v>
      </c>
      <c r="K609" s="109">
        <f t="shared" si="524"/>
        <v>0</v>
      </c>
      <c r="M609" s="109">
        <f t="shared" si="525"/>
        <v>0</v>
      </c>
      <c r="X609" s="109">
        <f t="shared" si="526"/>
        <v>0</v>
      </c>
      <c r="AI609" s="109">
        <f t="shared" si="527"/>
        <v>0</v>
      </c>
      <c r="AT609" s="109">
        <f t="shared" si="528"/>
        <v>0</v>
      </c>
      <c r="BA609" s="109">
        <f t="shared" si="529"/>
        <v>0</v>
      </c>
      <c r="BB609" s="113"/>
      <c r="BC609" s="113"/>
      <c r="BD609" s="113"/>
      <c r="BE609" s="113"/>
      <c r="BF609" s="113"/>
      <c r="BG609" s="113"/>
      <c r="BH609" s="113"/>
      <c r="BI609" s="113"/>
      <c r="BJ609" s="113"/>
      <c r="BK609" s="113"/>
      <c r="BL609" s="109">
        <f t="shared" si="530"/>
        <v>0</v>
      </c>
      <c r="BW609" s="109">
        <f t="shared" si="531"/>
        <v>0</v>
      </c>
      <c r="BZ609" s="109">
        <f t="shared" si="532"/>
        <v>0</v>
      </c>
      <c r="CA609" s="3"/>
      <c r="CB609" s="3"/>
      <c r="CC609" s="3"/>
      <c r="CD609" s="3"/>
      <c r="CE609" s="109">
        <f t="shared" si="533"/>
        <v>0</v>
      </c>
      <c r="CJ609" s="109">
        <f t="shared" si="534"/>
        <v>0</v>
      </c>
      <c r="CQ609" s="109">
        <f t="shared" si="535"/>
        <v>0</v>
      </c>
      <c r="CV609" s="109">
        <f t="shared" si="536"/>
        <v>0</v>
      </c>
      <c r="DA609" s="109">
        <f t="shared" si="537"/>
        <v>0</v>
      </c>
      <c r="DF609" s="109">
        <f t="shared" si="538"/>
        <v>0</v>
      </c>
      <c r="DK609" s="109">
        <f t="shared" si="539"/>
        <v>0</v>
      </c>
      <c r="DP609" s="109">
        <f t="shared" si="540"/>
        <v>0</v>
      </c>
      <c r="DU609" s="109">
        <f t="shared" si="541"/>
        <v>0</v>
      </c>
      <c r="DZ609" s="109">
        <f t="shared" si="542"/>
        <v>0</v>
      </c>
      <c r="EE609" s="109">
        <f t="shared" si="543"/>
        <v>0</v>
      </c>
      <c r="EF609" s="3"/>
      <c r="EG609" s="3"/>
      <c r="EH609" s="3"/>
      <c r="EI609" s="3"/>
      <c r="EJ609" s="109">
        <f t="shared" si="544"/>
        <v>0</v>
      </c>
      <c r="EK609" s="3">
        <f t="shared" si="545"/>
        <v>710</v>
      </c>
      <c r="EL609" t="str">
        <f>+VLOOKUP(A609,'[1]Listado jugadores VALORES'!$A:$D,4,FALSE)</f>
        <v>Volante</v>
      </c>
      <c r="EM609">
        <f>+VLOOKUP(EK609,Clubes!$A:$O,15,FALSE)</f>
        <v>3</v>
      </c>
      <c r="EN609">
        <f>+VLOOKUP(EK609,Clubes!$A:$M,13,FALSE)</f>
        <v>2</v>
      </c>
      <c r="EO609">
        <f t="shared" si="546"/>
        <v>0</v>
      </c>
      <c r="EP609">
        <f t="shared" si="547"/>
        <v>0</v>
      </c>
      <c r="EQ609">
        <f t="shared" si="548"/>
        <v>0</v>
      </c>
      <c r="ER609">
        <f t="shared" si="549"/>
        <v>0</v>
      </c>
      <c r="ES609">
        <f t="shared" si="550"/>
        <v>0</v>
      </c>
      <c r="ET609">
        <f t="shared" si="551"/>
        <v>0</v>
      </c>
      <c r="EU609">
        <f t="shared" si="552"/>
        <v>0</v>
      </c>
      <c r="EV609">
        <f t="shared" si="553"/>
        <v>0</v>
      </c>
      <c r="EW609">
        <f t="shared" si="554"/>
        <v>0</v>
      </c>
      <c r="EX609">
        <f t="shared" si="555"/>
        <v>0</v>
      </c>
      <c r="EY609">
        <f t="shared" si="556"/>
        <v>0</v>
      </c>
      <c r="EZ609">
        <f t="shared" si="557"/>
        <v>0</v>
      </c>
      <c r="FA609">
        <f t="shared" si="558"/>
        <v>0</v>
      </c>
      <c r="FB609">
        <f t="shared" si="559"/>
        <v>0</v>
      </c>
      <c r="FC609">
        <f t="shared" si="560"/>
        <v>0</v>
      </c>
    </row>
    <row r="610" spans="1:159">
      <c r="A610" s="139">
        <v>433</v>
      </c>
      <c r="B610" s="139" t="s">
        <v>431</v>
      </c>
      <c r="C610" s="139">
        <v>7</v>
      </c>
      <c r="D610">
        <v>2</v>
      </c>
      <c r="E610" s="5">
        <v>10</v>
      </c>
      <c r="F610" s="5">
        <v>58</v>
      </c>
      <c r="G610" s="5">
        <v>2</v>
      </c>
      <c r="H610" s="5">
        <f>90-69</f>
        <v>21</v>
      </c>
      <c r="K610" s="109">
        <f t="shared" si="524"/>
        <v>0</v>
      </c>
      <c r="M610" s="109">
        <f t="shared" si="525"/>
        <v>0</v>
      </c>
      <c r="X610" s="109">
        <f t="shared" si="526"/>
        <v>0</v>
      </c>
      <c r="AI610" s="109">
        <f t="shared" si="527"/>
        <v>0</v>
      </c>
      <c r="AT610" s="109">
        <f t="shared" si="528"/>
        <v>0</v>
      </c>
      <c r="BA610" s="109">
        <f t="shared" si="529"/>
        <v>0</v>
      </c>
      <c r="BB610" s="113"/>
      <c r="BC610" s="113"/>
      <c r="BD610" s="113"/>
      <c r="BE610" s="113"/>
      <c r="BF610" s="113"/>
      <c r="BG610" s="113"/>
      <c r="BH610" s="113"/>
      <c r="BI610" s="113"/>
      <c r="BJ610" s="113"/>
      <c r="BK610" s="113"/>
      <c r="BL610" s="109">
        <f t="shared" si="530"/>
        <v>0</v>
      </c>
      <c r="BW610" s="109">
        <f t="shared" si="531"/>
        <v>0</v>
      </c>
      <c r="BZ610" s="109">
        <f t="shared" si="532"/>
        <v>0</v>
      </c>
      <c r="CA610" s="3"/>
      <c r="CB610" s="3"/>
      <c r="CC610" s="3"/>
      <c r="CD610" s="3"/>
      <c r="CE610" s="109">
        <f t="shared" si="533"/>
        <v>0</v>
      </c>
      <c r="CJ610" s="109">
        <f t="shared" si="534"/>
        <v>0</v>
      </c>
      <c r="CQ610" s="109">
        <f t="shared" si="535"/>
        <v>0</v>
      </c>
      <c r="CV610" s="109">
        <f t="shared" si="536"/>
        <v>0</v>
      </c>
      <c r="DA610" s="109">
        <f t="shared" si="537"/>
        <v>0</v>
      </c>
      <c r="DF610" s="109">
        <f t="shared" si="538"/>
        <v>0</v>
      </c>
      <c r="DK610" s="109">
        <f t="shared" si="539"/>
        <v>0</v>
      </c>
      <c r="DP610" s="109">
        <f t="shared" si="540"/>
        <v>0</v>
      </c>
      <c r="DU610" s="109">
        <f t="shared" si="541"/>
        <v>0</v>
      </c>
      <c r="DZ610" s="109">
        <f t="shared" si="542"/>
        <v>0</v>
      </c>
      <c r="EE610" s="109">
        <f t="shared" si="543"/>
        <v>0</v>
      </c>
      <c r="EF610" s="3"/>
      <c r="EG610" s="3"/>
      <c r="EH610" s="3"/>
      <c r="EI610" s="3"/>
      <c r="EJ610" s="109">
        <f t="shared" si="544"/>
        <v>0</v>
      </c>
      <c r="EK610" s="3">
        <f t="shared" si="545"/>
        <v>710</v>
      </c>
      <c r="EL610" t="str">
        <f>+VLOOKUP(A610,'[1]Listado jugadores VALORES'!$A:$D,4,FALSE)</f>
        <v>Delantero</v>
      </c>
      <c r="EM610">
        <f>+VLOOKUP(EK610,Clubes!$A:$O,15,FALSE)</f>
        <v>3</v>
      </c>
      <c r="EN610">
        <f>+VLOOKUP(EK610,Clubes!$A:$M,13,FALSE)</f>
        <v>2</v>
      </c>
      <c r="EO610">
        <f t="shared" si="546"/>
        <v>1</v>
      </c>
      <c r="EP610">
        <f t="shared" si="547"/>
        <v>1</v>
      </c>
      <c r="EQ610">
        <f t="shared" si="548"/>
        <v>0</v>
      </c>
      <c r="ER610">
        <f t="shared" si="549"/>
        <v>0</v>
      </c>
      <c r="ES610">
        <f t="shared" si="550"/>
        <v>0</v>
      </c>
      <c r="ET610">
        <f t="shared" si="551"/>
        <v>0</v>
      </c>
      <c r="EU610">
        <f t="shared" si="552"/>
        <v>0</v>
      </c>
      <c r="EV610">
        <f t="shared" si="553"/>
        <v>0</v>
      </c>
      <c r="EW610">
        <f t="shared" si="554"/>
        <v>0</v>
      </c>
      <c r="EX610">
        <f t="shared" si="555"/>
        <v>0</v>
      </c>
      <c r="EY610">
        <f t="shared" si="556"/>
        <v>0</v>
      </c>
      <c r="EZ610">
        <f t="shared" si="557"/>
        <v>0</v>
      </c>
      <c r="FA610">
        <f t="shared" si="558"/>
        <v>0</v>
      </c>
      <c r="FB610">
        <f t="shared" si="559"/>
        <v>0</v>
      </c>
      <c r="FC610">
        <f t="shared" si="560"/>
        <v>2</v>
      </c>
    </row>
    <row r="611" spans="1:159">
      <c r="A611" s="139">
        <v>847</v>
      </c>
      <c r="B611" s="139" t="s">
        <v>432</v>
      </c>
      <c r="C611" s="139">
        <v>7</v>
      </c>
      <c r="D611">
        <v>2</v>
      </c>
      <c r="E611" s="5">
        <v>10</v>
      </c>
      <c r="F611" s="5">
        <v>58</v>
      </c>
      <c r="G611" s="5">
        <v>2</v>
      </c>
      <c r="H611" s="5">
        <f>90-55</f>
        <v>35</v>
      </c>
      <c r="I611" s="4">
        <f>45+23</f>
        <v>68</v>
      </c>
      <c r="K611" s="109">
        <f t="shared" si="524"/>
        <v>1</v>
      </c>
      <c r="M611" s="109">
        <f t="shared" si="525"/>
        <v>0</v>
      </c>
      <c r="N611" s="4">
        <v>66</v>
      </c>
      <c r="O611" s="4">
        <v>90</v>
      </c>
      <c r="X611" s="109">
        <f t="shared" si="526"/>
        <v>2</v>
      </c>
      <c r="Y611" s="3">
        <v>1</v>
      </c>
      <c r="Z611" s="3">
        <v>1</v>
      </c>
      <c r="AI611" s="109">
        <f t="shared" si="527"/>
        <v>2</v>
      </c>
      <c r="AJ611" s="3">
        <v>2</v>
      </c>
      <c r="AK611" s="3">
        <v>2</v>
      </c>
      <c r="AT611" s="109">
        <f t="shared" si="528"/>
        <v>2</v>
      </c>
      <c r="BA611" s="109">
        <f t="shared" si="529"/>
        <v>0</v>
      </c>
      <c r="BB611" s="113">
        <v>1</v>
      </c>
      <c r="BC611" s="113">
        <v>0</v>
      </c>
      <c r="BD611" s="113"/>
      <c r="BE611" s="113"/>
      <c r="BF611" s="113"/>
      <c r="BG611" s="113"/>
      <c r="BH611" s="113"/>
      <c r="BI611" s="113"/>
      <c r="BJ611" s="113"/>
      <c r="BK611" s="113"/>
      <c r="BL611" s="109">
        <f t="shared" si="530"/>
        <v>1</v>
      </c>
      <c r="BM611" s="3">
        <v>1</v>
      </c>
      <c r="BW611" s="109">
        <f t="shared" si="531"/>
        <v>1</v>
      </c>
      <c r="BZ611" s="109">
        <f t="shared" si="532"/>
        <v>0</v>
      </c>
      <c r="CA611" s="3"/>
      <c r="CB611" s="3"/>
      <c r="CC611" s="3"/>
      <c r="CD611" s="3"/>
      <c r="CE611" s="109">
        <f t="shared" si="533"/>
        <v>0</v>
      </c>
      <c r="CJ611" s="109">
        <f t="shared" si="534"/>
        <v>0</v>
      </c>
      <c r="CM611" s="4">
        <f>45+20</f>
        <v>65</v>
      </c>
      <c r="CQ611" s="109">
        <f t="shared" si="535"/>
        <v>1</v>
      </c>
      <c r="CR611" s="4">
        <v>1</v>
      </c>
      <c r="CV611" s="109">
        <f t="shared" si="536"/>
        <v>1</v>
      </c>
      <c r="CW611" s="4">
        <v>90</v>
      </c>
      <c r="DA611" s="109">
        <f t="shared" si="537"/>
        <v>1</v>
      </c>
      <c r="DB611" s="3">
        <v>2</v>
      </c>
      <c r="DF611" s="109">
        <f t="shared" si="538"/>
        <v>1</v>
      </c>
      <c r="DK611" s="109">
        <f t="shared" si="539"/>
        <v>0</v>
      </c>
      <c r="DP611" s="109">
        <f t="shared" si="540"/>
        <v>0</v>
      </c>
      <c r="DQ611" s="4">
        <v>90</v>
      </c>
      <c r="DU611" s="109">
        <f t="shared" si="541"/>
        <v>1</v>
      </c>
      <c r="DV611" s="3">
        <v>2</v>
      </c>
      <c r="DZ611" s="109">
        <f t="shared" si="542"/>
        <v>1</v>
      </c>
      <c r="EE611" s="109">
        <f t="shared" si="543"/>
        <v>0</v>
      </c>
      <c r="EF611" s="3"/>
      <c r="EG611" s="3"/>
      <c r="EH611" s="3"/>
      <c r="EI611" s="3"/>
      <c r="EJ611" s="109">
        <f t="shared" si="544"/>
        <v>0</v>
      </c>
      <c r="EK611" s="3">
        <f t="shared" si="545"/>
        <v>710</v>
      </c>
      <c r="EL611" t="str">
        <f>+VLOOKUP(A611,'[1]Listado jugadores VALORES'!$A:$D,4,FALSE)</f>
        <v>Delantero</v>
      </c>
      <c r="EM611">
        <f>+VLOOKUP(EK611,Clubes!$A:$O,15,FALSE)</f>
        <v>3</v>
      </c>
      <c r="EN611">
        <f>+VLOOKUP(EK611,Clubes!$A:$M,13,FALSE)</f>
        <v>2</v>
      </c>
      <c r="EO611">
        <f t="shared" si="546"/>
        <v>1</v>
      </c>
      <c r="EP611">
        <f t="shared" si="547"/>
        <v>1</v>
      </c>
      <c r="EQ611">
        <f t="shared" si="548"/>
        <v>-1</v>
      </c>
      <c r="ER611">
        <f t="shared" si="549"/>
        <v>0</v>
      </c>
      <c r="ES611">
        <f t="shared" si="550"/>
        <v>7</v>
      </c>
      <c r="ET611">
        <f t="shared" si="551"/>
        <v>0</v>
      </c>
      <c r="EU611">
        <f t="shared" si="552"/>
        <v>0</v>
      </c>
      <c r="EV611">
        <f t="shared" si="553"/>
        <v>0</v>
      </c>
      <c r="EW611">
        <f t="shared" si="554"/>
        <v>0</v>
      </c>
      <c r="EX611">
        <f t="shared" si="555"/>
        <v>-2</v>
      </c>
      <c r="EY611">
        <f t="shared" si="556"/>
        <v>0</v>
      </c>
      <c r="EZ611">
        <f t="shared" si="557"/>
        <v>0</v>
      </c>
      <c r="FA611">
        <f t="shared" si="558"/>
        <v>0</v>
      </c>
      <c r="FB611">
        <f t="shared" si="559"/>
        <v>0</v>
      </c>
      <c r="FC611">
        <f t="shared" si="560"/>
        <v>6</v>
      </c>
    </row>
    <row r="612" spans="1:159">
      <c r="A612" s="139">
        <v>1023</v>
      </c>
      <c r="B612" s="141" t="s">
        <v>433</v>
      </c>
      <c r="C612" s="139">
        <v>7</v>
      </c>
      <c r="D612">
        <v>2</v>
      </c>
      <c r="E612" s="5">
        <v>10</v>
      </c>
      <c r="F612" s="5">
        <v>58</v>
      </c>
      <c r="G612" s="5">
        <v>2</v>
      </c>
      <c r="K612" s="109">
        <f t="shared" si="524"/>
        <v>0</v>
      </c>
      <c r="M612" s="109">
        <f t="shared" si="525"/>
        <v>0</v>
      </c>
      <c r="X612" s="109">
        <f t="shared" si="526"/>
        <v>0</v>
      </c>
      <c r="AI612" s="109">
        <f t="shared" si="527"/>
        <v>0</v>
      </c>
      <c r="AT612" s="109">
        <f t="shared" si="528"/>
        <v>0</v>
      </c>
      <c r="BA612" s="109">
        <f t="shared" si="529"/>
        <v>0</v>
      </c>
      <c r="BB612" s="113"/>
      <c r="BC612" s="113"/>
      <c r="BD612" s="113"/>
      <c r="BE612" s="113"/>
      <c r="BF612" s="113"/>
      <c r="BG612" s="113"/>
      <c r="BH612" s="113"/>
      <c r="BI612" s="113"/>
      <c r="BJ612" s="113"/>
      <c r="BK612" s="113"/>
      <c r="BL612" s="109">
        <f t="shared" si="530"/>
        <v>0</v>
      </c>
      <c r="BW612" s="109">
        <f t="shared" si="531"/>
        <v>0</v>
      </c>
      <c r="BZ612" s="109">
        <f t="shared" si="532"/>
        <v>0</v>
      </c>
      <c r="CA612" s="3"/>
      <c r="CB612" s="3"/>
      <c r="CC612" s="3"/>
      <c r="CD612" s="3"/>
      <c r="CE612" s="109">
        <f t="shared" si="533"/>
        <v>0</v>
      </c>
      <c r="CJ612" s="109">
        <f t="shared" si="534"/>
        <v>0</v>
      </c>
      <c r="CQ612" s="109">
        <f t="shared" si="535"/>
        <v>0</v>
      </c>
      <c r="CV612" s="109">
        <f t="shared" si="536"/>
        <v>0</v>
      </c>
      <c r="DA612" s="109">
        <f t="shared" si="537"/>
        <v>0</v>
      </c>
      <c r="DF612" s="109">
        <f t="shared" si="538"/>
        <v>0</v>
      </c>
      <c r="DK612" s="109">
        <f t="shared" si="539"/>
        <v>0</v>
      </c>
      <c r="DP612" s="109">
        <f t="shared" si="540"/>
        <v>0</v>
      </c>
      <c r="DU612" s="109">
        <f t="shared" si="541"/>
        <v>0</v>
      </c>
      <c r="DZ612" s="109">
        <f t="shared" si="542"/>
        <v>0</v>
      </c>
      <c r="EE612" s="109">
        <f t="shared" si="543"/>
        <v>0</v>
      </c>
      <c r="EF612" s="3"/>
      <c r="EG612" s="3"/>
      <c r="EH612" s="3"/>
      <c r="EI612" s="3"/>
      <c r="EJ612" s="109">
        <f t="shared" si="544"/>
        <v>0</v>
      </c>
      <c r="EK612" s="3">
        <f t="shared" si="545"/>
        <v>710</v>
      </c>
      <c r="EL612" t="str">
        <f>+VLOOKUP(A612,'[1]Listado jugadores VALORES'!$A:$D,4,FALSE)</f>
        <v>Portero</v>
      </c>
      <c r="EM612">
        <f>+VLOOKUP(EK612,Clubes!$A:$O,15,FALSE)</f>
        <v>3</v>
      </c>
      <c r="EN612">
        <f>+VLOOKUP(EK612,Clubes!$A:$M,13,FALSE)</f>
        <v>2</v>
      </c>
      <c r="EO612">
        <f t="shared" si="546"/>
        <v>1</v>
      </c>
      <c r="EP612">
        <f t="shared" si="547"/>
        <v>0</v>
      </c>
      <c r="EQ612">
        <f t="shared" si="548"/>
        <v>0</v>
      </c>
      <c r="ER612">
        <f t="shared" si="549"/>
        <v>0</v>
      </c>
      <c r="ES612">
        <f t="shared" si="550"/>
        <v>0</v>
      </c>
      <c r="ET612">
        <f t="shared" si="551"/>
        <v>0</v>
      </c>
      <c r="EU612">
        <f t="shared" si="552"/>
        <v>0</v>
      </c>
      <c r="EV612">
        <f t="shared" si="553"/>
        <v>0</v>
      </c>
      <c r="EW612">
        <f t="shared" si="554"/>
        <v>0</v>
      </c>
      <c r="EX612">
        <f t="shared" si="555"/>
        <v>0</v>
      </c>
      <c r="EY612">
        <f t="shared" si="556"/>
        <v>0</v>
      </c>
      <c r="EZ612">
        <f t="shared" si="557"/>
        <v>0</v>
      </c>
      <c r="FA612">
        <f t="shared" si="558"/>
        <v>0</v>
      </c>
      <c r="FB612">
        <f t="shared" si="559"/>
        <v>0</v>
      </c>
      <c r="FC612">
        <f t="shared" si="560"/>
        <v>1</v>
      </c>
    </row>
    <row r="613" spans="1:159">
      <c r="A613" s="145">
        <v>785</v>
      </c>
      <c r="B613" t="s">
        <v>434</v>
      </c>
      <c r="C613" s="139">
        <v>7</v>
      </c>
      <c r="D613">
        <v>2</v>
      </c>
      <c r="E613" s="5">
        <v>10</v>
      </c>
      <c r="F613" s="5">
        <v>58</v>
      </c>
      <c r="G613" s="5">
        <v>1</v>
      </c>
      <c r="H613" s="5">
        <v>90</v>
      </c>
      <c r="K613" s="109">
        <f t="shared" si="524"/>
        <v>0</v>
      </c>
      <c r="M613" s="109">
        <f t="shared" si="525"/>
        <v>0</v>
      </c>
      <c r="X613" s="109">
        <f t="shared" si="526"/>
        <v>0</v>
      </c>
      <c r="AI613" s="109">
        <f t="shared" si="527"/>
        <v>0</v>
      </c>
      <c r="AT613" s="109">
        <f t="shared" si="528"/>
        <v>0</v>
      </c>
      <c r="BA613" s="109">
        <f t="shared" si="529"/>
        <v>0</v>
      </c>
      <c r="BB613" s="113"/>
      <c r="BC613" s="113"/>
      <c r="BD613" s="113"/>
      <c r="BE613" s="113"/>
      <c r="BF613" s="113"/>
      <c r="BG613" s="113"/>
      <c r="BH613" s="113"/>
      <c r="BI613" s="113"/>
      <c r="BJ613" s="113"/>
      <c r="BK613" s="113"/>
      <c r="BL613" s="109">
        <f t="shared" si="530"/>
        <v>0</v>
      </c>
      <c r="BW613" s="109">
        <f t="shared" si="531"/>
        <v>0</v>
      </c>
      <c r="BZ613" s="109">
        <f t="shared" si="532"/>
        <v>0</v>
      </c>
      <c r="CA613" s="3"/>
      <c r="CB613" s="3"/>
      <c r="CC613" s="3"/>
      <c r="CD613" s="3"/>
      <c r="CE613" s="109">
        <f t="shared" si="533"/>
        <v>0</v>
      </c>
      <c r="CJ613" s="109">
        <f t="shared" si="534"/>
        <v>0</v>
      </c>
      <c r="CQ613" s="109">
        <f t="shared" si="535"/>
        <v>0</v>
      </c>
      <c r="CV613" s="109">
        <f t="shared" si="536"/>
        <v>0</v>
      </c>
      <c r="DA613" s="109">
        <f t="shared" si="537"/>
        <v>0</v>
      </c>
      <c r="DF613" s="109">
        <f t="shared" si="538"/>
        <v>0</v>
      </c>
      <c r="DG613" s="4">
        <v>46</v>
      </c>
      <c r="DH613" s="4">
        <f>45+2</f>
        <v>47</v>
      </c>
      <c r="DK613" s="109">
        <f t="shared" si="539"/>
        <v>2</v>
      </c>
      <c r="DL613" s="4">
        <v>3</v>
      </c>
      <c r="DM613" s="4">
        <v>1</v>
      </c>
      <c r="DP613" s="109">
        <f t="shared" si="540"/>
        <v>2</v>
      </c>
      <c r="DU613" s="109">
        <f t="shared" si="541"/>
        <v>0</v>
      </c>
      <c r="DZ613" s="109">
        <f t="shared" si="542"/>
        <v>0</v>
      </c>
      <c r="EE613" s="109">
        <f t="shared" si="543"/>
        <v>0</v>
      </c>
      <c r="EF613" s="3"/>
      <c r="EG613" s="3"/>
      <c r="EH613" s="3"/>
      <c r="EI613" s="3"/>
      <c r="EJ613" s="109">
        <f t="shared" si="544"/>
        <v>0</v>
      </c>
      <c r="EK613" s="3">
        <f t="shared" si="545"/>
        <v>710</v>
      </c>
      <c r="EL613" t="str">
        <f>+VLOOKUP(A613,'[1]Listado jugadores VALORES'!$A:$D,4,FALSE)</f>
        <v>Defensa</v>
      </c>
      <c r="EM613">
        <f>+VLOOKUP(EK613,Clubes!$A:$O,15,FALSE)</f>
        <v>3</v>
      </c>
      <c r="EN613">
        <f>+VLOOKUP(EK613,Clubes!$A:$M,13,FALSE)</f>
        <v>2</v>
      </c>
      <c r="EO613">
        <f t="shared" si="546"/>
        <v>2</v>
      </c>
      <c r="EP613">
        <f t="shared" si="547"/>
        <v>2</v>
      </c>
      <c r="EQ613">
        <f t="shared" si="548"/>
        <v>0</v>
      </c>
      <c r="ER613">
        <f t="shared" si="549"/>
        <v>0</v>
      </c>
      <c r="ES613">
        <f t="shared" si="550"/>
        <v>0</v>
      </c>
      <c r="ET613">
        <f t="shared" si="551"/>
        <v>0</v>
      </c>
      <c r="EU613">
        <f t="shared" si="552"/>
        <v>0</v>
      </c>
      <c r="EV613">
        <f t="shared" si="553"/>
        <v>0</v>
      </c>
      <c r="EW613">
        <f t="shared" si="554"/>
        <v>-2</v>
      </c>
      <c r="EX613">
        <f t="shared" si="555"/>
        <v>0</v>
      </c>
      <c r="EY613">
        <f t="shared" si="556"/>
        <v>0</v>
      </c>
      <c r="EZ613">
        <f t="shared" si="557"/>
        <v>-2</v>
      </c>
      <c r="FA613">
        <f t="shared" si="558"/>
        <v>0</v>
      </c>
      <c r="FB613">
        <f t="shared" si="559"/>
        <v>0</v>
      </c>
      <c r="FC613">
        <f t="shared" si="560"/>
        <v>0</v>
      </c>
    </row>
    <row r="614" spans="1:159">
      <c r="A614" s="139">
        <v>531</v>
      </c>
      <c r="B614" s="139" t="s">
        <v>435</v>
      </c>
      <c r="C614" s="139">
        <v>7</v>
      </c>
      <c r="D614">
        <v>2</v>
      </c>
      <c r="E614" s="5">
        <v>10</v>
      </c>
      <c r="F614" s="5">
        <v>58</v>
      </c>
      <c r="G614" s="5">
        <v>3</v>
      </c>
      <c r="K614" s="109">
        <f t="shared" si="524"/>
        <v>0</v>
      </c>
      <c r="M614" s="109">
        <f t="shared" si="525"/>
        <v>0</v>
      </c>
      <c r="X614" s="109">
        <f t="shared" si="526"/>
        <v>0</v>
      </c>
      <c r="AI614" s="109">
        <f t="shared" si="527"/>
        <v>0</v>
      </c>
      <c r="AT614" s="109">
        <f t="shared" si="528"/>
        <v>0</v>
      </c>
      <c r="BA614" s="109">
        <f t="shared" si="529"/>
        <v>0</v>
      </c>
      <c r="BB614" s="113"/>
      <c r="BC614" s="113"/>
      <c r="BD614" s="113"/>
      <c r="BE614" s="113"/>
      <c r="BF614" s="113"/>
      <c r="BG614" s="113"/>
      <c r="BH614" s="113"/>
      <c r="BI614" s="113"/>
      <c r="BJ614" s="113"/>
      <c r="BK614" s="113"/>
      <c r="BL614" s="109">
        <f t="shared" si="530"/>
        <v>0</v>
      </c>
      <c r="BW614" s="109">
        <f t="shared" si="531"/>
        <v>0</v>
      </c>
      <c r="BZ614" s="109">
        <f t="shared" si="532"/>
        <v>0</v>
      </c>
      <c r="CA614" s="3"/>
      <c r="CB614" s="3"/>
      <c r="CC614" s="3"/>
      <c r="CD614" s="3"/>
      <c r="CE614" s="109">
        <f t="shared" si="533"/>
        <v>0</v>
      </c>
      <c r="CJ614" s="109">
        <f t="shared" si="534"/>
        <v>0</v>
      </c>
      <c r="CQ614" s="109">
        <f t="shared" si="535"/>
        <v>0</v>
      </c>
      <c r="CV614" s="109">
        <f t="shared" si="536"/>
        <v>0</v>
      </c>
      <c r="DA614" s="109">
        <f t="shared" si="537"/>
        <v>0</v>
      </c>
      <c r="DF614" s="109">
        <f t="shared" si="538"/>
        <v>0</v>
      </c>
      <c r="DK614" s="109">
        <f t="shared" si="539"/>
        <v>0</v>
      </c>
      <c r="DP614" s="109">
        <f t="shared" si="540"/>
        <v>0</v>
      </c>
      <c r="DU614" s="109">
        <f t="shared" si="541"/>
        <v>0</v>
      </c>
      <c r="DZ614" s="109">
        <f t="shared" si="542"/>
        <v>0</v>
      </c>
      <c r="EE614" s="109">
        <f t="shared" si="543"/>
        <v>0</v>
      </c>
      <c r="EF614" s="3"/>
      <c r="EG614" s="3"/>
      <c r="EH614" s="3"/>
      <c r="EI614" s="3"/>
      <c r="EJ614" s="109">
        <f t="shared" si="544"/>
        <v>0</v>
      </c>
      <c r="EK614" s="3">
        <f t="shared" si="545"/>
        <v>710</v>
      </c>
      <c r="EL614" t="str">
        <f>+VLOOKUP(A614,'[1]Listado jugadores VALORES'!$A:$D,4,FALSE)</f>
        <v>Delantero</v>
      </c>
      <c r="EM614">
        <f>+VLOOKUP(EK614,Clubes!$A:$O,15,FALSE)</f>
        <v>3</v>
      </c>
      <c r="EN614">
        <f>+VLOOKUP(EK614,Clubes!$A:$M,13,FALSE)</f>
        <v>2</v>
      </c>
      <c r="EO614">
        <f t="shared" si="546"/>
        <v>0</v>
      </c>
      <c r="EP614">
        <f t="shared" si="547"/>
        <v>0</v>
      </c>
      <c r="EQ614">
        <f t="shared" si="548"/>
        <v>0</v>
      </c>
      <c r="ER614">
        <f t="shared" si="549"/>
        <v>0</v>
      </c>
      <c r="ES614">
        <f t="shared" si="550"/>
        <v>0</v>
      </c>
      <c r="ET614">
        <f t="shared" si="551"/>
        <v>0</v>
      </c>
      <c r="EU614">
        <f t="shared" si="552"/>
        <v>0</v>
      </c>
      <c r="EV614">
        <f t="shared" si="553"/>
        <v>0</v>
      </c>
      <c r="EW614">
        <f t="shared" si="554"/>
        <v>0</v>
      </c>
      <c r="EX614">
        <f t="shared" si="555"/>
        <v>0</v>
      </c>
      <c r="EY614">
        <f t="shared" si="556"/>
        <v>0</v>
      </c>
      <c r="EZ614">
        <f t="shared" si="557"/>
        <v>0</v>
      </c>
      <c r="FA614">
        <f t="shared" si="558"/>
        <v>0</v>
      </c>
      <c r="FB614">
        <f t="shared" si="559"/>
        <v>0</v>
      </c>
      <c r="FC614">
        <f t="shared" si="560"/>
        <v>0</v>
      </c>
    </row>
    <row r="615" spans="1:159">
      <c r="A615" s="139">
        <v>550</v>
      </c>
      <c r="B615" s="139" t="s">
        <v>436</v>
      </c>
      <c r="C615" s="139">
        <v>7</v>
      </c>
      <c r="D615">
        <v>2</v>
      </c>
      <c r="E615" s="5">
        <v>10</v>
      </c>
      <c r="F615" s="5">
        <v>58</v>
      </c>
      <c r="G615" s="5">
        <v>3</v>
      </c>
      <c r="K615" s="109">
        <f t="shared" si="524"/>
        <v>0</v>
      </c>
      <c r="M615" s="109">
        <f t="shared" si="525"/>
        <v>0</v>
      </c>
      <c r="X615" s="109">
        <f t="shared" si="526"/>
        <v>0</v>
      </c>
      <c r="AI615" s="109">
        <f t="shared" si="527"/>
        <v>0</v>
      </c>
      <c r="AT615" s="109">
        <f t="shared" si="528"/>
        <v>0</v>
      </c>
      <c r="BA615" s="109">
        <f t="shared" si="529"/>
        <v>0</v>
      </c>
      <c r="BB615" s="113"/>
      <c r="BC615" s="113"/>
      <c r="BD615" s="113"/>
      <c r="BE615" s="113"/>
      <c r="BF615" s="113"/>
      <c r="BG615" s="113"/>
      <c r="BH615" s="113"/>
      <c r="BI615" s="113"/>
      <c r="BJ615" s="113"/>
      <c r="BK615" s="113"/>
      <c r="BL615" s="109">
        <f t="shared" si="530"/>
        <v>0</v>
      </c>
      <c r="BW615" s="109">
        <f t="shared" si="531"/>
        <v>0</v>
      </c>
      <c r="BZ615" s="109">
        <f t="shared" si="532"/>
        <v>0</v>
      </c>
      <c r="CA615" s="3"/>
      <c r="CB615" s="3"/>
      <c r="CC615" s="3"/>
      <c r="CD615" s="3"/>
      <c r="CE615" s="109">
        <f t="shared" si="533"/>
        <v>0</v>
      </c>
      <c r="CJ615" s="109">
        <f t="shared" si="534"/>
        <v>0</v>
      </c>
      <c r="CQ615" s="109">
        <f t="shared" si="535"/>
        <v>0</v>
      </c>
      <c r="CV615" s="109">
        <f t="shared" si="536"/>
        <v>0</v>
      </c>
      <c r="DA615" s="109">
        <f t="shared" si="537"/>
        <v>0</v>
      </c>
      <c r="DF615" s="109">
        <f t="shared" si="538"/>
        <v>0</v>
      </c>
      <c r="DK615" s="109">
        <f t="shared" si="539"/>
        <v>0</v>
      </c>
      <c r="DP615" s="109">
        <f t="shared" si="540"/>
        <v>0</v>
      </c>
      <c r="DU615" s="109">
        <f t="shared" si="541"/>
        <v>0</v>
      </c>
      <c r="DZ615" s="109">
        <f t="shared" si="542"/>
        <v>0</v>
      </c>
      <c r="EE615" s="109">
        <f t="shared" si="543"/>
        <v>0</v>
      </c>
      <c r="EF615" s="3"/>
      <c r="EG615" s="3"/>
      <c r="EH615" s="3"/>
      <c r="EI615" s="3"/>
      <c r="EJ615" s="109">
        <f t="shared" si="544"/>
        <v>0</v>
      </c>
      <c r="EK615" s="3">
        <f t="shared" si="545"/>
        <v>710</v>
      </c>
      <c r="EL615" t="str">
        <f>+VLOOKUP(A615,'[1]Listado jugadores VALORES'!$A:$D,4,FALSE)</f>
        <v>Defensa</v>
      </c>
      <c r="EM615">
        <f>+VLOOKUP(EK615,Clubes!$A:$O,15,FALSE)</f>
        <v>3</v>
      </c>
      <c r="EN615">
        <f>+VLOOKUP(EK615,Clubes!$A:$M,13,FALSE)</f>
        <v>2</v>
      </c>
      <c r="EO615">
        <f t="shared" si="546"/>
        <v>0</v>
      </c>
      <c r="EP615">
        <f t="shared" si="547"/>
        <v>0</v>
      </c>
      <c r="EQ615">
        <f t="shared" si="548"/>
        <v>0</v>
      </c>
      <c r="ER615">
        <f t="shared" si="549"/>
        <v>0</v>
      </c>
      <c r="ES615">
        <f t="shared" si="550"/>
        <v>0</v>
      </c>
      <c r="ET615">
        <f t="shared" si="551"/>
        <v>0</v>
      </c>
      <c r="EU615">
        <f t="shared" si="552"/>
        <v>0</v>
      </c>
      <c r="EV615">
        <f t="shared" si="553"/>
        <v>0</v>
      </c>
      <c r="EW615">
        <f t="shared" si="554"/>
        <v>0</v>
      </c>
      <c r="EX615">
        <f t="shared" si="555"/>
        <v>0</v>
      </c>
      <c r="EY615">
        <f t="shared" si="556"/>
        <v>0</v>
      </c>
      <c r="EZ615">
        <f t="shared" si="557"/>
        <v>0</v>
      </c>
      <c r="FA615">
        <f t="shared" si="558"/>
        <v>0</v>
      </c>
      <c r="FB615">
        <f t="shared" si="559"/>
        <v>0</v>
      </c>
      <c r="FC615">
        <f t="shared" si="560"/>
        <v>0</v>
      </c>
    </row>
    <row r="616" spans="1:159">
      <c r="A616" s="162">
        <v>1991</v>
      </c>
      <c r="B616" t="s">
        <v>626</v>
      </c>
      <c r="C616" s="139">
        <v>7</v>
      </c>
      <c r="D616">
        <v>2</v>
      </c>
      <c r="E616" s="5">
        <v>10</v>
      </c>
      <c r="F616" s="5">
        <v>58</v>
      </c>
      <c r="G616" s="5">
        <v>2</v>
      </c>
      <c r="H616" s="5">
        <f>90-64</f>
        <v>26</v>
      </c>
      <c r="K616" s="109">
        <f t="shared" si="524"/>
        <v>0</v>
      </c>
      <c r="M616" s="109">
        <f t="shared" si="525"/>
        <v>0</v>
      </c>
      <c r="X616" s="109">
        <f t="shared" si="526"/>
        <v>0</v>
      </c>
      <c r="AI616" s="109">
        <f t="shared" si="527"/>
        <v>0</v>
      </c>
      <c r="AT616" s="109">
        <f t="shared" si="528"/>
        <v>0</v>
      </c>
      <c r="BA616" s="109">
        <f t="shared" si="529"/>
        <v>0</v>
      </c>
      <c r="BB616" s="113"/>
      <c r="BC616" s="113"/>
      <c r="BD616" s="113"/>
      <c r="BE616" s="113"/>
      <c r="BF616" s="113"/>
      <c r="BG616" s="113"/>
      <c r="BH616" s="113"/>
      <c r="BI616" s="113"/>
      <c r="BJ616" s="113"/>
      <c r="BK616" s="113"/>
      <c r="BL616" s="109">
        <f t="shared" si="530"/>
        <v>0</v>
      </c>
      <c r="BW616" s="109">
        <f t="shared" si="531"/>
        <v>0</v>
      </c>
      <c r="BZ616" s="109">
        <f t="shared" si="532"/>
        <v>0</v>
      </c>
      <c r="CA616" s="3"/>
      <c r="CB616" s="3"/>
      <c r="CC616" s="3"/>
      <c r="CD616" s="3"/>
      <c r="CE616" s="109">
        <f t="shared" si="533"/>
        <v>0</v>
      </c>
      <c r="CJ616" s="109">
        <f t="shared" si="534"/>
        <v>0</v>
      </c>
      <c r="CQ616" s="109">
        <f t="shared" si="535"/>
        <v>0</v>
      </c>
      <c r="CV616" s="109">
        <f t="shared" si="536"/>
        <v>0</v>
      </c>
      <c r="DA616" s="109">
        <f t="shared" si="537"/>
        <v>0</v>
      </c>
      <c r="DF616" s="109">
        <f t="shared" si="538"/>
        <v>0</v>
      </c>
      <c r="DK616" s="109">
        <f t="shared" si="539"/>
        <v>0</v>
      </c>
      <c r="DP616" s="109">
        <f t="shared" si="540"/>
        <v>0</v>
      </c>
      <c r="DU616" s="109">
        <f t="shared" si="541"/>
        <v>0</v>
      </c>
      <c r="DZ616" s="109">
        <f t="shared" si="542"/>
        <v>0</v>
      </c>
      <c r="EE616" s="109">
        <f t="shared" si="543"/>
        <v>0</v>
      </c>
      <c r="EF616" s="3"/>
      <c r="EG616" s="3"/>
      <c r="EH616" s="3"/>
      <c r="EI616" s="3"/>
      <c r="EJ616" s="109">
        <f t="shared" si="544"/>
        <v>0</v>
      </c>
      <c r="EK616" s="3">
        <f t="shared" si="545"/>
        <v>710</v>
      </c>
      <c r="EL616" t="str">
        <f>+VLOOKUP(A616,'[1]Listado jugadores VALORES'!$A:$D,4,FALSE)</f>
        <v>Delantero</v>
      </c>
      <c r="EM616">
        <f>+VLOOKUP(EK616,Clubes!$A:$O,15,FALSE)</f>
        <v>3</v>
      </c>
      <c r="EN616">
        <f>+VLOOKUP(EK616,Clubes!$A:$M,13,FALSE)</f>
        <v>2</v>
      </c>
      <c r="EO616">
        <f t="shared" si="546"/>
        <v>1</v>
      </c>
      <c r="EP616">
        <f t="shared" si="547"/>
        <v>1</v>
      </c>
      <c r="EQ616">
        <f t="shared" si="548"/>
        <v>0</v>
      </c>
      <c r="ER616">
        <f t="shared" si="549"/>
        <v>0</v>
      </c>
      <c r="ES616">
        <f t="shared" si="550"/>
        <v>0</v>
      </c>
      <c r="ET616">
        <f t="shared" si="551"/>
        <v>0</v>
      </c>
      <c r="EU616">
        <f t="shared" si="552"/>
        <v>0</v>
      </c>
      <c r="EV616">
        <f t="shared" si="553"/>
        <v>0</v>
      </c>
      <c r="EW616">
        <f t="shared" si="554"/>
        <v>0</v>
      </c>
      <c r="EX616">
        <f t="shared" si="555"/>
        <v>0</v>
      </c>
      <c r="EY616">
        <f t="shared" si="556"/>
        <v>0</v>
      </c>
      <c r="EZ616">
        <f t="shared" si="557"/>
        <v>0</v>
      </c>
      <c r="FA616">
        <f t="shared" si="558"/>
        <v>0</v>
      </c>
      <c r="FB616">
        <f t="shared" si="559"/>
        <v>0</v>
      </c>
      <c r="FC616">
        <f t="shared" si="560"/>
        <v>2</v>
      </c>
    </row>
    <row r="617" spans="1:159">
      <c r="A617" s="145">
        <v>589</v>
      </c>
      <c r="B617" t="s">
        <v>437</v>
      </c>
      <c r="C617" s="139">
        <v>7</v>
      </c>
      <c r="D617">
        <v>2</v>
      </c>
      <c r="E617" s="5">
        <v>10</v>
      </c>
      <c r="F617" s="5">
        <v>58</v>
      </c>
      <c r="G617" s="5">
        <v>2</v>
      </c>
      <c r="K617" s="109">
        <f t="shared" si="524"/>
        <v>0</v>
      </c>
      <c r="M617" s="109">
        <f t="shared" si="525"/>
        <v>0</v>
      </c>
      <c r="X617" s="109">
        <f t="shared" si="526"/>
        <v>0</v>
      </c>
      <c r="AI617" s="109">
        <f t="shared" si="527"/>
        <v>0</v>
      </c>
      <c r="AT617" s="109">
        <f t="shared" si="528"/>
        <v>0</v>
      </c>
      <c r="BA617" s="109">
        <f t="shared" si="529"/>
        <v>0</v>
      </c>
      <c r="BB617" s="113"/>
      <c r="BC617" s="113"/>
      <c r="BD617" s="113"/>
      <c r="BE617" s="113"/>
      <c r="BF617" s="113"/>
      <c r="BG617" s="113"/>
      <c r="BH617" s="113"/>
      <c r="BI617" s="113"/>
      <c r="BJ617" s="113"/>
      <c r="BK617" s="113"/>
      <c r="BL617" s="109">
        <f t="shared" si="530"/>
        <v>0</v>
      </c>
      <c r="BW617" s="109">
        <f t="shared" si="531"/>
        <v>0</v>
      </c>
      <c r="BZ617" s="109">
        <f t="shared" si="532"/>
        <v>0</v>
      </c>
      <c r="CA617" s="3"/>
      <c r="CB617" s="3"/>
      <c r="CC617" s="3"/>
      <c r="CD617" s="3"/>
      <c r="CE617" s="109">
        <f t="shared" si="533"/>
        <v>0</v>
      </c>
      <c r="CJ617" s="109">
        <f t="shared" si="534"/>
        <v>0</v>
      </c>
      <c r="CQ617" s="109">
        <f t="shared" si="535"/>
        <v>0</v>
      </c>
      <c r="CV617" s="109">
        <f t="shared" si="536"/>
        <v>0</v>
      </c>
      <c r="DA617" s="109">
        <f t="shared" si="537"/>
        <v>0</v>
      </c>
      <c r="DF617" s="109">
        <f t="shared" si="538"/>
        <v>0</v>
      </c>
      <c r="DK617" s="109">
        <f t="shared" si="539"/>
        <v>0</v>
      </c>
      <c r="DP617" s="109">
        <f t="shared" si="540"/>
        <v>0</v>
      </c>
      <c r="DU617" s="109">
        <f t="shared" si="541"/>
        <v>0</v>
      </c>
      <c r="DZ617" s="109">
        <f t="shared" si="542"/>
        <v>0</v>
      </c>
      <c r="EE617" s="109">
        <f t="shared" si="543"/>
        <v>0</v>
      </c>
      <c r="EF617" s="3"/>
      <c r="EG617" s="3"/>
      <c r="EH617" s="3"/>
      <c r="EI617" s="3"/>
      <c r="EJ617" s="109">
        <f t="shared" si="544"/>
        <v>0</v>
      </c>
      <c r="EK617" s="3">
        <f t="shared" si="545"/>
        <v>710</v>
      </c>
      <c r="EL617" t="str">
        <f>+VLOOKUP(A617,'[1]Listado jugadores VALORES'!$A:$D,4,FALSE)</f>
        <v>Defensa</v>
      </c>
      <c r="EM617">
        <f>+VLOOKUP(EK617,Clubes!$A:$O,15,FALSE)</f>
        <v>3</v>
      </c>
      <c r="EN617">
        <f>+VLOOKUP(EK617,Clubes!$A:$M,13,FALSE)</f>
        <v>2</v>
      </c>
      <c r="EO617">
        <f t="shared" si="546"/>
        <v>1</v>
      </c>
      <c r="EP617">
        <f t="shared" si="547"/>
        <v>0</v>
      </c>
      <c r="EQ617">
        <f t="shared" si="548"/>
        <v>0</v>
      </c>
      <c r="ER617">
        <f t="shared" si="549"/>
        <v>0</v>
      </c>
      <c r="ES617">
        <f t="shared" si="550"/>
        <v>0</v>
      </c>
      <c r="ET617">
        <f t="shared" si="551"/>
        <v>0</v>
      </c>
      <c r="EU617">
        <f t="shared" si="552"/>
        <v>0</v>
      </c>
      <c r="EV617">
        <f t="shared" si="553"/>
        <v>0</v>
      </c>
      <c r="EW617">
        <f t="shared" si="554"/>
        <v>0</v>
      </c>
      <c r="EX617">
        <f t="shared" si="555"/>
        <v>0</v>
      </c>
      <c r="EY617">
        <f t="shared" si="556"/>
        <v>0</v>
      </c>
      <c r="EZ617">
        <f t="shared" si="557"/>
        <v>0</v>
      </c>
      <c r="FA617">
        <f t="shared" si="558"/>
        <v>0</v>
      </c>
      <c r="FB617">
        <f t="shared" si="559"/>
        <v>0</v>
      </c>
      <c r="FC617">
        <f t="shared" si="560"/>
        <v>1</v>
      </c>
    </row>
    <row r="618" spans="1:159">
      <c r="A618" s="139">
        <v>598</v>
      </c>
      <c r="B618" s="139" t="s">
        <v>438</v>
      </c>
      <c r="C618" s="139">
        <v>7</v>
      </c>
      <c r="D618">
        <v>2</v>
      </c>
      <c r="E618" s="5">
        <v>10</v>
      </c>
      <c r="F618" s="5">
        <v>58</v>
      </c>
      <c r="G618" s="5">
        <v>1</v>
      </c>
      <c r="H618" s="5">
        <v>90</v>
      </c>
      <c r="K618" s="109">
        <f t="shared" si="524"/>
        <v>0</v>
      </c>
      <c r="M618" s="109">
        <f t="shared" si="525"/>
        <v>0</v>
      </c>
      <c r="X618" s="109">
        <f t="shared" si="526"/>
        <v>0</v>
      </c>
      <c r="AI618" s="109">
        <f t="shared" si="527"/>
        <v>0</v>
      </c>
      <c r="AT618" s="109">
        <f t="shared" si="528"/>
        <v>0</v>
      </c>
      <c r="BA618" s="109">
        <f t="shared" si="529"/>
        <v>0</v>
      </c>
      <c r="BB618" s="113"/>
      <c r="BC618" s="113"/>
      <c r="BD618" s="113"/>
      <c r="BE618" s="113"/>
      <c r="BF618" s="113"/>
      <c r="BG618" s="113"/>
      <c r="BH618" s="113"/>
      <c r="BI618" s="113"/>
      <c r="BJ618" s="113"/>
      <c r="BK618" s="113"/>
      <c r="BL618" s="109">
        <f t="shared" si="530"/>
        <v>0</v>
      </c>
      <c r="BW618" s="109">
        <f t="shared" si="531"/>
        <v>0</v>
      </c>
      <c r="BZ618" s="109">
        <f t="shared" si="532"/>
        <v>0</v>
      </c>
      <c r="CA618" s="3"/>
      <c r="CB618" s="3"/>
      <c r="CC618" s="3"/>
      <c r="CD618" s="3"/>
      <c r="CE618" s="109">
        <f t="shared" si="533"/>
        <v>0</v>
      </c>
      <c r="CJ618" s="109">
        <f t="shared" si="534"/>
        <v>0</v>
      </c>
      <c r="CQ618" s="109">
        <f t="shared" si="535"/>
        <v>0</v>
      </c>
      <c r="CV618" s="109">
        <f t="shared" si="536"/>
        <v>0</v>
      </c>
      <c r="DA618" s="109">
        <f t="shared" si="537"/>
        <v>0</v>
      </c>
      <c r="DF618" s="109">
        <f t="shared" si="538"/>
        <v>0</v>
      </c>
      <c r="DK618" s="109">
        <f t="shared" si="539"/>
        <v>0</v>
      </c>
      <c r="DP618" s="109">
        <f t="shared" si="540"/>
        <v>0</v>
      </c>
      <c r="DU618" s="109">
        <f t="shared" si="541"/>
        <v>0</v>
      </c>
      <c r="DZ618" s="109">
        <f t="shared" si="542"/>
        <v>0</v>
      </c>
      <c r="EA618" s="4">
        <v>46</v>
      </c>
      <c r="EE618" s="109">
        <f t="shared" si="543"/>
        <v>1</v>
      </c>
      <c r="EF618" s="3">
        <v>7</v>
      </c>
      <c r="EG618" s="3"/>
      <c r="EH618" s="3"/>
      <c r="EI618" s="3"/>
      <c r="EJ618" s="109">
        <f t="shared" si="544"/>
        <v>1</v>
      </c>
      <c r="EK618" s="3">
        <f t="shared" si="545"/>
        <v>710</v>
      </c>
      <c r="EL618" t="str">
        <f>+VLOOKUP(A618,'[1]Listado jugadores VALORES'!$A:$D,4,FALSE)</f>
        <v>Portero</v>
      </c>
      <c r="EM618">
        <f>+VLOOKUP(EK618,Clubes!$A:$O,15,FALSE)</f>
        <v>3</v>
      </c>
      <c r="EN618">
        <f>+VLOOKUP(EK618,Clubes!$A:$M,13,FALSE)</f>
        <v>2</v>
      </c>
      <c r="EO618">
        <f t="shared" si="546"/>
        <v>2</v>
      </c>
      <c r="EP618">
        <f t="shared" si="547"/>
        <v>2</v>
      </c>
      <c r="EQ618">
        <f t="shared" si="548"/>
        <v>0</v>
      </c>
      <c r="ER618">
        <f t="shared" si="549"/>
        <v>0</v>
      </c>
      <c r="ES618">
        <f t="shared" si="550"/>
        <v>0</v>
      </c>
      <c r="ET618">
        <f t="shared" si="551"/>
        <v>0</v>
      </c>
      <c r="EU618">
        <f t="shared" si="552"/>
        <v>0</v>
      </c>
      <c r="EV618">
        <f t="shared" si="553"/>
        <v>0</v>
      </c>
      <c r="EW618">
        <f t="shared" si="554"/>
        <v>-2</v>
      </c>
      <c r="EX618">
        <f t="shared" si="555"/>
        <v>0</v>
      </c>
      <c r="EY618">
        <f t="shared" si="556"/>
        <v>0</v>
      </c>
      <c r="EZ618">
        <f t="shared" si="557"/>
        <v>0</v>
      </c>
      <c r="FA618">
        <f t="shared" si="558"/>
        <v>0</v>
      </c>
      <c r="FB618">
        <f t="shared" si="559"/>
        <v>0</v>
      </c>
      <c r="FC618">
        <f t="shared" si="560"/>
        <v>2</v>
      </c>
    </row>
    <row r="619" spans="1:159">
      <c r="A619">
        <v>2007</v>
      </c>
      <c r="B619" t="s">
        <v>439</v>
      </c>
      <c r="C619" s="139">
        <v>7</v>
      </c>
      <c r="D619">
        <v>2</v>
      </c>
      <c r="E619" s="5">
        <v>10</v>
      </c>
      <c r="F619" s="5">
        <v>58</v>
      </c>
      <c r="G619" s="5">
        <v>3</v>
      </c>
      <c r="K619" s="109">
        <f t="shared" si="524"/>
        <v>0</v>
      </c>
      <c r="M619" s="109">
        <f t="shared" si="525"/>
        <v>0</v>
      </c>
      <c r="X619" s="109">
        <f t="shared" si="526"/>
        <v>0</v>
      </c>
      <c r="AI619" s="109">
        <f t="shared" si="527"/>
        <v>0</v>
      </c>
      <c r="AT619" s="109">
        <f t="shared" si="528"/>
        <v>0</v>
      </c>
      <c r="BA619" s="109">
        <f t="shared" si="529"/>
        <v>0</v>
      </c>
      <c r="BB619" s="113"/>
      <c r="BC619" s="113"/>
      <c r="BD619" s="113"/>
      <c r="BE619" s="113"/>
      <c r="BF619" s="113"/>
      <c r="BG619" s="113"/>
      <c r="BH619" s="113"/>
      <c r="BI619" s="113"/>
      <c r="BJ619" s="113"/>
      <c r="BK619" s="113"/>
      <c r="BL619" s="109">
        <f t="shared" si="530"/>
        <v>0</v>
      </c>
      <c r="BW619" s="109">
        <f t="shared" si="531"/>
        <v>0</v>
      </c>
      <c r="BZ619" s="109">
        <f t="shared" si="532"/>
        <v>0</v>
      </c>
      <c r="CA619" s="3"/>
      <c r="CB619" s="3"/>
      <c r="CC619" s="3"/>
      <c r="CD619" s="3"/>
      <c r="CE619" s="109">
        <f t="shared" si="533"/>
        <v>0</v>
      </c>
      <c r="CJ619" s="109">
        <f t="shared" si="534"/>
        <v>0</v>
      </c>
      <c r="CQ619" s="109">
        <f t="shared" si="535"/>
        <v>0</v>
      </c>
      <c r="CV619" s="109">
        <f t="shared" si="536"/>
        <v>0</v>
      </c>
      <c r="DA619" s="109">
        <f t="shared" si="537"/>
        <v>0</v>
      </c>
      <c r="DF619" s="109">
        <f t="shared" si="538"/>
        <v>0</v>
      </c>
      <c r="DK619" s="109">
        <f t="shared" si="539"/>
        <v>0</v>
      </c>
      <c r="DP619" s="109">
        <f t="shared" si="540"/>
        <v>0</v>
      </c>
      <c r="DU619" s="109">
        <f t="shared" si="541"/>
        <v>0</v>
      </c>
      <c r="DZ619" s="109">
        <f t="shared" si="542"/>
        <v>0</v>
      </c>
      <c r="EE619" s="109">
        <f t="shared" si="543"/>
        <v>0</v>
      </c>
      <c r="EF619" s="3"/>
      <c r="EG619" s="3"/>
      <c r="EH619" s="3"/>
      <c r="EI619" s="3"/>
      <c r="EJ619" s="109">
        <f t="shared" si="544"/>
        <v>0</v>
      </c>
      <c r="EK619" s="3">
        <f t="shared" si="545"/>
        <v>710</v>
      </c>
      <c r="EL619" t="str">
        <f>+VLOOKUP(A619,'[1]Listado jugadores VALORES'!$A:$D,4,FALSE)</f>
        <v>Volante</v>
      </c>
      <c r="EM619">
        <f>+VLOOKUP(EK619,Clubes!$A:$O,15,FALSE)</f>
        <v>3</v>
      </c>
      <c r="EN619">
        <f>+VLOOKUP(EK619,Clubes!$A:$M,13,FALSE)</f>
        <v>2</v>
      </c>
      <c r="EO619">
        <f t="shared" si="546"/>
        <v>0</v>
      </c>
      <c r="EP619">
        <f t="shared" si="547"/>
        <v>0</v>
      </c>
      <c r="EQ619">
        <f t="shared" si="548"/>
        <v>0</v>
      </c>
      <c r="ER619">
        <f t="shared" si="549"/>
        <v>0</v>
      </c>
      <c r="ES619">
        <f t="shared" si="550"/>
        <v>0</v>
      </c>
      <c r="ET619">
        <f t="shared" si="551"/>
        <v>0</v>
      </c>
      <c r="EU619">
        <f t="shared" si="552"/>
        <v>0</v>
      </c>
      <c r="EV619">
        <f t="shared" si="553"/>
        <v>0</v>
      </c>
      <c r="EW619">
        <f t="shared" si="554"/>
        <v>0</v>
      </c>
      <c r="EX619">
        <f t="shared" si="555"/>
        <v>0</v>
      </c>
      <c r="EY619">
        <f t="shared" si="556"/>
        <v>0</v>
      </c>
      <c r="EZ619">
        <f t="shared" si="557"/>
        <v>0</v>
      </c>
      <c r="FA619">
        <f t="shared" si="558"/>
        <v>0</v>
      </c>
      <c r="FB619">
        <f t="shared" si="559"/>
        <v>0</v>
      </c>
      <c r="FC619">
        <f t="shared" si="560"/>
        <v>0</v>
      </c>
    </row>
    <row r="620" spans="1:159">
      <c r="A620" s="139">
        <v>742</v>
      </c>
      <c r="B620" s="139" t="s">
        <v>440</v>
      </c>
      <c r="C620" s="139">
        <v>7</v>
      </c>
      <c r="D620">
        <v>2</v>
      </c>
      <c r="E620" s="5">
        <v>10</v>
      </c>
      <c r="F620" s="5">
        <v>58</v>
      </c>
      <c r="G620" s="5">
        <v>1</v>
      </c>
      <c r="H620" s="5">
        <f>45+24</f>
        <v>69</v>
      </c>
      <c r="K620" s="109">
        <f t="shared" si="524"/>
        <v>0</v>
      </c>
      <c r="M620" s="109">
        <f t="shared" si="525"/>
        <v>0</v>
      </c>
      <c r="X620" s="109">
        <f t="shared" si="526"/>
        <v>0</v>
      </c>
      <c r="AI620" s="109">
        <f t="shared" si="527"/>
        <v>0</v>
      </c>
      <c r="AT620" s="109">
        <f t="shared" si="528"/>
        <v>0</v>
      </c>
      <c r="BA620" s="109">
        <f t="shared" si="529"/>
        <v>0</v>
      </c>
      <c r="BB620" s="113"/>
      <c r="BC620" s="113"/>
      <c r="BD620" s="113"/>
      <c r="BE620" s="113"/>
      <c r="BF620" s="113"/>
      <c r="BG620" s="113"/>
      <c r="BH620" s="113"/>
      <c r="BI620" s="113"/>
      <c r="BJ620" s="113"/>
      <c r="BK620" s="113"/>
      <c r="BL620" s="109">
        <f t="shared" si="530"/>
        <v>0</v>
      </c>
      <c r="BW620" s="109">
        <f t="shared" si="531"/>
        <v>0</v>
      </c>
      <c r="BZ620" s="109">
        <f t="shared" si="532"/>
        <v>0</v>
      </c>
      <c r="CA620" s="3"/>
      <c r="CB620" s="3"/>
      <c r="CC620" s="3"/>
      <c r="CD620" s="3"/>
      <c r="CE620" s="109">
        <f t="shared" si="533"/>
        <v>0</v>
      </c>
      <c r="CJ620" s="109">
        <f t="shared" si="534"/>
        <v>0</v>
      </c>
      <c r="CQ620" s="109">
        <f t="shared" si="535"/>
        <v>0</v>
      </c>
      <c r="CV620" s="109">
        <f t="shared" si="536"/>
        <v>0</v>
      </c>
      <c r="DA620" s="109">
        <f t="shared" si="537"/>
        <v>0</v>
      </c>
      <c r="DF620" s="109">
        <f t="shared" si="538"/>
        <v>0</v>
      </c>
      <c r="DK620" s="109">
        <f t="shared" si="539"/>
        <v>0</v>
      </c>
      <c r="DP620" s="109">
        <f t="shared" si="540"/>
        <v>0</v>
      </c>
      <c r="DQ620" s="4">
        <v>19</v>
      </c>
      <c r="DU620" s="109">
        <f t="shared" si="541"/>
        <v>1</v>
      </c>
      <c r="DV620" s="3">
        <v>1</v>
      </c>
      <c r="DZ620" s="109">
        <f t="shared" si="542"/>
        <v>1</v>
      </c>
      <c r="EE620" s="109">
        <f t="shared" si="543"/>
        <v>0</v>
      </c>
      <c r="EF620" s="3"/>
      <c r="EG620" s="3"/>
      <c r="EH620" s="3"/>
      <c r="EI620" s="3"/>
      <c r="EJ620" s="109">
        <f t="shared" si="544"/>
        <v>0</v>
      </c>
      <c r="EK620" s="3">
        <f t="shared" si="545"/>
        <v>710</v>
      </c>
      <c r="EL620" t="str">
        <f>+VLOOKUP(A620,'[1]Listado jugadores VALORES'!$A:$D,4,FALSE)</f>
        <v>Volante</v>
      </c>
      <c r="EM620">
        <f>+VLOOKUP(EK620,Clubes!$A:$O,15,FALSE)</f>
        <v>3</v>
      </c>
      <c r="EN620">
        <f>+VLOOKUP(EK620,Clubes!$A:$M,13,FALSE)</f>
        <v>2</v>
      </c>
      <c r="EO620">
        <f t="shared" si="546"/>
        <v>2</v>
      </c>
      <c r="EP620">
        <f t="shared" si="547"/>
        <v>2</v>
      </c>
      <c r="EQ620">
        <f t="shared" si="548"/>
        <v>0</v>
      </c>
      <c r="ER620">
        <f t="shared" si="549"/>
        <v>0</v>
      </c>
      <c r="ES620">
        <f t="shared" si="550"/>
        <v>0</v>
      </c>
      <c r="ET620">
        <f t="shared" si="551"/>
        <v>0</v>
      </c>
      <c r="EU620">
        <f t="shared" si="552"/>
        <v>0</v>
      </c>
      <c r="EV620">
        <f t="shared" si="553"/>
        <v>0</v>
      </c>
      <c r="EW620">
        <f t="shared" si="554"/>
        <v>0</v>
      </c>
      <c r="EX620">
        <f t="shared" si="555"/>
        <v>0</v>
      </c>
      <c r="EY620">
        <f t="shared" si="556"/>
        <v>0</v>
      </c>
      <c r="EZ620">
        <f t="shared" si="557"/>
        <v>0</v>
      </c>
      <c r="FA620">
        <f t="shared" si="558"/>
        <v>0</v>
      </c>
      <c r="FB620">
        <f t="shared" si="559"/>
        <v>0</v>
      </c>
      <c r="FC620">
        <f t="shared" si="560"/>
        <v>4</v>
      </c>
    </row>
    <row r="621" spans="1:159">
      <c r="A621" s="139">
        <v>1849</v>
      </c>
      <c r="B621" s="139" t="s">
        <v>441</v>
      </c>
      <c r="C621" s="139">
        <v>7</v>
      </c>
      <c r="D621">
        <v>2</v>
      </c>
      <c r="E621" s="5">
        <v>10</v>
      </c>
      <c r="F621" s="5">
        <v>58</v>
      </c>
      <c r="G621" s="5">
        <v>3</v>
      </c>
      <c r="K621" s="109">
        <f t="shared" si="524"/>
        <v>0</v>
      </c>
      <c r="M621" s="109">
        <f t="shared" si="525"/>
        <v>0</v>
      </c>
      <c r="X621" s="109">
        <f t="shared" si="526"/>
        <v>0</v>
      </c>
      <c r="AI621" s="109">
        <f t="shared" si="527"/>
        <v>0</v>
      </c>
      <c r="AT621" s="109">
        <f t="shared" si="528"/>
        <v>0</v>
      </c>
      <c r="BA621" s="109">
        <f t="shared" si="529"/>
        <v>0</v>
      </c>
      <c r="BB621" s="113"/>
      <c r="BC621" s="113"/>
      <c r="BD621" s="113"/>
      <c r="BE621" s="113"/>
      <c r="BF621" s="113"/>
      <c r="BG621" s="113"/>
      <c r="BH621" s="113"/>
      <c r="BI621" s="113"/>
      <c r="BJ621" s="113"/>
      <c r="BK621" s="113"/>
      <c r="BL621" s="109">
        <f t="shared" si="530"/>
        <v>0</v>
      </c>
      <c r="BW621" s="109">
        <f t="shared" si="531"/>
        <v>0</v>
      </c>
      <c r="BZ621" s="109">
        <f t="shared" si="532"/>
        <v>0</v>
      </c>
      <c r="CA621" s="3"/>
      <c r="CB621" s="3"/>
      <c r="CC621" s="3"/>
      <c r="CD621" s="3"/>
      <c r="CE621" s="109">
        <f t="shared" si="533"/>
        <v>0</v>
      </c>
      <c r="CJ621" s="109">
        <f t="shared" si="534"/>
        <v>0</v>
      </c>
      <c r="CQ621" s="109">
        <f t="shared" si="535"/>
        <v>0</v>
      </c>
      <c r="CV621" s="109">
        <f t="shared" si="536"/>
        <v>0</v>
      </c>
      <c r="DA621" s="109">
        <f t="shared" si="537"/>
        <v>0</v>
      </c>
      <c r="DF621" s="109">
        <f t="shared" si="538"/>
        <v>0</v>
      </c>
      <c r="DK621" s="109">
        <f t="shared" si="539"/>
        <v>0</v>
      </c>
      <c r="DP621" s="109">
        <f t="shared" si="540"/>
        <v>0</v>
      </c>
      <c r="DU621" s="109">
        <f t="shared" si="541"/>
        <v>0</v>
      </c>
      <c r="DZ621" s="109">
        <f t="shared" si="542"/>
        <v>0</v>
      </c>
      <c r="EE621" s="109">
        <f t="shared" si="543"/>
        <v>0</v>
      </c>
      <c r="EF621" s="3"/>
      <c r="EG621" s="3"/>
      <c r="EH621" s="3"/>
      <c r="EI621" s="3"/>
      <c r="EJ621" s="109">
        <f t="shared" si="544"/>
        <v>0</v>
      </c>
      <c r="EK621" s="3">
        <f t="shared" si="545"/>
        <v>710</v>
      </c>
      <c r="EL621" t="str">
        <f>+VLOOKUP(A621,'[1]Listado jugadores VALORES'!$A:$D,4,FALSE)</f>
        <v>Delantero</v>
      </c>
      <c r="EM621">
        <f>+VLOOKUP(EK621,Clubes!$A:$O,15,FALSE)</f>
        <v>3</v>
      </c>
      <c r="EN621">
        <f>+VLOOKUP(EK621,Clubes!$A:$M,13,FALSE)</f>
        <v>2</v>
      </c>
      <c r="EO621">
        <f t="shared" si="546"/>
        <v>0</v>
      </c>
      <c r="EP621">
        <f t="shared" si="547"/>
        <v>0</v>
      </c>
      <c r="EQ621">
        <f t="shared" si="548"/>
        <v>0</v>
      </c>
      <c r="ER621">
        <f t="shared" si="549"/>
        <v>0</v>
      </c>
      <c r="ES621">
        <f t="shared" si="550"/>
        <v>0</v>
      </c>
      <c r="ET621">
        <f t="shared" si="551"/>
        <v>0</v>
      </c>
      <c r="EU621">
        <f t="shared" si="552"/>
        <v>0</v>
      </c>
      <c r="EV621">
        <f t="shared" si="553"/>
        <v>0</v>
      </c>
      <c r="EW621">
        <f t="shared" si="554"/>
        <v>0</v>
      </c>
      <c r="EX621">
        <f t="shared" si="555"/>
        <v>0</v>
      </c>
      <c r="EY621">
        <f t="shared" si="556"/>
        <v>0</v>
      </c>
      <c r="EZ621">
        <f t="shared" si="557"/>
        <v>0</v>
      </c>
      <c r="FA621">
        <f t="shared" si="558"/>
        <v>0</v>
      </c>
      <c r="FB621">
        <f t="shared" si="559"/>
        <v>0</v>
      </c>
      <c r="FC621">
        <f t="shared" si="560"/>
        <v>0</v>
      </c>
    </row>
    <row r="622" spans="1:159">
      <c r="A622" s="139">
        <v>1797</v>
      </c>
      <c r="B622" s="139" t="s">
        <v>442</v>
      </c>
      <c r="C622" s="139">
        <v>7</v>
      </c>
      <c r="D622">
        <v>2</v>
      </c>
      <c r="E622" s="5">
        <v>10</v>
      </c>
      <c r="F622" s="5">
        <v>58</v>
      </c>
      <c r="G622" s="5">
        <v>3</v>
      </c>
      <c r="K622" s="109">
        <f t="shared" si="524"/>
        <v>0</v>
      </c>
      <c r="M622" s="109">
        <f t="shared" si="525"/>
        <v>0</v>
      </c>
      <c r="X622" s="109">
        <f t="shared" si="526"/>
        <v>0</v>
      </c>
      <c r="AI622" s="109">
        <f t="shared" si="527"/>
        <v>0</v>
      </c>
      <c r="AT622" s="109">
        <f t="shared" si="528"/>
        <v>0</v>
      </c>
      <c r="BA622" s="109">
        <f t="shared" si="529"/>
        <v>0</v>
      </c>
      <c r="BB622" s="113"/>
      <c r="BC622" s="113"/>
      <c r="BD622" s="113"/>
      <c r="BE622" s="113"/>
      <c r="BF622" s="113"/>
      <c r="BG622" s="113"/>
      <c r="BH622" s="113"/>
      <c r="BI622" s="113"/>
      <c r="BJ622" s="113"/>
      <c r="BK622" s="113"/>
      <c r="BL622" s="109">
        <f t="shared" si="530"/>
        <v>0</v>
      </c>
      <c r="BW622" s="109">
        <f t="shared" si="531"/>
        <v>0</v>
      </c>
      <c r="BZ622" s="109">
        <f t="shared" si="532"/>
        <v>0</v>
      </c>
      <c r="CA622" s="3"/>
      <c r="CB622" s="3"/>
      <c r="CC622" s="3"/>
      <c r="CD622" s="3"/>
      <c r="CE622" s="109">
        <f t="shared" si="533"/>
        <v>0</v>
      </c>
      <c r="CJ622" s="109">
        <f t="shared" si="534"/>
        <v>0</v>
      </c>
      <c r="CQ622" s="109">
        <f t="shared" si="535"/>
        <v>0</v>
      </c>
      <c r="CV622" s="109">
        <f t="shared" si="536"/>
        <v>0</v>
      </c>
      <c r="DA622" s="109">
        <f t="shared" si="537"/>
        <v>0</v>
      </c>
      <c r="DF622" s="109">
        <f t="shared" si="538"/>
        <v>0</v>
      </c>
      <c r="DK622" s="109">
        <f t="shared" si="539"/>
        <v>0</v>
      </c>
      <c r="DP622" s="109">
        <f t="shared" si="540"/>
        <v>0</v>
      </c>
      <c r="DU622" s="109">
        <f t="shared" si="541"/>
        <v>0</v>
      </c>
      <c r="DZ622" s="109">
        <f t="shared" si="542"/>
        <v>0</v>
      </c>
      <c r="EE622" s="109">
        <f t="shared" si="543"/>
        <v>0</v>
      </c>
      <c r="EF622" s="3"/>
      <c r="EG622" s="3"/>
      <c r="EH622" s="3"/>
      <c r="EI622" s="3"/>
      <c r="EJ622" s="109">
        <f t="shared" si="544"/>
        <v>0</v>
      </c>
      <c r="EK622" s="3">
        <f t="shared" si="545"/>
        <v>710</v>
      </c>
      <c r="EL622" t="str">
        <f>+VLOOKUP(A622,'[1]Listado jugadores VALORES'!$A:$D,4,FALSE)</f>
        <v>Defensa</v>
      </c>
      <c r="EM622">
        <f>+VLOOKUP(EK622,Clubes!$A:$O,15,FALSE)</f>
        <v>3</v>
      </c>
      <c r="EN622">
        <f>+VLOOKUP(EK622,Clubes!$A:$M,13,FALSE)</f>
        <v>2</v>
      </c>
      <c r="EO622">
        <f t="shared" si="546"/>
        <v>0</v>
      </c>
      <c r="EP622">
        <f t="shared" si="547"/>
        <v>0</v>
      </c>
      <c r="EQ622">
        <f t="shared" si="548"/>
        <v>0</v>
      </c>
      <c r="ER622">
        <f t="shared" si="549"/>
        <v>0</v>
      </c>
      <c r="ES622">
        <f t="shared" si="550"/>
        <v>0</v>
      </c>
      <c r="ET622">
        <f t="shared" si="551"/>
        <v>0</v>
      </c>
      <c r="EU622">
        <f t="shared" si="552"/>
        <v>0</v>
      </c>
      <c r="EV622">
        <f t="shared" si="553"/>
        <v>0</v>
      </c>
      <c r="EW622">
        <f t="shared" si="554"/>
        <v>0</v>
      </c>
      <c r="EX622">
        <f t="shared" si="555"/>
        <v>0</v>
      </c>
      <c r="EY622">
        <f t="shared" si="556"/>
        <v>0</v>
      </c>
      <c r="EZ622">
        <f t="shared" si="557"/>
        <v>0</v>
      </c>
      <c r="FA622">
        <f t="shared" si="558"/>
        <v>0</v>
      </c>
      <c r="FB622">
        <f t="shared" si="559"/>
        <v>0</v>
      </c>
      <c r="FC622">
        <f t="shared" si="560"/>
        <v>0</v>
      </c>
    </row>
    <row r="623" spans="1:159">
      <c r="A623" s="139">
        <v>777</v>
      </c>
      <c r="B623" s="139" t="s">
        <v>443</v>
      </c>
      <c r="C623" s="139">
        <v>7</v>
      </c>
      <c r="D623">
        <v>2</v>
      </c>
      <c r="E623" s="5">
        <v>10</v>
      </c>
      <c r="F623" s="5">
        <v>58</v>
      </c>
      <c r="G623" s="5">
        <v>2</v>
      </c>
      <c r="K623" s="109">
        <f t="shared" si="524"/>
        <v>0</v>
      </c>
      <c r="M623" s="109">
        <f t="shared" si="525"/>
        <v>0</v>
      </c>
      <c r="X623" s="109">
        <f t="shared" si="526"/>
        <v>0</v>
      </c>
      <c r="AI623" s="109">
        <f t="shared" si="527"/>
        <v>0</v>
      </c>
      <c r="AT623" s="109">
        <f t="shared" si="528"/>
        <v>0</v>
      </c>
      <c r="BA623" s="109">
        <f t="shared" si="529"/>
        <v>0</v>
      </c>
      <c r="BB623" s="113"/>
      <c r="BC623" s="113"/>
      <c r="BD623" s="113"/>
      <c r="BE623" s="113"/>
      <c r="BF623" s="113"/>
      <c r="BG623" s="113"/>
      <c r="BH623" s="113"/>
      <c r="BI623" s="113"/>
      <c r="BJ623" s="113"/>
      <c r="BK623" s="113"/>
      <c r="BL623" s="109">
        <f t="shared" si="530"/>
        <v>0</v>
      </c>
      <c r="BW623" s="109">
        <f t="shared" si="531"/>
        <v>0</v>
      </c>
      <c r="BZ623" s="109">
        <f t="shared" si="532"/>
        <v>0</v>
      </c>
      <c r="CA623" s="3"/>
      <c r="CB623" s="3"/>
      <c r="CC623" s="3"/>
      <c r="CD623" s="3"/>
      <c r="CE623" s="109">
        <f t="shared" si="533"/>
        <v>0</v>
      </c>
      <c r="CJ623" s="109">
        <f t="shared" si="534"/>
        <v>0</v>
      </c>
      <c r="CQ623" s="109">
        <f t="shared" si="535"/>
        <v>0</v>
      </c>
      <c r="CV623" s="109">
        <f t="shared" si="536"/>
        <v>0</v>
      </c>
      <c r="DA623" s="109">
        <f t="shared" si="537"/>
        <v>0</v>
      </c>
      <c r="DF623" s="109">
        <f t="shared" si="538"/>
        <v>0</v>
      </c>
      <c r="DK623" s="109">
        <f t="shared" si="539"/>
        <v>0</v>
      </c>
      <c r="DP623" s="109">
        <f t="shared" si="540"/>
        <v>0</v>
      </c>
      <c r="DU623" s="109">
        <f t="shared" si="541"/>
        <v>0</v>
      </c>
      <c r="DZ623" s="109">
        <f t="shared" si="542"/>
        <v>0</v>
      </c>
      <c r="EE623" s="109">
        <f t="shared" si="543"/>
        <v>0</v>
      </c>
      <c r="EF623" s="3"/>
      <c r="EG623" s="3"/>
      <c r="EH623" s="3"/>
      <c r="EI623" s="3"/>
      <c r="EJ623" s="109">
        <f t="shared" si="544"/>
        <v>0</v>
      </c>
      <c r="EK623" s="3">
        <f t="shared" si="545"/>
        <v>710</v>
      </c>
      <c r="EL623" t="str">
        <f>+VLOOKUP(A623,'[1]Listado jugadores VALORES'!$A:$D,4,FALSE)</f>
        <v>Volante</v>
      </c>
      <c r="EM623">
        <f>+VLOOKUP(EK623,Clubes!$A:$O,15,FALSE)</f>
        <v>3</v>
      </c>
      <c r="EN623">
        <f>+VLOOKUP(EK623,Clubes!$A:$M,13,FALSE)</f>
        <v>2</v>
      </c>
      <c r="EO623">
        <f t="shared" si="546"/>
        <v>1</v>
      </c>
      <c r="EP623">
        <f t="shared" si="547"/>
        <v>0</v>
      </c>
      <c r="EQ623">
        <f t="shared" si="548"/>
        <v>0</v>
      </c>
      <c r="ER623">
        <f t="shared" si="549"/>
        <v>0</v>
      </c>
      <c r="ES623">
        <f t="shared" si="550"/>
        <v>0</v>
      </c>
      <c r="ET623">
        <f t="shared" si="551"/>
        <v>0</v>
      </c>
      <c r="EU623">
        <f t="shared" si="552"/>
        <v>0</v>
      </c>
      <c r="EV623">
        <f t="shared" si="553"/>
        <v>0</v>
      </c>
      <c r="EW623">
        <f t="shared" si="554"/>
        <v>0</v>
      </c>
      <c r="EX623">
        <f t="shared" si="555"/>
        <v>0</v>
      </c>
      <c r="EY623">
        <f t="shared" si="556"/>
        <v>0</v>
      </c>
      <c r="EZ623">
        <f t="shared" si="557"/>
        <v>0</v>
      </c>
      <c r="FA623">
        <f t="shared" si="558"/>
        <v>0</v>
      </c>
      <c r="FB623">
        <f t="shared" si="559"/>
        <v>0</v>
      </c>
      <c r="FC623">
        <f t="shared" si="560"/>
        <v>1</v>
      </c>
    </row>
    <row r="624" spans="1:159">
      <c r="A624" s="139">
        <v>657</v>
      </c>
      <c r="B624" s="139" t="s">
        <v>444</v>
      </c>
      <c r="C624" s="139">
        <v>7</v>
      </c>
      <c r="D624">
        <v>2</v>
      </c>
      <c r="E624" s="5">
        <v>10</v>
      </c>
      <c r="F624" s="5">
        <v>58</v>
      </c>
      <c r="G624" s="5">
        <v>3</v>
      </c>
      <c r="K624" s="109">
        <f t="shared" si="524"/>
        <v>0</v>
      </c>
      <c r="M624" s="109">
        <f t="shared" si="525"/>
        <v>0</v>
      </c>
      <c r="X624" s="109">
        <f t="shared" si="526"/>
        <v>0</v>
      </c>
      <c r="AI624" s="109">
        <f t="shared" si="527"/>
        <v>0</v>
      </c>
      <c r="AT624" s="109">
        <f t="shared" si="528"/>
        <v>0</v>
      </c>
      <c r="BA624" s="109">
        <f t="shared" si="529"/>
        <v>0</v>
      </c>
      <c r="BB624" s="113"/>
      <c r="BC624" s="113"/>
      <c r="BD624" s="113"/>
      <c r="BE624" s="113"/>
      <c r="BF624" s="113"/>
      <c r="BG624" s="113"/>
      <c r="BH624" s="113"/>
      <c r="BI624" s="113"/>
      <c r="BJ624" s="113"/>
      <c r="BK624" s="113"/>
      <c r="BL624" s="109">
        <f t="shared" si="530"/>
        <v>0</v>
      </c>
      <c r="BW624" s="109">
        <f t="shared" si="531"/>
        <v>0</v>
      </c>
      <c r="BZ624" s="109">
        <f t="shared" si="532"/>
        <v>0</v>
      </c>
      <c r="CA624" s="3"/>
      <c r="CB624" s="3"/>
      <c r="CC624" s="3"/>
      <c r="CD624" s="3"/>
      <c r="CE624" s="109">
        <f t="shared" si="533"/>
        <v>0</v>
      </c>
      <c r="CJ624" s="109">
        <f t="shared" si="534"/>
        <v>0</v>
      </c>
      <c r="CQ624" s="109">
        <f t="shared" si="535"/>
        <v>0</v>
      </c>
      <c r="CV624" s="109">
        <f t="shared" si="536"/>
        <v>0</v>
      </c>
      <c r="DA624" s="109">
        <f t="shared" si="537"/>
        <v>0</v>
      </c>
      <c r="DF624" s="109">
        <f t="shared" si="538"/>
        <v>0</v>
      </c>
      <c r="DK624" s="109">
        <f t="shared" si="539"/>
        <v>0</v>
      </c>
      <c r="DP624" s="109">
        <f t="shared" si="540"/>
        <v>0</v>
      </c>
      <c r="DU624" s="109">
        <f t="shared" si="541"/>
        <v>0</v>
      </c>
      <c r="DZ624" s="109">
        <f t="shared" si="542"/>
        <v>0</v>
      </c>
      <c r="EE624" s="109">
        <f t="shared" si="543"/>
        <v>0</v>
      </c>
      <c r="EF624" s="3"/>
      <c r="EG624" s="3"/>
      <c r="EH624" s="3"/>
      <c r="EI624" s="3"/>
      <c r="EJ624" s="109">
        <f t="shared" si="544"/>
        <v>0</v>
      </c>
      <c r="EK624" s="3">
        <f t="shared" si="545"/>
        <v>710</v>
      </c>
      <c r="EL624" t="str">
        <f>+VLOOKUP(A624,'[1]Listado jugadores VALORES'!$A:$D,4,FALSE)</f>
        <v>Defensa</v>
      </c>
      <c r="EM624">
        <f>+VLOOKUP(EK624,Clubes!$A:$O,15,FALSE)</f>
        <v>3</v>
      </c>
      <c r="EN624">
        <f>+VLOOKUP(EK624,Clubes!$A:$M,13,FALSE)</f>
        <v>2</v>
      </c>
      <c r="EO624">
        <f t="shared" si="546"/>
        <v>0</v>
      </c>
      <c r="EP624">
        <f t="shared" si="547"/>
        <v>0</v>
      </c>
      <c r="EQ624">
        <f t="shared" si="548"/>
        <v>0</v>
      </c>
      <c r="ER624">
        <f t="shared" si="549"/>
        <v>0</v>
      </c>
      <c r="ES624">
        <f t="shared" si="550"/>
        <v>0</v>
      </c>
      <c r="ET624">
        <f t="shared" si="551"/>
        <v>0</v>
      </c>
      <c r="EU624">
        <f t="shared" si="552"/>
        <v>0</v>
      </c>
      <c r="EV624">
        <f t="shared" si="553"/>
        <v>0</v>
      </c>
      <c r="EW624">
        <f t="shared" si="554"/>
        <v>0</v>
      </c>
      <c r="EX624">
        <f t="shared" si="555"/>
        <v>0</v>
      </c>
      <c r="EY624">
        <f t="shared" si="556"/>
        <v>0</v>
      </c>
      <c r="EZ624">
        <f t="shared" si="557"/>
        <v>0</v>
      </c>
      <c r="FA624">
        <f t="shared" si="558"/>
        <v>0</v>
      </c>
      <c r="FB624">
        <f t="shared" si="559"/>
        <v>0</v>
      </c>
      <c r="FC624">
        <f t="shared" si="560"/>
        <v>0</v>
      </c>
    </row>
    <row r="625" spans="1:159">
      <c r="A625" s="139">
        <v>31</v>
      </c>
      <c r="B625" s="139" t="s">
        <v>415</v>
      </c>
      <c r="C625" s="139">
        <v>7</v>
      </c>
      <c r="D625">
        <v>1</v>
      </c>
      <c r="E625" s="5">
        <v>11</v>
      </c>
      <c r="F625" s="5">
        <v>65</v>
      </c>
      <c r="G625" s="5">
        <v>2</v>
      </c>
      <c r="K625" s="109">
        <f t="shared" ref="K625:K688" si="583">COUNTIF(I625:J625,"&gt;0")</f>
        <v>0</v>
      </c>
      <c r="M625" s="109">
        <f t="shared" ref="M625:M688" si="584">COUNTIF(L625,"&gt;0")</f>
        <v>0</v>
      </c>
      <c r="X625" s="109">
        <f t="shared" ref="X625:X688" si="585">COUNTIF(N625:W625,"&gt;0")</f>
        <v>0</v>
      </c>
      <c r="AI625" s="109">
        <f t="shared" ref="AI625:AI688" si="586">COUNTIF(Y625:AH625,"&gt;0")</f>
        <v>0</v>
      </c>
      <c r="AT625" s="109">
        <f t="shared" ref="AT625:AT688" si="587">COUNTIF(AJ625:AS625,"&gt;0")</f>
        <v>0</v>
      </c>
      <c r="BA625" s="109">
        <f t="shared" ref="BA625:BA688" si="588">COUNTIF(AV625:AZ625,"&gt;0")</f>
        <v>0</v>
      </c>
      <c r="BB625" s="113"/>
      <c r="BC625" s="113"/>
      <c r="BD625" s="113"/>
      <c r="BE625" s="113"/>
      <c r="BF625" s="113"/>
      <c r="BG625" s="113"/>
      <c r="BH625" s="113"/>
      <c r="BI625" s="113"/>
      <c r="BJ625" s="113"/>
      <c r="BK625" s="113"/>
      <c r="BL625" s="109">
        <f t="shared" ref="BL625:BL688" si="589">COUNTIF(BB625:BK625,"&gt;0")</f>
        <v>0</v>
      </c>
      <c r="BW625" s="109">
        <f t="shared" ref="BW625:BW688" si="590">COUNTIF(BM625:BV625,"&gt;0")</f>
        <v>0</v>
      </c>
      <c r="BZ625" s="109">
        <f t="shared" ref="BZ625:BZ688" si="591">SUM(BX625:BY625)</f>
        <v>0</v>
      </c>
      <c r="CA625" s="3"/>
      <c r="CB625" s="3"/>
      <c r="CC625" s="3"/>
      <c r="CD625" s="3"/>
      <c r="CE625" s="109">
        <f t="shared" ref="CE625:CE688" si="592">COUNTIF(CA625:CD625,"&gt;0")</f>
        <v>0</v>
      </c>
      <c r="CJ625" s="109">
        <f t="shared" ref="CJ625:CJ688" si="593">COUNTIF(CF625:CI625,"&gt;0")</f>
        <v>0</v>
      </c>
      <c r="CQ625" s="109">
        <f t="shared" ref="CQ625:CQ688" si="594">COUNTIF(CM625:CP625,"&gt;0")</f>
        <v>0</v>
      </c>
      <c r="CV625" s="109">
        <f t="shared" ref="CV625:CV688" si="595">COUNTIF(CR625:CU625,"&gt;0")</f>
        <v>0</v>
      </c>
      <c r="DA625" s="109">
        <f t="shared" ref="DA625:DA688" si="596">COUNTIF(CW625:CZ625,"&gt;0")</f>
        <v>0</v>
      </c>
      <c r="DF625" s="109">
        <f t="shared" ref="DF625:DF688" si="597">COUNTIF(DB625:DE625,"&gt;0")</f>
        <v>0</v>
      </c>
      <c r="DK625" s="109">
        <f t="shared" ref="DK625:DK688" si="598">COUNTIF(DG625:DJ625,"&gt;0")</f>
        <v>0</v>
      </c>
      <c r="DP625" s="109">
        <f t="shared" ref="DP625:DP688" si="599">COUNTIF(DL625:DO625,"&gt;0")</f>
        <v>0</v>
      </c>
      <c r="DU625" s="109">
        <f t="shared" ref="DU625:DU688" si="600">COUNTIF(DQ625:DT625,"&gt;0")</f>
        <v>0</v>
      </c>
      <c r="DZ625" s="109">
        <f t="shared" ref="DZ625:DZ688" si="601">COUNTIF(DV625:DY625,"&gt;0")</f>
        <v>0</v>
      </c>
      <c r="EE625" s="109">
        <f t="shared" ref="EE625:EE688" si="602">COUNTIF(EA625:ED625,"&gt;0")</f>
        <v>0</v>
      </c>
      <c r="EF625" s="3"/>
      <c r="EG625" s="3"/>
      <c r="EH625" s="3"/>
      <c r="EI625" s="3"/>
      <c r="EJ625" s="109">
        <f t="shared" ref="EJ625:EJ688" si="603">COUNTIF(EF625:EI625,"&gt;0")</f>
        <v>0</v>
      </c>
      <c r="EK625" s="3">
        <f t="shared" ref="EK625:EK688" si="604">+C625*100+E625</f>
        <v>711</v>
      </c>
      <c r="EL625" t="str">
        <f>+VLOOKUP(A625,'[1]Listado jugadores VALORES'!$A:$D,4,FALSE)</f>
        <v>Defensa</v>
      </c>
      <c r="EM625">
        <f>+VLOOKUP(EK625,Clubes!$A:$O,15,FALSE)</f>
        <v>0</v>
      </c>
      <c r="EN625">
        <f>+VLOOKUP(EK625,Clubes!$A:$M,13,FALSE)</f>
        <v>1</v>
      </c>
      <c r="EO625">
        <f t="shared" si="546"/>
        <v>1</v>
      </c>
      <c r="EP625">
        <f t="shared" si="547"/>
        <v>0</v>
      </c>
      <c r="EQ625">
        <f t="shared" si="548"/>
        <v>0</v>
      </c>
      <c r="ER625">
        <f t="shared" si="549"/>
        <v>0</v>
      </c>
      <c r="ES625">
        <f t="shared" si="550"/>
        <v>0</v>
      </c>
      <c r="ET625">
        <f t="shared" si="551"/>
        <v>0</v>
      </c>
      <c r="EU625">
        <f t="shared" si="552"/>
        <v>0</v>
      </c>
      <c r="EV625">
        <f t="shared" si="553"/>
        <v>0</v>
      </c>
      <c r="EW625">
        <f t="shared" si="554"/>
        <v>0</v>
      </c>
      <c r="EX625">
        <f t="shared" si="555"/>
        <v>0</v>
      </c>
      <c r="EY625">
        <f t="shared" si="556"/>
        <v>0</v>
      </c>
      <c r="EZ625">
        <f t="shared" si="557"/>
        <v>0</v>
      </c>
      <c r="FA625">
        <f t="shared" si="558"/>
        <v>0</v>
      </c>
      <c r="FB625">
        <f t="shared" si="559"/>
        <v>0</v>
      </c>
      <c r="FC625">
        <f t="shared" si="560"/>
        <v>1</v>
      </c>
    </row>
    <row r="626" spans="1:159">
      <c r="A626" s="139">
        <v>820</v>
      </c>
      <c r="B626" s="139" t="s">
        <v>416</v>
      </c>
      <c r="C626" s="139">
        <v>7</v>
      </c>
      <c r="D626">
        <v>1</v>
      </c>
      <c r="E626" s="5">
        <v>11</v>
      </c>
      <c r="F626" s="5">
        <v>65</v>
      </c>
      <c r="G626" s="5">
        <v>3</v>
      </c>
      <c r="K626" s="109">
        <f t="shared" si="583"/>
        <v>0</v>
      </c>
      <c r="M626" s="109">
        <f t="shared" si="584"/>
        <v>0</v>
      </c>
      <c r="X626" s="109">
        <f t="shared" si="585"/>
        <v>0</v>
      </c>
      <c r="AI626" s="109">
        <f t="shared" si="586"/>
        <v>0</v>
      </c>
      <c r="AT626" s="109">
        <f t="shared" si="587"/>
        <v>0</v>
      </c>
      <c r="BA626" s="109">
        <f t="shared" si="588"/>
        <v>0</v>
      </c>
      <c r="BB626" s="113"/>
      <c r="BC626" s="113"/>
      <c r="BD626" s="113"/>
      <c r="BE626" s="113"/>
      <c r="BF626" s="113"/>
      <c r="BG626" s="113"/>
      <c r="BH626" s="113"/>
      <c r="BI626" s="113"/>
      <c r="BJ626" s="113"/>
      <c r="BK626" s="113"/>
      <c r="BL626" s="109">
        <f t="shared" si="589"/>
        <v>0</v>
      </c>
      <c r="BW626" s="109">
        <f t="shared" si="590"/>
        <v>0</v>
      </c>
      <c r="BZ626" s="109">
        <f t="shared" si="591"/>
        <v>0</v>
      </c>
      <c r="CA626" s="3"/>
      <c r="CB626" s="3"/>
      <c r="CC626" s="3"/>
      <c r="CD626" s="3"/>
      <c r="CE626" s="109">
        <f t="shared" si="592"/>
        <v>0</v>
      </c>
      <c r="CJ626" s="109">
        <f t="shared" si="593"/>
        <v>0</v>
      </c>
      <c r="CQ626" s="109">
        <f t="shared" si="594"/>
        <v>0</v>
      </c>
      <c r="CV626" s="109">
        <f t="shared" si="595"/>
        <v>0</v>
      </c>
      <c r="DA626" s="109">
        <f t="shared" si="596"/>
        <v>0</v>
      </c>
      <c r="DF626" s="109">
        <f t="shared" si="597"/>
        <v>0</v>
      </c>
      <c r="DK626" s="109">
        <f t="shared" si="598"/>
        <v>0</v>
      </c>
      <c r="DP626" s="109">
        <f t="shared" si="599"/>
        <v>0</v>
      </c>
      <c r="DU626" s="109">
        <f t="shared" si="600"/>
        <v>0</v>
      </c>
      <c r="DZ626" s="109">
        <f t="shared" si="601"/>
        <v>0</v>
      </c>
      <c r="EE626" s="109">
        <f t="shared" si="602"/>
        <v>0</v>
      </c>
      <c r="EF626" s="3"/>
      <c r="EG626" s="3"/>
      <c r="EH626" s="3"/>
      <c r="EI626" s="3"/>
      <c r="EJ626" s="109">
        <f t="shared" si="603"/>
        <v>0</v>
      </c>
      <c r="EK626" s="3">
        <f t="shared" si="604"/>
        <v>711</v>
      </c>
      <c r="EL626" t="str">
        <f>+VLOOKUP(A626,'[1]Listado jugadores VALORES'!$A:$D,4,FALSE)</f>
        <v>Delantero</v>
      </c>
      <c r="EM626">
        <f>+VLOOKUP(EK626,Clubes!$A:$O,15,FALSE)</f>
        <v>0</v>
      </c>
      <c r="EN626">
        <f>+VLOOKUP(EK626,Clubes!$A:$M,13,FALSE)</f>
        <v>1</v>
      </c>
      <c r="EO626">
        <f t="shared" si="546"/>
        <v>0</v>
      </c>
      <c r="EP626">
        <f t="shared" si="547"/>
        <v>0</v>
      </c>
      <c r="EQ626">
        <f t="shared" si="548"/>
        <v>0</v>
      </c>
      <c r="ER626">
        <f t="shared" si="549"/>
        <v>0</v>
      </c>
      <c r="ES626">
        <f t="shared" si="550"/>
        <v>0</v>
      </c>
      <c r="ET626">
        <f t="shared" si="551"/>
        <v>0</v>
      </c>
      <c r="EU626">
        <f t="shared" si="552"/>
        <v>0</v>
      </c>
      <c r="EV626">
        <f t="shared" si="553"/>
        <v>0</v>
      </c>
      <c r="EW626">
        <f t="shared" si="554"/>
        <v>0</v>
      </c>
      <c r="EX626">
        <f t="shared" si="555"/>
        <v>0</v>
      </c>
      <c r="EY626">
        <f t="shared" si="556"/>
        <v>0</v>
      </c>
      <c r="EZ626">
        <f t="shared" si="557"/>
        <v>0</v>
      </c>
      <c r="FA626">
        <f t="shared" si="558"/>
        <v>0</v>
      </c>
      <c r="FB626">
        <f t="shared" si="559"/>
        <v>0</v>
      </c>
      <c r="FC626">
        <f t="shared" si="560"/>
        <v>0</v>
      </c>
    </row>
    <row r="627" spans="1:159">
      <c r="A627" s="139">
        <v>102</v>
      </c>
      <c r="B627" s="139" t="s">
        <v>417</v>
      </c>
      <c r="C627" s="139">
        <v>7</v>
      </c>
      <c r="D627">
        <v>1</v>
      </c>
      <c r="E627" s="5">
        <v>11</v>
      </c>
      <c r="F627" s="5">
        <v>65</v>
      </c>
      <c r="G627" s="5">
        <v>2</v>
      </c>
      <c r="K627" s="109">
        <f t="shared" si="583"/>
        <v>0</v>
      </c>
      <c r="M627" s="109">
        <f t="shared" si="584"/>
        <v>0</v>
      </c>
      <c r="X627" s="109">
        <f t="shared" si="585"/>
        <v>0</v>
      </c>
      <c r="AI627" s="109">
        <f t="shared" si="586"/>
        <v>0</v>
      </c>
      <c r="AT627" s="109">
        <f t="shared" si="587"/>
        <v>0</v>
      </c>
      <c r="BA627" s="109">
        <f t="shared" si="588"/>
        <v>0</v>
      </c>
      <c r="BB627" s="113"/>
      <c r="BC627" s="113"/>
      <c r="BD627" s="113"/>
      <c r="BE627" s="113"/>
      <c r="BF627" s="113"/>
      <c r="BG627" s="113"/>
      <c r="BH627" s="113"/>
      <c r="BI627" s="113"/>
      <c r="BJ627" s="113"/>
      <c r="BK627" s="113"/>
      <c r="BL627" s="109">
        <f t="shared" si="589"/>
        <v>0</v>
      </c>
      <c r="BW627" s="109">
        <f t="shared" si="590"/>
        <v>0</v>
      </c>
      <c r="BZ627" s="109">
        <f t="shared" si="591"/>
        <v>0</v>
      </c>
      <c r="CA627" s="3"/>
      <c r="CB627" s="3"/>
      <c r="CC627" s="3"/>
      <c r="CD627" s="3"/>
      <c r="CE627" s="109">
        <f t="shared" si="592"/>
        <v>0</v>
      </c>
      <c r="CJ627" s="109">
        <f t="shared" si="593"/>
        <v>0</v>
      </c>
      <c r="CQ627" s="109">
        <f t="shared" si="594"/>
        <v>0</v>
      </c>
      <c r="CV627" s="109">
        <f t="shared" si="595"/>
        <v>0</v>
      </c>
      <c r="DA627" s="109">
        <f t="shared" si="596"/>
        <v>0</v>
      </c>
      <c r="DF627" s="109">
        <f t="shared" si="597"/>
        <v>0</v>
      </c>
      <c r="DK627" s="109">
        <f t="shared" si="598"/>
        <v>0</v>
      </c>
      <c r="DP627" s="109">
        <f t="shared" si="599"/>
        <v>0</v>
      </c>
      <c r="DU627" s="109">
        <f t="shared" si="600"/>
        <v>0</v>
      </c>
      <c r="DZ627" s="109">
        <f t="shared" si="601"/>
        <v>0</v>
      </c>
      <c r="EE627" s="109">
        <f t="shared" si="602"/>
        <v>0</v>
      </c>
      <c r="EF627" s="3"/>
      <c r="EG627" s="3"/>
      <c r="EH627" s="3"/>
      <c r="EI627" s="3"/>
      <c r="EJ627" s="109">
        <f t="shared" si="603"/>
        <v>0</v>
      </c>
      <c r="EK627" s="3">
        <f t="shared" si="604"/>
        <v>711</v>
      </c>
      <c r="EL627" t="str">
        <f>+VLOOKUP(A627,'[1]Listado jugadores VALORES'!$A:$D,4,FALSE)</f>
        <v>Volante</v>
      </c>
      <c r="EM627">
        <f>+VLOOKUP(EK627,Clubes!$A:$O,15,FALSE)</f>
        <v>0</v>
      </c>
      <c r="EN627">
        <f>+VLOOKUP(EK627,Clubes!$A:$M,13,FALSE)</f>
        <v>1</v>
      </c>
      <c r="EO627">
        <f t="shared" si="546"/>
        <v>1</v>
      </c>
      <c r="EP627">
        <f t="shared" si="547"/>
        <v>0</v>
      </c>
      <c r="EQ627">
        <f t="shared" si="548"/>
        <v>0</v>
      </c>
      <c r="ER627">
        <f t="shared" si="549"/>
        <v>0</v>
      </c>
      <c r="ES627">
        <f t="shared" si="550"/>
        <v>0</v>
      </c>
      <c r="ET627">
        <f t="shared" si="551"/>
        <v>0</v>
      </c>
      <c r="EU627">
        <f t="shared" si="552"/>
        <v>0</v>
      </c>
      <c r="EV627">
        <f t="shared" si="553"/>
        <v>0</v>
      </c>
      <c r="EW627">
        <f t="shared" si="554"/>
        <v>0</v>
      </c>
      <c r="EX627">
        <f t="shared" si="555"/>
        <v>0</v>
      </c>
      <c r="EY627">
        <f t="shared" si="556"/>
        <v>0</v>
      </c>
      <c r="EZ627">
        <f t="shared" si="557"/>
        <v>0</v>
      </c>
      <c r="FA627">
        <f t="shared" si="558"/>
        <v>0</v>
      </c>
      <c r="FB627">
        <f t="shared" si="559"/>
        <v>0</v>
      </c>
      <c r="FC627">
        <f t="shared" si="560"/>
        <v>1</v>
      </c>
    </row>
    <row r="628" spans="1:159">
      <c r="A628" s="139">
        <v>1837</v>
      </c>
      <c r="B628" s="139" t="s">
        <v>418</v>
      </c>
      <c r="C628" s="139">
        <v>7</v>
      </c>
      <c r="D628">
        <v>1</v>
      </c>
      <c r="E628" s="5">
        <v>11</v>
      </c>
      <c r="F628" s="5">
        <v>65</v>
      </c>
      <c r="G628" s="5">
        <v>3</v>
      </c>
      <c r="K628" s="109">
        <f t="shared" si="583"/>
        <v>0</v>
      </c>
      <c r="M628" s="109">
        <f t="shared" si="584"/>
        <v>0</v>
      </c>
      <c r="X628" s="109">
        <f t="shared" si="585"/>
        <v>0</v>
      </c>
      <c r="AI628" s="109">
        <f t="shared" si="586"/>
        <v>0</v>
      </c>
      <c r="AT628" s="109">
        <f t="shared" si="587"/>
        <v>0</v>
      </c>
      <c r="BA628" s="109">
        <f t="shared" si="588"/>
        <v>0</v>
      </c>
      <c r="BB628" s="113"/>
      <c r="BC628" s="113"/>
      <c r="BD628" s="113"/>
      <c r="BE628" s="113"/>
      <c r="BF628" s="113"/>
      <c r="BG628" s="113"/>
      <c r="BH628" s="113"/>
      <c r="BI628" s="113"/>
      <c r="BJ628" s="113"/>
      <c r="BK628" s="113"/>
      <c r="BL628" s="109">
        <f t="shared" si="589"/>
        <v>0</v>
      </c>
      <c r="BW628" s="109">
        <f t="shared" si="590"/>
        <v>0</v>
      </c>
      <c r="BZ628" s="109">
        <f t="shared" si="591"/>
        <v>0</v>
      </c>
      <c r="CA628" s="3"/>
      <c r="CB628" s="3"/>
      <c r="CC628" s="3"/>
      <c r="CD628" s="3"/>
      <c r="CE628" s="109">
        <f t="shared" si="592"/>
        <v>0</v>
      </c>
      <c r="CJ628" s="109">
        <f t="shared" si="593"/>
        <v>0</v>
      </c>
      <c r="CQ628" s="109">
        <f t="shared" si="594"/>
        <v>0</v>
      </c>
      <c r="CV628" s="109">
        <f t="shared" si="595"/>
        <v>0</v>
      </c>
      <c r="DA628" s="109">
        <f t="shared" si="596"/>
        <v>0</v>
      </c>
      <c r="DF628" s="109">
        <f t="shared" si="597"/>
        <v>0</v>
      </c>
      <c r="DK628" s="109">
        <f t="shared" si="598"/>
        <v>0</v>
      </c>
      <c r="DP628" s="109">
        <f t="shared" si="599"/>
        <v>0</v>
      </c>
      <c r="DU628" s="109">
        <f t="shared" si="600"/>
        <v>0</v>
      </c>
      <c r="DZ628" s="109">
        <f t="shared" si="601"/>
        <v>0</v>
      </c>
      <c r="EE628" s="109">
        <f t="shared" si="602"/>
        <v>0</v>
      </c>
      <c r="EF628" s="3"/>
      <c r="EG628" s="3"/>
      <c r="EH628" s="3"/>
      <c r="EI628" s="3"/>
      <c r="EJ628" s="109">
        <f t="shared" si="603"/>
        <v>0</v>
      </c>
      <c r="EK628" s="3">
        <f t="shared" si="604"/>
        <v>711</v>
      </c>
      <c r="EL628" t="str">
        <f>+VLOOKUP(A628,'[1]Listado jugadores VALORES'!$A:$D,4,FALSE)</f>
        <v>Defensa</v>
      </c>
      <c r="EM628">
        <f>+VLOOKUP(EK628,Clubes!$A:$O,15,FALSE)</f>
        <v>0</v>
      </c>
      <c r="EN628">
        <f>+VLOOKUP(EK628,Clubes!$A:$M,13,FALSE)</f>
        <v>1</v>
      </c>
      <c r="EO628">
        <f t="shared" si="546"/>
        <v>0</v>
      </c>
      <c r="EP628">
        <f t="shared" si="547"/>
        <v>0</v>
      </c>
      <c r="EQ628">
        <f t="shared" si="548"/>
        <v>0</v>
      </c>
      <c r="ER628">
        <f t="shared" si="549"/>
        <v>0</v>
      </c>
      <c r="ES628">
        <f t="shared" si="550"/>
        <v>0</v>
      </c>
      <c r="ET628">
        <f t="shared" si="551"/>
        <v>0</v>
      </c>
      <c r="EU628">
        <f t="shared" si="552"/>
        <v>0</v>
      </c>
      <c r="EV628">
        <f t="shared" si="553"/>
        <v>0</v>
      </c>
      <c r="EW628">
        <f t="shared" si="554"/>
        <v>0</v>
      </c>
      <c r="EX628">
        <f t="shared" si="555"/>
        <v>0</v>
      </c>
      <c r="EY628">
        <f t="shared" si="556"/>
        <v>0</v>
      </c>
      <c r="EZ628">
        <f t="shared" si="557"/>
        <v>0</v>
      </c>
      <c r="FA628">
        <f t="shared" si="558"/>
        <v>0</v>
      </c>
      <c r="FB628">
        <f t="shared" si="559"/>
        <v>0</v>
      </c>
      <c r="FC628">
        <f t="shared" si="560"/>
        <v>0</v>
      </c>
    </row>
    <row r="629" spans="1:159">
      <c r="A629" s="139">
        <v>127</v>
      </c>
      <c r="B629" s="139" t="s">
        <v>419</v>
      </c>
      <c r="C629" s="139">
        <v>7</v>
      </c>
      <c r="D629">
        <v>1</v>
      </c>
      <c r="E629" s="5">
        <v>11</v>
      </c>
      <c r="F629" s="5">
        <v>65</v>
      </c>
      <c r="G629" s="5">
        <v>1</v>
      </c>
      <c r="H629" s="5">
        <v>90</v>
      </c>
      <c r="K629" s="109">
        <f t="shared" si="583"/>
        <v>0</v>
      </c>
      <c r="M629" s="109">
        <f t="shared" si="584"/>
        <v>0</v>
      </c>
      <c r="X629" s="109">
        <f t="shared" si="585"/>
        <v>0</v>
      </c>
      <c r="AI629" s="109">
        <f t="shared" si="586"/>
        <v>0</v>
      </c>
      <c r="AT629" s="109">
        <f t="shared" si="587"/>
        <v>0</v>
      </c>
      <c r="BA629" s="109">
        <f t="shared" si="588"/>
        <v>0</v>
      </c>
      <c r="BB629" s="113"/>
      <c r="BC629" s="113"/>
      <c r="BD629" s="113"/>
      <c r="BE629" s="113"/>
      <c r="BF629" s="113"/>
      <c r="BG629" s="113"/>
      <c r="BH629" s="113"/>
      <c r="BI629" s="113"/>
      <c r="BJ629" s="113"/>
      <c r="BK629" s="113"/>
      <c r="BL629" s="109">
        <f t="shared" si="589"/>
        <v>0</v>
      </c>
      <c r="BW629" s="109">
        <f t="shared" si="590"/>
        <v>0</v>
      </c>
      <c r="BZ629" s="109">
        <f t="shared" si="591"/>
        <v>0</v>
      </c>
      <c r="CA629" s="3"/>
      <c r="CB629" s="3"/>
      <c r="CC629" s="3"/>
      <c r="CD629" s="3"/>
      <c r="CE629" s="109">
        <f t="shared" si="592"/>
        <v>0</v>
      </c>
      <c r="CJ629" s="109">
        <f t="shared" si="593"/>
        <v>0</v>
      </c>
      <c r="CQ629" s="109">
        <f t="shared" si="594"/>
        <v>0</v>
      </c>
      <c r="CV629" s="109">
        <f t="shared" si="595"/>
        <v>0</v>
      </c>
      <c r="DA629" s="109">
        <f t="shared" si="596"/>
        <v>0</v>
      </c>
      <c r="DF629" s="109">
        <f t="shared" si="597"/>
        <v>0</v>
      </c>
      <c r="DK629" s="109">
        <f t="shared" si="598"/>
        <v>0</v>
      </c>
      <c r="DP629" s="109">
        <f t="shared" si="599"/>
        <v>0</v>
      </c>
      <c r="DU629" s="109">
        <f t="shared" si="600"/>
        <v>0</v>
      </c>
      <c r="DZ629" s="109">
        <f t="shared" si="601"/>
        <v>0</v>
      </c>
      <c r="EE629" s="109">
        <f t="shared" si="602"/>
        <v>0</v>
      </c>
      <c r="EF629" s="3"/>
      <c r="EG629" s="3"/>
      <c r="EH629" s="3"/>
      <c r="EI629" s="3"/>
      <c r="EJ629" s="109">
        <f t="shared" si="603"/>
        <v>0</v>
      </c>
      <c r="EK629" s="3">
        <f t="shared" si="604"/>
        <v>711</v>
      </c>
      <c r="EL629" t="str">
        <f>+VLOOKUP(A629,'[1]Listado jugadores VALORES'!$A:$D,4,FALSE)</f>
        <v>Volante</v>
      </c>
      <c r="EM629">
        <f>+VLOOKUP(EK629,Clubes!$A:$O,15,FALSE)</f>
        <v>0</v>
      </c>
      <c r="EN629">
        <f>+VLOOKUP(EK629,Clubes!$A:$M,13,FALSE)</f>
        <v>1</v>
      </c>
      <c r="EO629">
        <f t="shared" si="546"/>
        <v>2</v>
      </c>
      <c r="EP629">
        <f t="shared" si="547"/>
        <v>2</v>
      </c>
      <c r="EQ629">
        <f t="shared" si="548"/>
        <v>0</v>
      </c>
      <c r="ER629">
        <f t="shared" si="549"/>
        <v>0</v>
      </c>
      <c r="ES629">
        <f t="shared" si="550"/>
        <v>0</v>
      </c>
      <c r="ET629">
        <f t="shared" si="551"/>
        <v>0</v>
      </c>
      <c r="EU629">
        <f t="shared" si="552"/>
        <v>0</v>
      </c>
      <c r="EV629">
        <f t="shared" si="553"/>
        <v>0</v>
      </c>
      <c r="EW629">
        <f t="shared" si="554"/>
        <v>0</v>
      </c>
      <c r="EX629">
        <f t="shared" si="555"/>
        <v>0</v>
      </c>
      <c r="EY629">
        <f t="shared" si="556"/>
        <v>0</v>
      </c>
      <c r="EZ629">
        <f t="shared" si="557"/>
        <v>0</v>
      </c>
      <c r="FA629">
        <f t="shared" si="558"/>
        <v>1</v>
      </c>
      <c r="FB629">
        <f t="shared" si="559"/>
        <v>1</v>
      </c>
      <c r="FC629">
        <f t="shared" si="560"/>
        <v>6</v>
      </c>
    </row>
    <row r="630" spans="1:159">
      <c r="A630" s="139">
        <v>184</v>
      </c>
      <c r="B630" s="139" t="s">
        <v>420</v>
      </c>
      <c r="C630" s="139">
        <v>7</v>
      </c>
      <c r="D630">
        <v>1</v>
      </c>
      <c r="E630" s="5">
        <v>11</v>
      </c>
      <c r="F630" s="5">
        <v>65</v>
      </c>
      <c r="G630" s="5">
        <v>3</v>
      </c>
      <c r="K630" s="109">
        <f t="shared" si="583"/>
        <v>0</v>
      </c>
      <c r="M630" s="109">
        <f t="shared" si="584"/>
        <v>0</v>
      </c>
      <c r="X630" s="109">
        <f t="shared" si="585"/>
        <v>0</v>
      </c>
      <c r="AI630" s="109">
        <f t="shared" si="586"/>
        <v>0</v>
      </c>
      <c r="AT630" s="109">
        <f t="shared" si="587"/>
        <v>0</v>
      </c>
      <c r="BA630" s="109">
        <f t="shared" si="588"/>
        <v>0</v>
      </c>
      <c r="BB630" s="113"/>
      <c r="BC630" s="113"/>
      <c r="BD630" s="113"/>
      <c r="BE630" s="113"/>
      <c r="BF630" s="113"/>
      <c r="BG630" s="113"/>
      <c r="BH630" s="113"/>
      <c r="BI630" s="113"/>
      <c r="BJ630" s="113"/>
      <c r="BK630" s="113"/>
      <c r="BL630" s="109">
        <f t="shared" si="589"/>
        <v>0</v>
      </c>
      <c r="BW630" s="109">
        <f t="shared" si="590"/>
        <v>0</v>
      </c>
      <c r="BZ630" s="109">
        <f t="shared" si="591"/>
        <v>0</v>
      </c>
      <c r="CA630" s="3"/>
      <c r="CB630" s="3"/>
      <c r="CC630" s="3"/>
      <c r="CD630" s="3"/>
      <c r="CE630" s="109">
        <f t="shared" si="592"/>
        <v>0</v>
      </c>
      <c r="CJ630" s="109">
        <f t="shared" si="593"/>
        <v>0</v>
      </c>
      <c r="CQ630" s="109">
        <f t="shared" si="594"/>
        <v>0</v>
      </c>
      <c r="CV630" s="109">
        <f t="shared" si="595"/>
        <v>0</v>
      </c>
      <c r="DA630" s="109">
        <f t="shared" si="596"/>
        <v>0</v>
      </c>
      <c r="DF630" s="109">
        <f t="shared" si="597"/>
        <v>0</v>
      </c>
      <c r="DK630" s="109">
        <f t="shared" si="598"/>
        <v>0</v>
      </c>
      <c r="DP630" s="109">
        <f t="shared" si="599"/>
        <v>0</v>
      </c>
      <c r="DU630" s="109">
        <f t="shared" si="600"/>
        <v>0</v>
      </c>
      <c r="DZ630" s="109">
        <f t="shared" si="601"/>
        <v>0</v>
      </c>
      <c r="EE630" s="109">
        <f t="shared" si="602"/>
        <v>0</v>
      </c>
      <c r="EF630" s="3"/>
      <c r="EG630" s="3"/>
      <c r="EH630" s="3"/>
      <c r="EI630" s="3"/>
      <c r="EJ630" s="109">
        <f t="shared" si="603"/>
        <v>0</v>
      </c>
      <c r="EK630" s="3">
        <f t="shared" si="604"/>
        <v>711</v>
      </c>
      <c r="EL630" t="str">
        <f>+VLOOKUP(A630,'[1]Listado jugadores VALORES'!$A:$D,4,FALSE)</f>
        <v>Volante</v>
      </c>
      <c r="EM630">
        <f>+VLOOKUP(EK630,Clubes!$A:$O,15,FALSE)</f>
        <v>0</v>
      </c>
      <c r="EN630">
        <f>+VLOOKUP(EK630,Clubes!$A:$M,13,FALSE)</f>
        <v>1</v>
      </c>
      <c r="EO630">
        <f t="shared" si="546"/>
        <v>0</v>
      </c>
      <c r="EP630">
        <f t="shared" si="547"/>
        <v>0</v>
      </c>
      <c r="EQ630">
        <f t="shared" si="548"/>
        <v>0</v>
      </c>
      <c r="ER630">
        <f t="shared" si="549"/>
        <v>0</v>
      </c>
      <c r="ES630">
        <f t="shared" si="550"/>
        <v>0</v>
      </c>
      <c r="ET630">
        <f t="shared" si="551"/>
        <v>0</v>
      </c>
      <c r="EU630">
        <f t="shared" si="552"/>
        <v>0</v>
      </c>
      <c r="EV630">
        <f t="shared" si="553"/>
        <v>0</v>
      </c>
      <c r="EW630">
        <f t="shared" si="554"/>
        <v>0</v>
      </c>
      <c r="EX630">
        <f t="shared" si="555"/>
        <v>0</v>
      </c>
      <c r="EY630">
        <f t="shared" si="556"/>
        <v>0</v>
      </c>
      <c r="EZ630">
        <f t="shared" si="557"/>
        <v>0</v>
      </c>
      <c r="FA630">
        <f t="shared" si="558"/>
        <v>0</v>
      </c>
      <c r="FB630">
        <f t="shared" si="559"/>
        <v>0</v>
      </c>
      <c r="FC630">
        <f t="shared" si="560"/>
        <v>0</v>
      </c>
    </row>
    <row r="631" spans="1:159">
      <c r="A631" s="139">
        <v>230</v>
      </c>
      <c r="B631" s="139" t="s">
        <v>421</v>
      </c>
      <c r="C631" s="139">
        <v>7</v>
      </c>
      <c r="D631">
        <v>1</v>
      </c>
      <c r="E631" s="5">
        <v>11</v>
      </c>
      <c r="F631" s="5">
        <v>65</v>
      </c>
      <c r="G631" s="5">
        <v>2</v>
      </c>
      <c r="K631" s="109">
        <f t="shared" si="583"/>
        <v>0</v>
      </c>
      <c r="M631" s="109">
        <f t="shared" si="584"/>
        <v>0</v>
      </c>
      <c r="X631" s="109">
        <f t="shared" si="585"/>
        <v>0</v>
      </c>
      <c r="AI631" s="109">
        <f t="shared" si="586"/>
        <v>0</v>
      </c>
      <c r="AT631" s="109">
        <f t="shared" si="587"/>
        <v>0</v>
      </c>
      <c r="BA631" s="109">
        <f t="shared" si="588"/>
        <v>0</v>
      </c>
      <c r="BB631" s="113"/>
      <c r="BC631" s="113"/>
      <c r="BD631" s="113"/>
      <c r="BE631" s="113"/>
      <c r="BF631" s="113"/>
      <c r="BG631" s="113"/>
      <c r="BH631" s="113"/>
      <c r="BI631" s="113"/>
      <c r="BJ631" s="113"/>
      <c r="BK631" s="113"/>
      <c r="BL631" s="109">
        <f t="shared" si="589"/>
        <v>0</v>
      </c>
      <c r="BW631" s="109">
        <f t="shared" si="590"/>
        <v>0</v>
      </c>
      <c r="BZ631" s="109">
        <f t="shared" si="591"/>
        <v>0</v>
      </c>
      <c r="CA631" s="3"/>
      <c r="CB631" s="3"/>
      <c r="CC631" s="3"/>
      <c r="CD631" s="3"/>
      <c r="CE631" s="109">
        <f t="shared" si="592"/>
        <v>0</v>
      </c>
      <c r="CJ631" s="109">
        <f t="shared" si="593"/>
        <v>0</v>
      </c>
      <c r="CQ631" s="109">
        <f t="shared" si="594"/>
        <v>0</v>
      </c>
      <c r="CV631" s="109">
        <f t="shared" si="595"/>
        <v>0</v>
      </c>
      <c r="DA631" s="109">
        <f t="shared" si="596"/>
        <v>0</v>
      </c>
      <c r="DF631" s="109">
        <f t="shared" si="597"/>
        <v>0</v>
      </c>
      <c r="DK631" s="109">
        <f t="shared" si="598"/>
        <v>0</v>
      </c>
      <c r="DP631" s="109">
        <f t="shared" si="599"/>
        <v>0</v>
      </c>
      <c r="DU631" s="109">
        <f t="shared" si="600"/>
        <v>0</v>
      </c>
      <c r="DZ631" s="109">
        <f t="shared" si="601"/>
        <v>0</v>
      </c>
      <c r="EE631" s="109">
        <f t="shared" si="602"/>
        <v>0</v>
      </c>
      <c r="EF631" s="3"/>
      <c r="EG631" s="3"/>
      <c r="EH631" s="3"/>
      <c r="EI631" s="3"/>
      <c r="EJ631" s="109">
        <f t="shared" si="603"/>
        <v>0</v>
      </c>
      <c r="EK631" s="3">
        <f t="shared" si="604"/>
        <v>711</v>
      </c>
      <c r="EL631" t="str">
        <f>+VLOOKUP(A631,'[1]Listado jugadores VALORES'!$A:$D,4,FALSE)</f>
        <v>Volante</v>
      </c>
      <c r="EM631">
        <f>+VLOOKUP(EK631,Clubes!$A:$O,15,FALSE)</f>
        <v>0</v>
      </c>
      <c r="EN631">
        <f>+VLOOKUP(EK631,Clubes!$A:$M,13,FALSE)</f>
        <v>1</v>
      </c>
      <c r="EO631">
        <f t="shared" si="546"/>
        <v>1</v>
      </c>
      <c r="EP631">
        <f t="shared" si="547"/>
        <v>0</v>
      </c>
      <c r="EQ631">
        <f t="shared" si="548"/>
        <v>0</v>
      </c>
      <c r="ER631">
        <f t="shared" si="549"/>
        <v>0</v>
      </c>
      <c r="ES631">
        <f t="shared" si="550"/>
        <v>0</v>
      </c>
      <c r="ET631">
        <f t="shared" si="551"/>
        <v>0</v>
      </c>
      <c r="EU631">
        <f t="shared" si="552"/>
        <v>0</v>
      </c>
      <c r="EV631">
        <f t="shared" si="553"/>
        <v>0</v>
      </c>
      <c r="EW631">
        <f t="shared" si="554"/>
        <v>0</v>
      </c>
      <c r="EX631">
        <f t="shared" si="555"/>
        <v>0</v>
      </c>
      <c r="EY631">
        <f t="shared" si="556"/>
        <v>0</v>
      </c>
      <c r="EZ631">
        <f t="shared" si="557"/>
        <v>0</v>
      </c>
      <c r="FA631">
        <f t="shared" si="558"/>
        <v>0</v>
      </c>
      <c r="FB631">
        <f t="shared" si="559"/>
        <v>0</v>
      </c>
      <c r="FC631">
        <f t="shared" si="560"/>
        <v>1</v>
      </c>
    </row>
    <row r="632" spans="1:159">
      <c r="A632" s="139">
        <v>243</v>
      </c>
      <c r="B632" s="139" t="s">
        <v>422</v>
      </c>
      <c r="C632" s="139">
        <v>7</v>
      </c>
      <c r="D632">
        <v>1</v>
      </c>
      <c r="E632" s="5">
        <v>11</v>
      </c>
      <c r="F632" s="5">
        <v>65</v>
      </c>
      <c r="G632" s="5">
        <v>1</v>
      </c>
      <c r="H632" s="5">
        <v>90</v>
      </c>
      <c r="K632" s="109">
        <f t="shared" si="583"/>
        <v>0</v>
      </c>
      <c r="M632" s="109">
        <f t="shared" si="584"/>
        <v>0</v>
      </c>
      <c r="X632" s="109">
        <f t="shared" si="585"/>
        <v>0</v>
      </c>
      <c r="AI632" s="109">
        <f t="shared" si="586"/>
        <v>0</v>
      </c>
      <c r="AT632" s="109">
        <f t="shared" si="587"/>
        <v>0</v>
      </c>
      <c r="BA632" s="109">
        <f t="shared" si="588"/>
        <v>0</v>
      </c>
      <c r="BB632" s="113"/>
      <c r="BC632" s="113"/>
      <c r="BD632" s="113"/>
      <c r="BE632" s="113"/>
      <c r="BF632" s="113"/>
      <c r="BG632" s="113"/>
      <c r="BH632" s="113"/>
      <c r="BI632" s="113"/>
      <c r="BJ632" s="113"/>
      <c r="BK632" s="113"/>
      <c r="BL632" s="109">
        <f t="shared" si="589"/>
        <v>0</v>
      </c>
      <c r="BW632" s="109">
        <f t="shared" si="590"/>
        <v>0</v>
      </c>
      <c r="BZ632" s="109">
        <f t="shared" si="591"/>
        <v>0</v>
      </c>
      <c r="CA632" s="3"/>
      <c r="CB632" s="3"/>
      <c r="CC632" s="3"/>
      <c r="CD632" s="3"/>
      <c r="CE632" s="109">
        <f t="shared" si="592"/>
        <v>0</v>
      </c>
      <c r="CJ632" s="109">
        <f t="shared" si="593"/>
        <v>0</v>
      </c>
      <c r="CQ632" s="109">
        <f t="shared" si="594"/>
        <v>0</v>
      </c>
      <c r="CV632" s="109">
        <f t="shared" si="595"/>
        <v>0</v>
      </c>
      <c r="DA632" s="109">
        <f t="shared" si="596"/>
        <v>0</v>
      </c>
      <c r="DF632" s="109">
        <f t="shared" si="597"/>
        <v>0</v>
      </c>
      <c r="DK632" s="109">
        <f t="shared" si="598"/>
        <v>0</v>
      </c>
      <c r="DP632" s="109">
        <f t="shared" si="599"/>
        <v>0</v>
      </c>
      <c r="DU632" s="109">
        <f t="shared" si="600"/>
        <v>0</v>
      </c>
      <c r="DZ632" s="109">
        <f t="shared" si="601"/>
        <v>0</v>
      </c>
      <c r="EE632" s="109">
        <f t="shared" si="602"/>
        <v>0</v>
      </c>
      <c r="EF632" s="3"/>
      <c r="EG632" s="3"/>
      <c r="EH632" s="3"/>
      <c r="EI632" s="3"/>
      <c r="EJ632" s="109">
        <f t="shared" si="603"/>
        <v>0</v>
      </c>
      <c r="EK632" s="3">
        <f t="shared" si="604"/>
        <v>711</v>
      </c>
      <c r="EL632" t="str">
        <f>+VLOOKUP(A632,'[1]Listado jugadores VALORES'!$A:$D,4,FALSE)</f>
        <v>Defensa</v>
      </c>
      <c r="EM632">
        <f>+VLOOKUP(EK632,Clubes!$A:$O,15,FALSE)</f>
        <v>0</v>
      </c>
      <c r="EN632">
        <f>+VLOOKUP(EK632,Clubes!$A:$M,13,FALSE)</f>
        <v>1</v>
      </c>
      <c r="EO632">
        <f t="shared" si="546"/>
        <v>2</v>
      </c>
      <c r="EP632">
        <f t="shared" si="547"/>
        <v>2</v>
      </c>
      <c r="EQ632">
        <f t="shared" si="548"/>
        <v>0</v>
      </c>
      <c r="ER632">
        <f t="shared" si="549"/>
        <v>0</v>
      </c>
      <c r="ES632">
        <f t="shared" si="550"/>
        <v>0</v>
      </c>
      <c r="ET632">
        <f t="shared" si="551"/>
        <v>0</v>
      </c>
      <c r="EU632">
        <f t="shared" si="552"/>
        <v>0</v>
      </c>
      <c r="EV632">
        <f t="shared" si="553"/>
        <v>0</v>
      </c>
      <c r="EW632">
        <f t="shared" si="554"/>
        <v>0</v>
      </c>
      <c r="EX632">
        <f t="shared" si="555"/>
        <v>0</v>
      </c>
      <c r="EY632">
        <f t="shared" si="556"/>
        <v>0</v>
      </c>
      <c r="EZ632">
        <f t="shared" si="557"/>
        <v>0</v>
      </c>
      <c r="FA632">
        <f t="shared" si="558"/>
        <v>2</v>
      </c>
      <c r="FB632">
        <f t="shared" si="559"/>
        <v>1</v>
      </c>
      <c r="FC632">
        <f t="shared" si="560"/>
        <v>7</v>
      </c>
    </row>
    <row r="633" spans="1:159">
      <c r="A633" s="139">
        <v>268</v>
      </c>
      <c r="B633" s="139" t="s">
        <v>423</v>
      </c>
      <c r="C633" s="139">
        <v>7</v>
      </c>
      <c r="D633">
        <v>1</v>
      </c>
      <c r="E633" s="5">
        <v>11</v>
      </c>
      <c r="F633" s="5">
        <v>65</v>
      </c>
      <c r="G633" s="5">
        <v>1</v>
      </c>
      <c r="H633" s="5">
        <f>45+16</f>
        <v>61</v>
      </c>
      <c r="K633" s="109">
        <f t="shared" si="583"/>
        <v>0</v>
      </c>
      <c r="M633" s="109">
        <f t="shared" si="584"/>
        <v>0</v>
      </c>
      <c r="X633" s="109">
        <f t="shared" si="585"/>
        <v>0</v>
      </c>
      <c r="AI633" s="109">
        <f t="shared" si="586"/>
        <v>0</v>
      </c>
      <c r="AT633" s="109">
        <f t="shared" si="587"/>
        <v>0</v>
      </c>
      <c r="BA633" s="109">
        <f t="shared" si="588"/>
        <v>0</v>
      </c>
      <c r="BB633" s="113"/>
      <c r="BC633" s="113"/>
      <c r="BD633" s="113"/>
      <c r="BE633" s="113"/>
      <c r="BF633" s="113"/>
      <c r="BG633" s="113"/>
      <c r="BH633" s="113"/>
      <c r="BI633" s="113"/>
      <c r="BJ633" s="113"/>
      <c r="BK633" s="113"/>
      <c r="BL633" s="109">
        <f t="shared" si="589"/>
        <v>0</v>
      </c>
      <c r="BW633" s="109">
        <f t="shared" si="590"/>
        <v>0</v>
      </c>
      <c r="BZ633" s="109">
        <f t="shared" si="591"/>
        <v>0</v>
      </c>
      <c r="CA633" s="3"/>
      <c r="CB633" s="3"/>
      <c r="CC633" s="3"/>
      <c r="CD633" s="3"/>
      <c r="CE633" s="109">
        <f t="shared" si="592"/>
        <v>0</v>
      </c>
      <c r="CJ633" s="109">
        <f t="shared" si="593"/>
        <v>0</v>
      </c>
      <c r="CQ633" s="109">
        <f t="shared" si="594"/>
        <v>0</v>
      </c>
      <c r="CV633" s="109">
        <f t="shared" si="595"/>
        <v>0</v>
      </c>
      <c r="DA633" s="109">
        <f t="shared" si="596"/>
        <v>0</v>
      </c>
      <c r="DF633" s="109">
        <f t="shared" si="597"/>
        <v>0</v>
      </c>
      <c r="DK633" s="109">
        <f t="shared" si="598"/>
        <v>0</v>
      </c>
      <c r="DP633" s="109">
        <f t="shared" si="599"/>
        <v>0</v>
      </c>
      <c r="DU633" s="109">
        <f t="shared" si="600"/>
        <v>0</v>
      </c>
      <c r="DZ633" s="109">
        <f t="shared" si="601"/>
        <v>0</v>
      </c>
      <c r="EE633" s="109">
        <f t="shared" si="602"/>
        <v>0</v>
      </c>
      <c r="EF633" s="3"/>
      <c r="EG633" s="3"/>
      <c r="EH633" s="3"/>
      <c r="EI633" s="3"/>
      <c r="EJ633" s="109">
        <f t="shared" si="603"/>
        <v>0</v>
      </c>
      <c r="EK633" s="3">
        <f t="shared" si="604"/>
        <v>711</v>
      </c>
      <c r="EL633" t="str">
        <f>+VLOOKUP(A633,'[1]Listado jugadores VALORES'!$A:$D,4,FALSE)</f>
        <v>Defensa</v>
      </c>
      <c r="EM633">
        <f>+VLOOKUP(EK633,Clubes!$A:$O,15,FALSE)</f>
        <v>0</v>
      </c>
      <c r="EN633">
        <f>+VLOOKUP(EK633,Clubes!$A:$M,13,FALSE)</f>
        <v>1</v>
      </c>
      <c r="EO633">
        <f t="shared" si="546"/>
        <v>2</v>
      </c>
      <c r="EP633">
        <f t="shared" si="547"/>
        <v>2</v>
      </c>
      <c r="EQ633">
        <f t="shared" si="548"/>
        <v>0</v>
      </c>
      <c r="ER633">
        <f t="shared" si="549"/>
        <v>0</v>
      </c>
      <c r="ES633">
        <f t="shared" si="550"/>
        <v>0</v>
      </c>
      <c r="ET633">
        <f t="shared" si="551"/>
        <v>0</v>
      </c>
      <c r="EU633">
        <f t="shared" si="552"/>
        <v>0</v>
      </c>
      <c r="EV633">
        <f t="shared" si="553"/>
        <v>0</v>
      </c>
      <c r="EW633">
        <f t="shared" si="554"/>
        <v>0</v>
      </c>
      <c r="EX633">
        <f t="shared" si="555"/>
        <v>0</v>
      </c>
      <c r="EY633">
        <f t="shared" si="556"/>
        <v>0</v>
      </c>
      <c r="EZ633">
        <f t="shared" si="557"/>
        <v>0</v>
      </c>
      <c r="FA633">
        <f t="shared" si="558"/>
        <v>2</v>
      </c>
      <c r="FB633">
        <f t="shared" si="559"/>
        <v>1</v>
      </c>
      <c r="FC633">
        <f t="shared" si="560"/>
        <v>7</v>
      </c>
    </row>
    <row r="634" spans="1:159">
      <c r="A634" s="145">
        <v>769</v>
      </c>
      <c r="B634" t="s">
        <v>424</v>
      </c>
      <c r="C634" s="140">
        <v>7</v>
      </c>
      <c r="D634">
        <v>1</v>
      </c>
      <c r="E634" s="5">
        <v>11</v>
      </c>
      <c r="F634" s="5">
        <v>65</v>
      </c>
      <c r="G634" s="5">
        <v>3</v>
      </c>
      <c r="K634" s="109">
        <f t="shared" si="583"/>
        <v>0</v>
      </c>
      <c r="M634" s="109">
        <f t="shared" si="584"/>
        <v>0</v>
      </c>
      <c r="X634" s="109">
        <f t="shared" si="585"/>
        <v>0</v>
      </c>
      <c r="AI634" s="109">
        <f t="shared" si="586"/>
        <v>0</v>
      </c>
      <c r="AT634" s="109">
        <f t="shared" si="587"/>
        <v>0</v>
      </c>
      <c r="BA634" s="109">
        <f t="shared" si="588"/>
        <v>0</v>
      </c>
      <c r="BB634" s="113"/>
      <c r="BC634" s="113"/>
      <c r="BD634" s="113"/>
      <c r="BE634" s="113"/>
      <c r="BF634" s="113"/>
      <c r="BG634" s="113"/>
      <c r="BH634" s="113"/>
      <c r="BI634" s="113"/>
      <c r="BJ634" s="113"/>
      <c r="BK634" s="113"/>
      <c r="BL634" s="109">
        <f t="shared" si="589"/>
        <v>0</v>
      </c>
      <c r="BW634" s="109">
        <f t="shared" si="590"/>
        <v>0</v>
      </c>
      <c r="BZ634" s="109">
        <f t="shared" si="591"/>
        <v>0</v>
      </c>
      <c r="CA634" s="3"/>
      <c r="CB634" s="3"/>
      <c r="CC634" s="3"/>
      <c r="CD634" s="3"/>
      <c r="CE634" s="109">
        <f t="shared" si="592"/>
        <v>0</v>
      </c>
      <c r="CJ634" s="109">
        <f t="shared" si="593"/>
        <v>0</v>
      </c>
      <c r="CQ634" s="109">
        <f t="shared" si="594"/>
        <v>0</v>
      </c>
      <c r="CV634" s="109">
        <f t="shared" si="595"/>
        <v>0</v>
      </c>
      <c r="DA634" s="109">
        <f t="shared" si="596"/>
        <v>0</v>
      </c>
      <c r="DF634" s="109">
        <f t="shared" si="597"/>
        <v>0</v>
      </c>
      <c r="DK634" s="109">
        <f t="shared" si="598"/>
        <v>0</v>
      </c>
      <c r="DP634" s="109">
        <f t="shared" si="599"/>
        <v>0</v>
      </c>
      <c r="DU634" s="109">
        <f t="shared" si="600"/>
        <v>0</v>
      </c>
      <c r="DZ634" s="109">
        <f t="shared" si="601"/>
        <v>0</v>
      </c>
      <c r="EE634" s="109">
        <f t="shared" si="602"/>
        <v>0</v>
      </c>
      <c r="EF634" s="3"/>
      <c r="EG634" s="3"/>
      <c r="EH634" s="3"/>
      <c r="EI634" s="3"/>
      <c r="EJ634" s="109">
        <f t="shared" si="603"/>
        <v>0</v>
      </c>
      <c r="EK634" s="3">
        <f t="shared" si="604"/>
        <v>711</v>
      </c>
      <c r="EL634" t="str">
        <f>+VLOOKUP(A634,'[1]Listado jugadores VALORES'!$A:$D,4,FALSE)</f>
        <v>Portero</v>
      </c>
      <c r="EM634">
        <f>+VLOOKUP(EK634,Clubes!$A:$O,15,FALSE)</f>
        <v>0</v>
      </c>
      <c r="EN634">
        <f>+VLOOKUP(EK634,Clubes!$A:$M,13,FALSE)</f>
        <v>1</v>
      </c>
      <c r="EO634">
        <f t="shared" si="546"/>
        <v>0</v>
      </c>
      <c r="EP634">
        <f t="shared" si="547"/>
        <v>0</v>
      </c>
      <c r="EQ634">
        <f t="shared" si="548"/>
        <v>0</v>
      </c>
      <c r="ER634">
        <f t="shared" si="549"/>
        <v>0</v>
      </c>
      <c r="ES634">
        <f t="shared" si="550"/>
        <v>0</v>
      </c>
      <c r="ET634">
        <f t="shared" si="551"/>
        <v>0</v>
      </c>
      <c r="EU634">
        <f t="shared" si="552"/>
        <v>0</v>
      </c>
      <c r="EV634">
        <f t="shared" si="553"/>
        <v>0</v>
      </c>
      <c r="EW634">
        <f t="shared" si="554"/>
        <v>0</v>
      </c>
      <c r="EX634">
        <f t="shared" si="555"/>
        <v>0</v>
      </c>
      <c r="EY634">
        <f t="shared" si="556"/>
        <v>0</v>
      </c>
      <c r="EZ634">
        <f t="shared" si="557"/>
        <v>0</v>
      </c>
      <c r="FA634">
        <f t="shared" si="558"/>
        <v>0</v>
      </c>
      <c r="FB634">
        <f t="shared" si="559"/>
        <v>0</v>
      </c>
      <c r="FC634">
        <f t="shared" si="560"/>
        <v>0</v>
      </c>
    </row>
    <row r="635" spans="1:159">
      <c r="A635" s="139">
        <v>1955</v>
      </c>
      <c r="B635" s="139" t="s">
        <v>425</v>
      </c>
      <c r="C635" s="139">
        <v>7</v>
      </c>
      <c r="D635">
        <v>1</v>
      </c>
      <c r="E635" s="5">
        <v>11</v>
      </c>
      <c r="F635" s="5">
        <v>65</v>
      </c>
      <c r="G635" s="5">
        <v>3</v>
      </c>
      <c r="K635" s="109">
        <f t="shared" si="583"/>
        <v>0</v>
      </c>
      <c r="M635" s="109">
        <f t="shared" si="584"/>
        <v>0</v>
      </c>
      <c r="X635" s="109">
        <f t="shared" si="585"/>
        <v>0</v>
      </c>
      <c r="AI635" s="109">
        <f t="shared" si="586"/>
        <v>0</v>
      </c>
      <c r="AT635" s="109">
        <f t="shared" si="587"/>
        <v>0</v>
      </c>
      <c r="BA635" s="109">
        <f t="shared" si="588"/>
        <v>0</v>
      </c>
      <c r="BB635" s="113"/>
      <c r="BC635" s="113"/>
      <c r="BD635" s="113"/>
      <c r="BE635" s="113"/>
      <c r="BF635" s="113"/>
      <c r="BG635" s="113"/>
      <c r="BH635" s="113"/>
      <c r="BI635" s="113"/>
      <c r="BJ635" s="113"/>
      <c r="BK635" s="113"/>
      <c r="BL635" s="109">
        <f t="shared" si="589"/>
        <v>0</v>
      </c>
      <c r="BW635" s="109">
        <f t="shared" si="590"/>
        <v>0</v>
      </c>
      <c r="BZ635" s="109">
        <f t="shared" si="591"/>
        <v>0</v>
      </c>
      <c r="CA635" s="3"/>
      <c r="CB635" s="3"/>
      <c r="CC635" s="3"/>
      <c r="CD635" s="3"/>
      <c r="CE635" s="109">
        <f t="shared" si="592"/>
        <v>0</v>
      </c>
      <c r="CJ635" s="109">
        <f t="shared" si="593"/>
        <v>0</v>
      </c>
      <c r="CQ635" s="109">
        <f t="shared" si="594"/>
        <v>0</v>
      </c>
      <c r="CV635" s="109">
        <f t="shared" si="595"/>
        <v>0</v>
      </c>
      <c r="DA635" s="109">
        <f t="shared" si="596"/>
        <v>0</v>
      </c>
      <c r="DF635" s="109">
        <f t="shared" si="597"/>
        <v>0</v>
      </c>
      <c r="DK635" s="109">
        <f t="shared" si="598"/>
        <v>0</v>
      </c>
      <c r="DP635" s="109">
        <f t="shared" si="599"/>
        <v>0</v>
      </c>
      <c r="DU635" s="109">
        <f t="shared" si="600"/>
        <v>0</v>
      </c>
      <c r="DZ635" s="109">
        <f t="shared" si="601"/>
        <v>0</v>
      </c>
      <c r="EE635" s="109">
        <f t="shared" si="602"/>
        <v>0</v>
      </c>
      <c r="EF635" s="3"/>
      <c r="EG635" s="3"/>
      <c r="EH635" s="3"/>
      <c r="EI635" s="3"/>
      <c r="EJ635" s="109">
        <f t="shared" si="603"/>
        <v>0</v>
      </c>
      <c r="EK635" s="3">
        <f t="shared" si="604"/>
        <v>711</v>
      </c>
      <c r="EL635" t="str">
        <f>+VLOOKUP(A635,'[1]Listado jugadores VALORES'!$A:$D,4,FALSE)</f>
        <v>Volante</v>
      </c>
      <c r="EM635">
        <f>+VLOOKUP(EK635,Clubes!$A:$O,15,FALSE)</f>
        <v>0</v>
      </c>
      <c r="EN635">
        <f>+VLOOKUP(EK635,Clubes!$A:$M,13,FALSE)</f>
        <v>1</v>
      </c>
      <c r="EO635">
        <f t="shared" si="546"/>
        <v>0</v>
      </c>
      <c r="EP635">
        <f t="shared" si="547"/>
        <v>0</v>
      </c>
      <c r="EQ635">
        <f t="shared" si="548"/>
        <v>0</v>
      </c>
      <c r="ER635">
        <f t="shared" si="549"/>
        <v>0</v>
      </c>
      <c r="ES635">
        <f t="shared" si="550"/>
        <v>0</v>
      </c>
      <c r="ET635">
        <f t="shared" si="551"/>
        <v>0</v>
      </c>
      <c r="EU635">
        <f t="shared" si="552"/>
        <v>0</v>
      </c>
      <c r="EV635">
        <f t="shared" si="553"/>
        <v>0</v>
      </c>
      <c r="EW635">
        <f t="shared" si="554"/>
        <v>0</v>
      </c>
      <c r="EX635">
        <f t="shared" si="555"/>
        <v>0</v>
      </c>
      <c r="EY635">
        <f t="shared" si="556"/>
        <v>0</v>
      </c>
      <c r="EZ635">
        <f t="shared" si="557"/>
        <v>0</v>
      </c>
      <c r="FA635">
        <f t="shared" si="558"/>
        <v>0</v>
      </c>
      <c r="FB635">
        <f t="shared" si="559"/>
        <v>0</v>
      </c>
      <c r="FC635">
        <f t="shared" si="560"/>
        <v>0</v>
      </c>
    </row>
    <row r="636" spans="1:159">
      <c r="A636" s="139">
        <v>357</v>
      </c>
      <c r="B636" s="140" t="s">
        <v>426</v>
      </c>
      <c r="C636" s="140">
        <v>7</v>
      </c>
      <c r="D636">
        <v>1</v>
      </c>
      <c r="E636" s="5">
        <v>11</v>
      </c>
      <c r="F636" s="5">
        <v>65</v>
      </c>
      <c r="G636" s="5">
        <v>3</v>
      </c>
      <c r="K636" s="109">
        <f t="shared" si="583"/>
        <v>0</v>
      </c>
      <c r="M636" s="109">
        <f t="shared" si="584"/>
        <v>0</v>
      </c>
      <c r="X636" s="109">
        <f t="shared" si="585"/>
        <v>0</v>
      </c>
      <c r="AI636" s="109">
        <f t="shared" si="586"/>
        <v>0</v>
      </c>
      <c r="AT636" s="109">
        <f t="shared" si="587"/>
        <v>0</v>
      </c>
      <c r="BA636" s="109">
        <f t="shared" si="588"/>
        <v>0</v>
      </c>
      <c r="BB636" s="113"/>
      <c r="BC636" s="113"/>
      <c r="BD636" s="113"/>
      <c r="BE636" s="113"/>
      <c r="BF636" s="113"/>
      <c r="BG636" s="113"/>
      <c r="BH636" s="113"/>
      <c r="BI636" s="113"/>
      <c r="BJ636" s="113"/>
      <c r="BK636" s="113"/>
      <c r="BL636" s="109">
        <f t="shared" si="589"/>
        <v>0</v>
      </c>
      <c r="BW636" s="109">
        <f t="shared" si="590"/>
        <v>0</v>
      </c>
      <c r="BZ636" s="109">
        <f t="shared" si="591"/>
        <v>0</v>
      </c>
      <c r="CA636" s="3"/>
      <c r="CB636" s="3"/>
      <c r="CC636" s="3"/>
      <c r="CD636" s="3"/>
      <c r="CE636" s="109">
        <f t="shared" si="592"/>
        <v>0</v>
      </c>
      <c r="CJ636" s="109">
        <f t="shared" si="593"/>
        <v>0</v>
      </c>
      <c r="CQ636" s="109">
        <f t="shared" si="594"/>
        <v>0</v>
      </c>
      <c r="CV636" s="109">
        <f t="shared" si="595"/>
        <v>0</v>
      </c>
      <c r="DA636" s="109">
        <f t="shared" si="596"/>
        <v>0</v>
      </c>
      <c r="DF636" s="109">
        <f t="shared" si="597"/>
        <v>0</v>
      </c>
      <c r="DK636" s="109">
        <f t="shared" si="598"/>
        <v>0</v>
      </c>
      <c r="DP636" s="109">
        <f t="shared" si="599"/>
        <v>0</v>
      </c>
      <c r="DU636" s="109">
        <f t="shared" si="600"/>
        <v>0</v>
      </c>
      <c r="DZ636" s="109">
        <f t="shared" si="601"/>
        <v>0</v>
      </c>
      <c r="EE636" s="109">
        <f t="shared" si="602"/>
        <v>0</v>
      </c>
      <c r="EF636" s="3"/>
      <c r="EG636" s="3"/>
      <c r="EH636" s="3"/>
      <c r="EI636" s="3"/>
      <c r="EJ636" s="109">
        <f t="shared" si="603"/>
        <v>0</v>
      </c>
      <c r="EK636" s="3">
        <f t="shared" si="604"/>
        <v>711</v>
      </c>
      <c r="EL636" t="str">
        <f>+VLOOKUP(A636,'[1]Listado jugadores VALORES'!$A:$D,4,FALSE)</f>
        <v>Defensa</v>
      </c>
      <c r="EM636">
        <f>+VLOOKUP(EK636,Clubes!$A:$O,15,FALSE)</f>
        <v>0</v>
      </c>
      <c r="EN636">
        <f>+VLOOKUP(EK636,Clubes!$A:$M,13,FALSE)</f>
        <v>1</v>
      </c>
      <c r="EO636">
        <f t="shared" si="546"/>
        <v>0</v>
      </c>
      <c r="EP636">
        <f t="shared" si="547"/>
        <v>0</v>
      </c>
      <c r="EQ636">
        <f t="shared" si="548"/>
        <v>0</v>
      </c>
      <c r="ER636">
        <f t="shared" si="549"/>
        <v>0</v>
      </c>
      <c r="ES636">
        <f t="shared" si="550"/>
        <v>0</v>
      </c>
      <c r="ET636">
        <f t="shared" si="551"/>
        <v>0</v>
      </c>
      <c r="EU636">
        <f t="shared" si="552"/>
        <v>0</v>
      </c>
      <c r="EV636">
        <f t="shared" si="553"/>
        <v>0</v>
      </c>
      <c r="EW636">
        <f t="shared" si="554"/>
        <v>0</v>
      </c>
      <c r="EX636">
        <f t="shared" si="555"/>
        <v>0</v>
      </c>
      <c r="EY636">
        <f t="shared" si="556"/>
        <v>0</v>
      </c>
      <c r="EZ636">
        <f t="shared" si="557"/>
        <v>0</v>
      </c>
      <c r="FA636">
        <f t="shared" si="558"/>
        <v>0</v>
      </c>
      <c r="FB636">
        <f t="shared" si="559"/>
        <v>0</v>
      </c>
      <c r="FC636">
        <f t="shared" si="560"/>
        <v>0</v>
      </c>
    </row>
    <row r="637" spans="1:159">
      <c r="A637" s="145">
        <v>1975</v>
      </c>
      <c r="B637" t="s">
        <v>427</v>
      </c>
      <c r="C637" s="139">
        <v>7</v>
      </c>
      <c r="D637">
        <v>1</v>
      </c>
      <c r="E637" s="5">
        <v>11</v>
      </c>
      <c r="F637" s="5">
        <v>65</v>
      </c>
      <c r="G637" s="5">
        <v>1</v>
      </c>
      <c r="H637" s="5">
        <f>45+29</f>
        <v>74</v>
      </c>
      <c r="K637" s="109">
        <f t="shared" si="583"/>
        <v>0</v>
      </c>
      <c r="M637" s="109">
        <f t="shared" si="584"/>
        <v>0</v>
      </c>
      <c r="X637" s="109">
        <f t="shared" si="585"/>
        <v>0</v>
      </c>
      <c r="AI637" s="109">
        <f t="shared" si="586"/>
        <v>0</v>
      </c>
      <c r="AT637" s="109">
        <f t="shared" si="587"/>
        <v>0</v>
      </c>
      <c r="BA637" s="109">
        <f t="shared" si="588"/>
        <v>0</v>
      </c>
      <c r="BB637" s="113"/>
      <c r="BC637" s="113"/>
      <c r="BD637" s="113"/>
      <c r="BE637" s="113"/>
      <c r="BF637" s="113"/>
      <c r="BG637" s="113"/>
      <c r="BH637" s="113"/>
      <c r="BI637" s="113"/>
      <c r="BJ637" s="113"/>
      <c r="BK637" s="113"/>
      <c r="BL637" s="109">
        <f t="shared" si="589"/>
        <v>0</v>
      </c>
      <c r="BW637" s="109">
        <f t="shared" si="590"/>
        <v>0</v>
      </c>
      <c r="BZ637" s="109">
        <f t="shared" si="591"/>
        <v>0</v>
      </c>
      <c r="CA637" s="3"/>
      <c r="CB637" s="3"/>
      <c r="CC637" s="3"/>
      <c r="CD637" s="3"/>
      <c r="CE637" s="109">
        <f t="shared" si="592"/>
        <v>0</v>
      </c>
      <c r="CJ637" s="109">
        <f t="shared" si="593"/>
        <v>0</v>
      </c>
      <c r="CQ637" s="109">
        <f t="shared" si="594"/>
        <v>0</v>
      </c>
      <c r="CV637" s="109">
        <f t="shared" si="595"/>
        <v>0</v>
      </c>
      <c r="DA637" s="109">
        <f t="shared" si="596"/>
        <v>0</v>
      </c>
      <c r="DF637" s="109">
        <f t="shared" si="597"/>
        <v>0</v>
      </c>
      <c r="DK637" s="109">
        <f t="shared" si="598"/>
        <v>0</v>
      </c>
      <c r="DP637" s="109">
        <f t="shared" si="599"/>
        <v>0</v>
      </c>
      <c r="DU637" s="109">
        <f t="shared" si="600"/>
        <v>0</v>
      </c>
      <c r="DZ637" s="109">
        <f t="shared" si="601"/>
        <v>0</v>
      </c>
      <c r="EE637" s="109">
        <f t="shared" si="602"/>
        <v>0</v>
      </c>
      <c r="EF637" s="3"/>
      <c r="EG637" s="3"/>
      <c r="EH637" s="3"/>
      <c r="EI637" s="3"/>
      <c r="EJ637" s="109">
        <f t="shared" si="603"/>
        <v>0</v>
      </c>
      <c r="EK637" s="3">
        <f t="shared" si="604"/>
        <v>711</v>
      </c>
      <c r="EL637" t="str">
        <f>+VLOOKUP(A637,'[1]Listado jugadores VALORES'!$A:$D,4,FALSE)</f>
        <v>Delantero</v>
      </c>
      <c r="EM637">
        <f>+VLOOKUP(EK637,Clubes!$A:$O,15,FALSE)</f>
        <v>0</v>
      </c>
      <c r="EN637">
        <f>+VLOOKUP(EK637,Clubes!$A:$M,13,FALSE)</f>
        <v>1</v>
      </c>
      <c r="EO637">
        <f t="shared" si="546"/>
        <v>2</v>
      </c>
      <c r="EP637">
        <f t="shared" si="547"/>
        <v>2</v>
      </c>
      <c r="EQ637">
        <f t="shared" si="548"/>
        <v>0</v>
      </c>
      <c r="ER637">
        <f t="shared" si="549"/>
        <v>0</v>
      </c>
      <c r="ES637">
        <f t="shared" si="550"/>
        <v>0</v>
      </c>
      <c r="ET637">
        <f t="shared" si="551"/>
        <v>0</v>
      </c>
      <c r="EU637">
        <f t="shared" si="552"/>
        <v>0</v>
      </c>
      <c r="EV637">
        <f t="shared" si="553"/>
        <v>0</v>
      </c>
      <c r="EW637">
        <f t="shared" si="554"/>
        <v>0</v>
      </c>
      <c r="EX637">
        <f t="shared" si="555"/>
        <v>0</v>
      </c>
      <c r="EY637">
        <f t="shared" si="556"/>
        <v>0</v>
      </c>
      <c r="EZ637">
        <f t="shared" si="557"/>
        <v>0</v>
      </c>
      <c r="FA637">
        <f t="shared" si="558"/>
        <v>0</v>
      </c>
      <c r="FB637">
        <f t="shared" si="559"/>
        <v>1</v>
      </c>
      <c r="FC637">
        <f t="shared" si="560"/>
        <v>5</v>
      </c>
    </row>
    <row r="638" spans="1:159">
      <c r="A638" s="162">
        <v>1990</v>
      </c>
      <c r="B638" t="s">
        <v>630</v>
      </c>
      <c r="C638" s="139">
        <v>7</v>
      </c>
      <c r="D638">
        <v>1</v>
      </c>
      <c r="E638" s="5">
        <v>11</v>
      </c>
      <c r="F638" s="5">
        <v>65</v>
      </c>
      <c r="G638" s="5">
        <v>3</v>
      </c>
      <c r="K638" s="109">
        <f t="shared" si="583"/>
        <v>0</v>
      </c>
      <c r="M638" s="109">
        <f t="shared" si="584"/>
        <v>0</v>
      </c>
      <c r="X638" s="109">
        <f t="shared" si="585"/>
        <v>0</v>
      </c>
      <c r="AI638" s="109">
        <f t="shared" si="586"/>
        <v>0</v>
      </c>
      <c r="AT638" s="109">
        <f t="shared" si="587"/>
        <v>0</v>
      </c>
      <c r="BA638" s="109">
        <f t="shared" si="588"/>
        <v>0</v>
      </c>
      <c r="BB638" s="113"/>
      <c r="BC638" s="113"/>
      <c r="BD638" s="113"/>
      <c r="BE638" s="113"/>
      <c r="BF638" s="113"/>
      <c r="BG638" s="113"/>
      <c r="BH638" s="113"/>
      <c r="BI638" s="113"/>
      <c r="BJ638" s="113"/>
      <c r="BK638" s="113"/>
      <c r="BL638" s="109">
        <f t="shared" si="589"/>
        <v>0</v>
      </c>
      <c r="BW638" s="109">
        <f t="shared" si="590"/>
        <v>0</v>
      </c>
      <c r="BZ638" s="109">
        <f t="shared" si="591"/>
        <v>0</v>
      </c>
      <c r="CA638" s="3"/>
      <c r="CB638" s="3"/>
      <c r="CC638" s="3"/>
      <c r="CD638" s="3"/>
      <c r="CE638" s="109">
        <f t="shared" si="592"/>
        <v>0</v>
      </c>
      <c r="CJ638" s="109">
        <f t="shared" si="593"/>
        <v>0</v>
      </c>
      <c r="CQ638" s="109">
        <f t="shared" si="594"/>
        <v>0</v>
      </c>
      <c r="CV638" s="109">
        <f t="shared" si="595"/>
        <v>0</v>
      </c>
      <c r="DA638" s="109">
        <f t="shared" si="596"/>
        <v>0</v>
      </c>
      <c r="DF638" s="109">
        <f t="shared" si="597"/>
        <v>0</v>
      </c>
      <c r="DK638" s="109">
        <f t="shared" si="598"/>
        <v>0</v>
      </c>
      <c r="DP638" s="109">
        <f t="shared" si="599"/>
        <v>0</v>
      </c>
      <c r="DU638" s="109">
        <f t="shared" si="600"/>
        <v>0</v>
      </c>
      <c r="DZ638" s="109">
        <f t="shared" si="601"/>
        <v>0</v>
      </c>
      <c r="EE638" s="109">
        <f t="shared" si="602"/>
        <v>0</v>
      </c>
      <c r="EF638" s="3"/>
      <c r="EG638" s="3"/>
      <c r="EH638" s="3"/>
      <c r="EI638" s="3"/>
      <c r="EJ638" s="109">
        <f t="shared" si="603"/>
        <v>0</v>
      </c>
      <c r="EK638" s="3">
        <f t="shared" si="604"/>
        <v>711</v>
      </c>
      <c r="EL638" t="str">
        <f>+VLOOKUP(A638,'[1]Listado jugadores VALORES'!$A:$D,4,FALSE)</f>
        <v>Volante</v>
      </c>
      <c r="EM638">
        <f>+VLOOKUP(EK638,Clubes!$A:$O,15,FALSE)</f>
        <v>0</v>
      </c>
      <c r="EN638">
        <f>+VLOOKUP(EK638,Clubes!$A:$M,13,FALSE)</f>
        <v>1</v>
      </c>
      <c r="EO638">
        <f t="shared" si="546"/>
        <v>0</v>
      </c>
      <c r="EP638">
        <f t="shared" si="547"/>
        <v>0</v>
      </c>
      <c r="EQ638">
        <f t="shared" si="548"/>
        <v>0</v>
      </c>
      <c r="ER638">
        <f t="shared" si="549"/>
        <v>0</v>
      </c>
      <c r="ES638">
        <f t="shared" si="550"/>
        <v>0</v>
      </c>
      <c r="ET638">
        <f t="shared" si="551"/>
        <v>0</v>
      </c>
      <c r="EU638">
        <f t="shared" si="552"/>
        <v>0</v>
      </c>
      <c r="EV638">
        <f t="shared" si="553"/>
        <v>0</v>
      </c>
      <c r="EW638">
        <f t="shared" si="554"/>
        <v>0</v>
      </c>
      <c r="EX638">
        <f t="shared" si="555"/>
        <v>0</v>
      </c>
      <c r="EY638">
        <f t="shared" si="556"/>
        <v>0</v>
      </c>
      <c r="EZ638">
        <f t="shared" si="557"/>
        <v>0</v>
      </c>
      <c r="FA638">
        <f t="shared" si="558"/>
        <v>0</v>
      </c>
      <c r="FB638">
        <f t="shared" si="559"/>
        <v>0</v>
      </c>
      <c r="FC638">
        <f t="shared" si="560"/>
        <v>0</v>
      </c>
    </row>
    <row r="639" spans="1:159">
      <c r="A639" s="139">
        <v>772</v>
      </c>
      <c r="B639" s="139" t="s">
        <v>428</v>
      </c>
      <c r="C639" s="139">
        <v>7</v>
      </c>
      <c r="D639">
        <v>1</v>
      </c>
      <c r="E639" s="5">
        <v>11</v>
      </c>
      <c r="F639" s="5">
        <v>65</v>
      </c>
      <c r="G639" s="5">
        <v>1</v>
      </c>
      <c r="H639" s="5">
        <v>90</v>
      </c>
      <c r="K639" s="109">
        <f t="shared" si="583"/>
        <v>0</v>
      </c>
      <c r="M639" s="109">
        <f t="shared" si="584"/>
        <v>0</v>
      </c>
      <c r="X639" s="109">
        <f t="shared" si="585"/>
        <v>0</v>
      </c>
      <c r="AI639" s="109">
        <f t="shared" si="586"/>
        <v>0</v>
      </c>
      <c r="AT639" s="109">
        <f t="shared" si="587"/>
        <v>0</v>
      </c>
      <c r="BA639" s="109">
        <f t="shared" si="588"/>
        <v>0</v>
      </c>
      <c r="BB639" s="113"/>
      <c r="BC639" s="113"/>
      <c r="BD639" s="113"/>
      <c r="BE639" s="113"/>
      <c r="BF639" s="113"/>
      <c r="BG639" s="113"/>
      <c r="BH639" s="113"/>
      <c r="BI639" s="113"/>
      <c r="BJ639" s="113"/>
      <c r="BK639" s="113"/>
      <c r="BL639" s="109">
        <f t="shared" si="589"/>
        <v>0</v>
      </c>
      <c r="BW639" s="109">
        <f t="shared" si="590"/>
        <v>0</v>
      </c>
      <c r="BZ639" s="109">
        <f t="shared" si="591"/>
        <v>0</v>
      </c>
      <c r="CA639" s="3"/>
      <c r="CB639" s="3"/>
      <c r="CC639" s="3"/>
      <c r="CD639" s="3"/>
      <c r="CE639" s="109">
        <f t="shared" si="592"/>
        <v>0</v>
      </c>
      <c r="CJ639" s="109">
        <f t="shared" si="593"/>
        <v>0</v>
      </c>
      <c r="CQ639" s="109">
        <f t="shared" si="594"/>
        <v>0</v>
      </c>
      <c r="CV639" s="109">
        <f t="shared" si="595"/>
        <v>0</v>
      </c>
      <c r="DA639" s="109">
        <f t="shared" si="596"/>
        <v>0</v>
      </c>
      <c r="DF639" s="109">
        <f t="shared" si="597"/>
        <v>0</v>
      </c>
      <c r="DK639" s="109">
        <f t="shared" si="598"/>
        <v>0</v>
      </c>
      <c r="DP639" s="109">
        <f t="shared" si="599"/>
        <v>0</v>
      </c>
      <c r="DU639" s="109">
        <f t="shared" si="600"/>
        <v>0</v>
      </c>
      <c r="DZ639" s="109">
        <f t="shared" si="601"/>
        <v>0</v>
      </c>
      <c r="EE639" s="109">
        <f t="shared" si="602"/>
        <v>0</v>
      </c>
      <c r="EF639" s="3"/>
      <c r="EG639" s="3"/>
      <c r="EH639" s="3"/>
      <c r="EI639" s="3"/>
      <c r="EJ639" s="109">
        <f t="shared" si="603"/>
        <v>0</v>
      </c>
      <c r="EK639" s="3">
        <f t="shared" si="604"/>
        <v>711</v>
      </c>
      <c r="EL639" t="str">
        <f>+VLOOKUP(A639,'[1]Listado jugadores VALORES'!$A:$D,4,FALSE)</f>
        <v>Defensa</v>
      </c>
      <c r="EM639">
        <f>+VLOOKUP(EK639,Clubes!$A:$O,15,FALSE)</f>
        <v>0</v>
      </c>
      <c r="EN639">
        <f>+VLOOKUP(EK639,Clubes!$A:$M,13,FALSE)</f>
        <v>1</v>
      </c>
      <c r="EO639">
        <f t="shared" si="546"/>
        <v>2</v>
      </c>
      <c r="EP639">
        <f t="shared" si="547"/>
        <v>2</v>
      </c>
      <c r="EQ639">
        <f t="shared" si="548"/>
        <v>0</v>
      </c>
      <c r="ER639">
        <f t="shared" si="549"/>
        <v>0</v>
      </c>
      <c r="ES639">
        <f t="shared" si="550"/>
        <v>0</v>
      </c>
      <c r="ET639">
        <f t="shared" si="551"/>
        <v>0</v>
      </c>
      <c r="EU639">
        <f t="shared" si="552"/>
        <v>0</v>
      </c>
      <c r="EV639">
        <f t="shared" si="553"/>
        <v>0</v>
      </c>
      <c r="EW639">
        <f t="shared" si="554"/>
        <v>0</v>
      </c>
      <c r="EX639">
        <f t="shared" si="555"/>
        <v>0</v>
      </c>
      <c r="EY639">
        <f t="shared" si="556"/>
        <v>0</v>
      </c>
      <c r="EZ639">
        <f t="shared" si="557"/>
        <v>0</v>
      </c>
      <c r="FA639">
        <f t="shared" si="558"/>
        <v>2</v>
      </c>
      <c r="FB639">
        <f t="shared" si="559"/>
        <v>1</v>
      </c>
      <c r="FC639">
        <f t="shared" si="560"/>
        <v>7</v>
      </c>
    </row>
    <row r="640" spans="1:159">
      <c r="A640" s="139">
        <v>415</v>
      </c>
      <c r="B640" s="139" t="s">
        <v>429</v>
      </c>
      <c r="C640" s="139">
        <v>7</v>
      </c>
      <c r="D640">
        <v>1</v>
      </c>
      <c r="E640" s="5">
        <v>11</v>
      </c>
      <c r="F640" s="5">
        <v>65</v>
      </c>
      <c r="G640" s="5">
        <v>3</v>
      </c>
      <c r="K640" s="109">
        <f t="shared" si="583"/>
        <v>0</v>
      </c>
      <c r="M640" s="109">
        <f t="shared" si="584"/>
        <v>0</v>
      </c>
      <c r="X640" s="109">
        <f t="shared" si="585"/>
        <v>0</v>
      </c>
      <c r="AI640" s="109">
        <f t="shared" si="586"/>
        <v>0</v>
      </c>
      <c r="AT640" s="109">
        <f t="shared" si="587"/>
        <v>0</v>
      </c>
      <c r="BA640" s="109">
        <f t="shared" si="588"/>
        <v>0</v>
      </c>
      <c r="BB640" s="113"/>
      <c r="BC640" s="113"/>
      <c r="BD640" s="113"/>
      <c r="BE640" s="113"/>
      <c r="BF640" s="113"/>
      <c r="BG640" s="113"/>
      <c r="BH640" s="113"/>
      <c r="BI640" s="113"/>
      <c r="BJ640" s="113"/>
      <c r="BK640" s="113"/>
      <c r="BL640" s="109">
        <f t="shared" si="589"/>
        <v>0</v>
      </c>
      <c r="BW640" s="109">
        <f t="shared" si="590"/>
        <v>0</v>
      </c>
      <c r="BZ640" s="109">
        <f t="shared" si="591"/>
        <v>0</v>
      </c>
      <c r="CA640" s="3"/>
      <c r="CB640" s="3"/>
      <c r="CC640" s="3"/>
      <c r="CD640" s="3"/>
      <c r="CE640" s="109">
        <f t="shared" si="592"/>
        <v>0</v>
      </c>
      <c r="CJ640" s="109">
        <f t="shared" si="593"/>
        <v>0</v>
      </c>
      <c r="CQ640" s="109">
        <f t="shared" si="594"/>
        <v>0</v>
      </c>
      <c r="CV640" s="109">
        <f t="shared" si="595"/>
        <v>0</v>
      </c>
      <c r="DA640" s="109">
        <f t="shared" si="596"/>
        <v>0</v>
      </c>
      <c r="DF640" s="109">
        <f t="shared" si="597"/>
        <v>0</v>
      </c>
      <c r="DK640" s="109">
        <f t="shared" si="598"/>
        <v>0</v>
      </c>
      <c r="DP640" s="109">
        <f t="shared" si="599"/>
        <v>0</v>
      </c>
      <c r="DU640" s="109">
        <f t="shared" si="600"/>
        <v>0</v>
      </c>
      <c r="DZ640" s="109">
        <f t="shared" si="601"/>
        <v>0</v>
      </c>
      <c r="EE640" s="109">
        <f t="shared" si="602"/>
        <v>0</v>
      </c>
      <c r="EF640" s="3"/>
      <c r="EG640" s="3"/>
      <c r="EH640" s="3"/>
      <c r="EI640" s="3"/>
      <c r="EJ640" s="109">
        <f t="shared" si="603"/>
        <v>0</v>
      </c>
      <c r="EK640" s="3">
        <f t="shared" si="604"/>
        <v>711</v>
      </c>
      <c r="EL640" t="str">
        <f>+VLOOKUP(A640,'[1]Listado jugadores VALORES'!$A:$D,4,FALSE)</f>
        <v>Delantero</v>
      </c>
      <c r="EM640">
        <f>+VLOOKUP(EK640,Clubes!$A:$O,15,FALSE)</f>
        <v>0</v>
      </c>
      <c r="EN640">
        <f>+VLOOKUP(EK640,Clubes!$A:$M,13,FALSE)</f>
        <v>1</v>
      </c>
      <c r="EO640">
        <f t="shared" si="546"/>
        <v>0</v>
      </c>
      <c r="EP640">
        <f t="shared" si="547"/>
        <v>0</v>
      </c>
      <c r="EQ640">
        <f t="shared" si="548"/>
        <v>0</v>
      </c>
      <c r="ER640">
        <f t="shared" si="549"/>
        <v>0</v>
      </c>
      <c r="ES640">
        <f t="shared" si="550"/>
        <v>0</v>
      </c>
      <c r="ET640">
        <f t="shared" si="551"/>
        <v>0</v>
      </c>
      <c r="EU640">
        <f t="shared" si="552"/>
        <v>0</v>
      </c>
      <c r="EV640">
        <f t="shared" si="553"/>
        <v>0</v>
      </c>
      <c r="EW640">
        <f t="shared" si="554"/>
        <v>0</v>
      </c>
      <c r="EX640">
        <f t="shared" si="555"/>
        <v>0</v>
      </c>
      <c r="EY640">
        <f t="shared" si="556"/>
        <v>0</v>
      </c>
      <c r="EZ640">
        <f t="shared" si="557"/>
        <v>0</v>
      </c>
      <c r="FA640">
        <f t="shared" si="558"/>
        <v>0</v>
      </c>
      <c r="FB640">
        <f t="shared" si="559"/>
        <v>0</v>
      </c>
      <c r="FC640">
        <f t="shared" si="560"/>
        <v>0</v>
      </c>
    </row>
    <row r="641" spans="1:159">
      <c r="A641" s="139">
        <v>426</v>
      </c>
      <c r="B641" s="139" t="s">
        <v>430</v>
      </c>
      <c r="C641" s="139">
        <v>7</v>
      </c>
      <c r="D641">
        <v>1</v>
      </c>
      <c r="E641" s="5">
        <v>11</v>
      </c>
      <c r="F641" s="5">
        <v>65</v>
      </c>
      <c r="G641" s="5">
        <v>2</v>
      </c>
      <c r="H641" s="5">
        <f>90-67</f>
        <v>23</v>
      </c>
      <c r="K641" s="109">
        <f t="shared" si="583"/>
        <v>0</v>
      </c>
      <c r="M641" s="109">
        <f t="shared" si="584"/>
        <v>0</v>
      </c>
      <c r="X641" s="109">
        <f t="shared" si="585"/>
        <v>0</v>
      </c>
      <c r="AI641" s="109">
        <f t="shared" si="586"/>
        <v>0</v>
      </c>
      <c r="AT641" s="109">
        <f t="shared" si="587"/>
        <v>0</v>
      </c>
      <c r="BA641" s="109">
        <f t="shared" si="588"/>
        <v>0</v>
      </c>
      <c r="BB641" s="113"/>
      <c r="BC641" s="113"/>
      <c r="BD641" s="113"/>
      <c r="BE641" s="113"/>
      <c r="BF641" s="113"/>
      <c r="BG641" s="113"/>
      <c r="BH641" s="113"/>
      <c r="BI641" s="113"/>
      <c r="BJ641" s="113"/>
      <c r="BK641" s="113"/>
      <c r="BL641" s="109">
        <f t="shared" si="589"/>
        <v>0</v>
      </c>
      <c r="BW641" s="109">
        <f t="shared" si="590"/>
        <v>0</v>
      </c>
      <c r="BZ641" s="109">
        <f t="shared" si="591"/>
        <v>0</v>
      </c>
      <c r="CA641" s="3"/>
      <c r="CB641" s="3"/>
      <c r="CC641" s="3"/>
      <c r="CD641" s="3"/>
      <c r="CE641" s="109">
        <f t="shared" si="592"/>
        <v>0</v>
      </c>
      <c r="CJ641" s="109">
        <f t="shared" si="593"/>
        <v>0</v>
      </c>
      <c r="CQ641" s="109">
        <f t="shared" si="594"/>
        <v>0</v>
      </c>
      <c r="CV641" s="109">
        <f t="shared" si="595"/>
        <v>0</v>
      </c>
      <c r="DA641" s="109">
        <f t="shared" si="596"/>
        <v>0</v>
      </c>
      <c r="DF641" s="109">
        <f t="shared" si="597"/>
        <v>0</v>
      </c>
      <c r="DK641" s="109">
        <f t="shared" si="598"/>
        <v>0</v>
      </c>
      <c r="DP641" s="109">
        <f t="shared" si="599"/>
        <v>0</v>
      </c>
      <c r="DU641" s="109">
        <f t="shared" si="600"/>
        <v>0</v>
      </c>
      <c r="DZ641" s="109">
        <f t="shared" si="601"/>
        <v>0</v>
      </c>
      <c r="EE641" s="109">
        <f t="shared" si="602"/>
        <v>0</v>
      </c>
      <c r="EF641" s="3"/>
      <c r="EG641" s="3"/>
      <c r="EH641" s="3"/>
      <c r="EI641" s="3"/>
      <c r="EJ641" s="109">
        <f t="shared" si="603"/>
        <v>0</v>
      </c>
      <c r="EK641" s="3">
        <f t="shared" si="604"/>
        <v>711</v>
      </c>
      <c r="EL641" t="str">
        <f>+VLOOKUP(A641,'[1]Listado jugadores VALORES'!$A:$D,4,FALSE)</f>
        <v>Volante</v>
      </c>
      <c r="EM641">
        <f>+VLOOKUP(EK641,Clubes!$A:$O,15,FALSE)</f>
        <v>0</v>
      </c>
      <c r="EN641">
        <f>+VLOOKUP(EK641,Clubes!$A:$M,13,FALSE)</f>
        <v>1</v>
      </c>
      <c r="EO641">
        <f t="shared" si="546"/>
        <v>1</v>
      </c>
      <c r="EP641">
        <f t="shared" si="547"/>
        <v>1</v>
      </c>
      <c r="EQ641">
        <f t="shared" si="548"/>
        <v>0</v>
      </c>
      <c r="ER641">
        <f t="shared" si="549"/>
        <v>0</v>
      </c>
      <c r="ES641">
        <f t="shared" si="550"/>
        <v>0</v>
      </c>
      <c r="ET641">
        <f t="shared" si="551"/>
        <v>0</v>
      </c>
      <c r="EU641">
        <f t="shared" si="552"/>
        <v>0</v>
      </c>
      <c r="EV641">
        <f t="shared" si="553"/>
        <v>0</v>
      </c>
      <c r="EW641">
        <f t="shared" si="554"/>
        <v>0</v>
      </c>
      <c r="EX641">
        <f t="shared" si="555"/>
        <v>0</v>
      </c>
      <c r="EY641">
        <f t="shared" si="556"/>
        <v>0</v>
      </c>
      <c r="EZ641">
        <f t="shared" si="557"/>
        <v>0</v>
      </c>
      <c r="FA641">
        <f t="shared" si="558"/>
        <v>0</v>
      </c>
      <c r="FB641">
        <f t="shared" si="559"/>
        <v>0</v>
      </c>
      <c r="FC641">
        <f t="shared" si="560"/>
        <v>2</v>
      </c>
    </row>
    <row r="642" spans="1:159">
      <c r="A642" s="139">
        <v>433</v>
      </c>
      <c r="B642" s="139" t="s">
        <v>431</v>
      </c>
      <c r="C642" s="139">
        <v>7</v>
      </c>
      <c r="D642">
        <v>1</v>
      </c>
      <c r="E642" s="5">
        <v>11</v>
      </c>
      <c r="F642" s="5">
        <v>65</v>
      </c>
      <c r="G642" s="5">
        <v>2</v>
      </c>
      <c r="H642" s="5">
        <f>90-61</f>
        <v>29</v>
      </c>
      <c r="K642" s="109">
        <f t="shared" si="583"/>
        <v>0</v>
      </c>
      <c r="M642" s="109">
        <f t="shared" si="584"/>
        <v>0</v>
      </c>
      <c r="X642" s="109">
        <f t="shared" si="585"/>
        <v>0</v>
      </c>
      <c r="AI642" s="109">
        <f t="shared" si="586"/>
        <v>0</v>
      </c>
      <c r="AT642" s="109">
        <f t="shared" si="587"/>
        <v>0</v>
      </c>
      <c r="BA642" s="109">
        <f t="shared" si="588"/>
        <v>0</v>
      </c>
      <c r="BB642" s="113"/>
      <c r="BC642" s="113"/>
      <c r="BD642" s="113"/>
      <c r="BE642" s="113"/>
      <c r="BF642" s="113"/>
      <c r="BG642" s="113"/>
      <c r="BH642" s="113"/>
      <c r="BI642" s="113"/>
      <c r="BJ642" s="113"/>
      <c r="BK642" s="113"/>
      <c r="BL642" s="109">
        <f t="shared" si="589"/>
        <v>0</v>
      </c>
      <c r="BW642" s="109">
        <f t="shared" si="590"/>
        <v>0</v>
      </c>
      <c r="BZ642" s="109">
        <f t="shared" si="591"/>
        <v>0</v>
      </c>
      <c r="CA642" s="3"/>
      <c r="CB642" s="3"/>
      <c r="CC642" s="3"/>
      <c r="CD642" s="3"/>
      <c r="CE642" s="109">
        <f t="shared" si="592"/>
        <v>0</v>
      </c>
      <c r="CJ642" s="109">
        <f t="shared" si="593"/>
        <v>0</v>
      </c>
      <c r="CQ642" s="109">
        <f t="shared" si="594"/>
        <v>0</v>
      </c>
      <c r="CV642" s="109">
        <f t="shared" si="595"/>
        <v>0</v>
      </c>
      <c r="DA642" s="109">
        <f t="shared" si="596"/>
        <v>0</v>
      </c>
      <c r="DF642" s="109">
        <f t="shared" si="597"/>
        <v>0</v>
      </c>
      <c r="DK642" s="109">
        <f t="shared" si="598"/>
        <v>0</v>
      </c>
      <c r="DP642" s="109">
        <f t="shared" si="599"/>
        <v>0</v>
      </c>
      <c r="DU642" s="109">
        <f t="shared" si="600"/>
        <v>0</v>
      </c>
      <c r="DZ642" s="109">
        <f t="shared" si="601"/>
        <v>0</v>
      </c>
      <c r="EE642" s="109">
        <f t="shared" si="602"/>
        <v>0</v>
      </c>
      <c r="EF642" s="3"/>
      <c r="EG642" s="3"/>
      <c r="EH642" s="3"/>
      <c r="EI642" s="3"/>
      <c r="EJ642" s="109">
        <f t="shared" si="603"/>
        <v>0</v>
      </c>
      <c r="EK642" s="3">
        <f t="shared" si="604"/>
        <v>711</v>
      </c>
      <c r="EL642" t="str">
        <f>+VLOOKUP(A642,'[1]Listado jugadores VALORES'!$A:$D,4,FALSE)</f>
        <v>Delantero</v>
      </c>
      <c r="EM642">
        <f>+VLOOKUP(EK642,Clubes!$A:$O,15,FALSE)</f>
        <v>0</v>
      </c>
      <c r="EN642">
        <f>+VLOOKUP(EK642,Clubes!$A:$M,13,FALSE)</f>
        <v>1</v>
      </c>
      <c r="EO642">
        <f t="shared" si="546"/>
        <v>1</v>
      </c>
      <c r="EP642">
        <f t="shared" si="547"/>
        <v>1</v>
      </c>
      <c r="EQ642">
        <f t="shared" si="548"/>
        <v>0</v>
      </c>
      <c r="ER642">
        <f t="shared" si="549"/>
        <v>0</v>
      </c>
      <c r="ES642">
        <f t="shared" si="550"/>
        <v>0</v>
      </c>
      <c r="ET642">
        <f t="shared" si="551"/>
        <v>0</v>
      </c>
      <c r="EU642">
        <f t="shared" si="552"/>
        <v>0</v>
      </c>
      <c r="EV642">
        <f t="shared" si="553"/>
        <v>0</v>
      </c>
      <c r="EW642">
        <f t="shared" si="554"/>
        <v>0</v>
      </c>
      <c r="EX642">
        <f t="shared" si="555"/>
        <v>0</v>
      </c>
      <c r="EY642">
        <f t="shared" si="556"/>
        <v>0</v>
      </c>
      <c r="EZ642">
        <f t="shared" si="557"/>
        <v>0</v>
      </c>
      <c r="FA642">
        <f t="shared" si="558"/>
        <v>0</v>
      </c>
      <c r="FB642">
        <f t="shared" si="559"/>
        <v>0</v>
      </c>
      <c r="FC642">
        <f t="shared" si="560"/>
        <v>2</v>
      </c>
    </row>
    <row r="643" spans="1:159">
      <c r="A643" s="139">
        <v>847</v>
      </c>
      <c r="B643" s="139" t="s">
        <v>432</v>
      </c>
      <c r="C643" s="139">
        <v>7</v>
      </c>
      <c r="D643">
        <v>1</v>
      </c>
      <c r="E643" s="5">
        <v>11</v>
      </c>
      <c r="F643" s="5">
        <v>65</v>
      </c>
      <c r="G643" s="5">
        <v>2</v>
      </c>
      <c r="H643" s="5">
        <f>90-74</f>
        <v>16</v>
      </c>
      <c r="K643" s="109">
        <f t="shared" si="583"/>
        <v>0</v>
      </c>
      <c r="M643" s="109">
        <f t="shared" si="584"/>
        <v>0</v>
      </c>
      <c r="N643" s="4">
        <f>45+40</f>
        <v>85</v>
      </c>
      <c r="X643" s="109">
        <f t="shared" si="585"/>
        <v>1</v>
      </c>
      <c r="Y643" s="3">
        <v>1</v>
      </c>
      <c r="AI643" s="109">
        <f t="shared" si="586"/>
        <v>1</v>
      </c>
      <c r="AJ643" s="3">
        <v>2</v>
      </c>
      <c r="AT643" s="109">
        <f t="shared" si="587"/>
        <v>1</v>
      </c>
      <c r="BA643" s="109">
        <f t="shared" si="588"/>
        <v>0</v>
      </c>
      <c r="BB643" s="113">
        <v>0</v>
      </c>
      <c r="BC643" s="113"/>
      <c r="BD643" s="113"/>
      <c r="BE643" s="113"/>
      <c r="BF643" s="113"/>
      <c r="BG643" s="113"/>
      <c r="BH643" s="113"/>
      <c r="BI643" s="113"/>
      <c r="BJ643" s="113"/>
      <c r="BK643" s="113"/>
      <c r="BL643" s="109">
        <f t="shared" si="589"/>
        <v>0</v>
      </c>
      <c r="BW643" s="109">
        <f t="shared" si="590"/>
        <v>0</v>
      </c>
      <c r="BZ643" s="109">
        <f t="shared" si="591"/>
        <v>0</v>
      </c>
      <c r="CA643" s="3"/>
      <c r="CB643" s="3"/>
      <c r="CC643" s="3"/>
      <c r="CD643" s="3"/>
      <c r="CE643" s="109">
        <f t="shared" si="592"/>
        <v>0</v>
      </c>
      <c r="CJ643" s="109">
        <f t="shared" si="593"/>
        <v>0</v>
      </c>
      <c r="CQ643" s="109">
        <f t="shared" si="594"/>
        <v>0</v>
      </c>
      <c r="CV643" s="109">
        <f t="shared" si="595"/>
        <v>0</v>
      </c>
      <c r="DA643" s="109">
        <f t="shared" si="596"/>
        <v>0</v>
      </c>
      <c r="DF643" s="109">
        <f t="shared" si="597"/>
        <v>0</v>
      </c>
      <c r="DK643" s="109">
        <f t="shared" si="598"/>
        <v>0</v>
      </c>
      <c r="DP643" s="109">
        <f t="shared" si="599"/>
        <v>0</v>
      </c>
      <c r="DU643" s="109">
        <f t="shared" si="600"/>
        <v>0</v>
      </c>
      <c r="DZ643" s="109">
        <f t="shared" si="601"/>
        <v>0</v>
      </c>
      <c r="EE643" s="109">
        <f t="shared" si="602"/>
        <v>0</v>
      </c>
      <c r="EF643" s="3"/>
      <c r="EG643" s="3"/>
      <c r="EH643" s="3"/>
      <c r="EI643" s="3"/>
      <c r="EJ643" s="109">
        <f t="shared" si="603"/>
        <v>0</v>
      </c>
      <c r="EK643" s="3">
        <f t="shared" si="604"/>
        <v>711</v>
      </c>
      <c r="EL643" t="str">
        <f>+VLOOKUP(A643,'[1]Listado jugadores VALORES'!$A:$D,4,FALSE)</f>
        <v>Delantero</v>
      </c>
      <c r="EM643">
        <f>+VLOOKUP(EK643,Clubes!$A:$O,15,FALSE)</f>
        <v>0</v>
      </c>
      <c r="EN643">
        <f>+VLOOKUP(EK643,Clubes!$A:$M,13,FALSE)</f>
        <v>1</v>
      </c>
      <c r="EO643">
        <f t="shared" si="546"/>
        <v>1</v>
      </c>
      <c r="EP643">
        <f t="shared" si="547"/>
        <v>1</v>
      </c>
      <c r="EQ643">
        <f t="shared" si="548"/>
        <v>0</v>
      </c>
      <c r="ER643">
        <f t="shared" si="549"/>
        <v>0</v>
      </c>
      <c r="ES643">
        <f t="shared" si="550"/>
        <v>4</v>
      </c>
      <c r="ET643">
        <f t="shared" si="551"/>
        <v>0</v>
      </c>
      <c r="EU643">
        <f t="shared" si="552"/>
        <v>0</v>
      </c>
      <c r="EV643">
        <f t="shared" si="553"/>
        <v>0</v>
      </c>
      <c r="EW643">
        <f t="shared" si="554"/>
        <v>0</v>
      </c>
      <c r="EX643">
        <f t="shared" si="555"/>
        <v>0</v>
      </c>
      <c r="EY643">
        <f t="shared" si="556"/>
        <v>0</v>
      </c>
      <c r="EZ643">
        <f t="shared" si="557"/>
        <v>0</v>
      </c>
      <c r="FA643">
        <f t="shared" si="558"/>
        <v>0</v>
      </c>
      <c r="FB643">
        <f t="shared" si="559"/>
        <v>1</v>
      </c>
      <c r="FC643">
        <f t="shared" si="560"/>
        <v>7</v>
      </c>
    </row>
    <row r="644" spans="1:159">
      <c r="A644" s="139">
        <v>1023</v>
      </c>
      <c r="B644" s="141" t="s">
        <v>433</v>
      </c>
      <c r="C644" s="139">
        <v>7</v>
      </c>
      <c r="D644">
        <v>1</v>
      </c>
      <c r="E644" s="5">
        <v>11</v>
      </c>
      <c r="F644" s="5">
        <v>65</v>
      </c>
      <c r="G644" s="5">
        <v>2</v>
      </c>
      <c r="K644" s="109">
        <f t="shared" si="583"/>
        <v>0</v>
      </c>
      <c r="M644" s="109">
        <f t="shared" si="584"/>
        <v>0</v>
      </c>
      <c r="X644" s="109">
        <f t="shared" si="585"/>
        <v>0</v>
      </c>
      <c r="AI644" s="109">
        <f t="shared" si="586"/>
        <v>0</v>
      </c>
      <c r="AT644" s="109">
        <f t="shared" si="587"/>
        <v>0</v>
      </c>
      <c r="BA644" s="109">
        <f t="shared" si="588"/>
        <v>0</v>
      </c>
      <c r="BB644" s="113"/>
      <c r="BC644" s="113"/>
      <c r="BD644" s="113"/>
      <c r="BE644" s="113"/>
      <c r="BF644" s="113"/>
      <c r="BG644" s="113"/>
      <c r="BH644" s="113"/>
      <c r="BI644" s="113"/>
      <c r="BJ644" s="113"/>
      <c r="BK644" s="113"/>
      <c r="BL644" s="109">
        <f t="shared" si="589"/>
        <v>0</v>
      </c>
      <c r="BW644" s="109">
        <f t="shared" si="590"/>
        <v>0</v>
      </c>
      <c r="BZ644" s="109">
        <f t="shared" si="591"/>
        <v>0</v>
      </c>
      <c r="CA644" s="3"/>
      <c r="CB644" s="3"/>
      <c r="CC644" s="3"/>
      <c r="CD644" s="3"/>
      <c r="CE644" s="109">
        <f t="shared" si="592"/>
        <v>0</v>
      </c>
      <c r="CJ644" s="109">
        <f t="shared" si="593"/>
        <v>0</v>
      </c>
      <c r="CQ644" s="109">
        <f t="shared" si="594"/>
        <v>0</v>
      </c>
      <c r="CV644" s="109">
        <f t="shared" si="595"/>
        <v>0</v>
      </c>
      <c r="DA644" s="109">
        <f t="shared" si="596"/>
        <v>0</v>
      </c>
      <c r="DF644" s="109">
        <f t="shared" si="597"/>
        <v>0</v>
      </c>
      <c r="DK644" s="109">
        <f t="shared" si="598"/>
        <v>0</v>
      </c>
      <c r="DP644" s="109">
        <f t="shared" si="599"/>
        <v>0</v>
      </c>
      <c r="DU644" s="109">
        <f t="shared" si="600"/>
        <v>0</v>
      </c>
      <c r="DZ644" s="109">
        <f t="shared" si="601"/>
        <v>0</v>
      </c>
      <c r="EE644" s="109">
        <f t="shared" si="602"/>
        <v>0</v>
      </c>
      <c r="EF644" s="3"/>
      <c r="EG644" s="3"/>
      <c r="EH644" s="3"/>
      <c r="EI644" s="3"/>
      <c r="EJ644" s="109">
        <f t="shared" si="603"/>
        <v>0</v>
      </c>
      <c r="EK644" s="3">
        <f t="shared" si="604"/>
        <v>711</v>
      </c>
      <c r="EL644" t="str">
        <f>+VLOOKUP(A644,'[1]Listado jugadores VALORES'!$A:$D,4,FALSE)</f>
        <v>Portero</v>
      </c>
      <c r="EM644">
        <f>+VLOOKUP(EK644,Clubes!$A:$O,15,FALSE)</f>
        <v>0</v>
      </c>
      <c r="EN644">
        <f>+VLOOKUP(EK644,Clubes!$A:$M,13,FALSE)</f>
        <v>1</v>
      </c>
      <c r="EO644">
        <f t="shared" ref="EO644:EO696" si="605">IF(G644=1,2,IF(G644=2,1,0))</f>
        <v>1</v>
      </c>
      <c r="EP644">
        <f t="shared" ref="EP644:EP696" si="606">+IF(H644=0,0,IF(H644&gt;=60,2,IF(H644&lt;60,1)))</f>
        <v>0</v>
      </c>
      <c r="EQ644">
        <f t="shared" ref="EQ644:EQ696" si="607">+IF(K644=0,0,IF(K644=1,-1,-2))</f>
        <v>0</v>
      </c>
      <c r="ER644">
        <f t="shared" ref="ER644:ER696" si="608">IF(AND(M644=1,K644=0),-3,IF(AND(M644=1,K644=1),-3,0))</f>
        <v>0</v>
      </c>
      <c r="ES644">
        <f t="shared" ref="ES644:ES696" si="609">+IF(EL644="Portero",X644*7,IF(EL644="Defensa",X644*6,IF(EL644="Volante",X644*5,IF(EL644="Delantero",X644*4,0))))-CQ644</f>
        <v>0</v>
      </c>
      <c r="ET644">
        <f t="shared" ref="ET644:ET696" si="610">+IF(Y644=2,1,IF(Z644=2,1,IF(AA644=2,1,IF(AB644=2,1,IF(AC644=2,1,0)))))</f>
        <v>0</v>
      </c>
      <c r="EU644">
        <f t="shared" ref="EU644:EU696" si="611">+IF(EL644="Portero",BA644*5,IF(EL644="Defensa",BA644*4,IF(EL644="Volante",BA644*3,IF(EL644="Delantero",BA644*3,0))))</f>
        <v>0</v>
      </c>
      <c r="EV644">
        <f t="shared" ref="EV644:EV696" si="612">+IF(CE644&gt;0,CE644*-2,0)</f>
        <v>0</v>
      </c>
      <c r="EW644">
        <f t="shared" ref="EW644:EW696" si="613">+IF(AND(H644&gt;60,EM644=1,EL644="Portero"),-1,IF(AND(H644&gt;60,EM644=1,EL644="Defensa"),-1,IF(AND(H644&gt;60,EM644=2,EL644="Portero"),-1,IF(AND(H644&gt;60,EM644=2,EL644="Defensa"),-1,IF(AND(H644&gt;60,EM644&gt;2,EL644="Portero"),-2,IF(AND(H644&gt;60,EM644&gt;2,EL644="Defensa"),-2,0))))))</f>
        <v>0</v>
      </c>
      <c r="EX644">
        <f t="shared" ref="EX644:EX696" si="614">+IF(AND(EN644=1,DA644&gt;0,DB644&lt;4),-1,IF(AND(EN644=1,DA644&gt;0,DB644&gt;3),-2,IF(AND(EN644=2,DA644&gt;0,DB644&lt;4),-2,IF(AND(EN644=2,DA644&gt;0,DB644&gt;3),-3,IF(AND(EN644=3,DA644&gt;0,DB644&lt;4),-2,IF(AND(EN644=3,DA644&gt;0,DB644&gt;3),-3,0))))))</f>
        <v>0</v>
      </c>
      <c r="EY644">
        <f t="shared" ref="EY644:EY696" si="615">+IF(OR(EF644=1,EF644=2,EF644=3,EF644=4,EF644=5),4,0)+IF(OR(EG644=1,EG644=2,EG644=3,EG644=4,EG644=5),4,0)</f>
        <v>0</v>
      </c>
      <c r="EZ644">
        <f t="shared" ref="EZ644:EZ696" si="616">+IF(DK644&gt;0,DK644*-1,0)</f>
        <v>0</v>
      </c>
      <c r="FA644">
        <f t="shared" ref="FA644:FA696" si="617">+IF(AND(H644&gt;60,EM644=0,EL644="Portero"),3,IF(AND(H644&gt;60,EM644=0,EL644="Defensa"),2,IF(AND(H644&gt;60,EM644=0,EL644="Volante"),1,0)))</f>
        <v>0</v>
      </c>
      <c r="FB644">
        <f t="shared" ref="FB644:FB696" si="618">IF(AND(H644&gt;=60,EN644=1,D644=1),1,IF(AND(H644&gt;=60,EN644=1,D644=2),2,IF(AND(H644&gt;=60,EN644=3,D644=2),-1,IF(AND(H644&gt;=60,EN644=3,D644=1),-2,IF(AND(H644&lt;60,EN644=1,D644=1,X644&gt;0),1,IF(AND(H644&lt;60,EN644=1,D644=2,X644&gt;0),2,0))))))</f>
        <v>0</v>
      </c>
      <c r="FC644">
        <f t="shared" ref="FC644:FC696" si="619">SUM(EO644:FB644)</f>
        <v>1</v>
      </c>
    </row>
    <row r="645" spans="1:159">
      <c r="A645" s="145">
        <v>785</v>
      </c>
      <c r="B645" t="s">
        <v>434</v>
      </c>
      <c r="C645" s="139">
        <v>7</v>
      </c>
      <c r="D645">
        <v>1</v>
      </c>
      <c r="E645" s="5">
        <v>11</v>
      </c>
      <c r="F645" s="5">
        <v>65</v>
      </c>
      <c r="G645" s="5">
        <v>1</v>
      </c>
      <c r="H645" s="5">
        <v>90</v>
      </c>
      <c r="K645" s="109">
        <f t="shared" si="583"/>
        <v>0</v>
      </c>
      <c r="M645" s="109">
        <f t="shared" si="584"/>
        <v>0</v>
      </c>
      <c r="X645" s="109">
        <f t="shared" si="585"/>
        <v>0</v>
      </c>
      <c r="AI645" s="109">
        <f t="shared" si="586"/>
        <v>0</v>
      </c>
      <c r="AT645" s="109">
        <f t="shared" si="587"/>
        <v>0</v>
      </c>
      <c r="BA645" s="109">
        <f t="shared" si="588"/>
        <v>0</v>
      </c>
      <c r="BB645" s="113"/>
      <c r="BC645" s="113"/>
      <c r="BD645" s="113"/>
      <c r="BE645" s="113"/>
      <c r="BF645" s="113"/>
      <c r="BG645" s="113"/>
      <c r="BH645" s="113"/>
      <c r="BI645" s="113"/>
      <c r="BJ645" s="113"/>
      <c r="BK645" s="113"/>
      <c r="BL645" s="109">
        <f t="shared" si="589"/>
        <v>0</v>
      </c>
      <c r="BW645" s="109">
        <f t="shared" si="590"/>
        <v>0</v>
      </c>
      <c r="BZ645" s="109">
        <f t="shared" si="591"/>
        <v>0</v>
      </c>
      <c r="CA645" s="3"/>
      <c r="CB645" s="3"/>
      <c r="CC645" s="3"/>
      <c r="CD645" s="3"/>
      <c r="CE645" s="109">
        <f t="shared" si="592"/>
        <v>0</v>
      </c>
      <c r="CJ645" s="109">
        <f t="shared" si="593"/>
        <v>0</v>
      </c>
      <c r="CQ645" s="109">
        <f t="shared" si="594"/>
        <v>0</v>
      </c>
      <c r="CV645" s="109">
        <f t="shared" si="595"/>
        <v>0</v>
      </c>
      <c r="DA645" s="109">
        <f t="shared" si="596"/>
        <v>0</v>
      </c>
      <c r="DF645" s="109">
        <f t="shared" si="597"/>
        <v>0</v>
      </c>
      <c r="DK645" s="109">
        <f t="shared" si="598"/>
        <v>0</v>
      </c>
      <c r="DP645" s="109">
        <f t="shared" si="599"/>
        <v>0</v>
      </c>
      <c r="DU645" s="109">
        <f t="shared" si="600"/>
        <v>0</v>
      </c>
      <c r="DZ645" s="109">
        <f t="shared" si="601"/>
        <v>0</v>
      </c>
      <c r="EE645" s="109">
        <f t="shared" si="602"/>
        <v>0</v>
      </c>
      <c r="EF645" s="3"/>
      <c r="EG645" s="3"/>
      <c r="EH645" s="3"/>
      <c r="EI645" s="3"/>
      <c r="EJ645" s="109">
        <f t="shared" si="603"/>
        <v>0</v>
      </c>
      <c r="EK645" s="3">
        <f t="shared" si="604"/>
        <v>711</v>
      </c>
      <c r="EL645" t="str">
        <f>+VLOOKUP(A645,'[1]Listado jugadores VALORES'!$A:$D,4,FALSE)</f>
        <v>Defensa</v>
      </c>
      <c r="EM645">
        <f>+VLOOKUP(EK645,Clubes!$A:$O,15,FALSE)</f>
        <v>0</v>
      </c>
      <c r="EN645">
        <f>+VLOOKUP(EK645,Clubes!$A:$M,13,FALSE)</f>
        <v>1</v>
      </c>
      <c r="EO645">
        <f t="shared" si="605"/>
        <v>2</v>
      </c>
      <c r="EP645">
        <f t="shared" si="606"/>
        <v>2</v>
      </c>
      <c r="EQ645">
        <f t="shared" si="607"/>
        <v>0</v>
      </c>
      <c r="ER645">
        <f t="shared" si="608"/>
        <v>0</v>
      </c>
      <c r="ES645">
        <f t="shared" si="609"/>
        <v>0</v>
      </c>
      <c r="ET645">
        <f t="shared" si="610"/>
        <v>0</v>
      </c>
      <c r="EU645">
        <f t="shared" si="611"/>
        <v>0</v>
      </c>
      <c r="EV645">
        <f t="shared" si="612"/>
        <v>0</v>
      </c>
      <c r="EW645">
        <f t="shared" si="613"/>
        <v>0</v>
      </c>
      <c r="EX645">
        <f t="shared" si="614"/>
        <v>0</v>
      </c>
      <c r="EY645">
        <f t="shared" si="615"/>
        <v>0</v>
      </c>
      <c r="EZ645">
        <f t="shared" si="616"/>
        <v>0</v>
      </c>
      <c r="FA645">
        <f t="shared" si="617"/>
        <v>2</v>
      </c>
      <c r="FB645">
        <f t="shared" si="618"/>
        <v>1</v>
      </c>
      <c r="FC645">
        <f t="shared" si="619"/>
        <v>7</v>
      </c>
    </row>
    <row r="646" spans="1:159">
      <c r="A646" s="139">
        <v>531</v>
      </c>
      <c r="B646" s="139" t="s">
        <v>435</v>
      </c>
      <c r="C646" s="139">
        <v>7</v>
      </c>
      <c r="D646">
        <v>1</v>
      </c>
      <c r="E646" s="5">
        <v>11</v>
      </c>
      <c r="F646" s="5">
        <v>65</v>
      </c>
      <c r="G646" s="5">
        <v>3</v>
      </c>
      <c r="K646" s="109">
        <f t="shared" si="583"/>
        <v>0</v>
      </c>
      <c r="M646" s="109">
        <f t="shared" si="584"/>
        <v>0</v>
      </c>
      <c r="X646" s="109">
        <f t="shared" si="585"/>
        <v>0</v>
      </c>
      <c r="AI646" s="109">
        <f t="shared" si="586"/>
        <v>0</v>
      </c>
      <c r="AT646" s="109">
        <f t="shared" si="587"/>
        <v>0</v>
      </c>
      <c r="BA646" s="109">
        <f t="shared" si="588"/>
        <v>0</v>
      </c>
      <c r="BB646" s="113"/>
      <c r="BC646" s="113"/>
      <c r="BD646" s="113"/>
      <c r="BE646" s="113"/>
      <c r="BF646" s="113"/>
      <c r="BG646" s="113"/>
      <c r="BH646" s="113"/>
      <c r="BI646" s="113"/>
      <c r="BJ646" s="113"/>
      <c r="BK646" s="113"/>
      <c r="BL646" s="109">
        <f t="shared" si="589"/>
        <v>0</v>
      </c>
      <c r="BW646" s="109">
        <f t="shared" si="590"/>
        <v>0</v>
      </c>
      <c r="BZ646" s="109">
        <f t="shared" si="591"/>
        <v>0</v>
      </c>
      <c r="CA646" s="3"/>
      <c r="CB646" s="3"/>
      <c r="CC646" s="3"/>
      <c r="CD646" s="3"/>
      <c r="CE646" s="109">
        <f t="shared" si="592"/>
        <v>0</v>
      </c>
      <c r="CJ646" s="109">
        <f t="shared" si="593"/>
        <v>0</v>
      </c>
      <c r="CQ646" s="109">
        <f t="shared" si="594"/>
        <v>0</v>
      </c>
      <c r="CV646" s="109">
        <f t="shared" si="595"/>
        <v>0</v>
      </c>
      <c r="DA646" s="109">
        <f t="shared" si="596"/>
        <v>0</v>
      </c>
      <c r="DF646" s="109">
        <f t="shared" si="597"/>
        <v>0</v>
      </c>
      <c r="DK646" s="109">
        <f t="shared" si="598"/>
        <v>0</v>
      </c>
      <c r="DP646" s="109">
        <f t="shared" si="599"/>
        <v>0</v>
      </c>
      <c r="DU646" s="109">
        <f t="shared" si="600"/>
        <v>0</v>
      </c>
      <c r="DZ646" s="109">
        <f t="shared" si="601"/>
        <v>0</v>
      </c>
      <c r="EE646" s="109">
        <f t="shared" si="602"/>
        <v>0</v>
      </c>
      <c r="EF646" s="3"/>
      <c r="EG646" s="3"/>
      <c r="EH646" s="3"/>
      <c r="EI646" s="3"/>
      <c r="EJ646" s="109">
        <f t="shared" si="603"/>
        <v>0</v>
      </c>
      <c r="EK646" s="3">
        <f t="shared" si="604"/>
        <v>711</v>
      </c>
      <c r="EL646" t="str">
        <f>+VLOOKUP(A646,'[1]Listado jugadores VALORES'!$A:$D,4,FALSE)</f>
        <v>Delantero</v>
      </c>
      <c r="EM646">
        <f>+VLOOKUP(EK646,Clubes!$A:$O,15,FALSE)</f>
        <v>0</v>
      </c>
      <c r="EN646">
        <f>+VLOOKUP(EK646,Clubes!$A:$M,13,FALSE)</f>
        <v>1</v>
      </c>
      <c r="EO646">
        <f t="shared" si="605"/>
        <v>0</v>
      </c>
      <c r="EP646">
        <f t="shared" si="606"/>
        <v>0</v>
      </c>
      <c r="EQ646">
        <f t="shared" si="607"/>
        <v>0</v>
      </c>
      <c r="ER646">
        <f t="shared" si="608"/>
        <v>0</v>
      </c>
      <c r="ES646">
        <f t="shared" si="609"/>
        <v>0</v>
      </c>
      <c r="ET646">
        <f t="shared" si="610"/>
        <v>0</v>
      </c>
      <c r="EU646">
        <f t="shared" si="611"/>
        <v>0</v>
      </c>
      <c r="EV646">
        <f t="shared" si="612"/>
        <v>0</v>
      </c>
      <c r="EW646">
        <f t="shared" si="613"/>
        <v>0</v>
      </c>
      <c r="EX646">
        <f t="shared" si="614"/>
        <v>0</v>
      </c>
      <c r="EY646">
        <f t="shared" si="615"/>
        <v>0</v>
      </c>
      <c r="EZ646">
        <f t="shared" si="616"/>
        <v>0</v>
      </c>
      <c r="FA646">
        <f t="shared" si="617"/>
        <v>0</v>
      </c>
      <c r="FB646">
        <f t="shared" si="618"/>
        <v>0</v>
      </c>
      <c r="FC646">
        <f t="shared" si="619"/>
        <v>0</v>
      </c>
    </row>
    <row r="647" spans="1:159">
      <c r="A647" s="139">
        <v>550</v>
      </c>
      <c r="B647" s="139" t="s">
        <v>436</v>
      </c>
      <c r="C647" s="139">
        <v>7</v>
      </c>
      <c r="D647">
        <v>1</v>
      </c>
      <c r="E647" s="5">
        <v>11</v>
      </c>
      <c r="F647" s="5">
        <v>65</v>
      </c>
      <c r="G647" s="5">
        <v>3</v>
      </c>
      <c r="K647" s="109">
        <f t="shared" si="583"/>
        <v>0</v>
      </c>
      <c r="M647" s="109">
        <f t="shared" si="584"/>
        <v>0</v>
      </c>
      <c r="X647" s="109">
        <f t="shared" si="585"/>
        <v>0</v>
      </c>
      <c r="AI647" s="109">
        <f t="shared" si="586"/>
        <v>0</v>
      </c>
      <c r="AT647" s="109">
        <f t="shared" si="587"/>
        <v>0</v>
      </c>
      <c r="BA647" s="109">
        <f t="shared" si="588"/>
        <v>0</v>
      </c>
      <c r="BB647" s="113"/>
      <c r="BC647" s="113"/>
      <c r="BD647" s="113"/>
      <c r="BE647" s="113"/>
      <c r="BF647" s="113"/>
      <c r="BG647" s="113"/>
      <c r="BH647" s="113"/>
      <c r="BI647" s="113"/>
      <c r="BJ647" s="113"/>
      <c r="BK647" s="113"/>
      <c r="BL647" s="109">
        <f t="shared" si="589"/>
        <v>0</v>
      </c>
      <c r="BW647" s="109">
        <f t="shared" si="590"/>
        <v>0</v>
      </c>
      <c r="BZ647" s="109">
        <f t="shared" si="591"/>
        <v>0</v>
      </c>
      <c r="CA647" s="3"/>
      <c r="CB647" s="3"/>
      <c r="CC647" s="3"/>
      <c r="CD647" s="3"/>
      <c r="CE647" s="109">
        <f t="shared" si="592"/>
        <v>0</v>
      </c>
      <c r="CJ647" s="109">
        <f t="shared" si="593"/>
        <v>0</v>
      </c>
      <c r="CQ647" s="109">
        <f t="shared" si="594"/>
        <v>0</v>
      </c>
      <c r="CV647" s="109">
        <f t="shared" si="595"/>
        <v>0</v>
      </c>
      <c r="DA647" s="109">
        <f t="shared" si="596"/>
        <v>0</v>
      </c>
      <c r="DF647" s="109">
        <f t="shared" si="597"/>
        <v>0</v>
      </c>
      <c r="DK647" s="109">
        <f t="shared" si="598"/>
        <v>0</v>
      </c>
      <c r="DP647" s="109">
        <f t="shared" si="599"/>
        <v>0</v>
      </c>
      <c r="DU647" s="109">
        <f t="shared" si="600"/>
        <v>0</v>
      </c>
      <c r="DZ647" s="109">
        <f t="shared" si="601"/>
        <v>0</v>
      </c>
      <c r="EE647" s="109">
        <f t="shared" si="602"/>
        <v>0</v>
      </c>
      <c r="EF647" s="3"/>
      <c r="EG647" s="3"/>
      <c r="EH647" s="3"/>
      <c r="EI647" s="3"/>
      <c r="EJ647" s="109">
        <f t="shared" si="603"/>
        <v>0</v>
      </c>
      <c r="EK647" s="3">
        <f t="shared" si="604"/>
        <v>711</v>
      </c>
      <c r="EL647" t="str">
        <f>+VLOOKUP(A647,'[1]Listado jugadores VALORES'!$A:$D,4,FALSE)</f>
        <v>Defensa</v>
      </c>
      <c r="EM647">
        <f>+VLOOKUP(EK647,Clubes!$A:$O,15,FALSE)</f>
        <v>0</v>
      </c>
      <c r="EN647">
        <f>+VLOOKUP(EK647,Clubes!$A:$M,13,FALSE)</f>
        <v>1</v>
      </c>
      <c r="EO647">
        <f t="shared" si="605"/>
        <v>0</v>
      </c>
      <c r="EP647">
        <f t="shared" si="606"/>
        <v>0</v>
      </c>
      <c r="EQ647">
        <f t="shared" si="607"/>
        <v>0</v>
      </c>
      <c r="ER647">
        <f t="shared" si="608"/>
        <v>0</v>
      </c>
      <c r="ES647">
        <f t="shared" si="609"/>
        <v>0</v>
      </c>
      <c r="ET647">
        <f t="shared" si="610"/>
        <v>0</v>
      </c>
      <c r="EU647">
        <f t="shared" si="611"/>
        <v>0</v>
      </c>
      <c r="EV647">
        <f t="shared" si="612"/>
        <v>0</v>
      </c>
      <c r="EW647">
        <f t="shared" si="613"/>
        <v>0</v>
      </c>
      <c r="EX647">
        <f t="shared" si="614"/>
        <v>0</v>
      </c>
      <c r="EY647">
        <f t="shared" si="615"/>
        <v>0</v>
      </c>
      <c r="EZ647">
        <f t="shared" si="616"/>
        <v>0</v>
      </c>
      <c r="FA647">
        <f t="shared" si="617"/>
        <v>0</v>
      </c>
      <c r="FB647">
        <f t="shared" si="618"/>
        <v>0</v>
      </c>
      <c r="FC647">
        <f t="shared" si="619"/>
        <v>0</v>
      </c>
    </row>
    <row r="648" spans="1:159">
      <c r="A648" s="162">
        <v>1991</v>
      </c>
      <c r="B648" t="s">
        <v>626</v>
      </c>
      <c r="C648" s="139">
        <v>7</v>
      </c>
      <c r="D648">
        <v>1</v>
      </c>
      <c r="E648" s="5">
        <v>11</v>
      </c>
      <c r="F648" s="5">
        <v>65</v>
      </c>
      <c r="G648" s="5">
        <v>1</v>
      </c>
      <c r="H648" s="5">
        <v>90</v>
      </c>
      <c r="K648" s="109">
        <f t="shared" si="583"/>
        <v>0</v>
      </c>
      <c r="M648" s="109">
        <f t="shared" si="584"/>
        <v>0</v>
      </c>
      <c r="X648" s="109">
        <f t="shared" si="585"/>
        <v>0</v>
      </c>
      <c r="AI648" s="109">
        <f t="shared" si="586"/>
        <v>0</v>
      </c>
      <c r="AT648" s="109">
        <f t="shared" si="587"/>
        <v>0</v>
      </c>
      <c r="BA648" s="109">
        <f t="shared" si="588"/>
        <v>0</v>
      </c>
      <c r="BB648" s="113"/>
      <c r="BC648" s="113"/>
      <c r="BD648" s="113"/>
      <c r="BE648" s="113"/>
      <c r="BF648" s="113"/>
      <c r="BG648" s="113"/>
      <c r="BH648" s="113"/>
      <c r="BI648" s="113"/>
      <c r="BJ648" s="113"/>
      <c r="BK648" s="113"/>
      <c r="BL648" s="109">
        <f t="shared" si="589"/>
        <v>0</v>
      </c>
      <c r="BW648" s="109">
        <f t="shared" si="590"/>
        <v>0</v>
      </c>
      <c r="BZ648" s="109">
        <f t="shared" si="591"/>
        <v>0</v>
      </c>
      <c r="CA648" s="3"/>
      <c r="CB648" s="3"/>
      <c r="CC648" s="3"/>
      <c r="CD648" s="3"/>
      <c r="CE648" s="109">
        <f t="shared" si="592"/>
        <v>0</v>
      </c>
      <c r="CJ648" s="109">
        <f t="shared" si="593"/>
        <v>0</v>
      </c>
      <c r="CQ648" s="109">
        <f t="shared" si="594"/>
        <v>0</v>
      </c>
      <c r="CV648" s="109">
        <f t="shared" si="595"/>
        <v>0</v>
      </c>
      <c r="DA648" s="109">
        <f t="shared" si="596"/>
        <v>0</v>
      </c>
      <c r="DF648" s="109">
        <f t="shared" si="597"/>
        <v>0</v>
      </c>
      <c r="DK648" s="109">
        <f t="shared" si="598"/>
        <v>0</v>
      </c>
      <c r="DP648" s="109">
        <f t="shared" si="599"/>
        <v>0</v>
      </c>
      <c r="DU648" s="109">
        <f t="shared" si="600"/>
        <v>0</v>
      </c>
      <c r="DZ648" s="109">
        <f t="shared" si="601"/>
        <v>0</v>
      </c>
      <c r="EE648" s="109">
        <f t="shared" si="602"/>
        <v>0</v>
      </c>
      <c r="EF648" s="3"/>
      <c r="EG648" s="3"/>
      <c r="EH648" s="3"/>
      <c r="EI648" s="3"/>
      <c r="EJ648" s="109">
        <f t="shared" si="603"/>
        <v>0</v>
      </c>
      <c r="EK648" s="3">
        <f t="shared" si="604"/>
        <v>711</v>
      </c>
      <c r="EL648" t="str">
        <f>+VLOOKUP(A648,'[1]Listado jugadores VALORES'!$A:$D,4,FALSE)</f>
        <v>Delantero</v>
      </c>
      <c r="EM648">
        <f>+VLOOKUP(EK648,Clubes!$A:$O,15,FALSE)</f>
        <v>0</v>
      </c>
      <c r="EN648">
        <f>+VLOOKUP(EK648,Clubes!$A:$M,13,FALSE)</f>
        <v>1</v>
      </c>
      <c r="EO648">
        <f t="shared" si="605"/>
        <v>2</v>
      </c>
      <c r="EP648">
        <f t="shared" si="606"/>
        <v>2</v>
      </c>
      <c r="EQ648">
        <f t="shared" si="607"/>
        <v>0</v>
      </c>
      <c r="ER648">
        <f t="shared" si="608"/>
        <v>0</v>
      </c>
      <c r="ES648">
        <f t="shared" si="609"/>
        <v>0</v>
      </c>
      <c r="ET648">
        <f t="shared" si="610"/>
        <v>0</v>
      </c>
      <c r="EU648">
        <f t="shared" si="611"/>
        <v>0</v>
      </c>
      <c r="EV648">
        <f t="shared" si="612"/>
        <v>0</v>
      </c>
      <c r="EW648">
        <f t="shared" si="613"/>
        <v>0</v>
      </c>
      <c r="EX648">
        <f t="shared" si="614"/>
        <v>0</v>
      </c>
      <c r="EY648">
        <f t="shared" si="615"/>
        <v>0</v>
      </c>
      <c r="EZ648">
        <f t="shared" si="616"/>
        <v>0</v>
      </c>
      <c r="FA648">
        <f t="shared" si="617"/>
        <v>0</v>
      </c>
      <c r="FB648">
        <f t="shared" si="618"/>
        <v>1</v>
      </c>
      <c r="FC648">
        <f t="shared" si="619"/>
        <v>5</v>
      </c>
    </row>
    <row r="649" spans="1:159">
      <c r="A649" s="145">
        <v>589</v>
      </c>
      <c r="B649" t="s">
        <v>437</v>
      </c>
      <c r="C649" s="139">
        <v>7</v>
      </c>
      <c r="D649">
        <v>1</v>
      </c>
      <c r="E649" s="5">
        <v>11</v>
      </c>
      <c r="F649" s="5">
        <v>65</v>
      </c>
      <c r="G649" s="5">
        <v>1</v>
      </c>
      <c r="H649" s="5">
        <v>90</v>
      </c>
      <c r="K649" s="109">
        <f t="shared" si="583"/>
        <v>0</v>
      </c>
      <c r="M649" s="109">
        <f t="shared" si="584"/>
        <v>0</v>
      </c>
      <c r="X649" s="109">
        <f t="shared" si="585"/>
        <v>0</v>
      </c>
      <c r="AI649" s="109">
        <f t="shared" si="586"/>
        <v>0</v>
      </c>
      <c r="AT649" s="109">
        <f t="shared" si="587"/>
        <v>0</v>
      </c>
      <c r="BA649" s="109">
        <f t="shared" si="588"/>
        <v>0</v>
      </c>
      <c r="BB649" s="113"/>
      <c r="BC649" s="113"/>
      <c r="BD649" s="113"/>
      <c r="BE649" s="113"/>
      <c r="BF649" s="113"/>
      <c r="BG649" s="113"/>
      <c r="BH649" s="113"/>
      <c r="BI649" s="113"/>
      <c r="BJ649" s="113"/>
      <c r="BK649" s="113"/>
      <c r="BL649" s="109">
        <f t="shared" si="589"/>
        <v>0</v>
      </c>
      <c r="BW649" s="109">
        <f t="shared" si="590"/>
        <v>0</v>
      </c>
      <c r="BZ649" s="109">
        <f t="shared" si="591"/>
        <v>0</v>
      </c>
      <c r="CA649" s="3"/>
      <c r="CB649" s="3"/>
      <c r="CC649" s="3"/>
      <c r="CD649" s="3"/>
      <c r="CE649" s="109">
        <f t="shared" si="592"/>
        <v>0</v>
      </c>
      <c r="CJ649" s="109">
        <f t="shared" si="593"/>
        <v>0</v>
      </c>
      <c r="CQ649" s="109">
        <f t="shared" si="594"/>
        <v>0</v>
      </c>
      <c r="CV649" s="109">
        <f t="shared" si="595"/>
        <v>0</v>
      </c>
      <c r="DA649" s="109">
        <f t="shared" si="596"/>
        <v>0</v>
      </c>
      <c r="DF649" s="109">
        <f t="shared" si="597"/>
        <v>0</v>
      </c>
      <c r="DK649" s="109">
        <f t="shared" si="598"/>
        <v>0</v>
      </c>
      <c r="DP649" s="109">
        <f t="shared" si="599"/>
        <v>0</v>
      </c>
      <c r="DU649" s="109">
        <f t="shared" si="600"/>
        <v>0</v>
      </c>
      <c r="DZ649" s="109">
        <f t="shared" si="601"/>
        <v>0</v>
      </c>
      <c r="EE649" s="109">
        <f t="shared" si="602"/>
        <v>0</v>
      </c>
      <c r="EF649" s="3"/>
      <c r="EG649" s="3"/>
      <c r="EH649" s="3"/>
      <c r="EI649" s="3"/>
      <c r="EJ649" s="109">
        <f t="shared" si="603"/>
        <v>0</v>
      </c>
      <c r="EK649" s="3">
        <f t="shared" si="604"/>
        <v>711</v>
      </c>
      <c r="EL649" t="str">
        <f>+VLOOKUP(A649,'[1]Listado jugadores VALORES'!$A:$D,4,FALSE)</f>
        <v>Defensa</v>
      </c>
      <c r="EM649">
        <f>+VLOOKUP(EK649,Clubes!$A:$O,15,FALSE)</f>
        <v>0</v>
      </c>
      <c r="EN649">
        <f>+VLOOKUP(EK649,Clubes!$A:$M,13,FALSE)</f>
        <v>1</v>
      </c>
      <c r="EO649">
        <f t="shared" si="605"/>
        <v>2</v>
      </c>
      <c r="EP649">
        <f t="shared" si="606"/>
        <v>2</v>
      </c>
      <c r="EQ649">
        <f t="shared" si="607"/>
        <v>0</v>
      </c>
      <c r="ER649">
        <f t="shared" si="608"/>
        <v>0</v>
      </c>
      <c r="ES649">
        <f t="shared" si="609"/>
        <v>0</v>
      </c>
      <c r="ET649">
        <f t="shared" si="610"/>
        <v>0</v>
      </c>
      <c r="EU649">
        <f t="shared" si="611"/>
        <v>0</v>
      </c>
      <c r="EV649">
        <f t="shared" si="612"/>
        <v>0</v>
      </c>
      <c r="EW649">
        <f t="shared" si="613"/>
        <v>0</v>
      </c>
      <c r="EX649">
        <f t="shared" si="614"/>
        <v>0</v>
      </c>
      <c r="EY649">
        <f t="shared" si="615"/>
        <v>0</v>
      </c>
      <c r="EZ649">
        <f t="shared" si="616"/>
        <v>0</v>
      </c>
      <c r="FA649">
        <f t="shared" si="617"/>
        <v>2</v>
      </c>
      <c r="FB649">
        <f t="shared" si="618"/>
        <v>1</v>
      </c>
      <c r="FC649">
        <f t="shared" si="619"/>
        <v>7</v>
      </c>
    </row>
    <row r="650" spans="1:159">
      <c r="A650" s="139">
        <v>598</v>
      </c>
      <c r="B650" s="139" t="s">
        <v>438</v>
      </c>
      <c r="C650" s="139">
        <v>7</v>
      </c>
      <c r="D650">
        <v>1</v>
      </c>
      <c r="E650" s="5">
        <v>11</v>
      </c>
      <c r="F650" s="5">
        <v>65</v>
      </c>
      <c r="G650" s="5">
        <v>1</v>
      </c>
      <c r="H650" s="5">
        <v>90</v>
      </c>
      <c r="K650" s="109">
        <f t="shared" si="583"/>
        <v>0</v>
      </c>
      <c r="M650" s="109">
        <f t="shared" si="584"/>
        <v>0</v>
      </c>
      <c r="X650" s="109">
        <f t="shared" si="585"/>
        <v>0</v>
      </c>
      <c r="AI650" s="109">
        <f t="shared" si="586"/>
        <v>0</v>
      </c>
      <c r="AT650" s="109">
        <f t="shared" si="587"/>
        <v>0</v>
      </c>
      <c r="BA650" s="109">
        <f t="shared" si="588"/>
        <v>0</v>
      </c>
      <c r="BB650" s="113"/>
      <c r="BC650" s="113"/>
      <c r="BD650" s="113"/>
      <c r="BE650" s="113"/>
      <c r="BF650" s="113"/>
      <c r="BG650" s="113"/>
      <c r="BH650" s="113"/>
      <c r="BI650" s="113"/>
      <c r="BJ650" s="113"/>
      <c r="BK650" s="113"/>
      <c r="BL650" s="109">
        <f t="shared" si="589"/>
        <v>0</v>
      </c>
      <c r="BW650" s="109">
        <f t="shared" si="590"/>
        <v>0</v>
      </c>
      <c r="BZ650" s="109">
        <f t="shared" si="591"/>
        <v>0</v>
      </c>
      <c r="CA650" s="3"/>
      <c r="CB650" s="3"/>
      <c r="CC650" s="3"/>
      <c r="CD650" s="3"/>
      <c r="CE650" s="109">
        <f t="shared" si="592"/>
        <v>0</v>
      </c>
      <c r="CJ650" s="109">
        <f t="shared" si="593"/>
        <v>0</v>
      </c>
      <c r="CQ650" s="109">
        <f t="shared" si="594"/>
        <v>0</v>
      </c>
      <c r="CV650" s="109">
        <f t="shared" si="595"/>
        <v>0</v>
      </c>
      <c r="DA650" s="109">
        <f t="shared" si="596"/>
        <v>0</v>
      </c>
      <c r="DF650" s="109">
        <f t="shared" si="597"/>
        <v>0</v>
      </c>
      <c r="DK650" s="109">
        <f t="shared" si="598"/>
        <v>0</v>
      </c>
      <c r="DP650" s="109">
        <f t="shared" si="599"/>
        <v>0</v>
      </c>
      <c r="DU650" s="109">
        <f t="shared" si="600"/>
        <v>0</v>
      </c>
      <c r="DZ650" s="109">
        <f t="shared" si="601"/>
        <v>0</v>
      </c>
      <c r="EE650" s="109">
        <f t="shared" si="602"/>
        <v>0</v>
      </c>
      <c r="EF650" s="3"/>
      <c r="EG650" s="3"/>
      <c r="EH650" s="3"/>
      <c r="EI650" s="3"/>
      <c r="EJ650" s="109">
        <f t="shared" si="603"/>
        <v>0</v>
      </c>
      <c r="EK650" s="3">
        <f t="shared" si="604"/>
        <v>711</v>
      </c>
      <c r="EL650" t="str">
        <f>+VLOOKUP(A650,'[1]Listado jugadores VALORES'!$A:$D,4,FALSE)</f>
        <v>Portero</v>
      </c>
      <c r="EM650">
        <f>+VLOOKUP(EK650,Clubes!$A:$O,15,FALSE)</f>
        <v>0</v>
      </c>
      <c r="EN650">
        <f>+VLOOKUP(EK650,Clubes!$A:$M,13,FALSE)</f>
        <v>1</v>
      </c>
      <c r="EO650">
        <f t="shared" si="605"/>
        <v>2</v>
      </c>
      <c r="EP650">
        <f t="shared" si="606"/>
        <v>2</v>
      </c>
      <c r="EQ650">
        <f t="shared" si="607"/>
        <v>0</v>
      </c>
      <c r="ER650">
        <f t="shared" si="608"/>
        <v>0</v>
      </c>
      <c r="ES650">
        <f t="shared" si="609"/>
        <v>0</v>
      </c>
      <c r="ET650">
        <f t="shared" si="610"/>
        <v>0</v>
      </c>
      <c r="EU650">
        <f t="shared" si="611"/>
        <v>0</v>
      </c>
      <c r="EV650">
        <f t="shared" si="612"/>
        <v>0</v>
      </c>
      <c r="EW650">
        <f t="shared" si="613"/>
        <v>0</v>
      </c>
      <c r="EX650">
        <f t="shared" si="614"/>
        <v>0</v>
      </c>
      <c r="EY650">
        <f t="shared" si="615"/>
        <v>0</v>
      </c>
      <c r="EZ650">
        <f t="shared" si="616"/>
        <v>0</v>
      </c>
      <c r="FA650">
        <f t="shared" si="617"/>
        <v>3</v>
      </c>
      <c r="FB650">
        <f t="shared" si="618"/>
        <v>1</v>
      </c>
      <c r="FC650">
        <f t="shared" si="619"/>
        <v>8</v>
      </c>
    </row>
    <row r="651" spans="1:159">
      <c r="A651">
        <v>2007</v>
      </c>
      <c r="B651" t="s">
        <v>439</v>
      </c>
      <c r="C651" s="139">
        <v>7</v>
      </c>
      <c r="D651">
        <v>1</v>
      </c>
      <c r="E651" s="5">
        <v>11</v>
      </c>
      <c r="F651" s="5">
        <v>65</v>
      </c>
      <c r="G651" s="5">
        <v>3</v>
      </c>
      <c r="K651" s="109">
        <f t="shared" si="583"/>
        <v>0</v>
      </c>
      <c r="M651" s="109">
        <f t="shared" si="584"/>
        <v>0</v>
      </c>
      <c r="X651" s="109">
        <f t="shared" si="585"/>
        <v>0</v>
      </c>
      <c r="AI651" s="109">
        <f t="shared" si="586"/>
        <v>0</v>
      </c>
      <c r="AT651" s="109">
        <f t="shared" si="587"/>
        <v>0</v>
      </c>
      <c r="BA651" s="109">
        <f t="shared" si="588"/>
        <v>0</v>
      </c>
      <c r="BB651" s="113"/>
      <c r="BC651" s="113"/>
      <c r="BD651" s="113"/>
      <c r="BE651" s="113"/>
      <c r="BF651" s="113"/>
      <c r="BG651" s="113"/>
      <c r="BH651" s="113"/>
      <c r="BI651" s="113"/>
      <c r="BJ651" s="113"/>
      <c r="BK651" s="113"/>
      <c r="BL651" s="109">
        <f t="shared" si="589"/>
        <v>0</v>
      </c>
      <c r="BW651" s="109">
        <f t="shared" si="590"/>
        <v>0</v>
      </c>
      <c r="BZ651" s="109">
        <f t="shared" si="591"/>
        <v>0</v>
      </c>
      <c r="CA651" s="3"/>
      <c r="CB651" s="3"/>
      <c r="CC651" s="3"/>
      <c r="CD651" s="3"/>
      <c r="CE651" s="109">
        <f t="shared" si="592"/>
        <v>0</v>
      </c>
      <c r="CJ651" s="109">
        <f t="shared" si="593"/>
        <v>0</v>
      </c>
      <c r="CQ651" s="109">
        <f t="shared" si="594"/>
        <v>0</v>
      </c>
      <c r="CV651" s="109">
        <f t="shared" si="595"/>
        <v>0</v>
      </c>
      <c r="DA651" s="109">
        <f t="shared" si="596"/>
        <v>0</v>
      </c>
      <c r="DF651" s="109">
        <f t="shared" si="597"/>
        <v>0</v>
      </c>
      <c r="DK651" s="109">
        <f t="shared" si="598"/>
        <v>0</v>
      </c>
      <c r="DP651" s="109">
        <f t="shared" si="599"/>
        <v>0</v>
      </c>
      <c r="DU651" s="109">
        <f t="shared" si="600"/>
        <v>0</v>
      </c>
      <c r="DZ651" s="109">
        <f t="shared" si="601"/>
        <v>0</v>
      </c>
      <c r="EE651" s="109">
        <f t="shared" si="602"/>
        <v>0</v>
      </c>
      <c r="EF651" s="3"/>
      <c r="EG651" s="3"/>
      <c r="EH651" s="3"/>
      <c r="EI651" s="3"/>
      <c r="EJ651" s="109">
        <f t="shared" si="603"/>
        <v>0</v>
      </c>
      <c r="EK651" s="3">
        <f t="shared" si="604"/>
        <v>711</v>
      </c>
      <c r="EL651" t="str">
        <f>+VLOOKUP(A651,'[1]Listado jugadores VALORES'!$A:$D,4,FALSE)</f>
        <v>Volante</v>
      </c>
      <c r="EM651">
        <f>+VLOOKUP(EK651,Clubes!$A:$O,15,FALSE)</f>
        <v>0</v>
      </c>
      <c r="EN651">
        <f>+VLOOKUP(EK651,Clubes!$A:$M,13,FALSE)</f>
        <v>1</v>
      </c>
      <c r="EO651">
        <f t="shared" si="605"/>
        <v>0</v>
      </c>
      <c r="EP651">
        <f t="shared" si="606"/>
        <v>0</v>
      </c>
      <c r="EQ651">
        <f t="shared" si="607"/>
        <v>0</v>
      </c>
      <c r="ER651">
        <f t="shared" si="608"/>
        <v>0</v>
      </c>
      <c r="ES651">
        <f t="shared" si="609"/>
        <v>0</v>
      </c>
      <c r="ET651">
        <f t="shared" si="610"/>
        <v>0</v>
      </c>
      <c r="EU651">
        <f t="shared" si="611"/>
        <v>0</v>
      </c>
      <c r="EV651">
        <f t="shared" si="612"/>
        <v>0</v>
      </c>
      <c r="EW651">
        <f t="shared" si="613"/>
        <v>0</v>
      </c>
      <c r="EX651">
        <f t="shared" si="614"/>
        <v>0</v>
      </c>
      <c r="EY651">
        <f t="shared" si="615"/>
        <v>0</v>
      </c>
      <c r="EZ651">
        <f t="shared" si="616"/>
        <v>0</v>
      </c>
      <c r="FA651">
        <f t="shared" si="617"/>
        <v>0</v>
      </c>
      <c r="FB651">
        <f t="shared" si="618"/>
        <v>0</v>
      </c>
      <c r="FC651">
        <f t="shared" si="619"/>
        <v>0</v>
      </c>
    </row>
    <row r="652" spans="1:159">
      <c r="A652" s="139">
        <v>742</v>
      </c>
      <c r="B652" s="139" t="s">
        <v>440</v>
      </c>
      <c r="C652" s="139">
        <v>7</v>
      </c>
      <c r="D652">
        <v>1</v>
      </c>
      <c r="E652" s="5">
        <v>11</v>
      </c>
      <c r="F652" s="5">
        <v>65</v>
      </c>
      <c r="G652" s="5">
        <v>1</v>
      </c>
      <c r="H652" s="5">
        <v>90</v>
      </c>
      <c r="I652" s="4">
        <v>38</v>
      </c>
      <c r="K652" s="109">
        <f t="shared" si="583"/>
        <v>1</v>
      </c>
      <c r="M652" s="109">
        <f t="shared" si="584"/>
        <v>0</v>
      </c>
      <c r="X652" s="109">
        <f t="shared" si="585"/>
        <v>0</v>
      </c>
      <c r="AI652" s="109">
        <f t="shared" si="586"/>
        <v>0</v>
      </c>
      <c r="AT652" s="109">
        <f t="shared" si="587"/>
        <v>0</v>
      </c>
      <c r="BA652" s="109">
        <f t="shared" si="588"/>
        <v>0</v>
      </c>
      <c r="BB652" s="113"/>
      <c r="BC652" s="113"/>
      <c r="BD652" s="113"/>
      <c r="BE652" s="113"/>
      <c r="BF652" s="113"/>
      <c r="BG652" s="113"/>
      <c r="BH652" s="113"/>
      <c r="BI652" s="113"/>
      <c r="BJ652" s="113"/>
      <c r="BK652" s="113"/>
      <c r="BL652" s="109">
        <f t="shared" si="589"/>
        <v>0</v>
      </c>
      <c r="BW652" s="109">
        <f t="shared" si="590"/>
        <v>0</v>
      </c>
      <c r="BZ652" s="109">
        <f t="shared" si="591"/>
        <v>0</v>
      </c>
      <c r="CA652" s="3"/>
      <c r="CB652" s="3"/>
      <c r="CC652" s="3"/>
      <c r="CD652" s="3"/>
      <c r="CE652" s="109">
        <f t="shared" si="592"/>
        <v>0</v>
      </c>
      <c r="CJ652" s="109">
        <f t="shared" si="593"/>
        <v>0</v>
      </c>
      <c r="CQ652" s="109">
        <f t="shared" si="594"/>
        <v>0</v>
      </c>
      <c r="CV652" s="109">
        <f t="shared" si="595"/>
        <v>0</v>
      </c>
      <c r="DA652" s="109">
        <f t="shared" si="596"/>
        <v>0</v>
      </c>
      <c r="DF652" s="109">
        <f t="shared" si="597"/>
        <v>0</v>
      </c>
      <c r="DK652" s="109">
        <f t="shared" si="598"/>
        <v>0</v>
      </c>
      <c r="DP652" s="109">
        <f t="shared" si="599"/>
        <v>0</v>
      </c>
      <c r="DU652" s="109">
        <f t="shared" si="600"/>
        <v>0</v>
      </c>
      <c r="DZ652" s="109">
        <f t="shared" si="601"/>
        <v>0</v>
      </c>
      <c r="EE652" s="109">
        <f t="shared" si="602"/>
        <v>0</v>
      </c>
      <c r="EF652" s="3"/>
      <c r="EG652" s="3"/>
      <c r="EH652" s="3"/>
      <c r="EI652" s="3"/>
      <c r="EJ652" s="109">
        <f t="shared" si="603"/>
        <v>0</v>
      </c>
      <c r="EK652" s="3">
        <f t="shared" si="604"/>
        <v>711</v>
      </c>
      <c r="EL652" t="str">
        <f>+VLOOKUP(A652,'[1]Listado jugadores VALORES'!$A:$D,4,FALSE)</f>
        <v>Volante</v>
      </c>
      <c r="EM652">
        <f>+VLOOKUP(EK652,Clubes!$A:$O,15,FALSE)</f>
        <v>0</v>
      </c>
      <c r="EN652">
        <f>+VLOOKUP(EK652,Clubes!$A:$M,13,FALSE)</f>
        <v>1</v>
      </c>
      <c r="EO652">
        <f t="shared" si="605"/>
        <v>2</v>
      </c>
      <c r="EP652">
        <f t="shared" si="606"/>
        <v>2</v>
      </c>
      <c r="EQ652">
        <f t="shared" si="607"/>
        <v>-1</v>
      </c>
      <c r="ER652">
        <f t="shared" si="608"/>
        <v>0</v>
      </c>
      <c r="ES652">
        <f t="shared" si="609"/>
        <v>0</v>
      </c>
      <c r="ET652">
        <f t="shared" si="610"/>
        <v>0</v>
      </c>
      <c r="EU652">
        <f t="shared" si="611"/>
        <v>0</v>
      </c>
      <c r="EV652">
        <f t="shared" si="612"/>
        <v>0</v>
      </c>
      <c r="EW652">
        <f t="shared" si="613"/>
        <v>0</v>
      </c>
      <c r="EX652">
        <f t="shared" si="614"/>
        <v>0</v>
      </c>
      <c r="EY652">
        <f t="shared" si="615"/>
        <v>0</v>
      </c>
      <c r="EZ652">
        <f t="shared" si="616"/>
        <v>0</v>
      </c>
      <c r="FA652">
        <f t="shared" si="617"/>
        <v>1</v>
      </c>
      <c r="FB652">
        <f t="shared" si="618"/>
        <v>1</v>
      </c>
      <c r="FC652">
        <f t="shared" si="619"/>
        <v>5</v>
      </c>
    </row>
    <row r="653" spans="1:159">
      <c r="A653" s="139">
        <v>1849</v>
      </c>
      <c r="B653" s="139" t="s">
        <v>441</v>
      </c>
      <c r="C653" s="139">
        <v>7</v>
      </c>
      <c r="D653">
        <v>1</v>
      </c>
      <c r="E653" s="5">
        <v>11</v>
      </c>
      <c r="F653" s="5">
        <v>65</v>
      </c>
      <c r="G653" s="5">
        <v>3</v>
      </c>
      <c r="K653" s="109">
        <f t="shared" si="583"/>
        <v>0</v>
      </c>
      <c r="M653" s="109">
        <f t="shared" si="584"/>
        <v>0</v>
      </c>
      <c r="X653" s="109">
        <f t="shared" si="585"/>
        <v>0</v>
      </c>
      <c r="AI653" s="109">
        <f t="shared" si="586"/>
        <v>0</v>
      </c>
      <c r="AT653" s="109">
        <f t="shared" si="587"/>
        <v>0</v>
      </c>
      <c r="BA653" s="109">
        <f t="shared" si="588"/>
        <v>0</v>
      </c>
      <c r="BB653" s="113"/>
      <c r="BC653" s="113"/>
      <c r="BD653" s="113"/>
      <c r="BE653" s="113"/>
      <c r="BF653" s="113"/>
      <c r="BG653" s="113"/>
      <c r="BH653" s="113"/>
      <c r="BI653" s="113"/>
      <c r="BJ653" s="113"/>
      <c r="BK653" s="113"/>
      <c r="BL653" s="109">
        <f t="shared" si="589"/>
        <v>0</v>
      </c>
      <c r="BW653" s="109">
        <f t="shared" si="590"/>
        <v>0</v>
      </c>
      <c r="BZ653" s="109">
        <f t="shared" si="591"/>
        <v>0</v>
      </c>
      <c r="CA653" s="3"/>
      <c r="CB653" s="3"/>
      <c r="CC653" s="3"/>
      <c r="CD653" s="3"/>
      <c r="CE653" s="109">
        <f t="shared" si="592"/>
        <v>0</v>
      </c>
      <c r="CJ653" s="109">
        <f t="shared" si="593"/>
        <v>0</v>
      </c>
      <c r="CQ653" s="109">
        <f t="shared" si="594"/>
        <v>0</v>
      </c>
      <c r="CV653" s="109">
        <f t="shared" si="595"/>
        <v>0</v>
      </c>
      <c r="DA653" s="109">
        <f t="shared" si="596"/>
        <v>0</v>
      </c>
      <c r="DF653" s="109">
        <f t="shared" si="597"/>
        <v>0</v>
      </c>
      <c r="DK653" s="109">
        <f t="shared" si="598"/>
        <v>0</v>
      </c>
      <c r="DP653" s="109">
        <f t="shared" si="599"/>
        <v>0</v>
      </c>
      <c r="DU653" s="109">
        <f t="shared" si="600"/>
        <v>0</v>
      </c>
      <c r="DZ653" s="109">
        <f t="shared" si="601"/>
        <v>0</v>
      </c>
      <c r="EE653" s="109">
        <f t="shared" si="602"/>
        <v>0</v>
      </c>
      <c r="EF653" s="3"/>
      <c r="EG653" s="3"/>
      <c r="EH653" s="3"/>
      <c r="EI653" s="3"/>
      <c r="EJ653" s="109">
        <f t="shared" si="603"/>
        <v>0</v>
      </c>
      <c r="EK653" s="3">
        <f t="shared" si="604"/>
        <v>711</v>
      </c>
      <c r="EL653" t="str">
        <f>+VLOOKUP(A653,'[1]Listado jugadores VALORES'!$A:$D,4,FALSE)</f>
        <v>Delantero</v>
      </c>
      <c r="EM653">
        <f>+VLOOKUP(EK653,Clubes!$A:$O,15,FALSE)</f>
        <v>0</v>
      </c>
      <c r="EN653">
        <f>+VLOOKUP(EK653,Clubes!$A:$M,13,FALSE)</f>
        <v>1</v>
      </c>
      <c r="EO653">
        <f t="shared" si="605"/>
        <v>0</v>
      </c>
      <c r="EP653">
        <f t="shared" si="606"/>
        <v>0</v>
      </c>
      <c r="EQ653">
        <f t="shared" si="607"/>
        <v>0</v>
      </c>
      <c r="ER653">
        <f t="shared" si="608"/>
        <v>0</v>
      </c>
      <c r="ES653">
        <f t="shared" si="609"/>
        <v>0</v>
      </c>
      <c r="ET653">
        <f t="shared" si="610"/>
        <v>0</v>
      </c>
      <c r="EU653">
        <f t="shared" si="611"/>
        <v>0</v>
      </c>
      <c r="EV653">
        <f t="shared" si="612"/>
        <v>0</v>
      </c>
      <c r="EW653">
        <f t="shared" si="613"/>
        <v>0</v>
      </c>
      <c r="EX653">
        <f t="shared" si="614"/>
        <v>0</v>
      </c>
      <c r="EY653">
        <f t="shared" si="615"/>
        <v>0</v>
      </c>
      <c r="EZ653">
        <f t="shared" si="616"/>
        <v>0</v>
      </c>
      <c r="FA653">
        <f t="shared" si="617"/>
        <v>0</v>
      </c>
      <c r="FB653">
        <f t="shared" si="618"/>
        <v>0</v>
      </c>
      <c r="FC653">
        <f t="shared" si="619"/>
        <v>0</v>
      </c>
    </row>
    <row r="654" spans="1:159">
      <c r="A654" s="139">
        <v>1797</v>
      </c>
      <c r="B654" s="139" t="s">
        <v>442</v>
      </c>
      <c r="C654" s="139">
        <v>7</v>
      </c>
      <c r="D654">
        <v>1</v>
      </c>
      <c r="E654" s="5">
        <v>11</v>
      </c>
      <c r="F654" s="5">
        <v>65</v>
      </c>
      <c r="G654" s="5">
        <v>3</v>
      </c>
      <c r="K654" s="109">
        <f t="shared" si="583"/>
        <v>0</v>
      </c>
      <c r="M654" s="109">
        <f t="shared" si="584"/>
        <v>0</v>
      </c>
      <c r="X654" s="109">
        <f t="shared" si="585"/>
        <v>0</v>
      </c>
      <c r="AI654" s="109">
        <f t="shared" si="586"/>
        <v>0</v>
      </c>
      <c r="AT654" s="109">
        <f t="shared" si="587"/>
        <v>0</v>
      </c>
      <c r="BA654" s="109">
        <f t="shared" si="588"/>
        <v>0</v>
      </c>
      <c r="BB654" s="113"/>
      <c r="BC654" s="113"/>
      <c r="BD654" s="113"/>
      <c r="BE654" s="113"/>
      <c r="BF654" s="113"/>
      <c r="BG654" s="113"/>
      <c r="BH654" s="113"/>
      <c r="BI654" s="113"/>
      <c r="BJ654" s="113"/>
      <c r="BK654" s="113"/>
      <c r="BL654" s="109">
        <f t="shared" si="589"/>
        <v>0</v>
      </c>
      <c r="BW654" s="109">
        <f t="shared" si="590"/>
        <v>0</v>
      </c>
      <c r="BZ654" s="109">
        <f t="shared" si="591"/>
        <v>0</v>
      </c>
      <c r="CA654" s="3"/>
      <c r="CB654" s="3"/>
      <c r="CC654" s="3"/>
      <c r="CD654" s="3"/>
      <c r="CE654" s="109">
        <f t="shared" si="592"/>
        <v>0</v>
      </c>
      <c r="CJ654" s="109">
        <f t="shared" si="593"/>
        <v>0</v>
      </c>
      <c r="CQ654" s="109">
        <f t="shared" si="594"/>
        <v>0</v>
      </c>
      <c r="CV654" s="109">
        <f t="shared" si="595"/>
        <v>0</v>
      </c>
      <c r="DA654" s="109">
        <f t="shared" si="596"/>
        <v>0</v>
      </c>
      <c r="DF654" s="109">
        <f t="shared" si="597"/>
        <v>0</v>
      </c>
      <c r="DK654" s="109">
        <f t="shared" si="598"/>
        <v>0</v>
      </c>
      <c r="DP654" s="109">
        <f t="shared" si="599"/>
        <v>0</v>
      </c>
      <c r="DU654" s="109">
        <f t="shared" si="600"/>
        <v>0</v>
      </c>
      <c r="DZ654" s="109">
        <f t="shared" si="601"/>
        <v>0</v>
      </c>
      <c r="EE654" s="109">
        <f t="shared" si="602"/>
        <v>0</v>
      </c>
      <c r="EF654" s="3"/>
      <c r="EG654" s="3"/>
      <c r="EH654" s="3"/>
      <c r="EI654" s="3"/>
      <c r="EJ654" s="109">
        <f t="shared" si="603"/>
        <v>0</v>
      </c>
      <c r="EK654" s="3">
        <f t="shared" si="604"/>
        <v>711</v>
      </c>
      <c r="EL654" t="str">
        <f>+VLOOKUP(A654,'[1]Listado jugadores VALORES'!$A:$D,4,FALSE)</f>
        <v>Defensa</v>
      </c>
      <c r="EM654">
        <f>+VLOOKUP(EK654,Clubes!$A:$O,15,FALSE)</f>
        <v>0</v>
      </c>
      <c r="EN654">
        <f>+VLOOKUP(EK654,Clubes!$A:$M,13,FALSE)</f>
        <v>1</v>
      </c>
      <c r="EO654">
        <f t="shared" si="605"/>
        <v>0</v>
      </c>
      <c r="EP654">
        <f t="shared" si="606"/>
        <v>0</v>
      </c>
      <c r="EQ654">
        <f t="shared" si="607"/>
        <v>0</v>
      </c>
      <c r="ER654">
        <f t="shared" si="608"/>
        <v>0</v>
      </c>
      <c r="ES654">
        <f t="shared" si="609"/>
        <v>0</v>
      </c>
      <c r="ET654">
        <f t="shared" si="610"/>
        <v>0</v>
      </c>
      <c r="EU654">
        <f t="shared" si="611"/>
        <v>0</v>
      </c>
      <c r="EV654">
        <f t="shared" si="612"/>
        <v>0</v>
      </c>
      <c r="EW654">
        <f t="shared" si="613"/>
        <v>0</v>
      </c>
      <c r="EX654">
        <f t="shared" si="614"/>
        <v>0</v>
      </c>
      <c r="EY654">
        <f t="shared" si="615"/>
        <v>0</v>
      </c>
      <c r="EZ654">
        <f t="shared" si="616"/>
        <v>0</v>
      </c>
      <c r="FA654">
        <f t="shared" si="617"/>
        <v>0</v>
      </c>
      <c r="FB654">
        <f t="shared" si="618"/>
        <v>0</v>
      </c>
      <c r="FC654">
        <f t="shared" si="619"/>
        <v>0</v>
      </c>
    </row>
    <row r="655" spans="1:159">
      <c r="A655" s="139">
        <v>777</v>
      </c>
      <c r="B655" s="139" t="s">
        <v>443</v>
      </c>
      <c r="C655" s="139">
        <v>7</v>
      </c>
      <c r="D655">
        <v>1</v>
      </c>
      <c r="E655" s="5">
        <v>11</v>
      </c>
      <c r="F655" s="5">
        <v>65</v>
      </c>
      <c r="G655" s="5">
        <v>1</v>
      </c>
      <c r="H655" s="5">
        <f>45+22</f>
        <v>67</v>
      </c>
      <c r="K655" s="109">
        <f t="shared" si="583"/>
        <v>0</v>
      </c>
      <c r="M655" s="109">
        <f t="shared" si="584"/>
        <v>0</v>
      </c>
      <c r="X655" s="109">
        <f t="shared" si="585"/>
        <v>0</v>
      </c>
      <c r="AI655" s="109">
        <f t="shared" si="586"/>
        <v>0</v>
      </c>
      <c r="AT655" s="109">
        <f t="shared" si="587"/>
        <v>0</v>
      </c>
      <c r="BA655" s="109">
        <f t="shared" si="588"/>
        <v>0</v>
      </c>
      <c r="BB655" s="113"/>
      <c r="BC655" s="113"/>
      <c r="BD655" s="113"/>
      <c r="BE655" s="113"/>
      <c r="BF655" s="113"/>
      <c r="BG655" s="113"/>
      <c r="BH655" s="113"/>
      <c r="BI655" s="113"/>
      <c r="BJ655" s="113"/>
      <c r="BK655" s="113"/>
      <c r="BL655" s="109">
        <f t="shared" si="589"/>
        <v>0</v>
      </c>
      <c r="BW655" s="109">
        <f t="shared" si="590"/>
        <v>0</v>
      </c>
      <c r="BZ655" s="109">
        <f t="shared" si="591"/>
        <v>0</v>
      </c>
      <c r="CA655" s="3"/>
      <c r="CB655" s="3"/>
      <c r="CC655" s="3"/>
      <c r="CD655" s="3"/>
      <c r="CE655" s="109">
        <f t="shared" si="592"/>
        <v>0</v>
      </c>
      <c r="CJ655" s="109">
        <f t="shared" si="593"/>
        <v>0</v>
      </c>
      <c r="CQ655" s="109">
        <f t="shared" si="594"/>
        <v>0</v>
      </c>
      <c r="CV655" s="109">
        <f t="shared" si="595"/>
        <v>0</v>
      </c>
      <c r="DA655" s="109">
        <f t="shared" si="596"/>
        <v>0</v>
      </c>
      <c r="DF655" s="109">
        <f t="shared" si="597"/>
        <v>0</v>
      </c>
      <c r="DK655" s="109">
        <f t="shared" si="598"/>
        <v>0</v>
      </c>
      <c r="DP655" s="109">
        <f t="shared" si="599"/>
        <v>0</v>
      </c>
      <c r="DU655" s="109">
        <f t="shared" si="600"/>
        <v>0</v>
      </c>
      <c r="DZ655" s="109">
        <f t="shared" si="601"/>
        <v>0</v>
      </c>
      <c r="EE655" s="109">
        <f t="shared" si="602"/>
        <v>0</v>
      </c>
      <c r="EF655" s="3"/>
      <c r="EG655" s="3"/>
      <c r="EH655" s="3"/>
      <c r="EI655" s="3"/>
      <c r="EJ655" s="109">
        <f t="shared" si="603"/>
        <v>0</v>
      </c>
      <c r="EK655" s="3">
        <f t="shared" si="604"/>
        <v>711</v>
      </c>
      <c r="EL655" t="str">
        <f>+VLOOKUP(A655,'[1]Listado jugadores VALORES'!$A:$D,4,FALSE)</f>
        <v>Volante</v>
      </c>
      <c r="EM655">
        <f>+VLOOKUP(EK655,Clubes!$A:$O,15,FALSE)</f>
        <v>0</v>
      </c>
      <c r="EN655">
        <f>+VLOOKUP(EK655,Clubes!$A:$M,13,FALSE)</f>
        <v>1</v>
      </c>
      <c r="EO655">
        <f t="shared" si="605"/>
        <v>2</v>
      </c>
      <c r="EP655">
        <f t="shared" si="606"/>
        <v>2</v>
      </c>
      <c r="EQ655">
        <f t="shared" si="607"/>
        <v>0</v>
      </c>
      <c r="ER655">
        <f t="shared" si="608"/>
        <v>0</v>
      </c>
      <c r="ES655">
        <f t="shared" si="609"/>
        <v>0</v>
      </c>
      <c r="ET655">
        <f t="shared" si="610"/>
        <v>0</v>
      </c>
      <c r="EU655">
        <f t="shared" si="611"/>
        <v>0</v>
      </c>
      <c r="EV655">
        <f t="shared" si="612"/>
        <v>0</v>
      </c>
      <c r="EW655">
        <f t="shared" si="613"/>
        <v>0</v>
      </c>
      <c r="EX655">
        <f t="shared" si="614"/>
        <v>0</v>
      </c>
      <c r="EY655">
        <f t="shared" si="615"/>
        <v>0</v>
      </c>
      <c r="EZ655">
        <f t="shared" si="616"/>
        <v>0</v>
      </c>
      <c r="FA655">
        <f t="shared" si="617"/>
        <v>1</v>
      </c>
      <c r="FB655">
        <f t="shared" si="618"/>
        <v>1</v>
      </c>
      <c r="FC655">
        <f t="shared" si="619"/>
        <v>6</v>
      </c>
    </row>
    <row r="656" spans="1:159">
      <c r="A656" s="139">
        <v>657</v>
      </c>
      <c r="B656" s="139" t="s">
        <v>444</v>
      </c>
      <c r="C656" s="139">
        <v>7</v>
      </c>
      <c r="D656">
        <v>1</v>
      </c>
      <c r="E656" s="5">
        <v>11</v>
      </c>
      <c r="F656" s="5">
        <v>65</v>
      </c>
      <c r="G656" s="5">
        <v>3</v>
      </c>
      <c r="K656" s="109">
        <f t="shared" si="583"/>
        <v>0</v>
      </c>
      <c r="M656" s="109">
        <f t="shared" si="584"/>
        <v>0</v>
      </c>
      <c r="X656" s="109">
        <f t="shared" si="585"/>
        <v>0</v>
      </c>
      <c r="AI656" s="109">
        <f t="shared" si="586"/>
        <v>0</v>
      </c>
      <c r="AT656" s="109">
        <f t="shared" si="587"/>
        <v>0</v>
      </c>
      <c r="BA656" s="109">
        <f t="shared" si="588"/>
        <v>0</v>
      </c>
      <c r="BB656" s="113"/>
      <c r="BC656" s="113"/>
      <c r="BD656" s="113"/>
      <c r="BE656" s="113"/>
      <c r="BF656" s="113"/>
      <c r="BG656" s="113"/>
      <c r="BH656" s="113"/>
      <c r="BI656" s="113"/>
      <c r="BJ656" s="113"/>
      <c r="BK656" s="113"/>
      <c r="BL656" s="109">
        <f t="shared" si="589"/>
        <v>0</v>
      </c>
      <c r="BW656" s="109">
        <f t="shared" si="590"/>
        <v>0</v>
      </c>
      <c r="BZ656" s="109">
        <f t="shared" si="591"/>
        <v>0</v>
      </c>
      <c r="CA656" s="3"/>
      <c r="CB656" s="3"/>
      <c r="CC656" s="3"/>
      <c r="CD656" s="3"/>
      <c r="CE656" s="109">
        <f t="shared" si="592"/>
        <v>0</v>
      </c>
      <c r="CJ656" s="109">
        <f t="shared" si="593"/>
        <v>0</v>
      </c>
      <c r="CQ656" s="109">
        <f t="shared" si="594"/>
        <v>0</v>
      </c>
      <c r="CV656" s="109">
        <f t="shared" si="595"/>
        <v>0</v>
      </c>
      <c r="DA656" s="109">
        <f t="shared" si="596"/>
        <v>0</v>
      </c>
      <c r="DF656" s="109">
        <f t="shared" si="597"/>
        <v>0</v>
      </c>
      <c r="DK656" s="109">
        <f t="shared" si="598"/>
        <v>0</v>
      </c>
      <c r="DP656" s="109">
        <f t="shared" si="599"/>
        <v>0</v>
      </c>
      <c r="DU656" s="109">
        <f t="shared" si="600"/>
        <v>0</v>
      </c>
      <c r="DZ656" s="109">
        <f t="shared" si="601"/>
        <v>0</v>
      </c>
      <c r="EE656" s="109">
        <f t="shared" si="602"/>
        <v>0</v>
      </c>
      <c r="EF656" s="3"/>
      <c r="EG656" s="3"/>
      <c r="EH656" s="3"/>
      <c r="EI656" s="3"/>
      <c r="EJ656" s="109">
        <f t="shared" si="603"/>
        <v>0</v>
      </c>
      <c r="EK656" s="3">
        <f t="shared" si="604"/>
        <v>711</v>
      </c>
      <c r="EL656" t="str">
        <f>+VLOOKUP(A656,'[1]Listado jugadores VALORES'!$A:$D,4,FALSE)</f>
        <v>Defensa</v>
      </c>
      <c r="EM656">
        <f>+VLOOKUP(EK656,Clubes!$A:$O,15,FALSE)</f>
        <v>0</v>
      </c>
      <c r="EN656">
        <f>+VLOOKUP(EK656,Clubes!$A:$M,13,FALSE)</f>
        <v>1</v>
      </c>
      <c r="EO656">
        <f t="shared" si="605"/>
        <v>0</v>
      </c>
      <c r="EP656">
        <f t="shared" si="606"/>
        <v>0</v>
      </c>
      <c r="EQ656">
        <f t="shared" si="607"/>
        <v>0</v>
      </c>
      <c r="ER656">
        <f t="shared" si="608"/>
        <v>0</v>
      </c>
      <c r="ES656">
        <f t="shared" si="609"/>
        <v>0</v>
      </c>
      <c r="ET656">
        <f t="shared" si="610"/>
        <v>0</v>
      </c>
      <c r="EU656">
        <f t="shared" si="611"/>
        <v>0</v>
      </c>
      <c r="EV656">
        <f t="shared" si="612"/>
        <v>0</v>
      </c>
      <c r="EW656">
        <f t="shared" si="613"/>
        <v>0</v>
      </c>
      <c r="EX656">
        <f t="shared" si="614"/>
        <v>0</v>
      </c>
      <c r="EY656">
        <f t="shared" si="615"/>
        <v>0</v>
      </c>
      <c r="EZ656">
        <f t="shared" si="616"/>
        <v>0</v>
      </c>
      <c r="FA656">
        <f t="shared" si="617"/>
        <v>0</v>
      </c>
      <c r="FB656">
        <f t="shared" si="618"/>
        <v>0</v>
      </c>
      <c r="FC656">
        <f t="shared" si="619"/>
        <v>0</v>
      </c>
    </row>
    <row r="657" spans="1:159">
      <c r="A657" s="139">
        <v>870</v>
      </c>
      <c r="B657" s="144" t="s">
        <v>762</v>
      </c>
      <c r="C657" s="144">
        <v>17</v>
      </c>
      <c r="D657">
        <v>2</v>
      </c>
      <c r="E657" s="5">
        <v>11</v>
      </c>
      <c r="F657" s="5">
        <v>65</v>
      </c>
      <c r="G657" s="5">
        <v>2</v>
      </c>
      <c r="H657" s="5">
        <f>90-14</f>
        <v>76</v>
      </c>
      <c r="K657" s="109">
        <f t="shared" si="583"/>
        <v>0</v>
      </c>
      <c r="M657" s="109">
        <f t="shared" si="584"/>
        <v>0</v>
      </c>
      <c r="X657" s="109">
        <f t="shared" si="585"/>
        <v>0</v>
      </c>
      <c r="AI657" s="109">
        <f t="shared" si="586"/>
        <v>0</v>
      </c>
      <c r="AT657" s="109">
        <f t="shared" si="587"/>
        <v>0</v>
      </c>
      <c r="BA657" s="109">
        <f t="shared" si="588"/>
        <v>0</v>
      </c>
      <c r="BB657" s="113"/>
      <c r="BC657" s="113"/>
      <c r="BD657" s="113"/>
      <c r="BE657" s="113"/>
      <c r="BF657" s="113"/>
      <c r="BG657" s="113"/>
      <c r="BH657" s="113"/>
      <c r="BI657" s="113"/>
      <c r="BJ657" s="113"/>
      <c r="BK657" s="113"/>
      <c r="BL657" s="109">
        <f t="shared" si="589"/>
        <v>0</v>
      </c>
      <c r="BW657" s="109">
        <f t="shared" si="590"/>
        <v>0</v>
      </c>
      <c r="BZ657" s="109">
        <f t="shared" si="591"/>
        <v>0</v>
      </c>
      <c r="CA657" s="3"/>
      <c r="CB657" s="3"/>
      <c r="CC657" s="3"/>
      <c r="CD657" s="3"/>
      <c r="CE657" s="109">
        <f t="shared" si="592"/>
        <v>0</v>
      </c>
      <c r="CJ657" s="109">
        <f t="shared" si="593"/>
        <v>0</v>
      </c>
      <c r="CQ657" s="109">
        <f t="shared" si="594"/>
        <v>0</v>
      </c>
      <c r="CV657" s="109">
        <f t="shared" si="595"/>
        <v>0</v>
      </c>
      <c r="DA657" s="109">
        <f t="shared" si="596"/>
        <v>0</v>
      </c>
      <c r="DF657" s="109">
        <f t="shared" si="597"/>
        <v>0</v>
      </c>
      <c r="DK657" s="109">
        <f t="shared" si="598"/>
        <v>0</v>
      </c>
      <c r="DP657" s="109">
        <f t="shared" si="599"/>
        <v>0</v>
      </c>
      <c r="DU657" s="109">
        <f t="shared" si="600"/>
        <v>0</v>
      </c>
      <c r="DZ657" s="109">
        <f t="shared" si="601"/>
        <v>0</v>
      </c>
      <c r="EE657" s="109">
        <f t="shared" si="602"/>
        <v>0</v>
      </c>
      <c r="EF657" s="3"/>
      <c r="EG657" s="3"/>
      <c r="EH657" s="3"/>
      <c r="EI657" s="3"/>
      <c r="EJ657" s="109">
        <f t="shared" si="603"/>
        <v>0</v>
      </c>
      <c r="EK657" s="3">
        <f t="shared" si="604"/>
        <v>1711</v>
      </c>
      <c r="EL657" t="str">
        <f>+VLOOKUP(A657,'[1]Listado jugadores VALORES'!$A:$D,4,FALSE)</f>
        <v>Defensa</v>
      </c>
      <c r="EM657">
        <f>+VLOOKUP(EK657,Clubes!$A:$O,15,FALSE)</f>
        <v>1</v>
      </c>
      <c r="EN657">
        <f>+VLOOKUP(EK657,Clubes!$A:$M,13,FALSE)</f>
        <v>3</v>
      </c>
      <c r="EO657">
        <f t="shared" si="605"/>
        <v>1</v>
      </c>
      <c r="EP657">
        <f t="shared" si="606"/>
        <v>2</v>
      </c>
      <c r="EQ657">
        <f t="shared" si="607"/>
        <v>0</v>
      </c>
      <c r="ER657">
        <f t="shared" si="608"/>
        <v>0</v>
      </c>
      <c r="ES657">
        <f t="shared" si="609"/>
        <v>0</v>
      </c>
      <c r="ET657">
        <f t="shared" si="610"/>
        <v>0</v>
      </c>
      <c r="EU657">
        <f t="shared" si="611"/>
        <v>0</v>
      </c>
      <c r="EV657">
        <f t="shared" si="612"/>
        <v>0</v>
      </c>
      <c r="EW657">
        <f t="shared" si="613"/>
        <v>-1</v>
      </c>
      <c r="EX657">
        <f t="shared" si="614"/>
        <v>0</v>
      </c>
      <c r="EY657">
        <f t="shared" si="615"/>
        <v>0</v>
      </c>
      <c r="EZ657">
        <f t="shared" si="616"/>
        <v>0</v>
      </c>
      <c r="FA657">
        <f t="shared" si="617"/>
        <v>0</v>
      </c>
      <c r="FB657">
        <f t="shared" si="618"/>
        <v>-1</v>
      </c>
      <c r="FC657">
        <f t="shared" si="619"/>
        <v>1</v>
      </c>
    </row>
    <row r="658" spans="1:159">
      <c r="A658" s="145">
        <v>913</v>
      </c>
      <c r="B658" t="s">
        <v>763</v>
      </c>
      <c r="C658">
        <v>17</v>
      </c>
      <c r="D658">
        <v>2</v>
      </c>
      <c r="E658" s="5">
        <v>11</v>
      </c>
      <c r="F658" s="5">
        <v>65</v>
      </c>
      <c r="G658" s="5">
        <v>1</v>
      </c>
      <c r="H658" s="5">
        <f>45+38</f>
        <v>83</v>
      </c>
      <c r="K658" s="109">
        <f t="shared" si="583"/>
        <v>0</v>
      </c>
      <c r="M658" s="109">
        <f t="shared" si="584"/>
        <v>0</v>
      </c>
      <c r="X658" s="109">
        <f t="shared" si="585"/>
        <v>0</v>
      </c>
      <c r="AI658" s="109">
        <f t="shared" si="586"/>
        <v>0</v>
      </c>
      <c r="AT658" s="109">
        <f t="shared" si="587"/>
        <v>0</v>
      </c>
      <c r="BA658" s="109">
        <f t="shared" si="588"/>
        <v>0</v>
      </c>
      <c r="BB658" s="113"/>
      <c r="BC658" s="113"/>
      <c r="BD658" s="113"/>
      <c r="BE658" s="113"/>
      <c r="BF658" s="113"/>
      <c r="BG658" s="113"/>
      <c r="BH658" s="113"/>
      <c r="BI658" s="113"/>
      <c r="BJ658" s="113"/>
      <c r="BK658" s="113"/>
      <c r="BL658" s="109">
        <f t="shared" si="589"/>
        <v>0</v>
      </c>
      <c r="BW658" s="109">
        <f t="shared" si="590"/>
        <v>0</v>
      </c>
      <c r="BZ658" s="109">
        <f t="shared" si="591"/>
        <v>0</v>
      </c>
      <c r="CA658" s="3"/>
      <c r="CB658" s="3"/>
      <c r="CC658" s="3"/>
      <c r="CD658" s="3"/>
      <c r="CE658" s="109">
        <f t="shared" si="592"/>
        <v>0</v>
      </c>
      <c r="CJ658" s="109">
        <f t="shared" si="593"/>
        <v>0</v>
      </c>
      <c r="CQ658" s="109">
        <f t="shared" si="594"/>
        <v>0</v>
      </c>
      <c r="CV658" s="109">
        <f t="shared" si="595"/>
        <v>0</v>
      </c>
      <c r="DA658" s="109">
        <f t="shared" si="596"/>
        <v>0</v>
      </c>
      <c r="DF658" s="109">
        <f t="shared" si="597"/>
        <v>0</v>
      </c>
      <c r="DK658" s="109">
        <f t="shared" si="598"/>
        <v>0</v>
      </c>
      <c r="DP658" s="109">
        <f t="shared" si="599"/>
        <v>0</v>
      </c>
      <c r="DU658" s="109">
        <f t="shared" si="600"/>
        <v>0</v>
      </c>
      <c r="DZ658" s="109">
        <f t="shared" si="601"/>
        <v>0</v>
      </c>
      <c r="EE658" s="109">
        <f t="shared" si="602"/>
        <v>0</v>
      </c>
      <c r="EF658" s="3"/>
      <c r="EG658" s="3"/>
      <c r="EH658" s="3"/>
      <c r="EI658" s="3"/>
      <c r="EJ658" s="109">
        <f t="shared" si="603"/>
        <v>0</v>
      </c>
      <c r="EK658" s="3">
        <f t="shared" si="604"/>
        <v>1711</v>
      </c>
      <c r="EL658" t="str">
        <f>+VLOOKUP(A658,'[1]Listado jugadores VALORES'!$A:$D,4,FALSE)</f>
        <v>Delantero</v>
      </c>
      <c r="EM658">
        <f>+VLOOKUP(EK658,Clubes!$A:$O,15,FALSE)</f>
        <v>1</v>
      </c>
      <c r="EN658">
        <f>+VLOOKUP(EK658,Clubes!$A:$M,13,FALSE)</f>
        <v>3</v>
      </c>
      <c r="EO658">
        <f t="shared" si="605"/>
        <v>2</v>
      </c>
      <c r="EP658">
        <f t="shared" si="606"/>
        <v>2</v>
      </c>
      <c r="EQ658">
        <f t="shared" si="607"/>
        <v>0</v>
      </c>
      <c r="ER658">
        <f t="shared" si="608"/>
        <v>0</v>
      </c>
      <c r="ES658">
        <f t="shared" si="609"/>
        <v>0</v>
      </c>
      <c r="ET658">
        <f t="shared" si="610"/>
        <v>0</v>
      </c>
      <c r="EU658">
        <f t="shared" si="611"/>
        <v>0</v>
      </c>
      <c r="EV658">
        <f t="shared" si="612"/>
        <v>0</v>
      </c>
      <c r="EW658">
        <f t="shared" si="613"/>
        <v>0</v>
      </c>
      <c r="EX658">
        <f t="shared" si="614"/>
        <v>0</v>
      </c>
      <c r="EY658">
        <f t="shared" si="615"/>
        <v>0</v>
      </c>
      <c r="EZ658">
        <f t="shared" si="616"/>
        <v>0</v>
      </c>
      <c r="FA658">
        <f t="shared" si="617"/>
        <v>0</v>
      </c>
      <c r="FB658">
        <f t="shared" si="618"/>
        <v>-1</v>
      </c>
      <c r="FC658">
        <f t="shared" si="619"/>
        <v>3</v>
      </c>
    </row>
    <row r="659" spans="1:159">
      <c r="A659" s="139">
        <v>1870</v>
      </c>
      <c r="B659" s="144" t="s">
        <v>764</v>
      </c>
      <c r="C659" s="144">
        <v>17</v>
      </c>
      <c r="D659">
        <v>2</v>
      </c>
      <c r="E659" s="5">
        <v>11</v>
      </c>
      <c r="F659" s="5">
        <v>65</v>
      </c>
      <c r="G659" s="5">
        <v>3</v>
      </c>
      <c r="K659" s="109">
        <f t="shared" si="583"/>
        <v>0</v>
      </c>
      <c r="M659" s="109">
        <f t="shared" si="584"/>
        <v>0</v>
      </c>
      <c r="X659" s="109">
        <f t="shared" si="585"/>
        <v>0</v>
      </c>
      <c r="AI659" s="109">
        <f t="shared" si="586"/>
        <v>0</v>
      </c>
      <c r="AT659" s="109">
        <f t="shared" si="587"/>
        <v>0</v>
      </c>
      <c r="BA659" s="109">
        <f t="shared" si="588"/>
        <v>0</v>
      </c>
      <c r="BB659" s="113"/>
      <c r="BC659" s="113"/>
      <c r="BD659" s="113"/>
      <c r="BE659" s="113"/>
      <c r="BF659" s="113"/>
      <c r="BG659" s="113"/>
      <c r="BH659" s="113"/>
      <c r="BI659" s="113"/>
      <c r="BJ659" s="113"/>
      <c r="BK659" s="113"/>
      <c r="BL659" s="109">
        <f t="shared" si="589"/>
        <v>0</v>
      </c>
      <c r="BW659" s="109">
        <f t="shared" si="590"/>
        <v>0</v>
      </c>
      <c r="BZ659" s="109">
        <f t="shared" si="591"/>
        <v>0</v>
      </c>
      <c r="CA659" s="3"/>
      <c r="CB659" s="3"/>
      <c r="CC659" s="3"/>
      <c r="CD659" s="3"/>
      <c r="CE659" s="109">
        <f t="shared" si="592"/>
        <v>0</v>
      </c>
      <c r="CJ659" s="109">
        <f t="shared" si="593"/>
        <v>0</v>
      </c>
      <c r="CQ659" s="109">
        <f t="shared" si="594"/>
        <v>0</v>
      </c>
      <c r="CV659" s="109">
        <f t="shared" si="595"/>
        <v>0</v>
      </c>
      <c r="DA659" s="109">
        <f t="shared" si="596"/>
        <v>0</v>
      </c>
      <c r="DF659" s="109">
        <f t="shared" si="597"/>
        <v>0</v>
      </c>
      <c r="DK659" s="109">
        <f t="shared" si="598"/>
        <v>0</v>
      </c>
      <c r="DP659" s="109">
        <f t="shared" si="599"/>
        <v>0</v>
      </c>
      <c r="DU659" s="109">
        <f t="shared" si="600"/>
        <v>0</v>
      </c>
      <c r="DZ659" s="109">
        <f t="shared" si="601"/>
        <v>0</v>
      </c>
      <c r="EE659" s="109">
        <f t="shared" si="602"/>
        <v>0</v>
      </c>
      <c r="EF659" s="3"/>
      <c r="EG659" s="3"/>
      <c r="EH659" s="3"/>
      <c r="EI659" s="3"/>
      <c r="EJ659" s="109">
        <f t="shared" si="603"/>
        <v>0</v>
      </c>
      <c r="EK659" s="3">
        <f t="shared" si="604"/>
        <v>1711</v>
      </c>
      <c r="EL659" t="str">
        <f>+VLOOKUP(A659,'[1]Listado jugadores VALORES'!$A:$D,4,FALSE)</f>
        <v>Volante</v>
      </c>
      <c r="EM659">
        <f>+VLOOKUP(EK659,Clubes!$A:$O,15,FALSE)</f>
        <v>1</v>
      </c>
      <c r="EN659">
        <f>+VLOOKUP(EK659,Clubes!$A:$M,13,FALSE)</f>
        <v>3</v>
      </c>
      <c r="EO659">
        <f t="shared" si="605"/>
        <v>0</v>
      </c>
      <c r="EP659">
        <f t="shared" si="606"/>
        <v>0</v>
      </c>
      <c r="EQ659">
        <f t="shared" si="607"/>
        <v>0</v>
      </c>
      <c r="ER659">
        <f t="shared" si="608"/>
        <v>0</v>
      </c>
      <c r="ES659">
        <f t="shared" si="609"/>
        <v>0</v>
      </c>
      <c r="ET659">
        <f t="shared" si="610"/>
        <v>0</v>
      </c>
      <c r="EU659">
        <f t="shared" si="611"/>
        <v>0</v>
      </c>
      <c r="EV659">
        <f t="shared" si="612"/>
        <v>0</v>
      </c>
      <c r="EW659">
        <f t="shared" si="613"/>
        <v>0</v>
      </c>
      <c r="EX659">
        <f t="shared" si="614"/>
        <v>0</v>
      </c>
      <c r="EY659">
        <f t="shared" si="615"/>
        <v>0</v>
      </c>
      <c r="EZ659">
        <f t="shared" si="616"/>
        <v>0</v>
      </c>
      <c r="FA659">
        <f t="shared" si="617"/>
        <v>0</v>
      </c>
      <c r="FB659">
        <f t="shared" si="618"/>
        <v>0</v>
      </c>
      <c r="FC659">
        <f t="shared" si="619"/>
        <v>0</v>
      </c>
    </row>
    <row r="660" spans="1:159">
      <c r="A660" s="139">
        <v>34</v>
      </c>
      <c r="B660" s="144" t="s">
        <v>765</v>
      </c>
      <c r="C660" s="144">
        <v>17</v>
      </c>
      <c r="D660">
        <v>2</v>
      </c>
      <c r="E660" s="5">
        <v>11</v>
      </c>
      <c r="F660" s="5">
        <v>65</v>
      </c>
      <c r="G660" s="5">
        <v>1</v>
      </c>
      <c r="H660" s="5">
        <v>90</v>
      </c>
      <c r="K660" s="109">
        <f t="shared" si="583"/>
        <v>0</v>
      </c>
      <c r="M660" s="109">
        <f t="shared" si="584"/>
        <v>0</v>
      </c>
      <c r="X660" s="109">
        <f t="shared" si="585"/>
        <v>0</v>
      </c>
      <c r="AI660" s="109">
        <f t="shared" si="586"/>
        <v>0</v>
      </c>
      <c r="AT660" s="109">
        <f t="shared" si="587"/>
        <v>0</v>
      </c>
      <c r="BA660" s="109">
        <f t="shared" si="588"/>
        <v>0</v>
      </c>
      <c r="BB660" s="113"/>
      <c r="BC660" s="113"/>
      <c r="BD660" s="113"/>
      <c r="BE660" s="113"/>
      <c r="BF660" s="113"/>
      <c r="BG660" s="113"/>
      <c r="BH660" s="113"/>
      <c r="BI660" s="113"/>
      <c r="BJ660" s="113"/>
      <c r="BK660" s="113"/>
      <c r="BL660" s="109">
        <f t="shared" si="589"/>
        <v>0</v>
      </c>
      <c r="BW660" s="109">
        <f t="shared" si="590"/>
        <v>0</v>
      </c>
      <c r="BZ660" s="109">
        <f t="shared" si="591"/>
        <v>0</v>
      </c>
      <c r="CA660" s="3"/>
      <c r="CB660" s="3"/>
      <c r="CC660" s="3"/>
      <c r="CD660" s="3"/>
      <c r="CE660" s="109">
        <f t="shared" si="592"/>
        <v>0</v>
      </c>
      <c r="CJ660" s="109">
        <f t="shared" si="593"/>
        <v>0</v>
      </c>
      <c r="CQ660" s="109">
        <f t="shared" si="594"/>
        <v>0</v>
      </c>
      <c r="CV660" s="109">
        <f t="shared" si="595"/>
        <v>0</v>
      </c>
      <c r="DA660" s="109">
        <f t="shared" si="596"/>
        <v>0</v>
      </c>
      <c r="DF660" s="109">
        <f t="shared" si="597"/>
        <v>0</v>
      </c>
      <c r="DK660" s="109">
        <f t="shared" si="598"/>
        <v>0</v>
      </c>
      <c r="DP660" s="109">
        <f t="shared" si="599"/>
        <v>0</v>
      </c>
      <c r="DU660" s="109">
        <f t="shared" si="600"/>
        <v>0</v>
      </c>
      <c r="DZ660" s="109">
        <f t="shared" si="601"/>
        <v>0</v>
      </c>
      <c r="EE660" s="109">
        <f t="shared" si="602"/>
        <v>0</v>
      </c>
      <c r="EF660" s="3"/>
      <c r="EG660" s="3"/>
      <c r="EH660" s="3"/>
      <c r="EI660" s="3"/>
      <c r="EJ660" s="109">
        <f t="shared" si="603"/>
        <v>0</v>
      </c>
      <c r="EK660" s="3">
        <f t="shared" si="604"/>
        <v>1711</v>
      </c>
      <c r="EL660" t="str">
        <f>+VLOOKUP(A660,'[1]Listado jugadores VALORES'!$A:$D,4,FALSE)</f>
        <v>Volante</v>
      </c>
      <c r="EM660">
        <f>+VLOOKUP(EK660,Clubes!$A:$O,15,FALSE)</f>
        <v>1</v>
      </c>
      <c r="EN660">
        <f>+VLOOKUP(EK660,Clubes!$A:$M,13,FALSE)</f>
        <v>3</v>
      </c>
      <c r="EO660">
        <f t="shared" si="605"/>
        <v>2</v>
      </c>
      <c r="EP660">
        <f t="shared" si="606"/>
        <v>2</v>
      </c>
      <c r="EQ660">
        <f t="shared" si="607"/>
        <v>0</v>
      </c>
      <c r="ER660">
        <f t="shared" si="608"/>
        <v>0</v>
      </c>
      <c r="ES660">
        <f t="shared" si="609"/>
        <v>0</v>
      </c>
      <c r="ET660">
        <f t="shared" si="610"/>
        <v>0</v>
      </c>
      <c r="EU660">
        <f t="shared" si="611"/>
        <v>0</v>
      </c>
      <c r="EV660">
        <f t="shared" si="612"/>
        <v>0</v>
      </c>
      <c r="EW660">
        <f t="shared" si="613"/>
        <v>0</v>
      </c>
      <c r="EX660">
        <f t="shared" si="614"/>
        <v>0</v>
      </c>
      <c r="EY660">
        <f t="shared" si="615"/>
        <v>0</v>
      </c>
      <c r="EZ660">
        <f t="shared" si="616"/>
        <v>0</v>
      </c>
      <c r="FA660">
        <f t="shared" si="617"/>
        <v>0</v>
      </c>
      <c r="FB660">
        <f t="shared" si="618"/>
        <v>-1</v>
      </c>
      <c r="FC660">
        <f t="shared" si="619"/>
        <v>3</v>
      </c>
    </row>
    <row r="661" spans="1:159">
      <c r="A661" s="139">
        <v>1964</v>
      </c>
      <c r="B661" t="s">
        <v>766</v>
      </c>
      <c r="C661" s="144">
        <v>17</v>
      </c>
      <c r="D661">
        <v>2</v>
      </c>
      <c r="E661" s="5">
        <v>11</v>
      </c>
      <c r="F661" s="5">
        <v>65</v>
      </c>
      <c r="G661" s="5">
        <v>3</v>
      </c>
      <c r="K661" s="109">
        <f t="shared" si="583"/>
        <v>0</v>
      </c>
      <c r="M661" s="109">
        <f t="shared" si="584"/>
        <v>0</v>
      </c>
      <c r="X661" s="109">
        <f t="shared" si="585"/>
        <v>0</v>
      </c>
      <c r="AI661" s="109">
        <f t="shared" si="586"/>
        <v>0</v>
      </c>
      <c r="AT661" s="109">
        <f t="shared" si="587"/>
        <v>0</v>
      </c>
      <c r="BA661" s="109">
        <f t="shared" si="588"/>
        <v>0</v>
      </c>
      <c r="BB661" s="113"/>
      <c r="BC661" s="113"/>
      <c r="BD661" s="113"/>
      <c r="BE661" s="113"/>
      <c r="BF661" s="113"/>
      <c r="BG661" s="113"/>
      <c r="BH661" s="113"/>
      <c r="BI661" s="113"/>
      <c r="BJ661" s="113"/>
      <c r="BK661" s="113"/>
      <c r="BL661" s="109">
        <f t="shared" si="589"/>
        <v>0</v>
      </c>
      <c r="BW661" s="109">
        <f t="shared" si="590"/>
        <v>0</v>
      </c>
      <c r="BZ661" s="109">
        <f t="shared" si="591"/>
        <v>0</v>
      </c>
      <c r="CA661" s="3"/>
      <c r="CB661" s="3"/>
      <c r="CC661" s="3"/>
      <c r="CD661" s="3"/>
      <c r="CE661" s="109">
        <f t="shared" si="592"/>
        <v>0</v>
      </c>
      <c r="CJ661" s="109">
        <f t="shared" si="593"/>
        <v>0</v>
      </c>
      <c r="CQ661" s="109">
        <f t="shared" si="594"/>
        <v>0</v>
      </c>
      <c r="CV661" s="109">
        <f t="shared" si="595"/>
        <v>0</v>
      </c>
      <c r="DA661" s="109">
        <f t="shared" si="596"/>
        <v>0</v>
      </c>
      <c r="DF661" s="109">
        <f t="shared" si="597"/>
        <v>0</v>
      </c>
      <c r="DK661" s="109">
        <f t="shared" si="598"/>
        <v>0</v>
      </c>
      <c r="DP661" s="109">
        <f t="shared" si="599"/>
        <v>0</v>
      </c>
      <c r="DU661" s="109">
        <f t="shared" si="600"/>
        <v>0</v>
      </c>
      <c r="DZ661" s="109">
        <f t="shared" si="601"/>
        <v>0</v>
      </c>
      <c r="EE661" s="109">
        <f t="shared" si="602"/>
        <v>0</v>
      </c>
      <c r="EF661" s="3"/>
      <c r="EG661" s="3"/>
      <c r="EH661" s="3"/>
      <c r="EI661" s="3"/>
      <c r="EJ661" s="109">
        <f t="shared" si="603"/>
        <v>0</v>
      </c>
      <c r="EK661" s="3">
        <f t="shared" si="604"/>
        <v>1711</v>
      </c>
      <c r="EL661" t="str">
        <f>+VLOOKUP(A661,'[1]Listado jugadores VALORES'!$A:$D,4,FALSE)</f>
        <v>Volante</v>
      </c>
      <c r="EM661">
        <f>+VLOOKUP(EK661,Clubes!$A:$O,15,FALSE)</f>
        <v>1</v>
      </c>
      <c r="EN661">
        <f>+VLOOKUP(EK661,Clubes!$A:$M,13,FALSE)</f>
        <v>3</v>
      </c>
      <c r="EO661">
        <f t="shared" si="605"/>
        <v>0</v>
      </c>
      <c r="EP661">
        <f t="shared" si="606"/>
        <v>0</v>
      </c>
      <c r="EQ661">
        <f t="shared" si="607"/>
        <v>0</v>
      </c>
      <c r="ER661">
        <f t="shared" si="608"/>
        <v>0</v>
      </c>
      <c r="ES661">
        <f t="shared" si="609"/>
        <v>0</v>
      </c>
      <c r="ET661">
        <f t="shared" si="610"/>
        <v>0</v>
      </c>
      <c r="EU661">
        <f t="shared" si="611"/>
        <v>0</v>
      </c>
      <c r="EV661">
        <f t="shared" si="612"/>
        <v>0</v>
      </c>
      <c r="EW661">
        <f t="shared" si="613"/>
        <v>0</v>
      </c>
      <c r="EX661">
        <f t="shared" si="614"/>
        <v>0</v>
      </c>
      <c r="EY661">
        <f t="shared" si="615"/>
        <v>0</v>
      </c>
      <c r="EZ661">
        <f t="shared" si="616"/>
        <v>0</v>
      </c>
      <c r="FA661">
        <f t="shared" si="617"/>
        <v>0</v>
      </c>
      <c r="FB661">
        <f t="shared" si="618"/>
        <v>0</v>
      </c>
      <c r="FC661">
        <f t="shared" si="619"/>
        <v>0</v>
      </c>
    </row>
    <row r="662" spans="1:159">
      <c r="A662" s="139">
        <v>855</v>
      </c>
      <c r="B662" s="140" t="s">
        <v>767</v>
      </c>
      <c r="C662" s="144">
        <v>17</v>
      </c>
      <c r="D662">
        <v>2</v>
      </c>
      <c r="E662" s="5">
        <v>11</v>
      </c>
      <c r="F662" s="5">
        <v>65</v>
      </c>
      <c r="G662" s="5">
        <v>2</v>
      </c>
      <c r="K662" s="109">
        <f t="shared" si="583"/>
        <v>0</v>
      </c>
      <c r="M662" s="109">
        <f t="shared" si="584"/>
        <v>0</v>
      </c>
      <c r="X662" s="109">
        <f t="shared" si="585"/>
        <v>0</v>
      </c>
      <c r="AI662" s="109">
        <f t="shared" si="586"/>
        <v>0</v>
      </c>
      <c r="AT662" s="109">
        <f t="shared" si="587"/>
        <v>0</v>
      </c>
      <c r="BA662" s="109">
        <f t="shared" si="588"/>
        <v>0</v>
      </c>
      <c r="BB662" s="113"/>
      <c r="BC662" s="113"/>
      <c r="BD662" s="113"/>
      <c r="BE662" s="113"/>
      <c r="BF662" s="113"/>
      <c r="BG662" s="113"/>
      <c r="BH662" s="113"/>
      <c r="BI662" s="113"/>
      <c r="BJ662" s="113"/>
      <c r="BK662" s="113"/>
      <c r="BL662" s="109">
        <f t="shared" si="589"/>
        <v>0</v>
      </c>
      <c r="BW662" s="109">
        <f t="shared" si="590"/>
        <v>0</v>
      </c>
      <c r="BZ662" s="109">
        <f t="shared" si="591"/>
        <v>0</v>
      </c>
      <c r="CA662" s="3"/>
      <c r="CB662" s="3"/>
      <c r="CC662" s="3"/>
      <c r="CD662" s="3"/>
      <c r="CE662" s="109">
        <f t="shared" si="592"/>
        <v>0</v>
      </c>
      <c r="CJ662" s="109">
        <f t="shared" si="593"/>
        <v>0</v>
      </c>
      <c r="CQ662" s="109">
        <f t="shared" si="594"/>
        <v>0</v>
      </c>
      <c r="CV662" s="109">
        <f t="shared" si="595"/>
        <v>0</v>
      </c>
      <c r="DA662" s="109">
        <f t="shared" si="596"/>
        <v>0</v>
      </c>
      <c r="DF662" s="109">
        <f t="shared" si="597"/>
        <v>0</v>
      </c>
      <c r="DK662" s="109">
        <f t="shared" si="598"/>
        <v>0</v>
      </c>
      <c r="DP662" s="109">
        <f t="shared" si="599"/>
        <v>0</v>
      </c>
      <c r="DU662" s="109">
        <f t="shared" si="600"/>
        <v>0</v>
      </c>
      <c r="DZ662" s="109">
        <f t="shared" si="601"/>
        <v>0</v>
      </c>
      <c r="EE662" s="109">
        <f t="shared" si="602"/>
        <v>0</v>
      </c>
      <c r="EF662" s="3"/>
      <c r="EG662" s="3"/>
      <c r="EH662" s="3"/>
      <c r="EI662" s="3"/>
      <c r="EJ662" s="109">
        <f t="shared" si="603"/>
        <v>0</v>
      </c>
      <c r="EK662" s="3">
        <f t="shared" si="604"/>
        <v>1711</v>
      </c>
      <c r="EL662" t="str">
        <f>+VLOOKUP(A662,'[1]Listado jugadores VALORES'!$A:$D,4,FALSE)</f>
        <v>Delantero</v>
      </c>
      <c r="EM662">
        <f>+VLOOKUP(EK662,Clubes!$A:$O,15,FALSE)</f>
        <v>1</v>
      </c>
      <c r="EN662">
        <f>+VLOOKUP(EK662,Clubes!$A:$M,13,FALSE)</f>
        <v>3</v>
      </c>
      <c r="EO662">
        <f t="shared" si="605"/>
        <v>1</v>
      </c>
      <c r="EP662">
        <f t="shared" si="606"/>
        <v>0</v>
      </c>
      <c r="EQ662">
        <f t="shared" si="607"/>
        <v>0</v>
      </c>
      <c r="ER662">
        <f t="shared" si="608"/>
        <v>0</v>
      </c>
      <c r="ES662">
        <f t="shared" si="609"/>
        <v>0</v>
      </c>
      <c r="ET662">
        <f t="shared" si="610"/>
        <v>0</v>
      </c>
      <c r="EU662">
        <f t="shared" si="611"/>
        <v>0</v>
      </c>
      <c r="EV662">
        <f t="shared" si="612"/>
        <v>0</v>
      </c>
      <c r="EW662">
        <f t="shared" si="613"/>
        <v>0</v>
      </c>
      <c r="EX662">
        <f t="shared" si="614"/>
        <v>0</v>
      </c>
      <c r="EY662">
        <f t="shared" si="615"/>
        <v>0</v>
      </c>
      <c r="EZ662">
        <f t="shared" si="616"/>
        <v>0</v>
      </c>
      <c r="FA662">
        <f t="shared" si="617"/>
        <v>0</v>
      </c>
      <c r="FB662">
        <f t="shared" si="618"/>
        <v>0</v>
      </c>
      <c r="FC662">
        <f t="shared" si="619"/>
        <v>1</v>
      </c>
    </row>
    <row r="663" spans="1:159">
      <c r="A663" s="139">
        <v>75</v>
      </c>
      <c r="B663" s="144" t="s">
        <v>768</v>
      </c>
      <c r="C663" s="144">
        <v>17</v>
      </c>
      <c r="D663">
        <v>2</v>
      </c>
      <c r="E663" s="5">
        <v>11</v>
      </c>
      <c r="F663" s="5">
        <v>65</v>
      </c>
      <c r="G663" s="5">
        <v>3</v>
      </c>
      <c r="K663" s="109">
        <f t="shared" si="583"/>
        <v>0</v>
      </c>
      <c r="M663" s="109">
        <f t="shared" si="584"/>
        <v>0</v>
      </c>
      <c r="X663" s="109">
        <f t="shared" si="585"/>
        <v>0</v>
      </c>
      <c r="AI663" s="109">
        <f t="shared" si="586"/>
        <v>0</v>
      </c>
      <c r="AT663" s="109">
        <f t="shared" si="587"/>
        <v>0</v>
      </c>
      <c r="BA663" s="109">
        <f t="shared" si="588"/>
        <v>0</v>
      </c>
      <c r="BB663" s="113"/>
      <c r="BC663" s="113"/>
      <c r="BD663" s="113"/>
      <c r="BE663" s="113"/>
      <c r="BF663" s="113"/>
      <c r="BG663" s="113"/>
      <c r="BH663" s="113"/>
      <c r="BI663" s="113"/>
      <c r="BJ663" s="113"/>
      <c r="BK663" s="113"/>
      <c r="BL663" s="109">
        <f t="shared" si="589"/>
        <v>0</v>
      </c>
      <c r="BW663" s="109">
        <f t="shared" si="590"/>
        <v>0</v>
      </c>
      <c r="BZ663" s="109">
        <f t="shared" si="591"/>
        <v>0</v>
      </c>
      <c r="CA663" s="3"/>
      <c r="CB663" s="3"/>
      <c r="CC663" s="3"/>
      <c r="CD663" s="3"/>
      <c r="CE663" s="109">
        <f t="shared" si="592"/>
        <v>0</v>
      </c>
      <c r="CJ663" s="109">
        <f t="shared" si="593"/>
        <v>0</v>
      </c>
      <c r="CQ663" s="109">
        <f t="shared" si="594"/>
        <v>0</v>
      </c>
      <c r="CV663" s="109">
        <f t="shared" si="595"/>
        <v>0</v>
      </c>
      <c r="DA663" s="109">
        <f t="shared" si="596"/>
        <v>0</v>
      </c>
      <c r="DF663" s="109">
        <f t="shared" si="597"/>
        <v>0</v>
      </c>
      <c r="DK663" s="109">
        <f t="shared" si="598"/>
        <v>0</v>
      </c>
      <c r="DP663" s="109">
        <f t="shared" si="599"/>
        <v>0</v>
      </c>
      <c r="DU663" s="109">
        <f t="shared" si="600"/>
        <v>0</v>
      </c>
      <c r="DZ663" s="109">
        <f t="shared" si="601"/>
        <v>0</v>
      </c>
      <c r="EE663" s="109">
        <f t="shared" si="602"/>
        <v>0</v>
      </c>
      <c r="EF663" s="3"/>
      <c r="EG663" s="3"/>
      <c r="EH663" s="3"/>
      <c r="EI663" s="3"/>
      <c r="EJ663" s="109">
        <f t="shared" si="603"/>
        <v>0</v>
      </c>
      <c r="EK663" s="3">
        <f t="shared" si="604"/>
        <v>1711</v>
      </c>
      <c r="EL663" t="str">
        <f>+VLOOKUP(A663,'[1]Listado jugadores VALORES'!$A:$D,4,FALSE)</f>
        <v>Volante</v>
      </c>
      <c r="EM663">
        <f>+VLOOKUP(EK663,Clubes!$A:$O,15,FALSE)</f>
        <v>1</v>
      </c>
      <c r="EN663">
        <f>+VLOOKUP(EK663,Clubes!$A:$M,13,FALSE)</f>
        <v>3</v>
      </c>
      <c r="EO663">
        <f t="shared" si="605"/>
        <v>0</v>
      </c>
      <c r="EP663">
        <f t="shared" si="606"/>
        <v>0</v>
      </c>
      <c r="EQ663">
        <f t="shared" si="607"/>
        <v>0</v>
      </c>
      <c r="ER663">
        <f t="shared" si="608"/>
        <v>0</v>
      </c>
      <c r="ES663">
        <f t="shared" si="609"/>
        <v>0</v>
      </c>
      <c r="ET663">
        <f t="shared" si="610"/>
        <v>0</v>
      </c>
      <c r="EU663">
        <f t="shared" si="611"/>
        <v>0</v>
      </c>
      <c r="EV663">
        <f t="shared" si="612"/>
        <v>0</v>
      </c>
      <c r="EW663">
        <f t="shared" si="613"/>
        <v>0</v>
      </c>
      <c r="EX663">
        <f t="shared" si="614"/>
        <v>0</v>
      </c>
      <c r="EY663">
        <f t="shared" si="615"/>
        <v>0</v>
      </c>
      <c r="EZ663">
        <f t="shared" si="616"/>
        <v>0</v>
      </c>
      <c r="FA663">
        <f t="shared" si="617"/>
        <v>0</v>
      </c>
      <c r="FB663">
        <f t="shared" si="618"/>
        <v>0</v>
      </c>
      <c r="FC663">
        <f t="shared" si="619"/>
        <v>0</v>
      </c>
    </row>
    <row r="664" spans="1:159">
      <c r="A664" s="139">
        <v>1934</v>
      </c>
      <c r="B664" s="164" t="s">
        <v>769</v>
      </c>
      <c r="C664" s="144">
        <v>17</v>
      </c>
      <c r="D664">
        <v>2</v>
      </c>
      <c r="E664" s="5">
        <v>11</v>
      </c>
      <c r="F664" s="5">
        <v>65</v>
      </c>
      <c r="G664" s="5">
        <v>3</v>
      </c>
      <c r="K664" s="109">
        <f t="shared" si="583"/>
        <v>0</v>
      </c>
      <c r="M664" s="109">
        <f t="shared" si="584"/>
        <v>0</v>
      </c>
      <c r="X664" s="109">
        <f t="shared" si="585"/>
        <v>0</v>
      </c>
      <c r="AI664" s="109">
        <f t="shared" si="586"/>
        <v>0</v>
      </c>
      <c r="AT664" s="109">
        <f t="shared" si="587"/>
        <v>0</v>
      </c>
      <c r="BA664" s="109">
        <f t="shared" si="588"/>
        <v>0</v>
      </c>
      <c r="BB664" s="113"/>
      <c r="BC664" s="113"/>
      <c r="BD664" s="113"/>
      <c r="BE664" s="113"/>
      <c r="BF664" s="113"/>
      <c r="BG664" s="113"/>
      <c r="BH664" s="113"/>
      <c r="BI664" s="113"/>
      <c r="BJ664" s="113"/>
      <c r="BK664" s="113"/>
      <c r="BL664" s="109">
        <f t="shared" si="589"/>
        <v>0</v>
      </c>
      <c r="BW664" s="109">
        <f t="shared" si="590"/>
        <v>0</v>
      </c>
      <c r="BZ664" s="109">
        <f t="shared" si="591"/>
        <v>0</v>
      </c>
      <c r="CA664" s="3"/>
      <c r="CB664" s="3"/>
      <c r="CC664" s="3"/>
      <c r="CD664" s="3"/>
      <c r="CE664" s="109">
        <f t="shared" si="592"/>
        <v>0</v>
      </c>
      <c r="CJ664" s="109">
        <f t="shared" si="593"/>
        <v>0</v>
      </c>
      <c r="CQ664" s="109">
        <f t="shared" si="594"/>
        <v>0</v>
      </c>
      <c r="CV664" s="109">
        <f t="shared" si="595"/>
        <v>0</v>
      </c>
      <c r="DA664" s="109">
        <f t="shared" si="596"/>
        <v>0</v>
      </c>
      <c r="DF664" s="109">
        <f t="shared" si="597"/>
        <v>0</v>
      </c>
      <c r="DK664" s="109">
        <f t="shared" si="598"/>
        <v>0</v>
      </c>
      <c r="DP664" s="109">
        <f t="shared" si="599"/>
        <v>0</v>
      </c>
      <c r="DU664" s="109">
        <f t="shared" si="600"/>
        <v>0</v>
      </c>
      <c r="DZ664" s="109">
        <f t="shared" si="601"/>
        <v>0</v>
      </c>
      <c r="EE664" s="109">
        <f t="shared" si="602"/>
        <v>0</v>
      </c>
      <c r="EF664" s="3"/>
      <c r="EG664" s="3"/>
      <c r="EH664" s="3"/>
      <c r="EI664" s="3"/>
      <c r="EJ664" s="109">
        <f t="shared" si="603"/>
        <v>0</v>
      </c>
      <c r="EK664" s="3">
        <f t="shared" si="604"/>
        <v>1711</v>
      </c>
      <c r="EL664" t="str">
        <f>+VLOOKUP(A664,'[1]Listado jugadores VALORES'!$A:$D,4,FALSE)</f>
        <v>Portero</v>
      </c>
      <c r="EM664">
        <f>+VLOOKUP(EK664,Clubes!$A:$O,15,FALSE)</f>
        <v>1</v>
      </c>
      <c r="EN664">
        <f>+VLOOKUP(EK664,Clubes!$A:$M,13,FALSE)</f>
        <v>3</v>
      </c>
      <c r="EO664">
        <f t="shared" si="605"/>
        <v>0</v>
      </c>
      <c r="EP664">
        <f t="shared" si="606"/>
        <v>0</v>
      </c>
      <c r="EQ664">
        <f t="shared" si="607"/>
        <v>0</v>
      </c>
      <c r="ER664">
        <f t="shared" si="608"/>
        <v>0</v>
      </c>
      <c r="ES664">
        <f t="shared" si="609"/>
        <v>0</v>
      </c>
      <c r="ET664">
        <f t="shared" si="610"/>
        <v>0</v>
      </c>
      <c r="EU664">
        <f t="shared" si="611"/>
        <v>0</v>
      </c>
      <c r="EV664">
        <f t="shared" si="612"/>
        <v>0</v>
      </c>
      <c r="EW664">
        <f t="shared" si="613"/>
        <v>0</v>
      </c>
      <c r="EX664">
        <f t="shared" si="614"/>
        <v>0</v>
      </c>
      <c r="EY664">
        <f t="shared" si="615"/>
        <v>0</v>
      </c>
      <c r="EZ664">
        <f t="shared" si="616"/>
        <v>0</v>
      </c>
      <c r="FA664">
        <f t="shared" si="617"/>
        <v>0</v>
      </c>
      <c r="FB664">
        <f t="shared" si="618"/>
        <v>0</v>
      </c>
      <c r="FC664">
        <f t="shared" si="619"/>
        <v>0</v>
      </c>
    </row>
    <row r="665" spans="1:159">
      <c r="A665" s="139">
        <v>872</v>
      </c>
      <c r="B665" s="144" t="s">
        <v>770</v>
      </c>
      <c r="C665" s="144">
        <v>17</v>
      </c>
      <c r="D665">
        <v>2</v>
      </c>
      <c r="E665" s="5">
        <v>11</v>
      </c>
      <c r="F665" s="5">
        <v>65</v>
      </c>
      <c r="G665" s="5">
        <v>3</v>
      </c>
      <c r="K665" s="109">
        <f t="shared" si="583"/>
        <v>0</v>
      </c>
      <c r="M665" s="109">
        <f t="shared" si="584"/>
        <v>0</v>
      </c>
      <c r="X665" s="109">
        <f t="shared" si="585"/>
        <v>0</v>
      </c>
      <c r="AI665" s="109">
        <f t="shared" si="586"/>
        <v>0</v>
      </c>
      <c r="AT665" s="109">
        <f t="shared" si="587"/>
        <v>0</v>
      </c>
      <c r="BA665" s="109">
        <f t="shared" si="588"/>
        <v>0</v>
      </c>
      <c r="BB665" s="113"/>
      <c r="BC665" s="113"/>
      <c r="BD665" s="113"/>
      <c r="BE665" s="113"/>
      <c r="BF665" s="113"/>
      <c r="BG665" s="113"/>
      <c r="BH665" s="113"/>
      <c r="BI665" s="113"/>
      <c r="BJ665" s="113"/>
      <c r="BK665" s="113"/>
      <c r="BL665" s="109">
        <f t="shared" si="589"/>
        <v>0</v>
      </c>
      <c r="BW665" s="109">
        <f t="shared" si="590"/>
        <v>0</v>
      </c>
      <c r="BZ665" s="109">
        <f t="shared" si="591"/>
        <v>0</v>
      </c>
      <c r="CA665" s="3"/>
      <c r="CB665" s="3"/>
      <c r="CC665" s="3"/>
      <c r="CD665" s="3"/>
      <c r="CE665" s="109">
        <f t="shared" si="592"/>
        <v>0</v>
      </c>
      <c r="CJ665" s="109">
        <f t="shared" si="593"/>
        <v>0</v>
      </c>
      <c r="CQ665" s="109">
        <f t="shared" si="594"/>
        <v>0</v>
      </c>
      <c r="CV665" s="109">
        <f t="shared" si="595"/>
        <v>0</v>
      </c>
      <c r="DA665" s="109">
        <f t="shared" si="596"/>
        <v>0</v>
      </c>
      <c r="DF665" s="109">
        <f t="shared" si="597"/>
        <v>0</v>
      </c>
      <c r="DK665" s="109">
        <f t="shared" si="598"/>
        <v>0</v>
      </c>
      <c r="DP665" s="109">
        <f t="shared" si="599"/>
        <v>0</v>
      </c>
      <c r="DU665" s="109">
        <f t="shared" si="600"/>
        <v>0</v>
      </c>
      <c r="DZ665" s="109">
        <f t="shared" si="601"/>
        <v>0</v>
      </c>
      <c r="EE665" s="109">
        <f t="shared" si="602"/>
        <v>0</v>
      </c>
      <c r="EF665" s="3"/>
      <c r="EG665" s="3"/>
      <c r="EH665" s="3"/>
      <c r="EI665" s="3"/>
      <c r="EJ665" s="109">
        <f t="shared" si="603"/>
        <v>0</v>
      </c>
      <c r="EK665" s="3">
        <f t="shared" si="604"/>
        <v>1711</v>
      </c>
      <c r="EL665" t="str">
        <f>+VLOOKUP(A665,'[1]Listado jugadores VALORES'!$A:$D,4,FALSE)</f>
        <v>Volante</v>
      </c>
      <c r="EM665">
        <f>+VLOOKUP(EK665,Clubes!$A:$O,15,FALSE)</f>
        <v>1</v>
      </c>
      <c r="EN665">
        <f>+VLOOKUP(EK665,Clubes!$A:$M,13,FALSE)</f>
        <v>3</v>
      </c>
      <c r="EO665">
        <f t="shared" si="605"/>
        <v>0</v>
      </c>
      <c r="EP665">
        <f t="shared" si="606"/>
        <v>0</v>
      </c>
      <c r="EQ665">
        <f t="shared" si="607"/>
        <v>0</v>
      </c>
      <c r="ER665">
        <f t="shared" si="608"/>
        <v>0</v>
      </c>
      <c r="ES665">
        <f t="shared" si="609"/>
        <v>0</v>
      </c>
      <c r="ET665">
        <f t="shared" si="610"/>
        <v>0</v>
      </c>
      <c r="EU665">
        <f t="shared" si="611"/>
        <v>0</v>
      </c>
      <c r="EV665">
        <f t="shared" si="612"/>
        <v>0</v>
      </c>
      <c r="EW665">
        <f t="shared" si="613"/>
        <v>0</v>
      </c>
      <c r="EX665">
        <f t="shared" si="614"/>
        <v>0</v>
      </c>
      <c r="EY665">
        <f t="shared" si="615"/>
        <v>0</v>
      </c>
      <c r="EZ665">
        <f t="shared" si="616"/>
        <v>0</v>
      </c>
      <c r="FA665">
        <f t="shared" si="617"/>
        <v>0</v>
      </c>
      <c r="FB665">
        <f t="shared" si="618"/>
        <v>0</v>
      </c>
      <c r="FC665">
        <f t="shared" si="619"/>
        <v>0</v>
      </c>
    </row>
    <row r="666" spans="1:159">
      <c r="A666" s="139">
        <v>766</v>
      </c>
      <c r="B666" s="144" t="s">
        <v>771</v>
      </c>
      <c r="C666" s="144">
        <v>17</v>
      </c>
      <c r="D666">
        <v>2</v>
      </c>
      <c r="E666" s="5">
        <v>11</v>
      </c>
      <c r="F666" s="5">
        <v>65</v>
      </c>
      <c r="G666" s="5">
        <v>3</v>
      </c>
      <c r="K666" s="109">
        <f t="shared" si="583"/>
        <v>0</v>
      </c>
      <c r="M666" s="109">
        <f t="shared" si="584"/>
        <v>0</v>
      </c>
      <c r="X666" s="109">
        <f t="shared" si="585"/>
        <v>0</v>
      </c>
      <c r="AI666" s="109">
        <f t="shared" si="586"/>
        <v>0</v>
      </c>
      <c r="AT666" s="109">
        <f t="shared" si="587"/>
        <v>0</v>
      </c>
      <c r="BA666" s="109">
        <f t="shared" si="588"/>
        <v>0</v>
      </c>
      <c r="BB666" s="113"/>
      <c r="BC666" s="113"/>
      <c r="BD666" s="113"/>
      <c r="BE666" s="113"/>
      <c r="BF666" s="113"/>
      <c r="BG666" s="113"/>
      <c r="BH666" s="113"/>
      <c r="BI666" s="113"/>
      <c r="BJ666" s="113"/>
      <c r="BK666" s="113"/>
      <c r="BL666" s="109">
        <f t="shared" si="589"/>
        <v>0</v>
      </c>
      <c r="BW666" s="109">
        <f t="shared" si="590"/>
        <v>0</v>
      </c>
      <c r="BZ666" s="109">
        <f t="shared" si="591"/>
        <v>0</v>
      </c>
      <c r="CA666" s="3"/>
      <c r="CB666" s="3"/>
      <c r="CC666" s="3"/>
      <c r="CD666" s="3"/>
      <c r="CE666" s="109">
        <f t="shared" si="592"/>
        <v>0</v>
      </c>
      <c r="CJ666" s="109">
        <f t="shared" si="593"/>
        <v>0</v>
      </c>
      <c r="CQ666" s="109">
        <f t="shared" si="594"/>
        <v>0</v>
      </c>
      <c r="CV666" s="109">
        <f t="shared" si="595"/>
        <v>0</v>
      </c>
      <c r="DA666" s="109">
        <f t="shared" si="596"/>
        <v>0</v>
      </c>
      <c r="DF666" s="109">
        <f t="shared" si="597"/>
        <v>0</v>
      </c>
      <c r="DK666" s="109">
        <f t="shared" si="598"/>
        <v>0</v>
      </c>
      <c r="DP666" s="109">
        <f t="shared" si="599"/>
        <v>0</v>
      </c>
      <c r="DU666" s="109">
        <f t="shared" si="600"/>
        <v>0</v>
      </c>
      <c r="DZ666" s="109">
        <f t="shared" si="601"/>
        <v>0</v>
      </c>
      <c r="EE666" s="109">
        <f t="shared" si="602"/>
        <v>0</v>
      </c>
      <c r="EF666" s="3"/>
      <c r="EG666" s="3"/>
      <c r="EH666" s="3"/>
      <c r="EI666" s="3"/>
      <c r="EJ666" s="109">
        <f t="shared" si="603"/>
        <v>0</v>
      </c>
      <c r="EK666" s="3">
        <f t="shared" si="604"/>
        <v>1711</v>
      </c>
      <c r="EL666" t="str">
        <f>+VLOOKUP(A666,'[1]Listado jugadores VALORES'!$A:$D,4,FALSE)</f>
        <v>Defensa</v>
      </c>
      <c r="EM666">
        <f>+VLOOKUP(EK666,Clubes!$A:$O,15,FALSE)</f>
        <v>1</v>
      </c>
      <c r="EN666">
        <f>+VLOOKUP(EK666,Clubes!$A:$M,13,FALSE)</f>
        <v>3</v>
      </c>
      <c r="EO666">
        <f t="shared" si="605"/>
        <v>0</v>
      </c>
      <c r="EP666">
        <f t="shared" si="606"/>
        <v>0</v>
      </c>
      <c r="EQ666">
        <f t="shared" si="607"/>
        <v>0</v>
      </c>
      <c r="ER666">
        <f t="shared" si="608"/>
        <v>0</v>
      </c>
      <c r="ES666">
        <f t="shared" si="609"/>
        <v>0</v>
      </c>
      <c r="ET666">
        <f t="shared" si="610"/>
        <v>0</v>
      </c>
      <c r="EU666">
        <f t="shared" si="611"/>
        <v>0</v>
      </c>
      <c r="EV666">
        <f t="shared" si="612"/>
        <v>0</v>
      </c>
      <c r="EW666">
        <f t="shared" si="613"/>
        <v>0</v>
      </c>
      <c r="EX666">
        <f t="shared" si="614"/>
        <v>0</v>
      </c>
      <c r="EY666">
        <f t="shared" si="615"/>
        <v>0</v>
      </c>
      <c r="EZ666">
        <f t="shared" si="616"/>
        <v>0</v>
      </c>
      <c r="FA666">
        <f t="shared" si="617"/>
        <v>0</v>
      </c>
      <c r="FB666">
        <f t="shared" si="618"/>
        <v>0</v>
      </c>
      <c r="FC666">
        <f t="shared" si="619"/>
        <v>0</v>
      </c>
    </row>
    <row r="667" spans="1:159">
      <c r="A667" s="139">
        <v>227</v>
      </c>
      <c r="B667" s="140" t="s">
        <v>772</v>
      </c>
      <c r="C667" s="144">
        <v>17</v>
      </c>
      <c r="D667">
        <v>2</v>
      </c>
      <c r="E667" s="5">
        <v>11</v>
      </c>
      <c r="F667" s="5">
        <v>65</v>
      </c>
      <c r="G667" s="5">
        <v>3</v>
      </c>
      <c r="K667" s="109">
        <f t="shared" si="583"/>
        <v>0</v>
      </c>
      <c r="M667" s="109">
        <f t="shared" si="584"/>
        <v>0</v>
      </c>
      <c r="X667" s="109">
        <f t="shared" si="585"/>
        <v>0</v>
      </c>
      <c r="AI667" s="109">
        <f t="shared" si="586"/>
        <v>0</v>
      </c>
      <c r="AT667" s="109">
        <f t="shared" si="587"/>
        <v>0</v>
      </c>
      <c r="BA667" s="109">
        <f t="shared" si="588"/>
        <v>0</v>
      </c>
      <c r="BB667" s="113"/>
      <c r="BC667" s="113"/>
      <c r="BD667" s="113"/>
      <c r="BE667" s="113"/>
      <c r="BF667" s="113"/>
      <c r="BG667" s="113"/>
      <c r="BH667" s="113"/>
      <c r="BI667" s="113"/>
      <c r="BJ667" s="113"/>
      <c r="BK667" s="113"/>
      <c r="BL667" s="109">
        <f t="shared" si="589"/>
        <v>0</v>
      </c>
      <c r="BW667" s="109">
        <f t="shared" si="590"/>
        <v>0</v>
      </c>
      <c r="BZ667" s="109">
        <f t="shared" si="591"/>
        <v>0</v>
      </c>
      <c r="CA667" s="3"/>
      <c r="CB667" s="3"/>
      <c r="CC667" s="3"/>
      <c r="CD667" s="3"/>
      <c r="CE667" s="109">
        <f t="shared" si="592"/>
        <v>0</v>
      </c>
      <c r="CJ667" s="109">
        <f t="shared" si="593"/>
        <v>0</v>
      </c>
      <c r="CQ667" s="109">
        <f t="shared" si="594"/>
        <v>0</v>
      </c>
      <c r="CV667" s="109">
        <f t="shared" si="595"/>
        <v>0</v>
      </c>
      <c r="DA667" s="109">
        <f t="shared" si="596"/>
        <v>0</v>
      </c>
      <c r="DF667" s="109">
        <f t="shared" si="597"/>
        <v>0</v>
      </c>
      <c r="DK667" s="109">
        <f t="shared" si="598"/>
        <v>0</v>
      </c>
      <c r="DP667" s="109">
        <f t="shared" si="599"/>
        <v>0</v>
      </c>
      <c r="DU667" s="109">
        <f t="shared" si="600"/>
        <v>0</v>
      </c>
      <c r="DZ667" s="109">
        <f t="shared" si="601"/>
        <v>0</v>
      </c>
      <c r="EE667" s="109">
        <f t="shared" si="602"/>
        <v>0</v>
      </c>
      <c r="EF667" s="3"/>
      <c r="EG667" s="3"/>
      <c r="EH667" s="3"/>
      <c r="EI667" s="3"/>
      <c r="EJ667" s="109">
        <f t="shared" si="603"/>
        <v>0</v>
      </c>
      <c r="EK667" s="3">
        <f t="shared" si="604"/>
        <v>1711</v>
      </c>
      <c r="EL667" t="str">
        <f>+VLOOKUP(A667,'[1]Listado jugadores VALORES'!$A:$D,4,FALSE)</f>
        <v>Volante</v>
      </c>
      <c r="EM667">
        <f>+VLOOKUP(EK667,Clubes!$A:$O,15,FALSE)</f>
        <v>1</v>
      </c>
      <c r="EN667">
        <f>+VLOOKUP(EK667,Clubes!$A:$M,13,FALSE)</f>
        <v>3</v>
      </c>
      <c r="EO667">
        <f t="shared" si="605"/>
        <v>0</v>
      </c>
      <c r="EP667">
        <f t="shared" si="606"/>
        <v>0</v>
      </c>
      <c r="EQ667">
        <f t="shared" si="607"/>
        <v>0</v>
      </c>
      <c r="ER667">
        <f t="shared" si="608"/>
        <v>0</v>
      </c>
      <c r="ES667">
        <f t="shared" si="609"/>
        <v>0</v>
      </c>
      <c r="ET667">
        <f t="shared" si="610"/>
        <v>0</v>
      </c>
      <c r="EU667">
        <f t="shared" si="611"/>
        <v>0</v>
      </c>
      <c r="EV667">
        <f t="shared" si="612"/>
        <v>0</v>
      </c>
      <c r="EW667">
        <f t="shared" si="613"/>
        <v>0</v>
      </c>
      <c r="EX667">
        <f t="shared" si="614"/>
        <v>0</v>
      </c>
      <c r="EY667">
        <f t="shared" si="615"/>
        <v>0</v>
      </c>
      <c r="EZ667">
        <f t="shared" si="616"/>
        <v>0</v>
      </c>
      <c r="FA667">
        <f t="shared" si="617"/>
        <v>0</v>
      </c>
      <c r="FB667">
        <f t="shared" si="618"/>
        <v>0</v>
      </c>
      <c r="FC667">
        <f t="shared" si="619"/>
        <v>0</v>
      </c>
    </row>
    <row r="668" spans="1:159">
      <c r="A668">
        <v>1859</v>
      </c>
      <c r="B668" t="s">
        <v>773</v>
      </c>
      <c r="C668">
        <v>17</v>
      </c>
      <c r="D668">
        <v>2</v>
      </c>
      <c r="E668" s="5">
        <v>11</v>
      </c>
      <c r="F668" s="5">
        <v>65</v>
      </c>
      <c r="G668" s="5">
        <v>3</v>
      </c>
      <c r="K668" s="109">
        <f t="shared" si="583"/>
        <v>0</v>
      </c>
      <c r="M668" s="109">
        <f t="shared" si="584"/>
        <v>0</v>
      </c>
      <c r="X668" s="109">
        <f t="shared" si="585"/>
        <v>0</v>
      </c>
      <c r="AI668" s="109">
        <f t="shared" si="586"/>
        <v>0</v>
      </c>
      <c r="AT668" s="109">
        <f t="shared" si="587"/>
        <v>0</v>
      </c>
      <c r="BA668" s="109">
        <f t="shared" si="588"/>
        <v>0</v>
      </c>
      <c r="BB668" s="113"/>
      <c r="BC668" s="113"/>
      <c r="BD668" s="113"/>
      <c r="BE668" s="113"/>
      <c r="BF668" s="113"/>
      <c r="BG668" s="113"/>
      <c r="BH668" s="113"/>
      <c r="BI668" s="113"/>
      <c r="BJ668" s="113"/>
      <c r="BK668" s="113"/>
      <c r="BL668" s="109">
        <f t="shared" si="589"/>
        <v>0</v>
      </c>
      <c r="BW668" s="109">
        <f t="shared" si="590"/>
        <v>0</v>
      </c>
      <c r="BZ668" s="109">
        <f t="shared" si="591"/>
        <v>0</v>
      </c>
      <c r="CA668" s="3"/>
      <c r="CB668" s="3"/>
      <c r="CC668" s="3"/>
      <c r="CD668" s="3"/>
      <c r="CE668" s="109">
        <f t="shared" si="592"/>
        <v>0</v>
      </c>
      <c r="CJ668" s="109">
        <f t="shared" si="593"/>
        <v>0</v>
      </c>
      <c r="CQ668" s="109">
        <f t="shared" si="594"/>
        <v>0</v>
      </c>
      <c r="CV668" s="109">
        <f t="shared" si="595"/>
        <v>0</v>
      </c>
      <c r="DA668" s="109">
        <f t="shared" si="596"/>
        <v>0</v>
      </c>
      <c r="DF668" s="109">
        <f t="shared" si="597"/>
        <v>0</v>
      </c>
      <c r="DK668" s="109">
        <f t="shared" si="598"/>
        <v>0</v>
      </c>
      <c r="DP668" s="109">
        <f t="shared" si="599"/>
        <v>0</v>
      </c>
      <c r="DU668" s="109">
        <f t="shared" si="600"/>
        <v>0</v>
      </c>
      <c r="DZ668" s="109">
        <f t="shared" si="601"/>
        <v>0</v>
      </c>
      <c r="EE668" s="109">
        <f t="shared" si="602"/>
        <v>0</v>
      </c>
      <c r="EF668" s="3"/>
      <c r="EG668" s="3"/>
      <c r="EH668" s="3"/>
      <c r="EI668" s="3"/>
      <c r="EJ668" s="109">
        <f t="shared" si="603"/>
        <v>0</v>
      </c>
      <c r="EK668" s="3">
        <f t="shared" si="604"/>
        <v>1711</v>
      </c>
      <c r="EL668" t="str">
        <f>+VLOOKUP(A668,'[1]Listado jugadores VALORES'!$A:$D,4,FALSE)</f>
        <v>Defensa</v>
      </c>
      <c r="EM668">
        <f>+VLOOKUP(EK668,Clubes!$A:$O,15,FALSE)</f>
        <v>1</v>
      </c>
      <c r="EN668">
        <f>+VLOOKUP(EK668,Clubes!$A:$M,13,FALSE)</f>
        <v>3</v>
      </c>
      <c r="EO668">
        <f t="shared" si="605"/>
        <v>0</v>
      </c>
      <c r="EP668">
        <f t="shared" si="606"/>
        <v>0</v>
      </c>
      <c r="EQ668">
        <f t="shared" si="607"/>
        <v>0</v>
      </c>
      <c r="ER668">
        <f t="shared" si="608"/>
        <v>0</v>
      </c>
      <c r="ES668">
        <f t="shared" si="609"/>
        <v>0</v>
      </c>
      <c r="ET668">
        <f t="shared" si="610"/>
        <v>0</v>
      </c>
      <c r="EU668">
        <f t="shared" si="611"/>
        <v>0</v>
      </c>
      <c r="EV668">
        <f t="shared" si="612"/>
        <v>0</v>
      </c>
      <c r="EW668">
        <f t="shared" si="613"/>
        <v>0</v>
      </c>
      <c r="EX668">
        <f t="shared" si="614"/>
        <v>0</v>
      </c>
      <c r="EY668">
        <f t="shared" si="615"/>
        <v>0</v>
      </c>
      <c r="EZ668">
        <f t="shared" si="616"/>
        <v>0</v>
      </c>
      <c r="FA668">
        <f t="shared" si="617"/>
        <v>0</v>
      </c>
      <c r="FB668">
        <f t="shared" si="618"/>
        <v>0</v>
      </c>
      <c r="FC668">
        <f t="shared" si="619"/>
        <v>0</v>
      </c>
    </row>
    <row r="669" spans="1:159">
      <c r="A669" s="139">
        <v>276</v>
      </c>
      <c r="B669" s="144" t="s">
        <v>774</v>
      </c>
      <c r="C669" s="144">
        <v>17</v>
      </c>
      <c r="D669">
        <v>2</v>
      </c>
      <c r="E669" s="5">
        <v>11</v>
      </c>
      <c r="F669" s="5">
        <v>65</v>
      </c>
      <c r="G669" s="5">
        <v>3</v>
      </c>
      <c r="K669" s="109">
        <f t="shared" si="583"/>
        <v>0</v>
      </c>
      <c r="M669" s="109">
        <f t="shared" si="584"/>
        <v>0</v>
      </c>
      <c r="X669" s="109">
        <f t="shared" si="585"/>
        <v>0</v>
      </c>
      <c r="AI669" s="109">
        <f t="shared" si="586"/>
        <v>0</v>
      </c>
      <c r="AT669" s="109">
        <f t="shared" si="587"/>
        <v>0</v>
      </c>
      <c r="BA669" s="109">
        <f t="shared" si="588"/>
        <v>0</v>
      </c>
      <c r="BB669" s="113"/>
      <c r="BC669" s="113"/>
      <c r="BD669" s="113"/>
      <c r="BE669" s="113"/>
      <c r="BF669" s="113"/>
      <c r="BG669" s="113"/>
      <c r="BH669" s="113"/>
      <c r="BI669" s="113"/>
      <c r="BJ669" s="113"/>
      <c r="BK669" s="113"/>
      <c r="BL669" s="109">
        <f t="shared" si="589"/>
        <v>0</v>
      </c>
      <c r="BW669" s="109">
        <f t="shared" si="590"/>
        <v>0</v>
      </c>
      <c r="BZ669" s="109">
        <f t="shared" si="591"/>
        <v>0</v>
      </c>
      <c r="CA669" s="3"/>
      <c r="CB669" s="3"/>
      <c r="CC669" s="3"/>
      <c r="CD669" s="3"/>
      <c r="CE669" s="109">
        <f t="shared" si="592"/>
        <v>0</v>
      </c>
      <c r="CJ669" s="109">
        <f t="shared" si="593"/>
        <v>0</v>
      </c>
      <c r="CQ669" s="109">
        <f t="shared" si="594"/>
        <v>0</v>
      </c>
      <c r="CV669" s="109">
        <f t="shared" si="595"/>
        <v>0</v>
      </c>
      <c r="DA669" s="109">
        <f t="shared" si="596"/>
        <v>0</v>
      </c>
      <c r="DF669" s="109">
        <f t="shared" si="597"/>
        <v>0</v>
      </c>
      <c r="DK669" s="109">
        <f t="shared" si="598"/>
        <v>0</v>
      </c>
      <c r="DP669" s="109">
        <f t="shared" si="599"/>
        <v>0</v>
      </c>
      <c r="DU669" s="109">
        <f t="shared" si="600"/>
        <v>0</v>
      </c>
      <c r="DZ669" s="109">
        <f t="shared" si="601"/>
        <v>0</v>
      </c>
      <c r="EE669" s="109">
        <f t="shared" si="602"/>
        <v>0</v>
      </c>
      <c r="EF669" s="3"/>
      <c r="EG669" s="3"/>
      <c r="EH669" s="3"/>
      <c r="EI669" s="3"/>
      <c r="EJ669" s="109">
        <f t="shared" si="603"/>
        <v>0</v>
      </c>
      <c r="EK669" s="3">
        <f t="shared" si="604"/>
        <v>1711</v>
      </c>
      <c r="EL669" t="str">
        <f>+VLOOKUP(A669,'[1]Listado jugadores VALORES'!$A:$D,4,FALSE)</f>
        <v>Volante</v>
      </c>
      <c r="EM669">
        <f>+VLOOKUP(EK669,Clubes!$A:$O,15,FALSE)</f>
        <v>1</v>
      </c>
      <c r="EN669">
        <f>+VLOOKUP(EK669,Clubes!$A:$M,13,FALSE)</f>
        <v>3</v>
      </c>
      <c r="EO669">
        <f t="shared" si="605"/>
        <v>0</v>
      </c>
      <c r="EP669">
        <f t="shared" si="606"/>
        <v>0</v>
      </c>
      <c r="EQ669">
        <f t="shared" si="607"/>
        <v>0</v>
      </c>
      <c r="ER669">
        <f t="shared" si="608"/>
        <v>0</v>
      </c>
      <c r="ES669">
        <f t="shared" si="609"/>
        <v>0</v>
      </c>
      <c r="ET669">
        <f t="shared" si="610"/>
        <v>0</v>
      </c>
      <c r="EU669">
        <f t="shared" si="611"/>
        <v>0</v>
      </c>
      <c r="EV669">
        <f t="shared" si="612"/>
        <v>0</v>
      </c>
      <c r="EW669">
        <f t="shared" si="613"/>
        <v>0</v>
      </c>
      <c r="EX669">
        <f t="shared" si="614"/>
        <v>0</v>
      </c>
      <c r="EY669">
        <f t="shared" si="615"/>
        <v>0</v>
      </c>
      <c r="EZ669">
        <f t="shared" si="616"/>
        <v>0</v>
      </c>
      <c r="FA669">
        <f t="shared" si="617"/>
        <v>0</v>
      </c>
      <c r="FB669">
        <f t="shared" si="618"/>
        <v>0</v>
      </c>
      <c r="FC669">
        <f t="shared" si="619"/>
        <v>0</v>
      </c>
    </row>
    <row r="670" spans="1:159">
      <c r="A670" s="139">
        <v>280</v>
      </c>
      <c r="B670" s="148" t="s">
        <v>775</v>
      </c>
      <c r="C670" s="144">
        <v>17</v>
      </c>
      <c r="D670">
        <v>2</v>
      </c>
      <c r="E670" s="5">
        <v>11</v>
      </c>
      <c r="F670" s="5">
        <v>65</v>
      </c>
      <c r="G670" s="5">
        <v>1</v>
      </c>
      <c r="H670" s="5">
        <v>90</v>
      </c>
      <c r="I670" s="4">
        <f>45+15</f>
        <v>60</v>
      </c>
      <c r="K670" s="109">
        <f t="shared" si="583"/>
        <v>1</v>
      </c>
      <c r="M670" s="109">
        <f t="shared" si="584"/>
        <v>0</v>
      </c>
      <c r="X670" s="109">
        <f t="shared" si="585"/>
        <v>0</v>
      </c>
      <c r="AI670" s="109">
        <f t="shared" si="586"/>
        <v>0</v>
      </c>
      <c r="AT670" s="109">
        <f t="shared" si="587"/>
        <v>0</v>
      </c>
      <c r="BA670" s="109">
        <f t="shared" si="588"/>
        <v>0</v>
      </c>
      <c r="BB670" s="113"/>
      <c r="BC670" s="113"/>
      <c r="BD670" s="113"/>
      <c r="BE670" s="113"/>
      <c r="BF670" s="113"/>
      <c r="BG670" s="113"/>
      <c r="BH670" s="113"/>
      <c r="BI670" s="113"/>
      <c r="BJ670" s="113"/>
      <c r="BK670" s="113"/>
      <c r="BL670" s="109">
        <f t="shared" si="589"/>
        <v>0</v>
      </c>
      <c r="BW670" s="109">
        <f t="shared" si="590"/>
        <v>0</v>
      </c>
      <c r="BZ670" s="109">
        <f t="shared" si="591"/>
        <v>0</v>
      </c>
      <c r="CA670" s="3"/>
      <c r="CB670" s="3"/>
      <c r="CC670" s="3"/>
      <c r="CD670" s="3"/>
      <c r="CE670" s="109">
        <f t="shared" si="592"/>
        <v>0</v>
      </c>
      <c r="CJ670" s="109">
        <f t="shared" si="593"/>
        <v>0</v>
      </c>
      <c r="CQ670" s="109">
        <f t="shared" si="594"/>
        <v>0</v>
      </c>
      <c r="CV670" s="109">
        <f t="shared" si="595"/>
        <v>0</v>
      </c>
      <c r="DA670" s="109">
        <f t="shared" si="596"/>
        <v>0</v>
      </c>
      <c r="DF670" s="109">
        <f t="shared" si="597"/>
        <v>0</v>
      </c>
      <c r="DK670" s="109">
        <f t="shared" si="598"/>
        <v>0</v>
      </c>
      <c r="DP670" s="109">
        <f t="shared" si="599"/>
        <v>0</v>
      </c>
      <c r="DU670" s="109">
        <f t="shared" si="600"/>
        <v>0</v>
      </c>
      <c r="DZ670" s="109">
        <f t="shared" si="601"/>
        <v>0</v>
      </c>
      <c r="EE670" s="109">
        <f t="shared" si="602"/>
        <v>0</v>
      </c>
      <c r="EF670" s="3"/>
      <c r="EG670" s="3"/>
      <c r="EH670" s="3"/>
      <c r="EI670" s="3"/>
      <c r="EJ670" s="109">
        <f t="shared" si="603"/>
        <v>0</v>
      </c>
      <c r="EK670" s="3">
        <f t="shared" si="604"/>
        <v>1711</v>
      </c>
      <c r="EL670" t="str">
        <f>+VLOOKUP(A670,'[1]Listado jugadores VALORES'!$A:$D,4,FALSE)</f>
        <v>Delantero</v>
      </c>
      <c r="EM670">
        <f>+VLOOKUP(EK670,Clubes!$A:$O,15,FALSE)</f>
        <v>1</v>
      </c>
      <c r="EN670">
        <f>+VLOOKUP(EK670,Clubes!$A:$M,13,FALSE)</f>
        <v>3</v>
      </c>
      <c r="EO670">
        <f t="shared" si="605"/>
        <v>2</v>
      </c>
      <c r="EP670">
        <f t="shared" si="606"/>
        <v>2</v>
      </c>
      <c r="EQ670">
        <f t="shared" si="607"/>
        <v>-1</v>
      </c>
      <c r="ER670">
        <f t="shared" si="608"/>
        <v>0</v>
      </c>
      <c r="ES670">
        <f t="shared" si="609"/>
        <v>0</v>
      </c>
      <c r="ET670">
        <f t="shared" si="610"/>
        <v>0</v>
      </c>
      <c r="EU670">
        <f t="shared" si="611"/>
        <v>0</v>
      </c>
      <c r="EV670">
        <f t="shared" si="612"/>
        <v>0</v>
      </c>
      <c r="EW670">
        <f t="shared" si="613"/>
        <v>0</v>
      </c>
      <c r="EX670">
        <f t="shared" si="614"/>
        <v>0</v>
      </c>
      <c r="EY670">
        <f t="shared" si="615"/>
        <v>0</v>
      </c>
      <c r="EZ670">
        <f t="shared" si="616"/>
        <v>0</v>
      </c>
      <c r="FA670">
        <f t="shared" si="617"/>
        <v>0</v>
      </c>
      <c r="FB670">
        <f t="shared" si="618"/>
        <v>-1</v>
      </c>
      <c r="FC670">
        <f t="shared" si="619"/>
        <v>2</v>
      </c>
    </row>
    <row r="671" spans="1:159">
      <c r="A671" s="139">
        <v>748</v>
      </c>
      <c r="B671" s="144" t="s">
        <v>776</v>
      </c>
      <c r="C671" s="144">
        <v>17</v>
      </c>
      <c r="D671">
        <v>2</v>
      </c>
      <c r="E671" s="5">
        <v>11</v>
      </c>
      <c r="F671" s="5">
        <v>65</v>
      </c>
      <c r="G671" s="5">
        <v>3</v>
      </c>
      <c r="K671" s="109">
        <f t="shared" si="583"/>
        <v>0</v>
      </c>
      <c r="M671" s="109">
        <f t="shared" si="584"/>
        <v>0</v>
      </c>
      <c r="X671" s="109">
        <f t="shared" si="585"/>
        <v>0</v>
      </c>
      <c r="AI671" s="109">
        <f t="shared" si="586"/>
        <v>0</v>
      </c>
      <c r="AT671" s="109">
        <f t="shared" si="587"/>
        <v>0</v>
      </c>
      <c r="BA671" s="109">
        <f t="shared" si="588"/>
        <v>0</v>
      </c>
      <c r="BB671" s="113"/>
      <c r="BC671" s="113"/>
      <c r="BD671" s="113"/>
      <c r="BE671" s="113"/>
      <c r="BF671" s="113"/>
      <c r="BG671" s="113"/>
      <c r="BH671" s="113"/>
      <c r="BI671" s="113"/>
      <c r="BJ671" s="113"/>
      <c r="BK671" s="113"/>
      <c r="BL671" s="109">
        <f t="shared" si="589"/>
        <v>0</v>
      </c>
      <c r="BW671" s="109">
        <f t="shared" si="590"/>
        <v>0</v>
      </c>
      <c r="BZ671" s="109">
        <f t="shared" si="591"/>
        <v>0</v>
      </c>
      <c r="CA671" s="3"/>
      <c r="CB671" s="3"/>
      <c r="CC671" s="3"/>
      <c r="CD671" s="3"/>
      <c r="CE671" s="109">
        <f t="shared" si="592"/>
        <v>0</v>
      </c>
      <c r="CJ671" s="109">
        <f t="shared" si="593"/>
        <v>0</v>
      </c>
      <c r="CQ671" s="109">
        <f t="shared" si="594"/>
        <v>0</v>
      </c>
      <c r="CV671" s="109">
        <f t="shared" si="595"/>
        <v>0</v>
      </c>
      <c r="DA671" s="109">
        <f t="shared" si="596"/>
        <v>0</v>
      </c>
      <c r="DF671" s="109">
        <f t="shared" si="597"/>
        <v>0</v>
      </c>
      <c r="DK671" s="109">
        <f t="shared" si="598"/>
        <v>0</v>
      </c>
      <c r="DP671" s="109">
        <f t="shared" si="599"/>
        <v>0</v>
      </c>
      <c r="DU671" s="109">
        <f t="shared" si="600"/>
        <v>0</v>
      </c>
      <c r="DZ671" s="109">
        <f t="shared" si="601"/>
        <v>0</v>
      </c>
      <c r="EE671" s="109">
        <f t="shared" si="602"/>
        <v>0</v>
      </c>
      <c r="EF671" s="3"/>
      <c r="EG671" s="3"/>
      <c r="EH671" s="3"/>
      <c r="EI671" s="3"/>
      <c r="EJ671" s="109">
        <f t="shared" si="603"/>
        <v>0</v>
      </c>
      <c r="EK671" s="3">
        <f t="shared" si="604"/>
        <v>1711</v>
      </c>
      <c r="EL671" t="str">
        <f>+VLOOKUP(A671,'[1]Listado jugadores VALORES'!$A:$D,4,FALSE)</f>
        <v>Defensa</v>
      </c>
      <c r="EM671">
        <f>+VLOOKUP(EK671,Clubes!$A:$O,15,FALSE)</f>
        <v>1</v>
      </c>
      <c r="EN671">
        <f>+VLOOKUP(EK671,Clubes!$A:$M,13,FALSE)</f>
        <v>3</v>
      </c>
      <c r="EO671">
        <f t="shared" si="605"/>
        <v>0</v>
      </c>
      <c r="EP671">
        <f t="shared" si="606"/>
        <v>0</v>
      </c>
      <c r="EQ671">
        <f t="shared" si="607"/>
        <v>0</v>
      </c>
      <c r="ER671">
        <f t="shared" si="608"/>
        <v>0</v>
      </c>
      <c r="ES671">
        <f t="shared" si="609"/>
        <v>0</v>
      </c>
      <c r="ET671">
        <f t="shared" si="610"/>
        <v>0</v>
      </c>
      <c r="EU671">
        <f t="shared" si="611"/>
        <v>0</v>
      </c>
      <c r="EV671">
        <f t="shared" si="612"/>
        <v>0</v>
      </c>
      <c r="EW671">
        <f t="shared" si="613"/>
        <v>0</v>
      </c>
      <c r="EX671">
        <f t="shared" si="614"/>
        <v>0</v>
      </c>
      <c r="EY671">
        <f t="shared" si="615"/>
        <v>0</v>
      </c>
      <c r="EZ671">
        <f t="shared" si="616"/>
        <v>0</v>
      </c>
      <c r="FA671">
        <f t="shared" si="617"/>
        <v>0</v>
      </c>
      <c r="FB671">
        <f t="shared" si="618"/>
        <v>0</v>
      </c>
      <c r="FC671">
        <f t="shared" si="619"/>
        <v>0</v>
      </c>
    </row>
    <row r="672" spans="1:159">
      <c r="A672" s="139">
        <v>1024</v>
      </c>
      <c r="B672" s="165" t="s">
        <v>777</v>
      </c>
      <c r="C672" s="144">
        <v>17</v>
      </c>
      <c r="D672">
        <v>2</v>
      </c>
      <c r="E672" s="5">
        <v>11</v>
      </c>
      <c r="F672" s="5">
        <v>65</v>
      </c>
      <c r="G672" s="5">
        <v>2</v>
      </c>
      <c r="K672" s="109">
        <f t="shared" si="583"/>
        <v>0</v>
      </c>
      <c r="M672" s="109">
        <f t="shared" si="584"/>
        <v>0</v>
      </c>
      <c r="X672" s="109">
        <f t="shared" si="585"/>
        <v>0</v>
      </c>
      <c r="AI672" s="109">
        <f t="shared" si="586"/>
        <v>0</v>
      </c>
      <c r="AT672" s="109">
        <f t="shared" si="587"/>
        <v>0</v>
      </c>
      <c r="BA672" s="109">
        <f t="shared" si="588"/>
        <v>0</v>
      </c>
      <c r="BB672" s="113"/>
      <c r="BC672" s="113"/>
      <c r="BD672" s="113"/>
      <c r="BE672" s="113"/>
      <c r="BF672" s="113"/>
      <c r="BG672" s="113"/>
      <c r="BH672" s="113"/>
      <c r="BI672" s="113"/>
      <c r="BJ672" s="113"/>
      <c r="BK672" s="113"/>
      <c r="BL672" s="109">
        <f t="shared" si="589"/>
        <v>0</v>
      </c>
      <c r="BW672" s="109">
        <f t="shared" si="590"/>
        <v>0</v>
      </c>
      <c r="BZ672" s="109">
        <f t="shared" si="591"/>
        <v>0</v>
      </c>
      <c r="CA672" s="3"/>
      <c r="CB672" s="3"/>
      <c r="CC672" s="3"/>
      <c r="CD672" s="3"/>
      <c r="CE672" s="109">
        <f t="shared" si="592"/>
        <v>0</v>
      </c>
      <c r="CJ672" s="109">
        <f t="shared" si="593"/>
        <v>0</v>
      </c>
      <c r="CQ672" s="109">
        <f t="shared" si="594"/>
        <v>0</v>
      </c>
      <c r="CV672" s="109">
        <f t="shared" si="595"/>
        <v>0</v>
      </c>
      <c r="DA672" s="109">
        <f t="shared" si="596"/>
        <v>0</v>
      </c>
      <c r="DF672" s="109">
        <f t="shared" si="597"/>
        <v>0</v>
      </c>
      <c r="DK672" s="109">
        <f t="shared" si="598"/>
        <v>0</v>
      </c>
      <c r="DP672" s="109">
        <f t="shared" si="599"/>
        <v>0</v>
      </c>
      <c r="DU672" s="109">
        <f t="shared" si="600"/>
        <v>0</v>
      </c>
      <c r="DZ672" s="109">
        <f t="shared" si="601"/>
        <v>0</v>
      </c>
      <c r="EE672" s="109">
        <f t="shared" si="602"/>
        <v>0</v>
      </c>
      <c r="EF672" s="3"/>
      <c r="EG672" s="3"/>
      <c r="EH672" s="3"/>
      <c r="EI672" s="3"/>
      <c r="EJ672" s="109">
        <f t="shared" si="603"/>
        <v>0</v>
      </c>
      <c r="EK672" s="3">
        <f t="shared" si="604"/>
        <v>1711</v>
      </c>
      <c r="EL672" t="str">
        <f>+VLOOKUP(A672,'[1]Listado jugadores VALORES'!$A:$D,4,FALSE)</f>
        <v>Volante</v>
      </c>
      <c r="EM672">
        <f>+VLOOKUP(EK672,Clubes!$A:$O,15,FALSE)</f>
        <v>1</v>
      </c>
      <c r="EN672">
        <f>+VLOOKUP(EK672,Clubes!$A:$M,13,FALSE)</f>
        <v>3</v>
      </c>
      <c r="EO672">
        <f t="shared" si="605"/>
        <v>1</v>
      </c>
      <c r="EP672">
        <f t="shared" si="606"/>
        <v>0</v>
      </c>
      <c r="EQ672">
        <f t="shared" si="607"/>
        <v>0</v>
      </c>
      <c r="ER672">
        <f t="shared" si="608"/>
        <v>0</v>
      </c>
      <c r="ES672">
        <f t="shared" si="609"/>
        <v>0</v>
      </c>
      <c r="ET672">
        <f t="shared" si="610"/>
        <v>0</v>
      </c>
      <c r="EU672">
        <f t="shared" si="611"/>
        <v>0</v>
      </c>
      <c r="EV672">
        <f t="shared" si="612"/>
        <v>0</v>
      </c>
      <c r="EW672">
        <f t="shared" si="613"/>
        <v>0</v>
      </c>
      <c r="EX672">
        <f t="shared" si="614"/>
        <v>0</v>
      </c>
      <c r="EY672">
        <f t="shared" si="615"/>
        <v>0</v>
      </c>
      <c r="EZ672">
        <f t="shared" si="616"/>
        <v>0</v>
      </c>
      <c r="FA672">
        <f t="shared" si="617"/>
        <v>0</v>
      </c>
      <c r="FB672">
        <f t="shared" si="618"/>
        <v>0</v>
      </c>
      <c r="FC672">
        <f t="shared" si="619"/>
        <v>1</v>
      </c>
    </row>
    <row r="673" spans="1:159">
      <c r="A673" s="139">
        <v>1900</v>
      </c>
      <c r="B673" s="144" t="s">
        <v>778</v>
      </c>
      <c r="C673" s="144">
        <v>17</v>
      </c>
      <c r="D673">
        <v>2</v>
      </c>
      <c r="E673" s="5">
        <v>11</v>
      </c>
      <c r="F673" s="5">
        <v>65</v>
      </c>
      <c r="G673" s="5">
        <v>3</v>
      </c>
      <c r="K673" s="109">
        <f t="shared" si="583"/>
        <v>0</v>
      </c>
      <c r="M673" s="109">
        <f t="shared" si="584"/>
        <v>0</v>
      </c>
      <c r="X673" s="109">
        <f t="shared" si="585"/>
        <v>0</v>
      </c>
      <c r="AI673" s="109">
        <f t="shared" si="586"/>
        <v>0</v>
      </c>
      <c r="AT673" s="109">
        <f t="shared" si="587"/>
        <v>0</v>
      </c>
      <c r="BA673" s="109">
        <f t="shared" si="588"/>
        <v>0</v>
      </c>
      <c r="BB673" s="113"/>
      <c r="BC673" s="113"/>
      <c r="BD673" s="113"/>
      <c r="BE673" s="113"/>
      <c r="BF673" s="113"/>
      <c r="BG673" s="113"/>
      <c r="BH673" s="113"/>
      <c r="BI673" s="113"/>
      <c r="BJ673" s="113"/>
      <c r="BK673" s="113"/>
      <c r="BL673" s="109">
        <f t="shared" si="589"/>
        <v>0</v>
      </c>
      <c r="BW673" s="109">
        <f t="shared" si="590"/>
        <v>0</v>
      </c>
      <c r="BZ673" s="109">
        <f t="shared" si="591"/>
        <v>0</v>
      </c>
      <c r="CA673" s="3"/>
      <c r="CB673" s="3"/>
      <c r="CC673" s="3"/>
      <c r="CD673" s="3"/>
      <c r="CE673" s="109">
        <f t="shared" si="592"/>
        <v>0</v>
      </c>
      <c r="CJ673" s="109">
        <f t="shared" si="593"/>
        <v>0</v>
      </c>
      <c r="CQ673" s="109">
        <f t="shared" si="594"/>
        <v>0</v>
      </c>
      <c r="CV673" s="109">
        <f t="shared" si="595"/>
        <v>0</v>
      </c>
      <c r="DA673" s="109">
        <f t="shared" si="596"/>
        <v>0</v>
      </c>
      <c r="DF673" s="109">
        <f t="shared" si="597"/>
        <v>0</v>
      </c>
      <c r="DK673" s="109">
        <f t="shared" si="598"/>
        <v>0</v>
      </c>
      <c r="DP673" s="109">
        <f t="shared" si="599"/>
        <v>0</v>
      </c>
      <c r="DU673" s="109">
        <f t="shared" si="600"/>
        <v>0</v>
      </c>
      <c r="DZ673" s="109">
        <f t="shared" si="601"/>
        <v>0</v>
      </c>
      <c r="EE673" s="109">
        <f t="shared" si="602"/>
        <v>0</v>
      </c>
      <c r="EF673" s="3"/>
      <c r="EG673" s="3"/>
      <c r="EH673" s="3"/>
      <c r="EI673" s="3"/>
      <c r="EJ673" s="109">
        <f t="shared" si="603"/>
        <v>0</v>
      </c>
      <c r="EK673" s="3">
        <f t="shared" si="604"/>
        <v>1711</v>
      </c>
      <c r="EL673" t="str">
        <f>+VLOOKUP(A673,'[1]Listado jugadores VALORES'!$A:$D,4,FALSE)</f>
        <v>Portero</v>
      </c>
      <c r="EM673">
        <f>+VLOOKUP(EK673,Clubes!$A:$O,15,FALSE)</f>
        <v>1</v>
      </c>
      <c r="EN673">
        <f>+VLOOKUP(EK673,Clubes!$A:$M,13,FALSE)</f>
        <v>3</v>
      </c>
      <c r="EO673">
        <f t="shared" si="605"/>
        <v>0</v>
      </c>
      <c r="EP673">
        <f t="shared" si="606"/>
        <v>0</v>
      </c>
      <c r="EQ673">
        <f t="shared" si="607"/>
        <v>0</v>
      </c>
      <c r="ER673">
        <f t="shared" si="608"/>
        <v>0</v>
      </c>
      <c r="ES673">
        <f t="shared" si="609"/>
        <v>0</v>
      </c>
      <c r="ET673">
        <f t="shared" si="610"/>
        <v>0</v>
      </c>
      <c r="EU673">
        <f t="shared" si="611"/>
        <v>0</v>
      </c>
      <c r="EV673">
        <f t="shared" si="612"/>
        <v>0</v>
      </c>
      <c r="EW673">
        <f t="shared" si="613"/>
        <v>0</v>
      </c>
      <c r="EX673">
        <f t="shared" si="614"/>
        <v>0</v>
      </c>
      <c r="EY673">
        <f t="shared" si="615"/>
        <v>0</v>
      </c>
      <c r="EZ673">
        <f t="shared" si="616"/>
        <v>0</v>
      </c>
      <c r="FA673">
        <f t="shared" si="617"/>
        <v>0</v>
      </c>
      <c r="FB673">
        <f t="shared" si="618"/>
        <v>0</v>
      </c>
      <c r="FC673">
        <f t="shared" si="619"/>
        <v>0</v>
      </c>
    </row>
    <row r="674" spans="1:159">
      <c r="A674" s="139">
        <v>1939</v>
      </c>
      <c r="B674" s="140" t="s">
        <v>779</v>
      </c>
      <c r="C674" s="144">
        <v>17</v>
      </c>
      <c r="D674">
        <v>2</v>
      </c>
      <c r="E674" s="5">
        <v>11</v>
      </c>
      <c r="F674" s="5">
        <v>65</v>
      </c>
      <c r="G674" s="5">
        <v>3</v>
      </c>
      <c r="K674" s="109">
        <f t="shared" si="583"/>
        <v>0</v>
      </c>
      <c r="M674" s="109">
        <f t="shared" si="584"/>
        <v>0</v>
      </c>
      <c r="X674" s="109">
        <f t="shared" si="585"/>
        <v>0</v>
      </c>
      <c r="AI674" s="109">
        <f t="shared" si="586"/>
        <v>0</v>
      </c>
      <c r="AT674" s="109">
        <f t="shared" si="587"/>
        <v>0</v>
      </c>
      <c r="BA674" s="109">
        <f t="shared" si="588"/>
        <v>0</v>
      </c>
      <c r="BB674" s="113"/>
      <c r="BC674" s="113"/>
      <c r="BD674" s="113"/>
      <c r="BE674" s="113"/>
      <c r="BF674" s="113"/>
      <c r="BG674" s="113"/>
      <c r="BH674" s="113"/>
      <c r="BI674" s="113"/>
      <c r="BJ674" s="113"/>
      <c r="BK674" s="113"/>
      <c r="BL674" s="109">
        <f t="shared" si="589"/>
        <v>0</v>
      </c>
      <c r="BW674" s="109">
        <f t="shared" si="590"/>
        <v>0</v>
      </c>
      <c r="BZ674" s="109">
        <f t="shared" si="591"/>
        <v>0</v>
      </c>
      <c r="CA674" s="3"/>
      <c r="CB674" s="3"/>
      <c r="CC674" s="3"/>
      <c r="CD674" s="3"/>
      <c r="CE674" s="109">
        <f t="shared" si="592"/>
        <v>0</v>
      </c>
      <c r="CJ674" s="109">
        <f t="shared" si="593"/>
        <v>0</v>
      </c>
      <c r="CQ674" s="109">
        <f t="shared" si="594"/>
        <v>0</v>
      </c>
      <c r="CV674" s="109">
        <f t="shared" si="595"/>
        <v>0</v>
      </c>
      <c r="DA674" s="109">
        <f t="shared" si="596"/>
        <v>0</v>
      </c>
      <c r="DF674" s="109">
        <f t="shared" si="597"/>
        <v>0</v>
      </c>
      <c r="DK674" s="109">
        <f t="shared" si="598"/>
        <v>0</v>
      </c>
      <c r="DP674" s="109">
        <f t="shared" si="599"/>
        <v>0</v>
      </c>
      <c r="DU674" s="109">
        <f t="shared" si="600"/>
        <v>0</v>
      </c>
      <c r="DZ674" s="109">
        <f t="shared" si="601"/>
        <v>0</v>
      </c>
      <c r="EE674" s="109">
        <f t="shared" si="602"/>
        <v>0</v>
      </c>
      <c r="EF674" s="3"/>
      <c r="EG674" s="3"/>
      <c r="EH674" s="3"/>
      <c r="EI674" s="3"/>
      <c r="EJ674" s="109">
        <f t="shared" si="603"/>
        <v>0</v>
      </c>
      <c r="EK674" s="3">
        <f t="shared" si="604"/>
        <v>1711</v>
      </c>
      <c r="EL674" t="str">
        <f>+VLOOKUP(A674,'[1]Listado jugadores VALORES'!$A:$D,4,FALSE)</f>
        <v>Volante</v>
      </c>
      <c r="EM674">
        <f>+VLOOKUP(EK674,Clubes!$A:$O,15,FALSE)</f>
        <v>1</v>
      </c>
      <c r="EN674">
        <f>+VLOOKUP(EK674,Clubes!$A:$M,13,FALSE)</f>
        <v>3</v>
      </c>
      <c r="EO674">
        <f t="shared" si="605"/>
        <v>0</v>
      </c>
      <c r="EP674">
        <f t="shared" si="606"/>
        <v>0</v>
      </c>
      <c r="EQ674">
        <f t="shared" si="607"/>
        <v>0</v>
      </c>
      <c r="ER674">
        <f t="shared" si="608"/>
        <v>0</v>
      </c>
      <c r="ES674">
        <f t="shared" si="609"/>
        <v>0</v>
      </c>
      <c r="ET674">
        <f t="shared" si="610"/>
        <v>0</v>
      </c>
      <c r="EU674">
        <f t="shared" si="611"/>
        <v>0</v>
      </c>
      <c r="EV674">
        <f t="shared" si="612"/>
        <v>0</v>
      </c>
      <c r="EW674">
        <f t="shared" si="613"/>
        <v>0</v>
      </c>
      <c r="EX674">
        <f t="shared" si="614"/>
        <v>0</v>
      </c>
      <c r="EY674">
        <f t="shared" si="615"/>
        <v>0</v>
      </c>
      <c r="EZ674">
        <f t="shared" si="616"/>
        <v>0</v>
      </c>
      <c r="FA674">
        <f t="shared" si="617"/>
        <v>0</v>
      </c>
      <c r="FB674">
        <f t="shared" si="618"/>
        <v>0</v>
      </c>
      <c r="FC674">
        <f t="shared" si="619"/>
        <v>0</v>
      </c>
    </row>
    <row r="675" spans="1:159">
      <c r="A675" s="139">
        <v>361</v>
      </c>
      <c r="B675" s="144" t="s">
        <v>780</v>
      </c>
      <c r="C675" s="144">
        <v>17</v>
      </c>
      <c r="D675">
        <v>2</v>
      </c>
      <c r="E675" s="5">
        <v>11</v>
      </c>
      <c r="F675" s="5">
        <v>65</v>
      </c>
      <c r="G675" s="5">
        <v>2</v>
      </c>
      <c r="H675" s="5">
        <f>90-83</f>
        <v>7</v>
      </c>
      <c r="K675" s="109">
        <f t="shared" si="583"/>
        <v>0</v>
      </c>
      <c r="M675" s="109">
        <f t="shared" si="584"/>
        <v>0</v>
      </c>
      <c r="X675" s="109">
        <f t="shared" si="585"/>
        <v>0</v>
      </c>
      <c r="AI675" s="109">
        <f t="shared" si="586"/>
        <v>0</v>
      </c>
      <c r="AT675" s="109">
        <f t="shared" si="587"/>
        <v>0</v>
      </c>
      <c r="BA675" s="109">
        <f t="shared" si="588"/>
        <v>0</v>
      </c>
      <c r="BB675" s="113"/>
      <c r="BC675" s="113"/>
      <c r="BD675" s="113"/>
      <c r="BE675" s="113"/>
      <c r="BF675" s="113"/>
      <c r="BG675" s="113"/>
      <c r="BH675" s="113"/>
      <c r="BI675" s="113"/>
      <c r="BJ675" s="113"/>
      <c r="BK675" s="113"/>
      <c r="BL675" s="109">
        <f t="shared" si="589"/>
        <v>0</v>
      </c>
      <c r="BW675" s="109">
        <f t="shared" si="590"/>
        <v>0</v>
      </c>
      <c r="BZ675" s="109">
        <f t="shared" si="591"/>
        <v>0</v>
      </c>
      <c r="CA675" s="3"/>
      <c r="CB675" s="3"/>
      <c r="CC675" s="3"/>
      <c r="CD675" s="3"/>
      <c r="CE675" s="109">
        <f t="shared" si="592"/>
        <v>0</v>
      </c>
      <c r="CJ675" s="109">
        <f t="shared" si="593"/>
        <v>0</v>
      </c>
      <c r="CQ675" s="109">
        <f t="shared" si="594"/>
        <v>0</v>
      </c>
      <c r="CV675" s="109">
        <f t="shared" si="595"/>
        <v>0</v>
      </c>
      <c r="DA675" s="109">
        <f t="shared" si="596"/>
        <v>0</v>
      </c>
      <c r="DF675" s="109">
        <f t="shared" si="597"/>
        <v>0</v>
      </c>
      <c r="DK675" s="109">
        <f t="shared" si="598"/>
        <v>0</v>
      </c>
      <c r="DP675" s="109">
        <f t="shared" si="599"/>
        <v>0</v>
      </c>
      <c r="DU675" s="109">
        <f t="shared" si="600"/>
        <v>0</v>
      </c>
      <c r="DZ675" s="109">
        <f t="shared" si="601"/>
        <v>0</v>
      </c>
      <c r="EE675" s="109">
        <f t="shared" si="602"/>
        <v>0</v>
      </c>
      <c r="EF675" s="3"/>
      <c r="EG675" s="3"/>
      <c r="EH675" s="3"/>
      <c r="EI675" s="3"/>
      <c r="EJ675" s="109">
        <f t="shared" si="603"/>
        <v>0</v>
      </c>
      <c r="EK675" s="3">
        <f t="shared" si="604"/>
        <v>1711</v>
      </c>
      <c r="EL675" t="str">
        <f>+VLOOKUP(A675,'[1]Listado jugadores VALORES'!$A:$D,4,FALSE)</f>
        <v>Delantero</v>
      </c>
      <c r="EM675">
        <f>+VLOOKUP(EK675,Clubes!$A:$O,15,FALSE)</f>
        <v>1</v>
      </c>
      <c r="EN675">
        <f>+VLOOKUP(EK675,Clubes!$A:$M,13,FALSE)</f>
        <v>3</v>
      </c>
      <c r="EO675">
        <f t="shared" si="605"/>
        <v>1</v>
      </c>
      <c r="EP675">
        <f t="shared" si="606"/>
        <v>1</v>
      </c>
      <c r="EQ675">
        <f t="shared" si="607"/>
        <v>0</v>
      </c>
      <c r="ER675">
        <f t="shared" si="608"/>
        <v>0</v>
      </c>
      <c r="ES675">
        <f t="shared" si="609"/>
        <v>0</v>
      </c>
      <c r="ET675">
        <f t="shared" si="610"/>
        <v>0</v>
      </c>
      <c r="EU675">
        <f t="shared" si="611"/>
        <v>0</v>
      </c>
      <c r="EV675">
        <f t="shared" si="612"/>
        <v>0</v>
      </c>
      <c r="EW675">
        <f t="shared" si="613"/>
        <v>0</v>
      </c>
      <c r="EX675">
        <f t="shared" si="614"/>
        <v>0</v>
      </c>
      <c r="EY675">
        <f t="shared" si="615"/>
        <v>0</v>
      </c>
      <c r="EZ675">
        <f t="shared" si="616"/>
        <v>0</v>
      </c>
      <c r="FA675">
        <f t="shared" si="617"/>
        <v>0</v>
      </c>
      <c r="FB675">
        <f t="shared" si="618"/>
        <v>0</v>
      </c>
      <c r="FC675">
        <f t="shared" si="619"/>
        <v>2</v>
      </c>
    </row>
    <row r="676" spans="1:159">
      <c r="A676" s="139">
        <v>407</v>
      </c>
      <c r="B676" s="144" t="s">
        <v>781</v>
      </c>
      <c r="C676" s="144">
        <v>17</v>
      </c>
      <c r="D676">
        <v>2</v>
      </c>
      <c r="E676" s="5">
        <v>11</v>
      </c>
      <c r="F676" s="5">
        <v>65</v>
      </c>
      <c r="G676" s="5">
        <v>3</v>
      </c>
      <c r="K676" s="109">
        <f t="shared" si="583"/>
        <v>0</v>
      </c>
      <c r="M676" s="109">
        <f t="shared" si="584"/>
        <v>0</v>
      </c>
      <c r="X676" s="109">
        <f t="shared" si="585"/>
        <v>0</v>
      </c>
      <c r="AI676" s="109">
        <f t="shared" si="586"/>
        <v>0</v>
      </c>
      <c r="AT676" s="109">
        <f t="shared" si="587"/>
        <v>0</v>
      </c>
      <c r="BA676" s="109">
        <f t="shared" si="588"/>
        <v>0</v>
      </c>
      <c r="BB676" s="113"/>
      <c r="BC676" s="113"/>
      <c r="BD676" s="113"/>
      <c r="BE676" s="113"/>
      <c r="BF676" s="113"/>
      <c r="BG676" s="113"/>
      <c r="BH676" s="113"/>
      <c r="BI676" s="113"/>
      <c r="BJ676" s="113"/>
      <c r="BK676" s="113"/>
      <c r="BL676" s="109">
        <f t="shared" si="589"/>
        <v>0</v>
      </c>
      <c r="BW676" s="109">
        <f t="shared" si="590"/>
        <v>0</v>
      </c>
      <c r="BZ676" s="109">
        <f t="shared" si="591"/>
        <v>0</v>
      </c>
      <c r="CA676" s="3"/>
      <c r="CB676" s="3"/>
      <c r="CC676" s="3"/>
      <c r="CD676" s="3"/>
      <c r="CE676" s="109">
        <f t="shared" si="592"/>
        <v>0</v>
      </c>
      <c r="CJ676" s="109">
        <f t="shared" si="593"/>
        <v>0</v>
      </c>
      <c r="CQ676" s="109">
        <f t="shared" si="594"/>
        <v>0</v>
      </c>
      <c r="CV676" s="109">
        <f t="shared" si="595"/>
        <v>0</v>
      </c>
      <c r="DA676" s="109">
        <f t="shared" si="596"/>
        <v>0</v>
      </c>
      <c r="DF676" s="109">
        <f t="shared" si="597"/>
        <v>0</v>
      </c>
      <c r="DK676" s="109">
        <f t="shared" si="598"/>
        <v>0</v>
      </c>
      <c r="DP676" s="109">
        <f t="shared" si="599"/>
        <v>0</v>
      </c>
      <c r="DU676" s="109">
        <f t="shared" si="600"/>
        <v>0</v>
      </c>
      <c r="DZ676" s="109">
        <f t="shared" si="601"/>
        <v>0</v>
      </c>
      <c r="EE676" s="109">
        <f t="shared" si="602"/>
        <v>0</v>
      </c>
      <c r="EF676" s="3"/>
      <c r="EG676" s="3"/>
      <c r="EH676" s="3"/>
      <c r="EI676" s="3"/>
      <c r="EJ676" s="109">
        <f t="shared" si="603"/>
        <v>0</v>
      </c>
      <c r="EK676" s="3">
        <f t="shared" si="604"/>
        <v>1711</v>
      </c>
      <c r="EL676" t="str">
        <f>+VLOOKUP(A676,'[1]Listado jugadores VALORES'!$A:$D,4,FALSE)</f>
        <v>Defensa</v>
      </c>
      <c r="EM676">
        <f>+VLOOKUP(EK676,Clubes!$A:$O,15,FALSE)</f>
        <v>1</v>
      </c>
      <c r="EN676">
        <f>+VLOOKUP(EK676,Clubes!$A:$M,13,FALSE)</f>
        <v>3</v>
      </c>
      <c r="EO676">
        <f t="shared" si="605"/>
        <v>0</v>
      </c>
      <c r="EP676">
        <f t="shared" si="606"/>
        <v>0</v>
      </c>
      <c r="EQ676">
        <f t="shared" si="607"/>
        <v>0</v>
      </c>
      <c r="ER676">
        <f t="shared" si="608"/>
        <v>0</v>
      </c>
      <c r="ES676">
        <f t="shared" si="609"/>
        <v>0</v>
      </c>
      <c r="ET676">
        <f t="shared" si="610"/>
        <v>0</v>
      </c>
      <c r="EU676">
        <f t="shared" si="611"/>
        <v>0</v>
      </c>
      <c r="EV676">
        <f t="shared" si="612"/>
        <v>0</v>
      </c>
      <c r="EW676">
        <f t="shared" si="613"/>
        <v>0</v>
      </c>
      <c r="EX676">
        <f t="shared" si="614"/>
        <v>0</v>
      </c>
      <c r="EY676">
        <f t="shared" si="615"/>
        <v>0</v>
      </c>
      <c r="EZ676">
        <f t="shared" si="616"/>
        <v>0</v>
      </c>
      <c r="FA676">
        <f t="shared" si="617"/>
        <v>0</v>
      </c>
      <c r="FB676">
        <f t="shared" si="618"/>
        <v>0</v>
      </c>
      <c r="FC676">
        <f t="shared" si="619"/>
        <v>0</v>
      </c>
    </row>
    <row r="677" spans="1:159">
      <c r="A677" s="139">
        <v>394</v>
      </c>
      <c r="B677" s="140" t="s">
        <v>782</v>
      </c>
      <c r="C677" s="144">
        <v>17</v>
      </c>
      <c r="D677">
        <v>2</v>
      </c>
      <c r="E677" s="5">
        <v>11</v>
      </c>
      <c r="F677" s="5">
        <v>65</v>
      </c>
      <c r="G677" s="5">
        <v>2</v>
      </c>
      <c r="H677" s="5">
        <f>90-66</f>
        <v>24</v>
      </c>
      <c r="I677" s="4">
        <f>45+33</f>
        <v>78</v>
      </c>
      <c r="K677" s="109">
        <f t="shared" si="583"/>
        <v>1</v>
      </c>
      <c r="M677" s="109">
        <f t="shared" si="584"/>
        <v>0</v>
      </c>
      <c r="X677" s="109">
        <f t="shared" si="585"/>
        <v>0</v>
      </c>
      <c r="AI677" s="109">
        <f t="shared" si="586"/>
        <v>0</v>
      </c>
      <c r="AT677" s="109">
        <f t="shared" si="587"/>
        <v>0</v>
      </c>
      <c r="BA677" s="109">
        <f t="shared" si="588"/>
        <v>0</v>
      </c>
      <c r="BB677" s="113"/>
      <c r="BC677" s="113"/>
      <c r="BD677" s="113"/>
      <c r="BE677" s="113"/>
      <c r="BF677" s="113"/>
      <c r="BG677" s="113"/>
      <c r="BH677" s="113"/>
      <c r="BI677" s="113"/>
      <c r="BJ677" s="113"/>
      <c r="BK677" s="113"/>
      <c r="BL677" s="109">
        <f t="shared" si="589"/>
        <v>0</v>
      </c>
      <c r="BW677" s="109">
        <f t="shared" si="590"/>
        <v>0</v>
      </c>
      <c r="BZ677" s="109">
        <f t="shared" si="591"/>
        <v>0</v>
      </c>
      <c r="CA677" s="3"/>
      <c r="CB677" s="3"/>
      <c r="CC677" s="3"/>
      <c r="CD677" s="3"/>
      <c r="CE677" s="109">
        <f t="shared" si="592"/>
        <v>0</v>
      </c>
      <c r="CJ677" s="109">
        <f t="shared" si="593"/>
        <v>0</v>
      </c>
      <c r="CQ677" s="109">
        <f t="shared" si="594"/>
        <v>0</v>
      </c>
      <c r="CV677" s="109">
        <f t="shared" si="595"/>
        <v>0</v>
      </c>
      <c r="DA677" s="109">
        <f t="shared" si="596"/>
        <v>0</v>
      </c>
      <c r="DF677" s="109">
        <f t="shared" si="597"/>
        <v>0</v>
      </c>
      <c r="DK677" s="109">
        <f t="shared" si="598"/>
        <v>0</v>
      </c>
      <c r="DP677" s="109">
        <f t="shared" si="599"/>
        <v>0</v>
      </c>
      <c r="DU677" s="109">
        <f t="shared" si="600"/>
        <v>0</v>
      </c>
      <c r="DZ677" s="109">
        <f t="shared" si="601"/>
        <v>0</v>
      </c>
      <c r="EE677" s="109">
        <f t="shared" si="602"/>
        <v>0</v>
      </c>
      <c r="EF677" s="3"/>
      <c r="EG677" s="3"/>
      <c r="EH677" s="3"/>
      <c r="EI677" s="3"/>
      <c r="EJ677" s="109">
        <f t="shared" si="603"/>
        <v>0</v>
      </c>
      <c r="EK677" s="3">
        <f t="shared" si="604"/>
        <v>1711</v>
      </c>
      <c r="EL677" t="str">
        <f>+VLOOKUP(A677,'[1]Listado jugadores VALORES'!$A:$D,4,FALSE)</f>
        <v>Volante</v>
      </c>
      <c r="EM677">
        <f>+VLOOKUP(EK677,Clubes!$A:$O,15,FALSE)</f>
        <v>1</v>
      </c>
      <c r="EN677">
        <f>+VLOOKUP(EK677,Clubes!$A:$M,13,FALSE)</f>
        <v>3</v>
      </c>
      <c r="EO677">
        <f t="shared" si="605"/>
        <v>1</v>
      </c>
      <c r="EP677">
        <f t="shared" si="606"/>
        <v>1</v>
      </c>
      <c r="EQ677">
        <f t="shared" si="607"/>
        <v>-1</v>
      </c>
      <c r="ER677">
        <f t="shared" si="608"/>
        <v>0</v>
      </c>
      <c r="ES677">
        <f t="shared" si="609"/>
        <v>0</v>
      </c>
      <c r="ET677">
        <f t="shared" si="610"/>
        <v>0</v>
      </c>
      <c r="EU677">
        <f t="shared" si="611"/>
        <v>0</v>
      </c>
      <c r="EV677">
        <f t="shared" si="612"/>
        <v>0</v>
      </c>
      <c r="EW677">
        <f t="shared" si="613"/>
        <v>0</v>
      </c>
      <c r="EX677">
        <f t="shared" si="614"/>
        <v>0</v>
      </c>
      <c r="EY677">
        <f t="shared" si="615"/>
        <v>0</v>
      </c>
      <c r="EZ677">
        <f t="shared" si="616"/>
        <v>0</v>
      </c>
      <c r="FA677">
        <f t="shared" si="617"/>
        <v>0</v>
      </c>
      <c r="FB677">
        <f t="shared" si="618"/>
        <v>0</v>
      </c>
      <c r="FC677">
        <f t="shared" si="619"/>
        <v>1</v>
      </c>
    </row>
    <row r="678" spans="1:159">
      <c r="A678" s="139">
        <v>974</v>
      </c>
      <c r="B678" s="144" t="s">
        <v>783</v>
      </c>
      <c r="C678" s="144">
        <v>17</v>
      </c>
      <c r="D678">
        <v>2</v>
      </c>
      <c r="E678" s="5">
        <v>11</v>
      </c>
      <c r="F678" s="5">
        <v>65</v>
      </c>
      <c r="G678" s="5">
        <v>2</v>
      </c>
      <c r="K678" s="109">
        <f t="shared" si="583"/>
        <v>0</v>
      </c>
      <c r="M678" s="109">
        <f t="shared" si="584"/>
        <v>0</v>
      </c>
      <c r="X678" s="109">
        <f t="shared" si="585"/>
        <v>0</v>
      </c>
      <c r="AI678" s="109">
        <f t="shared" si="586"/>
        <v>0</v>
      </c>
      <c r="AT678" s="109">
        <f t="shared" si="587"/>
        <v>0</v>
      </c>
      <c r="BA678" s="109">
        <f t="shared" si="588"/>
        <v>0</v>
      </c>
      <c r="BB678" s="113"/>
      <c r="BC678" s="113"/>
      <c r="BD678" s="113"/>
      <c r="BE678" s="113"/>
      <c r="BF678" s="113"/>
      <c r="BG678" s="113"/>
      <c r="BH678" s="113"/>
      <c r="BI678" s="113"/>
      <c r="BJ678" s="113"/>
      <c r="BK678" s="113"/>
      <c r="BL678" s="109">
        <f t="shared" si="589"/>
        <v>0</v>
      </c>
      <c r="BW678" s="109">
        <f t="shared" si="590"/>
        <v>0</v>
      </c>
      <c r="BZ678" s="109">
        <f t="shared" si="591"/>
        <v>0</v>
      </c>
      <c r="CA678" s="3"/>
      <c r="CB678" s="3"/>
      <c r="CC678" s="3"/>
      <c r="CD678" s="3"/>
      <c r="CE678" s="109">
        <f t="shared" si="592"/>
        <v>0</v>
      </c>
      <c r="CJ678" s="109">
        <f t="shared" si="593"/>
        <v>0</v>
      </c>
      <c r="CQ678" s="109">
        <f t="shared" si="594"/>
        <v>0</v>
      </c>
      <c r="CV678" s="109">
        <f t="shared" si="595"/>
        <v>0</v>
      </c>
      <c r="DA678" s="109">
        <f t="shared" si="596"/>
        <v>0</v>
      </c>
      <c r="DF678" s="109">
        <f t="shared" si="597"/>
        <v>0</v>
      </c>
      <c r="DK678" s="109">
        <f t="shared" si="598"/>
        <v>0</v>
      </c>
      <c r="DP678" s="109">
        <f t="shared" si="599"/>
        <v>0</v>
      </c>
      <c r="DU678" s="109">
        <f t="shared" si="600"/>
        <v>0</v>
      </c>
      <c r="DZ678" s="109">
        <f t="shared" si="601"/>
        <v>0</v>
      </c>
      <c r="EE678" s="109">
        <f t="shared" si="602"/>
        <v>0</v>
      </c>
      <c r="EF678" s="3"/>
      <c r="EG678" s="3"/>
      <c r="EH678" s="3"/>
      <c r="EI678" s="3"/>
      <c r="EJ678" s="109">
        <f t="shared" si="603"/>
        <v>0</v>
      </c>
      <c r="EK678" s="3">
        <f t="shared" si="604"/>
        <v>1711</v>
      </c>
      <c r="EL678" t="str">
        <f>+VLOOKUP(A678,'[1]Listado jugadores VALORES'!$A:$D,4,FALSE)</f>
        <v>Volante</v>
      </c>
      <c r="EM678">
        <f>+VLOOKUP(EK678,Clubes!$A:$O,15,FALSE)</f>
        <v>1</v>
      </c>
      <c r="EN678">
        <f>+VLOOKUP(EK678,Clubes!$A:$M,13,FALSE)</f>
        <v>3</v>
      </c>
      <c r="EO678">
        <f t="shared" si="605"/>
        <v>1</v>
      </c>
      <c r="EP678">
        <f t="shared" si="606"/>
        <v>0</v>
      </c>
      <c r="EQ678">
        <f t="shared" si="607"/>
        <v>0</v>
      </c>
      <c r="ER678">
        <f t="shared" si="608"/>
        <v>0</v>
      </c>
      <c r="ES678">
        <f t="shared" si="609"/>
        <v>0</v>
      </c>
      <c r="ET678">
        <f t="shared" si="610"/>
        <v>0</v>
      </c>
      <c r="EU678">
        <f t="shared" si="611"/>
        <v>0</v>
      </c>
      <c r="EV678">
        <f t="shared" si="612"/>
        <v>0</v>
      </c>
      <c r="EW678">
        <f t="shared" si="613"/>
        <v>0</v>
      </c>
      <c r="EX678">
        <f t="shared" si="614"/>
        <v>0</v>
      </c>
      <c r="EY678">
        <f t="shared" si="615"/>
        <v>0</v>
      </c>
      <c r="EZ678">
        <f t="shared" si="616"/>
        <v>0</v>
      </c>
      <c r="FA678">
        <f t="shared" si="617"/>
        <v>0</v>
      </c>
      <c r="FB678">
        <f t="shared" si="618"/>
        <v>0</v>
      </c>
      <c r="FC678">
        <f t="shared" si="619"/>
        <v>1</v>
      </c>
    </row>
    <row r="679" spans="1:159">
      <c r="A679" s="139">
        <v>412</v>
      </c>
      <c r="B679" s="144" t="s">
        <v>784</v>
      </c>
      <c r="C679" s="144">
        <v>17</v>
      </c>
      <c r="D679">
        <v>2</v>
      </c>
      <c r="E679" s="5">
        <v>11</v>
      </c>
      <c r="F679" s="5">
        <v>65</v>
      </c>
      <c r="G679" s="5">
        <v>3</v>
      </c>
      <c r="K679" s="109">
        <f t="shared" si="583"/>
        <v>0</v>
      </c>
      <c r="M679" s="109">
        <f t="shared" si="584"/>
        <v>0</v>
      </c>
      <c r="X679" s="109">
        <f t="shared" si="585"/>
        <v>0</v>
      </c>
      <c r="AI679" s="109">
        <f t="shared" si="586"/>
        <v>0</v>
      </c>
      <c r="AT679" s="109">
        <f t="shared" si="587"/>
        <v>0</v>
      </c>
      <c r="BA679" s="109">
        <f t="shared" si="588"/>
        <v>0</v>
      </c>
      <c r="BB679" s="113"/>
      <c r="BC679" s="113"/>
      <c r="BD679" s="113"/>
      <c r="BE679" s="113"/>
      <c r="BF679" s="113"/>
      <c r="BG679" s="113"/>
      <c r="BH679" s="113"/>
      <c r="BI679" s="113"/>
      <c r="BJ679" s="113"/>
      <c r="BK679" s="113"/>
      <c r="BL679" s="109">
        <f t="shared" si="589"/>
        <v>0</v>
      </c>
      <c r="BW679" s="109">
        <f t="shared" si="590"/>
        <v>0</v>
      </c>
      <c r="BZ679" s="109">
        <f t="shared" si="591"/>
        <v>0</v>
      </c>
      <c r="CA679" s="3"/>
      <c r="CB679" s="3"/>
      <c r="CC679" s="3"/>
      <c r="CD679" s="3"/>
      <c r="CE679" s="109">
        <f t="shared" si="592"/>
        <v>0</v>
      </c>
      <c r="CJ679" s="109">
        <f t="shared" si="593"/>
        <v>0</v>
      </c>
      <c r="CQ679" s="109">
        <f t="shared" si="594"/>
        <v>0</v>
      </c>
      <c r="CV679" s="109">
        <f t="shared" si="595"/>
        <v>0</v>
      </c>
      <c r="DA679" s="109">
        <f t="shared" si="596"/>
        <v>0</v>
      </c>
      <c r="DF679" s="109">
        <f t="shared" si="597"/>
        <v>0</v>
      </c>
      <c r="DK679" s="109">
        <f t="shared" si="598"/>
        <v>0</v>
      </c>
      <c r="DP679" s="109">
        <f t="shared" si="599"/>
        <v>0</v>
      </c>
      <c r="DU679" s="109">
        <f t="shared" si="600"/>
        <v>0</v>
      </c>
      <c r="DZ679" s="109">
        <f t="shared" si="601"/>
        <v>0</v>
      </c>
      <c r="EE679" s="109">
        <f t="shared" si="602"/>
        <v>0</v>
      </c>
      <c r="EF679" s="3"/>
      <c r="EG679" s="3"/>
      <c r="EH679" s="3"/>
      <c r="EI679" s="3"/>
      <c r="EJ679" s="109">
        <f t="shared" si="603"/>
        <v>0</v>
      </c>
      <c r="EK679" s="3">
        <f t="shared" si="604"/>
        <v>1711</v>
      </c>
      <c r="EL679" t="str">
        <f>+VLOOKUP(A679,'[1]Listado jugadores VALORES'!$A:$D,4,FALSE)</f>
        <v>Delantero</v>
      </c>
      <c r="EM679">
        <f>+VLOOKUP(EK679,Clubes!$A:$O,15,FALSE)</f>
        <v>1</v>
      </c>
      <c r="EN679">
        <f>+VLOOKUP(EK679,Clubes!$A:$M,13,FALSE)</f>
        <v>3</v>
      </c>
      <c r="EO679">
        <f t="shared" si="605"/>
        <v>0</v>
      </c>
      <c r="EP679">
        <f t="shared" si="606"/>
        <v>0</v>
      </c>
      <c r="EQ679">
        <f t="shared" si="607"/>
        <v>0</v>
      </c>
      <c r="ER679">
        <f t="shared" si="608"/>
        <v>0</v>
      </c>
      <c r="ES679">
        <f t="shared" si="609"/>
        <v>0</v>
      </c>
      <c r="ET679">
        <f t="shared" si="610"/>
        <v>0</v>
      </c>
      <c r="EU679">
        <f t="shared" si="611"/>
        <v>0</v>
      </c>
      <c r="EV679">
        <f t="shared" si="612"/>
        <v>0</v>
      </c>
      <c r="EW679">
        <f t="shared" si="613"/>
        <v>0</v>
      </c>
      <c r="EX679">
        <f t="shared" si="614"/>
        <v>0</v>
      </c>
      <c r="EY679">
        <f t="shared" si="615"/>
        <v>0</v>
      </c>
      <c r="EZ679">
        <f t="shared" si="616"/>
        <v>0</v>
      </c>
      <c r="FA679">
        <f t="shared" si="617"/>
        <v>0</v>
      </c>
      <c r="FB679">
        <f t="shared" si="618"/>
        <v>0</v>
      </c>
      <c r="FC679">
        <f t="shared" si="619"/>
        <v>0</v>
      </c>
    </row>
    <row r="680" spans="1:159">
      <c r="A680" s="162">
        <v>982</v>
      </c>
      <c r="B680" t="s">
        <v>785</v>
      </c>
      <c r="C680" s="144">
        <v>17</v>
      </c>
      <c r="D680">
        <v>2</v>
      </c>
      <c r="E680" s="5">
        <v>11</v>
      </c>
      <c r="F680" s="5">
        <v>65</v>
      </c>
      <c r="G680" s="5">
        <v>2</v>
      </c>
      <c r="K680" s="109">
        <f t="shared" si="583"/>
        <v>0</v>
      </c>
      <c r="M680" s="109">
        <f t="shared" si="584"/>
        <v>0</v>
      </c>
      <c r="X680" s="109">
        <f t="shared" si="585"/>
        <v>0</v>
      </c>
      <c r="AI680" s="109">
        <f t="shared" si="586"/>
        <v>0</v>
      </c>
      <c r="AT680" s="109">
        <f t="shared" si="587"/>
        <v>0</v>
      </c>
      <c r="BA680" s="109">
        <f t="shared" si="588"/>
        <v>0</v>
      </c>
      <c r="BB680" s="113"/>
      <c r="BC680" s="113"/>
      <c r="BD680" s="113"/>
      <c r="BE680" s="113"/>
      <c r="BF680" s="113"/>
      <c r="BG680" s="113"/>
      <c r="BH680" s="113"/>
      <c r="BI680" s="113"/>
      <c r="BJ680" s="113"/>
      <c r="BK680" s="113"/>
      <c r="BL680" s="109">
        <f t="shared" si="589"/>
        <v>0</v>
      </c>
      <c r="BW680" s="109">
        <f t="shared" si="590"/>
        <v>0</v>
      </c>
      <c r="BZ680" s="109">
        <f t="shared" si="591"/>
        <v>0</v>
      </c>
      <c r="CA680" s="3"/>
      <c r="CB680" s="3"/>
      <c r="CC680" s="3"/>
      <c r="CD680" s="3"/>
      <c r="CE680" s="109">
        <f t="shared" si="592"/>
        <v>0</v>
      </c>
      <c r="CJ680" s="109">
        <f t="shared" si="593"/>
        <v>0</v>
      </c>
      <c r="CQ680" s="109">
        <f t="shared" si="594"/>
        <v>0</v>
      </c>
      <c r="CV680" s="109">
        <f t="shared" si="595"/>
        <v>0</v>
      </c>
      <c r="DA680" s="109">
        <f t="shared" si="596"/>
        <v>0</v>
      </c>
      <c r="DF680" s="109">
        <f t="shared" si="597"/>
        <v>0</v>
      </c>
      <c r="DK680" s="109">
        <f t="shared" si="598"/>
        <v>0</v>
      </c>
      <c r="DP680" s="109">
        <f t="shared" si="599"/>
        <v>0</v>
      </c>
      <c r="DU680" s="109">
        <f t="shared" si="600"/>
        <v>0</v>
      </c>
      <c r="DZ680" s="109">
        <f t="shared" si="601"/>
        <v>0</v>
      </c>
      <c r="EE680" s="109">
        <f t="shared" si="602"/>
        <v>0</v>
      </c>
      <c r="EF680" s="3"/>
      <c r="EG680" s="3"/>
      <c r="EH680" s="3"/>
      <c r="EI680" s="3"/>
      <c r="EJ680" s="109">
        <f t="shared" si="603"/>
        <v>0</v>
      </c>
      <c r="EK680" s="3">
        <f t="shared" si="604"/>
        <v>1711</v>
      </c>
      <c r="EL680" t="str">
        <f>+VLOOKUP(A680,'[1]Listado jugadores VALORES'!$A:$D,4,FALSE)</f>
        <v>Portero</v>
      </c>
      <c r="EM680">
        <f>+VLOOKUP(EK680,Clubes!$A:$O,15,FALSE)</f>
        <v>1</v>
      </c>
      <c r="EN680">
        <f>+VLOOKUP(EK680,Clubes!$A:$M,13,FALSE)</f>
        <v>3</v>
      </c>
      <c r="EO680">
        <f t="shared" si="605"/>
        <v>1</v>
      </c>
      <c r="EP680">
        <f t="shared" si="606"/>
        <v>0</v>
      </c>
      <c r="EQ680">
        <f t="shared" si="607"/>
        <v>0</v>
      </c>
      <c r="ER680">
        <f t="shared" si="608"/>
        <v>0</v>
      </c>
      <c r="ES680">
        <f t="shared" si="609"/>
        <v>0</v>
      </c>
      <c r="ET680">
        <f t="shared" si="610"/>
        <v>0</v>
      </c>
      <c r="EU680">
        <f t="shared" si="611"/>
        <v>0</v>
      </c>
      <c r="EV680">
        <f t="shared" si="612"/>
        <v>0</v>
      </c>
      <c r="EW680">
        <f t="shared" si="613"/>
        <v>0</v>
      </c>
      <c r="EX680">
        <f t="shared" si="614"/>
        <v>0</v>
      </c>
      <c r="EY680">
        <f t="shared" si="615"/>
        <v>0</v>
      </c>
      <c r="EZ680">
        <f t="shared" si="616"/>
        <v>0</v>
      </c>
      <c r="FA680">
        <f t="shared" si="617"/>
        <v>0</v>
      </c>
      <c r="FB680">
        <f t="shared" si="618"/>
        <v>0</v>
      </c>
      <c r="FC680">
        <f t="shared" si="619"/>
        <v>1</v>
      </c>
    </row>
    <row r="681" spans="1:159">
      <c r="A681" s="139">
        <v>431</v>
      </c>
      <c r="B681" s="143" t="s">
        <v>786</v>
      </c>
      <c r="C681" s="144">
        <v>17</v>
      </c>
      <c r="D681">
        <v>2</v>
      </c>
      <c r="E681" s="5">
        <v>11</v>
      </c>
      <c r="F681" s="5">
        <v>65</v>
      </c>
      <c r="G681" s="5">
        <v>1</v>
      </c>
      <c r="H681" s="5">
        <v>90</v>
      </c>
      <c r="K681" s="109">
        <f t="shared" si="583"/>
        <v>0</v>
      </c>
      <c r="M681" s="109">
        <f t="shared" si="584"/>
        <v>0</v>
      </c>
      <c r="X681" s="109">
        <f t="shared" si="585"/>
        <v>0</v>
      </c>
      <c r="AI681" s="109">
        <f t="shared" si="586"/>
        <v>0</v>
      </c>
      <c r="AT681" s="109">
        <f t="shared" si="587"/>
        <v>0</v>
      </c>
      <c r="BA681" s="109">
        <f t="shared" si="588"/>
        <v>0</v>
      </c>
      <c r="BB681" s="113"/>
      <c r="BC681" s="113"/>
      <c r="BD681" s="113"/>
      <c r="BE681" s="113"/>
      <c r="BF681" s="113"/>
      <c r="BG681" s="113"/>
      <c r="BH681" s="113"/>
      <c r="BI681" s="113"/>
      <c r="BJ681" s="113"/>
      <c r="BK681" s="113"/>
      <c r="BL681" s="109">
        <f t="shared" si="589"/>
        <v>0</v>
      </c>
      <c r="BW681" s="109">
        <f t="shared" si="590"/>
        <v>0</v>
      </c>
      <c r="BZ681" s="109">
        <f t="shared" si="591"/>
        <v>0</v>
      </c>
      <c r="CA681" s="3"/>
      <c r="CB681" s="3"/>
      <c r="CC681" s="3"/>
      <c r="CD681" s="3"/>
      <c r="CE681" s="109">
        <f t="shared" si="592"/>
        <v>0</v>
      </c>
      <c r="CJ681" s="109">
        <f t="shared" si="593"/>
        <v>0</v>
      </c>
      <c r="CQ681" s="109">
        <f t="shared" si="594"/>
        <v>0</v>
      </c>
      <c r="CV681" s="109">
        <f t="shared" si="595"/>
        <v>0</v>
      </c>
      <c r="DA681" s="109">
        <f t="shared" si="596"/>
        <v>0</v>
      </c>
      <c r="DF681" s="109">
        <f t="shared" si="597"/>
        <v>0</v>
      </c>
      <c r="DK681" s="109">
        <f t="shared" si="598"/>
        <v>0</v>
      </c>
      <c r="DP681" s="109">
        <f t="shared" si="599"/>
        <v>0</v>
      </c>
      <c r="DU681" s="109">
        <f t="shared" si="600"/>
        <v>0</v>
      </c>
      <c r="DZ681" s="109">
        <f t="shared" si="601"/>
        <v>0</v>
      </c>
      <c r="EE681" s="109">
        <f t="shared" si="602"/>
        <v>0</v>
      </c>
      <c r="EF681" s="3"/>
      <c r="EG681" s="3"/>
      <c r="EH681" s="3"/>
      <c r="EI681" s="3"/>
      <c r="EJ681" s="109">
        <f t="shared" si="603"/>
        <v>0</v>
      </c>
      <c r="EK681" s="3">
        <f t="shared" si="604"/>
        <v>1711</v>
      </c>
      <c r="EL681" t="str">
        <f>+VLOOKUP(A681,'[1]Listado jugadores VALORES'!$A:$D,4,FALSE)</f>
        <v>Volante</v>
      </c>
      <c r="EM681">
        <f>+VLOOKUP(EK681,Clubes!$A:$O,15,FALSE)</f>
        <v>1</v>
      </c>
      <c r="EN681">
        <f>+VLOOKUP(EK681,Clubes!$A:$M,13,FALSE)</f>
        <v>3</v>
      </c>
      <c r="EO681">
        <f t="shared" si="605"/>
        <v>2</v>
      </c>
      <c r="EP681">
        <f t="shared" si="606"/>
        <v>2</v>
      </c>
      <c r="EQ681">
        <f t="shared" si="607"/>
        <v>0</v>
      </c>
      <c r="ER681">
        <f t="shared" si="608"/>
        <v>0</v>
      </c>
      <c r="ES681">
        <f t="shared" si="609"/>
        <v>0</v>
      </c>
      <c r="ET681">
        <f t="shared" si="610"/>
        <v>0</v>
      </c>
      <c r="EU681">
        <f t="shared" si="611"/>
        <v>0</v>
      </c>
      <c r="EV681">
        <f t="shared" si="612"/>
        <v>0</v>
      </c>
      <c r="EW681">
        <f t="shared" si="613"/>
        <v>0</v>
      </c>
      <c r="EX681">
        <f t="shared" si="614"/>
        <v>0</v>
      </c>
      <c r="EY681">
        <f t="shared" si="615"/>
        <v>0</v>
      </c>
      <c r="EZ681">
        <f t="shared" si="616"/>
        <v>0</v>
      </c>
      <c r="FA681">
        <f t="shared" si="617"/>
        <v>0</v>
      </c>
      <c r="FB681">
        <f t="shared" si="618"/>
        <v>-1</v>
      </c>
      <c r="FC681">
        <f t="shared" si="619"/>
        <v>3</v>
      </c>
    </row>
    <row r="682" spans="1:159">
      <c r="A682" s="139">
        <v>1901</v>
      </c>
      <c r="B682" s="144" t="s">
        <v>787</v>
      </c>
      <c r="C682" s="144">
        <v>17</v>
      </c>
      <c r="D682">
        <v>2</v>
      </c>
      <c r="E682" s="5">
        <v>11</v>
      </c>
      <c r="F682" s="5">
        <v>65</v>
      </c>
      <c r="G682" s="5">
        <v>1</v>
      </c>
      <c r="H682" s="5">
        <v>14</v>
      </c>
      <c r="K682" s="109">
        <f t="shared" si="583"/>
        <v>0</v>
      </c>
      <c r="M682" s="109">
        <f t="shared" si="584"/>
        <v>0</v>
      </c>
      <c r="X682" s="109">
        <f t="shared" si="585"/>
        <v>0</v>
      </c>
      <c r="AI682" s="109">
        <f t="shared" si="586"/>
        <v>0</v>
      </c>
      <c r="AT682" s="109">
        <f t="shared" si="587"/>
        <v>0</v>
      </c>
      <c r="BA682" s="109">
        <f t="shared" si="588"/>
        <v>0</v>
      </c>
      <c r="BB682" s="113"/>
      <c r="BC682" s="113"/>
      <c r="BD682" s="113"/>
      <c r="BE682" s="113"/>
      <c r="BF682" s="113"/>
      <c r="BG682" s="113"/>
      <c r="BH682" s="113"/>
      <c r="BI682" s="113"/>
      <c r="BJ682" s="113"/>
      <c r="BK682" s="113"/>
      <c r="BL682" s="109">
        <f t="shared" si="589"/>
        <v>0</v>
      </c>
      <c r="BW682" s="109">
        <f t="shared" si="590"/>
        <v>0</v>
      </c>
      <c r="BZ682" s="109">
        <f t="shared" si="591"/>
        <v>0</v>
      </c>
      <c r="CA682" s="3"/>
      <c r="CB682" s="3"/>
      <c r="CC682" s="3"/>
      <c r="CD682" s="3"/>
      <c r="CE682" s="109">
        <f t="shared" si="592"/>
        <v>0</v>
      </c>
      <c r="CJ682" s="109">
        <f t="shared" si="593"/>
        <v>0</v>
      </c>
      <c r="CQ682" s="109">
        <f t="shared" si="594"/>
        <v>0</v>
      </c>
      <c r="CV682" s="109">
        <f t="shared" si="595"/>
        <v>0</v>
      </c>
      <c r="DA682" s="109">
        <f t="shared" si="596"/>
        <v>0</v>
      </c>
      <c r="DF682" s="109">
        <f t="shared" si="597"/>
        <v>0</v>
      </c>
      <c r="DK682" s="109">
        <f t="shared" si="598"/>
        <v>0</v>
      </c>
      <c r="DP682" s="109">
        <f t="shared" si="599"/>
        <v>0</v>
      </c>
      <c r="DU682" s="109">
        <f t="shared" si="600"/>
        <v>0</v>
      </c>
      <c r="DZ682" s="109">
        <f t="shared" si="601"/>
        <v>0</v>
      </c>
      <c r="EE682" s="109">
        <f t="shared" si="602"/>
        <v>0</v>
      </c>
      <c r="EF682" s="3"/>
      <c r="EG682" s="3"/>
      <c r="EH682" s="3"/>
      <c r="EI682" s="3"/>
      <c r="EJ682" s="109">
        <f t="shared" si="603"/>
        <v>0</v>
      </c>
      <c r="EK682" s="3">
        <f t="shared" si="604"/>
        <v>1711</v>
      </c>
      <c r="EL682" t="str">
        <f>+VLOOKUP(A682,'[1]Listado jugadores VALORES'!$A:$D,4,FALSE)</f>
        <v>Defensa</v>
      </c>
      <c r="EM682">
        <f>+VLOOKUP(EK682,Clubes!$A:$O,15,FALSE)</f>
        <v>1</v>
      </c>
      <c r="EN682">
        <f>+VLOOKUP(EK682,Clubes!$A:$M,13,FALSE)</f>
        <v>3</v>
      </c>
      <c r="EO682">
        <f t="shared" si="605"/>
        <v>2</v>
      </c>
      <c r="EP682">
        <f t="shared" si="606"/>
        <v>1</v>
      </c>
      <c r="EQ682">
        <f t="shared" si="607"/>
        <v>0</v>
      </c>
      <c r="ER682">
        <f t="shared" si="608"/>
        <v>0</v>
      </c>
      <c r="ES682">
        <f t="shared" si="609"/>
        <v>0</v>
      </c>
      <c r="ET682">
        <f t="shared" si="610"/>
        <v>0</v>
      </c>
      <c r="EU682">
        <f t="shared" si="611"/>
        <v>0</v>
      </c>
      <c r="EV682">
        <f t="shared" si="612"/>
        <v>0</v>
      </c>
      <c r="EW682">
        <f t="shared" si="613"/>
        <v>0</v>
      </c>
      <c r="EX682">
        <f t="shared" si="614"/>
        <v>0</v>
      </c>
      <c r="EY682">
        <f t="shared" si="615"/>
        <v>0</v>
      </c>
      <c r="EZ682">
        <f t="shared" si="616"/>
        <v>0</v>
      </c>
      <c r="FA682">
        <f t="shared" si="617"/>
        <v>0</v>
      </c>
      <c r="FB682">
        <f t="shared" si="618"/>
        <v>0</v>
      </c>
      <c r="FC682">
        <f t="shared" si="619"/>
        <v>3</v>
      </c>
    </row>
    <row r="683" spans="1:159">
      <c r="A683" s="139">
        <v>456</v>
      </c>
      <c r="B683" s="166" t="s">
        <v>788</v>
      </c>
      <c r="C683" s="144">
        <v>17</v>
      </c>
      <c r="D683">
        <v>2</v>
      </c>
      <c r="E683" s="5">
        <v>11</v>
      </c>
      <c r="F683" s="5">
        <v>65</v>
      </c>
      <c r="G683" s="5">
        <v>3</v>
      </c>
      <c r="K683" s="109">
        <f t="shared" si="583"/>
        <v>0</v>
      </c>
      <c r="M683" s="109">
        <f t="shared" si="584"/>
        <v>0</v>
      </c>
      <c r="X683" s="109">
        <f t="shared" si="585"/>
        <v>0</v>
      </c>
      <c r="AI683" s="109">
        <f t="shared" si="586"/>
        <v>0</v>
      </c>
      <c r="AT683" s="109">
        <f t="shared" si="587"/>
        <v>0</v>
      </c>
      <c r="BA683" s="109">
        <f t="shared" si="588"/>
        <v>0</v>
      </c>
      <c r="BB683" s="113"/>
      <c r="BC683" s="113"/>
      <c r="BD683" s="113"/>
      <c r="BE683" s="113"/>
      <c r="BF683" s="113"/>
      <c r="BG683" s="113"/>
      <c r="BH683" s="113"/>
      <c r="BI683" s="113"/>
      <c r="BJ683" s="113"/>
      <c r="BK683" s="113"/>
      <c r="BL683" s="109">
        <f t="shared" si="589"/>
        <v>0</v>
      </c>
      <c r="BW683" s="109">
        <f t="shared" si="590"/>
        <v>0</v>
      </c>
      <c r="BZ683" s="109">
        <f t="shared" si="591"/>
        <v>0</v>
      </c>
      <c r="CA683" s="3"/>
      <c r="CB683" s="3"/>
      <c r="CC683" s="3"/>
      <c r="CD683" s="3"/>
      <c r="CE683" s="109">
        <f t="shared" si="592"/>
        <v>0</v>
      </c>
      <c r="CJ683" s="109">
        <f t="shared" si="593"/>
        <v>0</v>
      </c>
      <c r="CQ683" s="109">
        <f t="shared" si="594"/>
        <v>0</v>
      </c>
      <c r="CV683" s="109">
        <f t="shared" si="595"/>
        <v>0</v>
      </c>
      <c r="DA683" s="109">
        <f t="shared" si="596"/>
        <v>0</v>
      </c>
      <c r="DF683" s="109">
        <f t="shared" si="597"/>
        <v>0</v>
      </c>
      <c r="DK683" s="109">
        <f t="shared" si="598"/>
        <v>0</v>
      </c>
      <c r="DP683" s="109">
        <f t="shared" si="599"/>
        <v>0</v>
      </c>
      <c r="DU683" s="109">
        <f t="shared" si="600"/>
        <v>0</v>
      </c>
      <c r="DZ683" s="109">
        <f t="shared" si="601"/>
        <v>0</v>
      </c>
      <c r="EE683" s="109">
        <f t="shared" si="602"/>
        <v>0</v>
      </c>
      <c r="EF683" s="3"/>
      <c r="EG683" s="3"/>
      <c r="EH683" s="3"/>
      <c r="EI683" s="3"/>
      <c r="EJ683" s="109">
        <f t="shared" si="603"/>
        <v>0</v>
      </c>
      <c r="EK683" s="3">
        <f t="shared" si="604"/>
        <v>1711</v>
      </c>
      <c r="EL683" t="str">
        <f>+VLOOKUP(A683,'[1]Listado jugadores VALORES'!$A:$D,4,FALSE)</f>
        <v>Volante</v>
      </c>
      <c r="EM683">
        <f>+VLOOKUP(EK683,Clubes!$A:$O,15,FALSE)</f>
        <v>1</v>
      </c>
      <c r="EN683">
        <f>+VLOOKUP(EK683,Clubes!$A:$M,13,FALSE)</f>
        <v>3</v>
      </c>
      <c r="EO683">
        <f t="shared" si="605"/>
        <v>0</v>
      </c>
      <c r="EP683">
        <f t="shared" si="606"/>
        <v>0</v>
      </c>
      <c r="EQ683">
        <f t="shared" si="607"/>
        <v>0</v>
      </c>
      <c r="ER683">
        <f t="shared" si="608"/>
        <v>0</v>
      </c>
      <c r="ES683">
        <f t="shared" si="609"/>
        <v>0</v>
      </c>
      <c r="ET683">
        <f t="shared" si="610"/>
        <v>0</v>
      </c>
      <c r="EU683">
        <f t="shared" si="611"/>
        <v>0</v>
      </c>
      <c r="EV683">
        <f t="shared" si="612"/>
        <v>0</v>
      </c>
      <c r="EW683">
        <f t="shared" si="613"/>
        <v>0</v>
      </c>
      <c r="EX683">
        <f t="shared" si="614"/>
        <v>0</v>
      </c>
      <c r="EY683">
        <f t="shared" si="615"/>
        <v>0</v>
      </c>
      <c r="EZ683">
        <f t="shared" si="616"/>
        <v>0</v>
      </c>
      <c r="FA683">
        <f t="shared" si="617"/>
        <v>0</v>
      </c>
      <c r="FB683">
        <f t="shared" si="618"/>
        <v>0</v>
      </c>
      <c r="FC683">
        <f t="shared" si="619"/>
        <v>0</v>
      </c>
    </row>
    <row r="684" spans="1:159">
      <c r="A684" s="139">
        <v>1944</v>
      </c>
      <c r="B684" s="144" t="s">
        <v>789</v>
      </c>
      <c r="C684" s="144">
        <v>17</v>
      </c>
      <c r="D684">
        <v>2</v>
      </c>
      <c r="E684" s="5">
        <v>11</v>
      </c>
      <c r="F684" s="5">
        <v>65</v>
      </c>
      <c r="G684" s="5">
        <v>1</v>
      </c>
      <c r="H684" s="5">
        <f>45+21</f>
        <v>66</v>
      </c>
      <c r="K684" s="109">
        <f t="shared" si="583"/>
        <v>0</v>
      </c>
      <c r="M684" s="109">
        <f t="shared" si="584"/>
        <v>0</v>
      </c>
      <c r="X684" s="109">
        <f t="shared" si="585"/>
        <v>0</v>
      </c>
      <c r="AI684" s="109">
        <f t="shared" si="586"/>
        <v>0</v>
      </c>
      <c r="AT684" s="109">
        <f t="shared" si="587"/>
        <v>0</v>
      </c>
      <c r="BA684" s="109">
        <f t="shared" si="588"/>
        <v>0</v>
      </c>
      <c r="BB684" s="113"/>
      <c r="BC684" s="113"/>
      <c r="BD684" s="113"/>
      <c r="BE684" s="113"/>
      <c r="BF684" s="113"/>
      <c r="BG684" s="113"/>
      <c r="BH684" s="113"/>
      <c r="BI684" s="113"/>
      <c r="BJ684" s="113"/>
      <c r="BK684" s="113"/>
      <c r="BL684" s="109">
        <f t="shared" si="589"/>
        <v>0</v>
      </c>
      <c r="BW684" s="109">
        <f t="shared" si="590"/>
        <v>0</v>
      </c>
      <c r="BZ684" s="109">
        <f t="shared" si="591"/>
        <v>0</v>
      </c>
      <c r="CA684" s="3"/>
      <c r="CB684" s="3"/>
      <c r="CC684" s="3"/>
      <c r="CD684" s="3"/>
      <c r="CE684" s="109">
        <f t="shared" si="592"/>
        <v>0</v>
      </c>
      <c r="CJ684" s="109">
        <f t="shared" si="593"/>
        <v>0</v>
      </c>
      <c r="CQ684" s="109">
        <f t="shared" si="594"/>
        <v>0</v>
      </c>
      <c r="CV684" s="109">
        <f t="shared" si="595"/>
        <v>0</v>
      </c>
      <c r="DA684" s="109">
        <f t="shared" si="596"/>
        <v>0</v>
      </c>
      <c r="DF684" s="109">
        <f t="shared" si="597"/>
        <v>0</v>
      </c>
      <c r="DK684" s="109">
        <f t="shared" si="598"/>
        <v>0</v>
      </c>
      <c r="DP684" s="109">
        <f t="shared" si="599"/>
        <v>0</v>
      </c>
      <c r="DU684" s="109">
        <f t="shared" si="600"/>
        <v>0</v>
      </c>
      <c r="DZ684" s="109">
        <f t="shared" si="601"/>
        <v>0</v>
      </c>
      <c r="EE684" s="109">
        <f t="shared" si="602"/>
        <v>0</v>
      </c>
      <c r="EF684" s="3"/>
      <c r="EG684" s="3"/>
      <c r="EH684" s="3"/>
      <c r="EI684" s="3"/>
      <c r="EJ684" s="109">
        <f t="shared" si="603"/>
        <v>0</v>
      </c>
      <c r="EK684" s="3">
        <f t="shared" si="604"/>
        <v>1711</v>
      </c>
      <c r="EL684" t="str">
        <f>+VLOOKUP(A684,'[1]Listado jugadores VALORES'!$A:$D,4,FALSE)</f>
        <v>Delantero</v>
      </c>
      <c r="EM684">
        <f>+VLOOKUP(EK684,Clubes!$A:$O,15,FALSE)</f>
        <v>1</v>
      </c>
      <c r="EN684">
        <f>+VLOOKUP(EK684,Clubes!$A:$M,13,FALSE)</f>
        <v>3</v>
      </c>
      <c r="EO684">
        <f t="shared" si="605"/>
        <v>2</v>
      </c>
      <c r="EP684">
        <f t="shared" si="606"/>
        <v>2</v>
      </c>
      <c r="EQ684">
        <f t="shared" si="607"/>
        <v>0</v>
      </c>
      <c r="ER684">
        <f t="shared" si="608"/>
        <v>0</v>
      </c>
      <c r="ES684">
        <f t="shared" si="609"/>
        <v>0</v>
      </c>
      <c r="ET684">
        <f t="shared" si="610"/>
        <v>0</v>
      </c>
      <c r="EU684">
        <f t="shared" si="611"/>
        <v>0</v>
      </c>
      <c r="EV684">
        <f t="shared" si="612"/>
        <v>0</v>
      </c>
      <c r="EW684">
        <f t="shared" si="613"/>
        <v>0</v>
      </c>
      <c r="EX684">
        <f t="shared" si="614"/>
        <v>0</v>
      </c>
      <c r="EY684">
        <f t="shared" si="615"/>
        <v>0</v>
      </c>
      <c r="EZ684">
        <f t="shared" si="616"/>
        <v>0</v>
      </c>
      <c r="FA684">
        <f t="shared" si="617"/>
        <v>0</v>
      </c>
      <c r="FB684">
        <f t="shared" si="618"/>
        <v>-1</v>
      </c>
      <c r="FC684">
        <f t="shared" si="619"/>
        <v>3</v>
      </c>
    </row>
    <row r="685" spans="1:159">
      <c r="A685" s="139">
        <v>475</v>
      </c>
      <c r="B685" s="144" t="s">
        <v>790</v>
      </c>
      <c r="C685" s="144">
        <v>17</v>
      </c>
      <c r="D685">
        <v>2</v>
      </c>
      <c r="E685" s="5">
        <v>11</v>
      </c>
      <c r="F685" s="5">
        <v>65</v>
      </c>
      <c r="G685" s="5">
        <v>1</v>
      </c>
      <c r="H685" s="5">
        <v>90</v>
      </c>
      <c r="K685" s="109">
        <f t="shared" si="583"/>
        <v>0</v>
      </c>
      <c r="M685" s="109">
        <f t="shared" si="584"/>
        <v>0</v>
      </c>
      <c r="X685" s="109">
        <f t="shared" si="585"/>
        <v>0</v>
      </c>
      <c r="AI685" s="109">
        <f t="shared" si="586"/>
        <v>0</v>
      </c>
      <c r="AT685" s="109">
        <f t="shared" si="587"/>
        <v>0</v>
      </c>
      <c r="BA685" s="109">
        <f t="shared" si="588"/>
        <v>0</v>
      </c>
      <c r="BB685" s="113"/>
      <c r="BC685" s="113"/>
      <c r="BD685" s="113"/>
      <c r="BE685" s="113"/>
      <c r="BF685" s="113"/>
      <c r="BG685" s="113"/>
      <c r="BH685" s="113"/>
      <c r="BI685" s="113"/>
      <c r="BJ685" s="113"/>
      <c r="BK685" s="113"/>
      <c r="BL685" s="109">
        <f t="shared" si="589"/>
        <v>0</v>
      </c>
      <c r="BW685" s="109">
        <f t="shared" si="590"/>
        <v>0</v>
      </c>
      <c r="BZ685" s="109">
        <f t="shared" si="591"/>
        <v>0</v>
      </c>
      <c r="CA685" s="3"/>
      <c r="CB685" s="3"/>
      <c r="CC685" s="3"/>
      <c r="CD685" s="3"/>
      <c r="CE685" s="109">
        <f t="shared" si="592"/>
        <v>0</v>
      </c>
      <c r="CJ685" s="109">
        <f t="shared" si="593"/>
        <v>0</v>
      </c>
      <c r="CQ685" s="109">
        <f t="shared" si="594"/>
        <v>0</v>
      </c>
      <c r="CV685" s="109">
        <f t="shared" si="595"/>
        <v>0</v>
      </c>
      <c r="DA685" s="109">
        <f t="shared" si="596"/>
        <v>0</v>
      </c>
      <c r="DF685" s="109">
        <f t="shared" si="597"/>
        <v>0</v>
      </c>
      <c r="DK685" s="109">
        <f t="shared" si="598"/>
        <v>0</v>
      </c>
      <c r="DP685" s="109">
        <f t="shared" si="599"/>
        <v>0</v>
      </c>
      <c r="DU685" s="109">
        <f t="shared" si="600"/>
        <v>0</v>
      </c>
      <c r="DZ685" s="109">
        <f t="shared" si="601"/>
        <v>0</v>
      </c>
      <c r="EE685" s="109">
        <f t="shared" si="602"/>
        <v>0</v>
      </c>
      <c r="EF685" s="3"/>
      <c r="EG685" s="3"/>
      <c r="EH685" s="3"/>
      <c r="EI685" s="3"/>
      <c r="EJ685" s="109">
        <f t="shared" si="603"/>
        <v>0</v>
      </c>
      <c r="EK685" s="3">
        <f t="shared" si="604"/>
        <v>1711</v>
      </c>
      <c r="EL685" t="str">
        <f>+VLOOKUP(A685,'[1]Listado jugadores VALORES'!$A:$D,4,FALSE)</f>
        <v>Portero</v>
      </c>
      <c r="EM685">
        <f>+VLOOKUP(EK685,Clubes!$A:$O,15,FALSE)</f>
        <v>1</v>
      </c>
      <c r="EN685">
        <f>+VLOOKUP(EK685,Clubes!$A:$M,13,FALSE)</f>
        <v>3</v>
      </c>
      <c r="EO685">
        <f t="shared" si="605"/>
        <v>2</v>
      </c>
      <c r="EP685">
        <f t="shared" si="606"/>
        <v>2</v>
      </c>
      <c r="EQ685">
        <f t="shared" si="607"/>
        <v>0</v>
      </c>
      <c r="ER685">
        <f t="shared" si="608"/>
        <v>0</v>
      </c>
      <c r="ES685">
        <f t="shared" si="609"/>
        <v>0</v>
      </c>
      <c r="ET685">
        <f t="shared" si="610"/>
        <v>0</v>
      </c>
      <c r="EU685">
        <f t="shared" si="611"/>
        <v>0</v>
      </c>
      <c r="EV685">
        <f t="shared" si="612"/>
        <v>0</v>
      </c>
      <c r="EW685">
        <f t="shared" si="613"/>
        <v>-1</v>
      </c>
      <c r="EX685">
        <f t="shared" si="614"/>
        <v>0</v>
      </c>
      <c r="EY685">
        <f t="shared" si="615"/>
        <v>0</v>
      </c>
      <c r="EZ685">
        <f t="shared" si="616"/>
        <v>0</v>
      </c>
      <c r="FA685">
        <f t="shared" si="617"/>
        <v>0</v>
      </c>
      <c r="FB685">
        <f t="shared" si="618"/>
        <v>-1</v>
      </c>
      <c r="FC685">
        <f>SUM(EO685:FB685)+1</f>
        <v>3</v>
      </c>
    </row>
    <row r="686" spans="1:159">
      <c r="A686" s="139">
        <v>478</v>
      </c>
      <c r="B686" t="s">
        <v>791</v>
      </c>
      <c r="C686" s="144">
        <v>17</v>
      </c>
      <c r="D686">
        <v>2</v>
      </c>
      <c r="E686" s="5">
        <v>11</v>
      </c>
      <c r="F686" s="5">
        <v>65</v>
      </c>
      <c r="G686" s="5">
        <v>3</v>
      </c>
      <c r="K686" s="109">
        <f t="shared" si="583"/>
        <v>0</v>
      </c>
      <c r="M686" s="109">
        <f t="shared" si="584"/>
        <v>0</v>
      </c>
      <c r="X686" s="109">
        <f t="shared" si="585"/>
        <v>0</v>
      </c>
      <c r="AI686" s="109">
        <f t="shared" si="586"/>
        <v>0</v>
      </c>
      <c r="AT686" s="109">
        <f t="shared" si="587"/>
        <v>0</v>
      </c>
      <c r="BA686" s="109">
        <f t="shared" si="588"/>
        <v>0</v>
      </c>
      <c r="BB686" s="113"/>
      <c r="BC686" s="113"/>
      <c r="BD686" s="113"/>
      <c r="BE686" s="113"/>
      <c r="BF686" s="113"/>
      <c r="BG686" s="113"/>
      <c r="BH686" s="113"/>
      <c r="BI686" s="113"/>
      <c r="BJ686" s="113"/>
      <c r="BK686" s="113"/>
      <c r="BL686" s="109">
        <f t="shared" si="589"/>
        <v>0</v>
      </c>
      <c r="BW686" s="109">
        <f t="shared" si="590"/>
        <v>0</v>
      </c>
      <c r="BZ686" s="109">
        <f t="shared" si="591"/>
        <v>0</v>
      </c>
      <c r="CA686" s="3"/>
      <c r="CB686" s="3"/>
      <c r="CC686" s="3"/>
      <c r="CD686" s="3"/>
      <c r="CE686" s="109">
        <f t="shared" si="592"/>
        <v>0</v>
      </c>
      <c r="CJ686" s="109">
        <f t="shared" si="593"/>
        <v>0</v>
      </c>
      <c r="CQ686" s="109">
        <f t="shared" si="594"/>
        <v>0</v>
      </c>
      <c r="CV686" s="109">
        <f t="shared" si="595"/>
        <v>0</v>
      </c>
      <c r="DA686" s="109">
        <f t="shared" si="596"/>
        <v>0</v>
      </c>
      <c r="DF686" s="109">
        <f t="shared" si="597"/>
        <v>0</v>
      </c>
      <c r="DK686" s="109">
        <f t="shared" si="598"/>
        <v>0</v>
      </c>
      <c r="DP686" s="109">
        <f t="shared" si="599"/>
        <v>0</v>
      </c>
      <c r="DU686" s="109">
        <f t="shared" si="600"/>
        <v>0</v>
      </c>
      <c r="DZ686" s="109">
        <f t="shared" si="601"/>
        <v>0</v>
      </c>
      <c r="EE686" s="109">
        <f t="shared" si="602"/>
        <v>0</v>
      </c>
      <c r="EF686" s="3"/>
      <c r="EG686" s="3"/>
      <c r="EH686" s="3"/>
      <c r="EI686" s="3"/>
      <c r="EJ686" s="109">
        <f t="shared" si="603"/>
        <v>0</v>
      </c>
      <c r="EK686" s="3">
        <f t="shared" si="604"/>
        <v>1711</v>
      </c>
      <c r="EL686" t="str">
        <f>+VLOOKUP(A686,'[1]Listado jugadores VALORES'!$A:$D,4,FALSE)</f>
        <v>Portero</v>
      </c>
      <c r="EM686">
        <f>+VLOOKUP(EK686,Clubes!$A:$O,15,FALSE)</f>
        <v>1</v>
      </c>
      <c r="EN686">
        <f>+VLOOKUP(EK686,Clubes!$A:$M,13,FALSE)</f>
        <v>3</v>
      </c>
      <c r="EO686">
        <f t="shared" si="605"/>
        <v>0</v>
      </c>
      <c r="EP686">
        <f t="shared" si="606"/>
        <v>0</v>
      </c>
      <c r="EQ686">
        <f t="shared" si="607"/>
        <v>0</v>
      </c>
      <c r="ER686">
        <f t="shared" si="608"/>
        <v>0</v>
      </c>
      <c r="ES686">
        <f t="shared" si="609"/>
        <v>0</v>
      </c>
      <c r="ET686">
        <f t="shared" si="610"/>
        <v>0</v>
      </c>
      <c r="EU686">
        <f t="shared" si="611"/>
        <v>0</v>
      </c>
      <c r="EV686">
        <f t="shared" si="612"/>
        <v>0</v>
      </c>
      <c r="EW686">
        <f t="shared" si="613"/>
        <v>0</v>
      </c>
      <c r="EX686">
        <f t="shared" si="614"/>
        <v>0</v>
      </c>
      <c r="EY686">
        <f t="shared" si="615"/>
        <v>0</v>
      </c>
      <c r="EZ686">
        <f t="shared" si="616"/>
        <v>0</v>
      </c>
      <c r="FA686">
        <f t="shared" si="617"/>
        <v>0</v>
      </c>
      <c r="FB686">
        <f t="shared" si="618"/>
        <v>0</v>
      </c>
      <c r="FC686">
        <f t="shared" si="619"/>
        <v>0</v>
      </c>
    </row>
    <row r="687" spans="1:159">
      <c r="A687" s="145">
        <v>496</v>
      </c>
      <c r="B687" t="s">
        <v>792</v>
      </c>
      <c r="C687" s="144">
        <v>17</v>
      </c>
      <c r="D687">
        <v>2</v>
      </c>
      <c r="E687" s="5">
        <v>11</v>
      </c>
      <c r="F687" s="5">
        <v>65</v>
      </c>
      <c r="G687" s="5">
        <v>1</v>
      </c>
      <c r="H687" s="5">
        <v>90</v>
      </c>
      <c r="K687" s="109">
        <f t="shared" si="583"/>
        <v>0</v>
      </c>
      <c r="M687" s="109">
        <f t="shared" si="584"/>
        <v>0</v>
      </c>
      <c r="X687" s="109">
        <f t="shared" si="585"/>
        <v>0</v>
      </c>
      <c r="AI687" s="109">
        <f t="shared" si="586"/>
        <v>0</v>
      </c>
      <c r="AT687" s="109">
        <f t="shared" si="587"/>
        <v>0</v>
      </c>
      <c r="BA687" s="109">
        <f t="shared" si="588"/>
        <v>0</v>
      </c>
      <c r="BB687" s="113"/>
      <c r="BC687" s="113"/>
      <c r="BD687" s="113"/>
      <c r="BE687" s="113"/>
      <c r="BF687" s="113"/>
      <c r="BG687" s="113"/>
      <c r="BH687" s="113"/>
      <c r="BI687" s="113"/>
      <c r="BJ687" s="113"/>
      <c r="BK687" s="113"/>
      <c r="BL687" s="109">
        <f t="shared" si="589"/>
        <v>0</v>
      </c>
      <c r="BW687" s="109">
        <f t="shared" si="590"/>
        <v>0</v>
      </c>
      <c r="BZ687" s="109">
        <f t="shared" si="591"/>
        <v>0</v>
      </c>
      <c r="CA687" s="3"/>
      <c r="CB687" s="3"/>
      <c r="CC687" s="3"/>
      <c r="CD687" s="3"/>
      <c r="CE687" s="109">
        <f t="shared" si="592"/>
        <v>0</v>
      </c>
      <c r="CJ687" s="109">
        <f t="shared" si="593"/>
        <v>0</v>
      </c>
      <c r="CQ687" s="109">
        <f t="shared" si="594"/>
        <v>0</v>
      </c>
      <c r="CV687" s="109">
        <f t="shared" si="595"/>
        <v>0</v>
      </c>
      <c r="DA687" s="109">
        <f t="shared" si="596"/>
        <v>0</v>
      </c>
      <c r="DF687" s="109">
        <f t="shared" si="597"/>
        <v>0</v>
      </c>
      <c r="DK687" s="109">
        <f t="shared" si="598"/>
        <v>0</v>
      </c>
      <c r="DP687" s="109">
        <f t="shared" si="599"/>
        <v>0</v>
      </c>
      <c r="DU687" s="109">
        <f t="shared" si="600"/>
        <v>0</v>
      </c>
      <c r="DZ687" s="109">
        <f t="shared" si="601"/>
        <v>0</v>
      </c>
      <c r="EE687" s="109">
        <f t="shared" si="602"/>
        <v>0</v>
      </c>
      <c r="EF687" s="3"/>
      <c r="EG687" s="3"/>
      <c r="EH687" s="3"/>
      <c r="EI687" s="3"/>
      <c r="EJ687" s="109">
        <f t="shared" si="603"/>
        <v>0</v>
      </c>
      <c r="EK687" s="3">
        <f t="shared" si="604"/>
        <v>1711</v>
      </c>
      <c r="EL687" t="str">
        <f>+VLOOKUP(A687,'[1]Listado jugadores VALORES'!$A:$D,4,FALSE)</f>
        <v>Defensa</v>
      </c>
      <c r="EM687">
        <f>+VLOOKUP(EK687,Clubes!$A:$O,15,FALSE)</f>
        <v>1</v>
      </c>
      <c r="EN687">
        <f>+VLOOKUP(EK687,Clubes!$A:$M,13,FALSE)</f>
        <v>3</v>
      </c>
      <c r="EO687">
        <f t="shared" si="605"/>
        <v>2</v>
      </c>
      <c r="EP687">
        <f t="shared" si="606"/>
        <v>2</v>
      </c>
      <c r="EQ687">
        <f t="shared" si="607"/>
        <v>0</v>
      </c>
      <c r="ER687">
        <f t="shared" si="608"/>
        <v>0</v>
      </c>
      <c r="ES687">
        <f t="shared" si="609"/>
        <v>0</v>
      </c>
      <c r="ET687">
        <f t="shared" si="610"/>
        <v>0</v>
      </c>
      <c r="EU687">
        <f t="shared" si="611"/>
        <v>0</v>
      </c>
      <c r="EV687">
        <f t="shared" si="612"/>
        <v>0</v>
      </c>
      <c r="EW687">
        <f t="shared" si="613"/>
        <v>-1</v>
      </c>
      <c r="EX687">
        <f t="shared" si="614"/>
        <v>0</v>
      </c>
      <c r="EY687">
        <f t="shared" si="615"/>
        <v>0</v>
      </c>
      <c r="EZ687">
        <f t="shared" si="616"/>
        <v>0</v>
      </c>
      <c r="FA687">
        <f t="shared" si="617"/>
        <v>0</v>
      </c>
      <c r="FB687">
        <f t="shared" si="618"/>
        <v>-1</v>
      </c>
      <c r="FC687">
        <f t="shared" si="619"/>
        <v>2</v>
      </c>
    </row>
    <row r="688" spans="1:159">
      <c r="A688" s="139">
        <v>1965</v>
      </c>
      <c r="B688" t="s">
        <v>793</v>
      </c>
      <c r="C688" s="144">
        <v>17</v>
      </c>
      <c r="D688">
        <v>2</v>
      </c>
      <c r="E688" s="5">
        <v>11</v>
      </c>
      <c r="F688" s="5">
        <v>65</v>
      </c>
      <c r="G688" s="5">
        <v>3</v>
      </c>
      <c r="K688" s="109">
        <f t="shared" si="583"/>
        <v>0</v>
      </c>
      <c r="M688" s="109">
        <f t="shared" si="584"/>
        <v>0</v>
      </c>
      <c r="X688" s="109">
        <f t="shared" si="585"/>
        <v>0</v>
      </c>
      <c r="AI688" s="109">
        <f t="shared" si="586"/>
        <v>0</v>
      </c>
      <c r="AT688" s="109">
        <f t="shared" si="587"/>
        <v>0</v>
      </c>
      <c r="BA688" s="109">
        <f t="shared" si="588"/>
        <v>0</v>
      </c>
      <c r="BB688" s="113"/>
      <c r="BC688" s="113"/>
      <c r="BD688" s="113"/>
      <c r="BE688" s="113"/>
      <c r="BF688" s="113"/>
      <c r="BG688" s="113"/>
      <c r="BH688" s="113"/>
      <c r="BI688" s="113"/>
      <c r="BJ688" s="113"/>
      <c r="BK688" s="113"/>
      <c r="BL688" s="109">
        <f t="shared" si="589"/>
        <v>0</v>
      </c>
      <c r="BW688" s="109">
        <f t="shared" si="590"/>
        <v>0</v>
      </c>
      <c r="BZ688" s="109">
        <f t="shared" si="591"/>
        <v>0</v>
      </c>
      <c r="CA688" s="3"/>
      <c r="CB688" s="3"/>
      <c r="CC688" s="3"/>
      <c r="CD688" s="3"/>
      <c r="CE688" s="109">
        <f t="shared" si="592"/>
        <v>0</v>
      </c>
      <c r="CJ688" s="109">
        <f t="shared" si="593"/>
        <v>0</v>
      </c>
      <c r="CQ688" s="109">
        <f t="shared" si="594"/>
        <v>0</v>
      </c>
      <c r="CV688" s="109">
        <f t="shared" si="595"/>
        <v>0</v>
      </c>
      <c r="DA688" s="109">
        <f t="shared" si="596"/>
        <v>0</v>
      </c>
      <c r="DF688" s="109">
        <f t="shared" si="597"/>
        <v>0</v>
      </c>
      <c r="DK688" s="109">
        <f t="shared" si="598"/>
        <v>0</v>
      </c>
      <c r="DP688" s="109">
        <f t="shared" si="599"/>
        <v>0</v>
      </c>
      <c r="DU688" s="109">
        <f t="shared" si="600"/>
        <v>0</v>
      </c>
      <c r="DZ688" s="109">
        <f t="shared" si="601"/>
        <v>0</v>
      </c>
      <c r="EE688" s="109">
        <f t="shared" si="602"/>
        <v>0</v>
      </c>
      <c r="EF688" s="3"/>
      <c r="EG688" s="3"/>
      <c r="EH688" s="3"/>
      <c r="EI688" s="3"/>
      <c r="EJ688" s="109">
        <f t="shared" si="603"/>
        <v>0</v>
      </c>
      <c r="EK688" s="3">
        <f t="shared" si="604"/>
        <v>1711</v>
      </c>
      <c r="EL688" t="str">
        <f>+VLOOKUP(A688,'[1]Listado jugadores VALORES'!$A:$D,4,FALSE)</f>
        <v>Delantero</v>
      </c>
      <c r="EM688">
        <f>+VLOOKUP(EK688,Clubes!$A:$O,15,FALSE)</f>
        <v>1</v>
      </c>
      <c r="EN688">
        <f>+VLOOKUP(EK688,Clubes!$A:$M,13,FALSE)</f>
        <v>3</v>
      </c>
      <c r="EO688">
        <f t="shared" si="605"/>
        <v>0</v>
      </c>
      <c r="EP688">
        <f t="shared" si="606"/>
        <v>0</v>
      </c>
      <c r="EQ688">
        <f t="shared" si="607"/>
        <v>0</v>
      </c>
      <c r="ER688">
        <f t="shared" si="608"/>
        <v>0</v>
      </c>
      <c r="ES688">
        <f t="shared" si="609"/>
        <v>0</v>
      </c>
      <c r="ET688">
        <f t="shared" si="610"/>
        <v>0</v>
      </c>
      <c r="EU688">
        <f t="shared" si="611"/>
        <v>0</v>
      </c>
      <c r="EV688">
        <f t="shared" si="612"/>
        <v>0</v>
      </c>
      <c r="EW688">
        <f t="shared" si="613"/>
        <v>0</v>
      </c>
      <c r="EX688">
        <f t="shared" si="614"/>
        <v>0</v>
      </c>
      <c r="EY688">
        <f t="shared" si="615"/>
        <v>0</v>
      </c>
      <c r="EZ688">
        <f t="shared" si="616"/>
        <v>0</v>
      </c>
      <c r="FA688">
        <f t="shared" si="617"/>
        <v>0</v>
      </c>
      <c r="FB688">
        <f t="shared" si="618"/>
        <v>0</v>
      </c>
      <c r="FC688">
        <f t="shared" si="619"/>
        <v>0</v>
      </c>
    </row>
    <row r="689" spans="1:159">
      <c r="A689" s="139">
        <v>1017</v>
      </c>
      <c r="B689" s="140" t="s">
        <v>794</v>
      </c>
      <c r="C689" s="144">
        <v>17</v>
      </c>
      <c r="D689">
        <v>2</v>
      </c>
      <c r="E689" s="5">
        <v>11</v>
      </c>
      <c r="F689" s="5">
        <v>65</v>
      </c>
      <c r="G689" s="5">
        <v>3</v>
      </c>
      <c r="K689" s="109">
        <f t="shared" ref="K689:K696" si="620">COUNTIF(I689:J689,"&gt;0")</f>
        <v>0</v>
      </c>
      <c r="M689" s="109">
        <f t="shared" ref="M689:M696" si="621">COUNTIF(L689,"&gt;0")</f>
        <v>0</v>
      </c>
      <c r="X689" s="109">
        <f t="shared" ref="X689:X696" si="622">COUNTIF(N689:W689,"&gt;0")</f>
        <v>0</v>
      </c>
      <c r="AI689" s="109">
        <f t="shared" ref="AI689:AI696" si="623">COUNTIF(Y689:AH689,"&gt;0")</f>
        <v>0</v>
      </c>
      <c r="AT689" s="109">
        <f t="shared" ref="AT689:AT696" si="624">COUNTIF(AJ689:AS689,"&gt;0")</f>
        <v>0</v>
      </c>
      <c r="BA689" s="109">
        <f t="shared" ref="BA689:BA696" si="625">COUNTIF(AV689:AZ689,"&gt;0")</f>
        <v>0</v>
      </c>
      <c r="BB689" s="113"/>
      <c r="BC689" s="113"/>
      <c r="BD689" s="113"/>
      <c r="BE689" s="113"/>
      <c r="BF689" s="113"/>
      <c r="BG689" s="113"/>
      <c r="BH689" s="113"/>
      <c r="BI689" s="113"/>
      <c r="BJ689" s="113"/>
      <c r="BK689" s="113"/>
      <c r="BL689" s="109">
        <f t="shared" ref="BL689:BL696" si="626">COUNTIF(BB689:BK689,"&gt;0")</f>
        <v>0</v>
      </c>
      <c r="BW689" s="109">
        <f t="shared" ref="BW689:BW696" si="627">COUNTIF(BM689:BV689,"&gt;0")</f>
        <v>0</v>
      </c>
      <c r="BZ689" s="109">
        <f t="shared" ref="BZ689:BZ696" si="628">SUM(BX689:BY689)</f>
        <v>0</v>
      </c>
      <c r="CA689" s="3"/>
      <c r="CB689" s="3"/>
      <c r="CC689" s="3"/>
      <c r="CD689" s="3"/>
      <c r="CE689" s="109">
        <f t="shared" ref="CE689:CE696" si="629">COUNTIF(CA689:CD689,"&gt;0")</f>
        <v>0</v>
      </c>
      <c r="CJ689" s="109">
        <f t="shared" ref="CJ689:CJ696" si="630">COUNTIF(CF689:CI689,"&gt;0")</f>
        <v>0</v>
      </c>
      <c r="CQ689" s="109">
        <f t="shared" ref="CQ689:CQ696" si="631">COUNTIF(CM689:CP689,"&gt;0")</f>
        <v>0</v>
      </c>
      <c r="CV689" s="109">
        <f t="shared" ref="CV689:CV696" si="632">COUNTIF(CR689:CU689,"&gt;0")</f>
        <v>0</v>
      </c>
      <c r="DA689" s="109">
        <f t="shared" ref="DA689:DA696" si="633">COUNTIF(CW689:CZ689,"&gt;0")</f>
        <v>0</v>
      </c>
      <c r="DF689" s="109">
        <f t="shared" ref="DF689:DF696" si="634">COUNTIF(DB689:DE689,"&gt;0")</f>
        <v>0</v>
      </c>
      <c r="DK689" s="109">
        <f t="shared" ref="DK689:DK696" si="635">COUNTIF(DG689:DJ689,"&gt;0")</f>
        <v>0</v>
      </c>
      <c r="DP689" s="109">
        <f t="shared" ref="DP689:DP696" si="636">COUNTIF(DL689:DO689,"&gt;0")</f>
        <v>0</v>
      </c>
      <c r="DU689" s="109">
        <f t="shared" ref="DU689:DU696" si="637">COUNTIF(DQ689:DT689,"&gt;0")</f>
        <v>0</v>
      </c>
      <c r="DZ689" s="109">
        <f t="shared" ref="DZ689:DZ696" si="638">COUNTIF(DV689:DY689,"&gt;0")</f>
        <v>0</v>
      </c>
      <c r="EE689" s="109">
        <f t="shared" ref="EE689:EE696" si="639">COUNTIF(EA689:ED689,"&gt;0")</f>
        <v>0</v>
      </c>
      <c r="EF689" s="3"/>
      <c r="EG689" s="3"/>
      <c r="EH689" s="3"/>
      <c r="EI689" s="3"/>
      <c r="EJ689" s="109">
        <f t="shared" ref="EJ689:EJ696" si="640">COUNTIF(EF689:EI689,"&gt;0")</f>
        <v>0</v>
      </c>
      <c r="EK689" s="3">
        <f t="shared" ref="EK689:EK696" si="641">+C689*100+E689</f>
        <v>1711</v>
      </c>
      <c r="EL689" t="str">
        <f>+VLOOKUP(A689,'[1]Listado jugadores VALORES'!$A:$D,4,FALSE)</f>
        <v>Volante</v>
      </c>
      <c r="EM689">
        <f>+VLOOKUP(EK689,Clubes!$A:$O,15,FALSE)</f>
        <v>1</v>
      </c>
      <c r="EN689">
        <f>+VLOOKUP(EK689,Clubes!$A:$M,13,FALSE)</f>
        <v>3</v>
      </c>
      <c r="EO689">
        <f t="shared" si="605"/>
        <v>0</v>
      </c>
      <c r="EP689">
        <f t="shared" si="606"/>
        <v>0</v>
      </c>
      <c r="EQ689">
        <f t="shared" si="607"/>
        <v>0</v>
      </c>
      <c r="ER689">
        <f t="shared" si="608"/>
        <v>0</v>
      </c>
      <c r="ES689">
        <f t="shared" si="609"/>
        <v>0</v>
      </c>
      <c r="ET689">
        <f t="shared" si="610"/>
        <v>0</v>
      </c>
      <c r="EU689">
        <f t="shared" si="611"/>
        <v>0</v>
      </c>
      <c r="EV689">
        <f t="shared" si="612"/>
        <v>0</v>
      </c>
      <c r="EW689">
        <f t="shared" si="613"/>
        <v>0</v>
      </c>
      <c r="EX689">
        <f t="shared" si="614"/>
        <v>0</v>
      </c>
      <c r="EY689">
        <f t="shared" si="615"/>
        <v>0</v>
      </c>
      <c r="EZ689">
        <f t="shared" si="616"/>
        <v>0</v>
      </c>
      <c r="FA689">
        <f t="shared" si="617"/>
        <v>0</v>
      </c>
      <c r="FB689">
        <f t="shared" si="618"/>
        <v>0</v>
      </c>
      <c r="FC689">
        <f t="shared" si="619"/>
        <v>0</v>
      </c>
    </row>
    <row r="690" spans="1:159">
      <c r="A690" s="139">
        <v>1899</v>
      </c>
      <c r="B690" s="140" t="s">
        <v>795</v>
      </c>
      <c r="C690" s="144">
        <v>17</v>
      </c>
      <c r="D690">
        <v>2</v>
      </c>
      <c r="E690" s="5">
        <v>11</v>
      </c>
      <c r="F690" s="5">
        <v>65</v>
      </c>
      <c r="G690" s="5">
        <v>3</v>
      </c>
      <c r="K690" s="109">
        <f t="shared" si="620"/>
        <v>0</v>
      </c>
      <c r="M690" s="109">
        <f t="shared" si="621"/>
        <v>0</v>
      </c>
      <c r="X690" s="109">
        <f t="shared" si="622"/>
        <v>0</v>
      </c>
      <c r="AI690" s="109">
        <f t="shared" si="623"/>
        <v>0</v>
      </c>
      <c r="AT690" s="109">
        <f t="shared" si="624"/>
        <v>0</v>
      </c>
      <c r="BA690" s="109">
        <f t="shared" si="625"/>
        <v>0</v>
      </c>
      <c r="BB690" s="113"/>
      <c r="BC690" s="113"/>
      <c r="BD690" s="113"/>
      <c r="BE690" s="113"/>
      <c r="BF690" s="113"/>
      <c r="BG690" s="113"/>
      <c r="BH690" s="113"/>
      <c r="BI690" s="113"/>
      <c r="BJ690" s="113"/>
      <c r="BK690" s="113"/>
      <c r="BL690" s="109">
        <f t="shared" si="626"/>
        <v>0</v>
      </c>
      <c r="BW690" s="109">
        <f t="shared" si="627"/>
        <v>0</v>
      </c>
      <c r="BZ690" s="109">
        <f t="shared" si="628"/>
        <v>0</v>
      </c>
      <c r="CA690" s="3"/>
      <c r="CB690" s="3"/>
      <c r="CC690" s="3"/>
      <c r="CD690" s="3"/>
      <c r="CE690" s="109">
        <f t="shared" si="629"/>
        <v>0</v>
      </c>
      <c r="CJ690" s="109">
        <f t="shared" si="630"/>
        <v>0</v>
      </c>
      <c r="CQ690" s="109">
        <f t="shared" si="631"/>
        <v>0</v>
      </c>
      <c r="CV690" s="109">
        <f t="shared" si="632"/>
        <v>0</v>
      </c>
      <c r="DA690" s="109">
        <f t="shared" si="633"/>
        <v>0</v>
      </c>
      <c r="DF690" s="109">
        <f t="shared" si="634"/>
        <v>0</v>
      </c>
      <c r="DK690" s="109">
        <f t="shared" si="635"/>
        <v>0</v>
      </c>
      <c r="DP690" s="109">
        <f t="shared" si="636"/>
        <v>0</v>
      </c>
      <c r="DU690" s="109">
        <f t="shared" si="637"/>
        <v>0</v>
      </c>
      <c r="DZ690" s="109">
        <f t="shared" si="638"/>
        <v>0</v>
      </c>
      <c r="EE690" s="109">
        <f t="shared" si="639"/>
        <v>0</v>
      </c>
      <c r="EF690" s="3"/>
      <c r="EG690" s="3"/>
      <c r="EH690" s="3"/>
      <c r="EI690" s="3"/>
      <c r="EJ690" s="109">
        <f t="shared" si="640"/>
        <v>0</v>
      </c>
      <c r="EK690" s="3">
        <f t="shared" si="641"/>
        <v>1711</v>
      </c>
      <c r="EL690" t="str">
        <f>+VLOOKUP(A690,'[1]Listado jugadores VALORES'!$A:$D,4,FALSE)</f>
        <v>Volante</v>
      </c>
      <c r="EM690">
        <f>+VLOOKUP(EK690,Clubes!$A:$O,15,FALSE)</f>
        <v>1</v>
      </c>
      <c r="EN690">
        <f>+VLOOKUP(EK690,Clubes!$A:$M,13,FALSE)</f>
        <v>3</v>
      </c>
      <c r="EO690">
        <f t="shared" si="605"/>
        <v>0</v>
      </c>
      <c r="EP690">
        <f t="shared" si="606"/>
        <v>0</v>
      </c>
      <c r="EQ690">
        <f t="shared" si="607"/>
        <v>0</v>
      </c>
      <c r="ER690">
        <f t="shared" si="608"/>
        <v>0</v>
      </c>
      <c r="ES690">
        <f t="shared" si="609"/>
        <v>0</v>
      </c>
      <c r="ET690">
        <f t="shared" si="610"/>
        <v>0</v>
      </c>
      <c r="EU690">
        <f t="shared" si="611"/>
        <v>0</v>
      </c>
      <c r="EV690">
        <f t="shared" si="612"/>
        <v>0</v>
      </c>
      <c r="EW690">
        <f t="shared" si="613"/>
        <v>0</v>
      </c>
      <c r="EX690">
        <f t="shared" si="614"/>
        <v>0</v>
      </c>
      <c r="EY690">
        <f t="shared" si="615"/>
        <v>0</v>
      </c>
      <c r="EZ690">
        <f t="shared" si="616"/>
        <v>0</v>
      </c>
      <c r="FA690">
        <f t="shared" si="617"/>
        <v>0</v>
      </c>
      <c r="FB690">
        <f t="shared" si="618"/>
        <v>0</v>
      </c>
      <c r="FC690">
        <f t="shared" si="619"/>
        <v>0</v>
      </c>
    </row>
    <row r="691" spans="1:159">
      <c r="A691" s="139">
        <v>1941</v>
      </c>
      <c r="B691" s="140" t="s">
        <v>796</v>
      </c>
      <c r="C691" s="144">
        <v>17</v>
      </c>
      <c r="D691">
        <v>2</v>
      </c>
      <c r="E691" s="5">
        <v>11</v>
      </c>
      <c r="F691" s="5">
        <v>65</v>
      </c>
      <c r="G691" s="5">
        <v>1</v>
      </c>
      <c r="H691" s="5">
        <v>90</v>
      </c>
      <c r="K691" s="109">
        <f t="shared" si="620"/>
        <v>0</v>
      </c>
      <c r="M691" s="109">
        <f t="shared" si="621"/>
        <v>0</v>
      </c>
      <c r="X691" s="109">
        <f t="shared" si="622"/>
        <v>0</v>
      </c>
      <c r="AI691" s="109">
        <f t="shared" si="623"/>
        <v>0</v>
      </c>
      <c r="AT691" s="109">
        <f t="shared" si="624"/>
        <v>0</v>
      </c>
      <c r="BA691" s="109">
        <f t="shared" si="625"/>
        <v>0</v>
      </c>
      <c r="BB691" s="113"/>
      <c r="BC691" s="113"/>
      <c r="BD691" s="113"/>
      <c r="BE691" s="113"/>
      <c r="BF691" s="113"/>
      <c r="BG691" s="113"/>
      <c r="BH691" s="113"/>
      <c r="BI691" s="113"/>
      <c r="BJ691" s="113"/>
      <c r="BK691" s="113"/>
      <c r="BL691" s="109">
        <f t="shared" si="626"/>
        <v>0</v>
      </c>
      <c r="BW691" s="109">
        <f t="shared" si="627"/>
        <v>0</v>
      </c>
      <c r="BZ691" s="109">
        <f t="shared" si="628"/>
        <v>0</v>
      </c>
      <c r="CA691" s="3"/>
      <c r="CB691" s="3"/>
      <c r="CC691" s="3"/>
      <c r="CD691" s="3"/>
      <c r="CE691" s="109">
        <f t="shared" si="629"/>
        <v>0</v>
      </c>
      <c r="CJ691" s="109">
        <f t="shared" si="630"/>
        <v>0</v>
      </c>
      <c r="CQ691" s="109">
        <f t="shared" si="631"/>
        <v>0</v>
      </c>
      <c r="CV691" s="109">
        <f t="shared" si="632"/>
        <v>0</v>
      </c>
      <c r="DA691" s="109">
        <f t="shared" si="633"/>
        <v>0</v>
      </c>
      <c r="DF691" s="109">
        <f t="shared" si="634"/>
        <v>0</v>
      </c>
      <c r="DK691" s="109">
        <f t="shared" si="635"/>
        <v>0</v>
      </c>
      <c r="DP691" s="109">
        <f t="shared" si="636"/>
        <v>0</v>
      </c>
      <c r="DU691" s="109">
        <f t="shared" si="637"/>
        <v>0</v>
      </c>
      <c r="DZ691" s="109">
        <f t="shared" si="638"/>
        <v>0</v>
      </c>
      <c r="EE691" s="109">
        <f t="shared" si="639"/>
        <v>0</v>
      </c>
      <c r="EF691" s="3"/>
      <c r="EG691" s="3"/>
      <c r="EH691" s="3"/>
      <c r="EI691" s="3"/>
      <c r="EJ691" s="109">
        <f t="shared" si="640"/>
        <v>0</v>
      </c>
      <c r="EK691" s="3">
        <f t="shared" si="641"/>
        <v>1711</v>
      </c>
      <c r="EL691" t="str">
        <f>+VLOOKUP(A691,'[1]Listado jugadores VALORES'!$A:$D,4,FALSE)</f>
        <v>Defensa</v>
      </c>
      <c r="EM691">
        <f>+VLOOKUP(EK691,Clubes!$A:$O,15,FALSE)</f>
        <v>1</v>
      </c>
      <c r="EN691">
        <f>+VLOOKUP(EK691,Clubes!$A:$M,13,FALSE)</f>
        <v>3</v>
      </c>
      <c r="EO691">
        <f t="shared" si="605"/>
        <v>2</v>
      </c>
      <c r="EP691">
        <f t="shared" si="606"/>
        <v>2</v>
      </c>
      <c r="EQ691">
        <f t="shared" si="607"/>
        <v>0</v>
      </c>
      <c r="ER691">
        <f t="shared" si="608"/>
        <v>0</v>
      </c>
      <c r="ES691">
        <f t="shared" si="609"/>
        <v>0</v>
      </c>
      <c r="ET691">
        <f t="shared" si="610"/>
        <v>0</v>
      </c>
      <c r="EU691">
        <f t="shared" si="611"/>
        <v>0</v>
      </c>
      <c r="EV691">
        <f t="shared" si="612"/>
        <v>0</v>
      </c>
      <c r="EW691">
        <f t="shared" si="613"/>
        <v>-1</v>
      </c>
      <c r="EX691">
        <f t="shared" si="614"/>
        <v>0</v>
      </c>
      <c r="EY691">
        <f t="shared" si="615"/>
        <v>0</v>
      </c>
      <c r="EZ691">
        <f t="shared" si="616"/>
        <v>0</v>
      </c>
      <c r="FA691">
        <f t="shared" si="617"/>
        <v>0</v>
      </c>
      <c r="FB691">
        <f t="shared" si="618"/>
        <v>-1</v>
      </c>
      <c r="FC691">
        <f t="shared" si="619"/>
        <v>2</v>
      </c>
    </row>
    <row r="692" spans="1:159">
      <c r="A692" s="139">
        <v>1040</v>
      </c>
      <c r="B692" t="s">
        <v>797</v>
      </c>
      <c r="C692" s="144">
        <v>17</v>
      </c>
      <c r="D692">
        <v>2</v>
      </c>
      <c r="E692" s="5">
        <v>11</v>
      </c>
      <c r="F692" s="5">
        <v>65</v>
      </c>
      <c r="G692" s="5">
        <v>3</v>
      </c>
      <c r="K692" s="109">
        <f t="shared" si="620"/>
        <v>0</v>
      </c>
      <c r="M692" s="109">
        <f t="shared" si="621"/>
        <v>0</v>
      </c>
      <c r="X692" s="109">
        <f t="shared" si="622"/>
        <v>0</v>
      </c>
      <c r="AI692" s="109">
        <f t="shared" si="623"/>
        <v>0</v>
      </c>
      <c r="AT692" s="109">
        <f t="shared" si="624"/>
        <v>0</v>
      </c>
      <c r="BA692" s="109">
        <f t="shared" si="625"/>
        <v>0</v>
      </c>
      <c r="BB692" s="113"/>
      <c r="BC692" s="113"/>
      <c r="BD692" s="113"/>
      <c r="BE692" s="113"/>
      <c r="BF692" s="113"/>
      <c r="BG692" s="113"/>
      <c r="BH692" s="113"/>
      <c r="BI692" s="113"/>
      <c r="BJ692" s="113"/>
      <c r="BK692" s="113"/>
      <c r="BL692" s="109">
        <f t="shared" si="626"/>
        <v>0</v>
      </c>
      <c r="BW692" s="109">
        <f t="shared" si="627"/>
        <v>0</v>
      </c>
      <c r="BZ692" s="109">
        <f t="shared" si="628"/>
        <v>0</v>
      </c>
      <c r="CA692" s="3"/>
      <c r="CB692" s="3"/>
      <c r="CC692" s="3"/>
      <c r="CD692" s="3"/>
      <c r="CE692" s="109">
        <f t="shared" si="629"/>
        <v>0</v>
      </c>
      <c r="CJ692" s="109">
        <f t="shared" si="630"/>
        <v>0</v>
      </c>
      <c r="CQ692" s="109">
        <f t="shared" si="631"/>
        <v>0</v>
      </c>
      <c r="CV692" s="109">
        <f t="shared" si="632"/>
        <v>0</v>
      </c>
      <c r="DA692" s="109">
        <f t="shared" si="633"/>
        <v>0</v>
      </c>
      <c r="DF692" s="109">
        <f t="shared" si="634"/>
        <v>0</v>
      </c>
      <c r="DK692" s="109">
        <f t="shared" si="635"/>
        <v>0</v>
      </c>
      <c r="DP692" s="109">
        <f t="shared" si="636"/>
        <v>0</v>
      </c>
      <c r="DU692" s="109">
        <f t="shared" si="637"/>
        <v>0</v>
      </c>
      <c r="DZ692" s="109">
        <f t="shared" si="638"/>
        <v>0</v>
      </c>
      <c r="EE692" s="109">
        <f t="shared" si="639"/>
        <v>0</v>
      </c>
      <c r="EF692" s="3"/>
      <c r="EG692" s="3"/>
      <c r="EH692" s="3"/>
      <c r="EI692" s="3"/>
      <c r="EJ692" s="109">
        <f t="shared" si="640"/>
        <v>0</v>
      </c>
      <c r="EK692" s="3">
        <f t="shared" si="641"/>
        <v>1711</v>
      </c>
      <c r="EL692" t="str">
        <f>+VLOOKUP(A692,'[1]Listado jugadores VALORES'!$A:$D,4,FALSE)</f>
        <v>Volante</v>
      </c>
      <c r="EM692">
        <f>+VLOOKUP(EK692,Clubes!$A:$O,15,FALSE)</f>
        <v>1</v>
      </c>
      <c r="EN692">
        <f>+VLOOKUP(EK692,Clubes!$A:$M,13,FALSE)</f>
        <v>3</v>
      </c>
      <c r="EO692">
        <f t="shared" si="605"/>
        <v>0</v>
      </c>
      <c r="EP692">
        <f t="shared" si="606"/>
        <v>0</v>
      </c>
      <c r="EQ692">
        <f t="shared" si="607"/>
        <v>0</v>
      </c>
      <c r="ER692">
        <f t="shared" si="608"/>
        <v>0</v>
      </c>
      <c r="ES692">
        <f t="shared" si="609"/>
        <v>0</v>
      </c>
      <c r="ET692">
        <f t="shared" si="610"/>
        <v>0</v>
      </c>
      <c r="EU692">
        <f t="shared" si="611"/>
        <v>0</v>
      </c>
      <c r="EV692">
        <f t="shared" si="612"/>
        <v>0</v>
      </c>
      <c r="EW692">
        <f t="shared" si="613"/>
        <v>0</v>
      </c>
      <c r="EX692">
        <f t="shared" si="614"/>
        <v>0</v>
      </c>
      <c r="EY692">
        <f t="shared" si="615"/>
        <v>0</v>
      </c>
      <c r="EZ692">
        <f t="shared" si="616"/>
        <v>0</v>
      </c>
      <c r="FA692">
        <f t="shared" si="617"/>
        <v>0</v>
      </c>
      <c r="FB692">
        <f t="shared" si="618"/>
        <v>0</v>
      </c>
      <c r="FC692">
        <f t="shared" si="619"/>
        <v>0</v>
      </c>
    </row>
    <row r="693" spans="1:159">
      <c r="A693" s="139">
        <v>1877</v>
      </c>
      <c r="B693" s="165" t="s">
        <v>798</v>
      </c>
      <c r="C693" s="144">
        <v>17</v>
      </c>
      <c r="D693">
        <v>2</v>
      </c>
      <c r="E693" s="5">
        <v>11</v>
      </c>
      <c r="F693" s="5">
        <v>65</v>
      </c>
      <c r="G693" s="5">
        <v>3</v>
      </c>
      <c r="K693" s="109">
        <f t="shared" si="620"/>
        <v>0</v>
      </c>
      <c r="M693" s="109">
        <f t="shared" si="621"/>
        <v>0</v>
      </c>
      <c r="X693" s="109">
        <f t="shared" si="622"/>
        <v>0</v>
      </c>
      <c r="AI693" s="109">
        <f t="shared" si="623"/>
        <v>0</v>
      </c>
      <c r="AT693" s="109">
        <f t="shared" si="624"/>
        <v>0</v>
      </c>
      <c r="BA693" s="109">
        <f t="shared" si="625"/>
        <v>0</v>
      </c>
      <c r="BB693" s="113"/>
      <c r="BC693" s="113"/>
      <c r="BD693" s="113"/>
      <c r="BE693" s="113"/>
      <c r="BF693" s="113"/>
      <c r="BG693" s="113"/>
      <c r="BH693" s="113"/>
      <c r="BI693" s="113"/>
      <c r="BJ693" s="113"/>
      <c r="BK693" s="113"/>
      <c r="BL693" s="109">
        <f t="shared" si="626"/>
        <v>0</v>
      </c>
      <c r="BW693" s="109">
        <f t="shared" si="627"/>
        <v>0</v>
      </c>
      <c r="BZ693" s="109">
        <f t="shared" si="628"/>
        <v>0</v>
      </c>
      <c r="CA693" s="3"/>
      <c r="CB693" s="3"/>
      <c r="CC693" s="3"/>
      <c r="CD693" s="3"/>
      <c r="CE693" s="109">
        <f t="shared" si="629"/>
        <v>0</v>
      </c>
      <c r="CJ693" s="109">
        <f t="shared" si="630"/>
        <v>0</v>
      </c>
      <c r="CQ693" s="109">
        <f t="shared" si="631"/>
        <v>0</v>
      </c>
      <c r="CV693" s="109">
        <f t="shared" si="632"/>
        <v>0</v>
      </c>
      <c r="DA693" s="109">
        <f t="shared" si="633"/>
        <v>0</v>
      </c>
      <c r="DF693" s="109">
        <f t="shared" si="634"/>
        <v>0</v>
      </c>
      <c r="DK693" s="109">
        <f t="shared" si="635"/>
        <v>0</v>
      </c>
      <c r="DP693" s="109">
        <f t="shared" si="636"/>
        <v>0</v>
      </c>
      <c r="DU693" s="109">
        <f t="shared" si="637"/>
        <v>0</v>
      </c>
      <c r="DZ693" s="109">
        <f t="shared" si="638"/>
        <v>0</v>
      </c>
      <c r="EE693" s="109">
        <f t="shared" si="639"/>
        <v>0</v>
      </c>
      <c r="EF693" s="3"/>
      <c r="EG693" s="3"/>
      <c r="EH693" s="3"/>
      <c r="EI693" s="3"/>
      <c r="EJ693" s="109">
        <f t="shared" si="640"/>
        <v>0</v>
      </c>
      <c r="EK693" s="3">
        <f t="shared" si="641"/>
        <v>1711</v>
      </c>
      <c r="EL693" t="str">
        <f>+VLOOKUP(A693,'[1]Listado jugadores VALORES'!$A:$D,4,FALSE)</f>
        <v>Volante</v>
      </c>
      <c r="EM693">
        <f>+VLOOKUP(EK693,Clubes!$A:$O,15,FALSE)</f>
        <v>1</v>
      </c>
      <c r="EN693">
        <f>+VLOOKUP(EK693,Clubes!$A:$M,13,FALSE)</f>
        <v>3</v>
      </c>
      <c r="EO693">
        <f t="shared" si="605"/>
        <v>0</v>
      </c>
      <c r="EP693">
        <f t="shared" si="606"/>
        <v>0</v>
      </c>
      <c r="EQ693">
        <f t="shared" si="607"/>
        <v>0</v>
      </c>
      <c r="ER693">
        <f t="shared" si="608"/>
        <v>0</v>
      </c>
      <c r="ES693">
        <f t="shared" si="609"/>
        <v>0</v>
      </c>
      <c r="ET693">
        <f t="shared" si="610"/>
        <v>0</v>
      </c>
      <c r="EU693">
        <f t="shared" si="611"/>
        <v>0</v>
      </c>
      <c r="EV693">
        <f t="shared" si="612"/>
        <v>0</v>
      </c>
      <c r="EW693">
        <f t="shared" si="613"/>
        <v>0</v>
      </c>
      <c r="EX693">
        <f t="shared" si="614"/>
        <v>0</v>
      </c>
      <c r="EY693">
        <f t="shared" si="615"/>
        <v>0</v>
      </c>
      <c r="EZ693">
        <f t="shared" si="616"/>
        <v>0</v>
      </c>
      <c r="FA693">
        <f t="shared" si="617"/>
        <v>0</v>
      </c>
      <c r="FB693">
        <f t="shared" si="618"/>
        <v>0</v>
      </c>
      <c r="FC693">
        <f t="shared" si="619"/>
        <v>0</v>
      </c>
    </row>
    <row r="694" spans="1:159">
      <c r="A694" s="139">
        <v>1947</v>
      </c>
      <c r="B694" s="140" t="s">
        <v>799</v>
      </c>
      <c r="C694" s="144">
        <v>17</v>
      </c>
      <c r="D694">
        <v>2</v>
      </c>
      <c r="E694" s="5">
        <v>11</v>
      </c>
      <c r="F694" s="5">
        <v>65</v>
      </c>
      <c r="G694" s="5">
        <v>3</v>
      </c>
      <c r="K694" s="109">
        <f t="shared" si="620"/>
        <v>0</v>
      </c>
      <c r="M694" s="109">
        <f t="shared" si="621"/>
        <v>0</v>
      </c>
      <c r="X694" s="109">
        <f t="shared" si="622"/>
        <v>0</v>
      </c>
      <c r="AI694" s="109">
        <f t="shared" si="623"/>
        <v>0</v>
      </c>
      <c r="AT694" s="109">
        <f t="shared" si="624"/>
        <v>0</v>
      </c>
      <c r="BA694" s="109">
        <f t="shared" si="625"/>
        <v>0</v>
      </c>
      <c r="BB694" s="113"/>
      <c r="BC694" s="113"/>
      <c r="BD694" s="113"/>
      <c r="BE694" s="113"/>
      <c r="BF694" s="113"/>
      <c r="BG694" s="113"/>
      <c r="BH694" s="113"/>
      <c r="BI694" s="113"/>
      <c r="BJ694" s="113"/>
      <c r="BK694" s="113"/>
      <c r="BL694" s="109">
        <f t="shared" si="626"/>
        <v>0</v>
      </c>
      <c r="BW694" s="109">
        <f t="shared" si="627"/>
        <v>0</v>
      </c>
      <c r="BZ694" s="109">
        <f t="shared" si="628"/>
        <v>0</v>
      </c>
      <c r="CA694" s="3"/>
      <c r="CB694" s="3"/>
      <c r="CC694" s="3"/>
      <c r="CD694" s="3"/>
      <c r="CE694" s="109">
        <f t="shared" si="629"/>
        <v>0</v>
      </c>
      <c r="CJ694" s="109">
        <f t="shared" si="630"/>
        <v>0</v>
      </c>
      <c r="CQ694" s="109">
        <f t="shared" si="631"/>
        <v>0</v>
      </c>
      <c r="CV694" s="109">
        <f t="shared" si="632"/>
        <v>0</v>
      </c>
      <c r="DA694" s="109">
        <f t="shared" si="633"/>
        <v>0</v>
      </c>
      <c r="DF694" s="109">
        <f t="shared" si="634"/>
        <v>0</v>
      </c>
      <c r="DK694" s="109">
        <f t="shared" si="635"/>
        <v>0</v>
      </c>
      <c r="DP694" s="109">
        <f t="shared" si="636"/>
        <v>0</v>
      </c>
      <c r="DU694" s="109">
        <f t="shared" si="637"/>
        <v>0</v>
      </c>
      <c r="DZ694" s="109">
        <f t="shared" si="638"/>
        <v>0</v>
      </c>
      <c r="EE694" s="109">
        <f t="shared" si="639"/>
        <v>0</v>
      </c>
      <c r="EF694" s="3"/>
      <c r="EG694" s="3"/>
      <c r="EH694" s="3"/>
      <c r="EI694" s="3"/>
      <c r="EJ694" s="109">
        <f t="shared" si="640"/>
        <v>0</v>
      </c>
      <c r="EK694" s="3">
        <f t="shared" si="641"/>
        <v>1711</v>
      </c>
      <c r="EL694" t="str">
        <f>+VLOOKUP(A694,'[1]Listado jugadores VALORES'!$A:$D,4,FALSE)</f>
        <v>Delantero</v>
      </c>
      <c r="EM694">
        <f>+VLOOKUP(EK694,Clubes!$A:$O,15,FALSE)</f>
        <v>1</v>
      </c>
      <c r="EN694">
        <f>+VLOOKUP(EK694,Clubes!$A:$M,13,FALSE)</f>
        <v>3</v>
      </c>
      <c r="EO694">
        <f t="shared" si="605"/>
        <v>0</v>
      </c>
      <c r="EP694">
        <f t="shared" si="606"/>
        <v>0</v>
      </c>
      <c r="EQ694">
        <f t="shared" si="607"/>
        <v>0</v>
      </c>
      <c r="ER694">
        <f t="shared" si="608"/>
        <v>0</v>
      </c>
      <c r="ES694">
        <f t="shared" si="609"/>
        <v>0</v>
      </c>
      <c r="ET694">
        <f t="shared" si="610"/>
        <v>0</v>
      </c>
      <c r="EU694">
        <f t="shared" si="611"/>
        <v>0</v>
      </c>
      <c r="EV694">
        <f t="shared" si="612"/>
        <v>0</v>
      </c>
      <c r="EW694">
        <f t="shared" si="613"/>
        <v>0</v>
      </c>
      <c r="EX694">
        <f t="shared" si="614"/>
        <v>0</v>
      </c>
      <c r="EY694">
        <f t="shared" si="615"/>
        <v>0</v>
      </c>
      <c r="EZ694">
        <f t="shared" si="616"/>
        <v>0</v>
      </c>
      <c r="FA694">
        <f t="shared" si="617"/>
        <v>0</v>
      </c>
      <c r="FB694">
        <f t="shared" si="618"/>
        <v>0</v>
      </c>
      <c r="FC694">
        <f t="shared" si="619"/>
        <v>0</v>
      </c>
    </row>
    <row r="695" spans="1:159">
      <c r="A695" s="139">
        <v>878</v>
      </c>
      <c r="B695" s="144" t="s">
        <v>800</v>
      </c>
      <c r="C695" s="144">
        <v>17</v>
      </c>
      <c r="D695">
        <v>2</v>
      </c>
      <c r="E695" s="5">
        <v>11</v>
      </c>
      <c r="F695" s="5">
        <v>65</v>
      </c>
      <c r="G695" s="5">
        <v>1</v>
      </c>
      <c r="H695" s="5">
        <v>90</v>
      </c>
      <c r="K695" s="109">
        <f t="shared" si="620"/>
        <v>0</v>
      </c>
      <c r="M695" s="109">
        <f t="shared" si="621"/>
        <v>0</v>
      </c>
      <c r="X695" s="109">
        <f t="shared" si="622"/>
        <v>0</v>
      </c>
      <c r="AI695" s="109">
        <f t="shared" si="623"/>
        <v>0</v>
      </c>
      <c r="AT695" s="109">
        <f t="shared" si="624"/>
        <v>0</v>
      </c>
      <c r="BA695" s="109">
        <f t="shared" si="625"/>
        <v>0</v>
      </c>
      <c r="BB695" s="113"/>
      <c r="BC695" s="113"/>
      <c r="BD695" s="113"/>
      <c r="BE695" s="113"/>
      <c r="BF695" s="113"/>
      <c r="BG695" s="113"/>
      <c r="BH695" s="113"/>
      <c r="BI695" s="113"/>
      <c r="BJ695" s="113"/>
      <c r="BK695" s="113"/>
      <c r="BL695" s="109">
        <f t="shared" si="626"/>
        <v>0</v>
      </c>
      <c r="BW695" s="109">
        <f t="shared" si="627"/>
        <v>0</v>
      </c>
      <c r="BZ695" s="109">
        <f t="shared" si="628"/>
        <v>0</v>
      </c>
      <c r="CA695" s="3"/>
      <c r="CB695" s="3"/>
      <c r="CC695" s="3"/>
      <c r="CD695" s="3"/>
      <c r="CE695" s="109">
        <f t="shared" si="629"/>
        <v>0</v>
      </c>
      <c r="CJ695" s="109">
        <f t="shared" si="630"/>
        <v>0</v>
      </c>
      <c r="CQ695" s="109">
        <f t="shared" si="631"/>
        <v>0</v>
      </c>
      <c r="CV695" s="109">
        <f t="shared" si="632"/>
        <v>0</v>
      </c>
      <c r="DA695" s="109">
        <f t="shared" si="633"/>
        <v>0</v>
      </c>
      <c r="DF695" s="109">
        <f t="shared" si="634"/>
        <v>0</v>
      </c>
      <c r="DK695" s="109">
        <f t="shared" si="635"/>
        <v>0</v>
      </c>
      <c r="DP695" s="109">
        <f t="shared" si="636"/>
        <v>0</v>
      </c>
      <c r="DU695" s="109">
        <f t="shared" si="637"/>
        <v>0</v>
      </c>
      <c r="DZ695" s="109">
        <f t="shared" si="638"/>
        <v>0</v>
      </c>
      <c r="EE695" s="109">
        <f t="shared" si="639"/>
        <v>0</v>
      </c>
      <c r="EF695" s="3"/>
      <c r="EG695" s="3"/>
      <c r="EH695" s="3"/>
      <c r="EI695" s="3"/>
      <c r="EJ695" s="109">
        <f t="shared" si="640"/>
        <v>0</v>
      </c>
      <c r="EK695" s="3">
        <f t="shared" si="641"/>
        <v>1711</v>
      </c>
      <c r="EL695" t="str">
        <f>+VLOOKUP(A695,'[1]Listado jugadores VALORES'!$A:$D,4,FALSE)</f>
        <v>Volante</v>
      </c>
      <c r="EM695">
        <f>+VLOOKUP(EK695,Clubes!$A:$O,15,FALSE)</f>
        <v>1</v>
      </c>
      <c r="EN695">
        <f>+VLOOKUP(EK695,Clubes!$A:$M,13,FALSE)</f>
        <v>3</v>
      </c>
      <c r="EO695">
        <f t="shared" si="605"/>
        <v>2</v>
      </c>
      <c r="EP695">
        <f t="shared" si="606"/>
        <v>2</v>
      </c>
      <c r="EQ695">
        <f t="shared" si="607"/>
        <v>0</v>
      </c>
      <c r="ER695">
        <f t="shared" si="608"/>
        <v>0</v>
      </c>
      <c r="ES695">
        <f t="shared" si="609"/>
        <v>0</v>
      </c>
      <c r="ET695">
        <f t="shared" si="610"/>
        <v>0</v>
      </c>
      <c r="EU695">
        <f t="shared" si="611"/>
        <v>0</v>
      </c>
      <c r="EV695">
        <f t="shared" si="612"/>
        <v>0</v>
      </c>
      <c r="EW695">
        <f t="shared" si="613"/>
        <v>0</v>
      </c>
      <c r="EX695">
        <f t="shared" si="614"/>
        <v>0</v>
      </c>
      <c r="EY695">
        <f t="shared" si="615"/>
        <v>0</v>
      </c>
      <c r="EZ695">
        <f t="shared" si="616"/>
        <v>0</v>
      </c>
      <c r="FA695">
        <f t="shared" si="617"/>
        <v>0</v>
      </c>
      <c r="FB695">
        <f t="shared" si="618"/>
        <v>-1</v>
      </c>
      <c r="FC695">
        <f t="shared" si="619"/>
        <v>3</v>
      </c>
    </row>
    <row r="696" spans="1:159">
      <c r="A696" s="139">
        <v>717</v>
      </c>
      <c r="B696" s="140" t="s">
        <v>801</v>
      </c>
      <c r="C696" s="144">
        <v>17</v>
      </c>
      <c r="D696">
        <v>2</v>
      </c>
      <c r="E696" s="5">
        <v>11</v>
      </c>
      <c r="F696" s="5">
        <v>65</v>
      </c>
      <c r="G696" s="5">
        <v>1</v>
      </c>
      <c r="H696" s="5">
        <v>90</v>
      </c>
      <c r="K696" s="109">
        <f t="shared" si="620"/>
        <v>0</v>
      </c>
      <c r="M696" s="109">
        <f t="shared" si="621"/>
        <v>0</v>
      </c>
      <c r="X696" s="109">
        <f t="shared" si="622"/>
        <v>0</v>
      </c>
      <c r="AI696" s="109">
        <f t="shared" si="623"/>
        <v>0</v>
      </c>
      <c r="AT696" s="109">
        <f t="shared" si="624"/>
        <v>0</v>
      </c>
      <c r="BA696" s="109">
        <f t="shared" si="625"/>
        <v>0</v>
      </c>
      <c r="BB696" s="113"/>
      <c r="BC696" s="113"/>
      <c r="BD696" s="113"/>
      <c r="BE696" s="113"/>
      <c r="BF696" s="113"/>
      <c r="BG696" s="113"/>
      <c r="BH696" s="113"/>
      <c r="BI696" s="113"/>
      <c r="BJ696" s="113"/>
      <c r="BK696" s="113"/>
      <c r="BL696" s="109">
        <f t="shared" si="626"/>
        <v>0</v>
      </c>
      <c r="BW696" s="109">
        <f t="shared" si="627"/>
        <v>0</v>
      </c>
      <c r="BZ696" s="109">
        <f t="shared" si="628"/>
        <v>0</v>
      </c>
      <c r="CA696" s="3"/>
      <c r="CB696" s="3"/>
      <c r="CC696" s="3"/>
      <c r="CD696" s="3"/>
      <c r="CE696" s="109">
        <f t="shared" si="629"/>
        <v>0</v>
      </c>
      <c r="CJ696" s="109">
        <f t="shared" si="630"/>
        <v>0</v>
      </c>
      <c r="CQ696" s="109">
        <f t="shared" si="631"/>
        <v>0</v>
      </c>
      <c r="CV696" s="109">
        <f t="shared" si="632"/>
        <v>0</v>
      </c>
      <c r="DA696" s="109">
        <f t="shared" si="633"/>
        <v>0</v>
      </c>
      <c r="DF696" s="109">
        <f t="shared" si="634"/>
        <v>0</v>
      </c>
      <c r="DK696" s="109">
        <f t="shared" si="635"/>
        <v>0</v>
      </c>
      <c r="DP696" s="109">
        <f t="shared" si="636"/>
        <v>0</v>
      </c>
      <c r="DU696" s="109">
        <f t="shared" si="637"/>
        <v>0</v>
      </c>
      <c r="DZ696" s="109">
        <f t="shared" si="638"/>
        <v>0</v>
      </c>
      <c r="EE696" s="109">
        <f t="shared" si="639"/>
        <v>0</v>
      </c>
      <c r="EF696" s="3"/>
      <c r="EG696" s="3"/>
      <c r="EH696" s="3"/>
      <c r="EI696" s="3"/>
      <c r="EJ696" s="109">
        <f t="shared" si="640"/>
        <v>0</v>
      </c>
      <c r="EK696" s="3">
        <f t="shared" si="641"/>
        <v>1711</v>
      </c>
      <c r="EL696" t="str">
        <f>+VLOOKUP(A696,'[1]Listado jugadores VALORES'!$A:$D,4,FALSE)</f>
        <v>Defensa</v>
      </c>
      <c r="EM696">
        <f>+VLOOKUP(EK696,Clubes!$A:$O,15,FALSE)</f>
        <v>1</v>
      </c>
      <c r="EN696">
        <f>+VLOOKUP(EK696,Clubes!$A:$M,13,FALSE)</f>
        <v>3</v>
      </c>
      <c r="EO696">
        <f t="shared" si="605"/>
        <v>2</v>
      </c>
      <c r="EP696">
        <f t="shared" si="606"/>
        <v>2</v>
      </c>
      <c r="EQ696">
        <f t="shared" si="607"/>
        <v>0</v>
      </c>
      <c r="ER696">
        <f t="shared" si="608"/>
        <v>0</v>
      </c>
      <c r="ES696">
        <f t="shared" si="609"/>
        <v>0</v>
      </c>
      <c r="ET696">
        <f t="shared" si="610"/>
        <v>0</v>
      </c>
      <c r="EU696">
        <f t="shared" si="611"/>
        <v>0</v>
      </c>
      <c r="EV696">
        <f t="shared" si="612"/>
        <v>0</v>
      </c>
      <c r="EW696">
        <f t="shared" si="613"/>
        <v>-1</v>
      </c>
      <c r="EX696">
        <f t="shared" si="614"/>
        <v>0</v>
      </c>
      <c r="EY696">
        <f t="shared" si="615"/>
        <v>0</v>
      </c>
      <c r="EZ696">
        <f t="shared" si="616"/>
        <v>0</v>
      </c>
      <c r="FA696">
        <f t="shared" si="617"/>
        <v>0</v>
      </c>
      <c r="FB696">
        <f t="shared" si="618"/>
        <v>-1</v>
      </c>
      <c r="FC696">
        <f t="shared" si="619"/>
        <v>2</v>
      </c>
    </row>
    <row r="697" spans="1:159">
      <c r="A697" s="139">
        <v>2</v>
      </c>
      <c r="B697" s="139" t="s">
        <v>445</v>
      </c>
      <c r="C697" s="139">
        <v>1</v>
      </c>
      <c r="D697">
        <v>1</v>
      </c>
      <c r="E697" s="5">
        <v>12</v>
      </c>
      <c r="F697" s="5">
        <v>72</v>
      </c>
      <c r="G697" s="5">
        <v>1</v>
      </c>
      <c r="H697" s="5">
        <v>90</v>
      </c>
      <c r="K697" s="109">
        <f t="shared" ref="K697:K760" si="642">COUNTIF(I697:J697,"&gt;0")</f>
        <v>0</v>
      </c>
      <c r="M697" s="109">
        <f t="shared" ref="M697:M760" si="643">COUNTIF(L697,"&gt;0")</f>
        <v>0</v>
      </c>
      <c r="X697" s="109">
        <f t="shared" ref="X697:X760" si="644">COUNTIF(N697:W697,"&gt;0")</f>
        <v>0</v>
      </c>
      <c r="AI697" s="109">
        <f t="shared" ref="AI697:AI760" si="645">COUNTIF(Y697:AH697,"&gt;0")</f>
        <v>0</v>
      </c>
      <c r="AT697" s="109">
        <f t="shared" ref="AT697:AT760" si="646">COUNTIF(AJ697:AS697,"&gt;0")</f>
        <v>0</v>
      </c>
      <c r="BA697" s="109">
        <f t="shared" ref="BA697:BA760" si="647">COUNTIF(AV697:AZ697,"&gt;0")</f>
        <v>0</v>
      </c>
      <c r="BB697" s="113"/>
      <c r="BC697" s="113"/>
      <c r="BD697" s="113"/>
      <c r="BE697" s="113"/>
      <c r="BF697" s="113"/>
      <c r="BG697" s="113"/>
      <c r="BH697" s="113"/>
      <c r="BI697" s="113"/>
      <c r="BJ697" s="113"/>
      <c r="BK697" s="113"/>
      <c r="BL697" s="109">
        <f t="shared" ref="BL697:BL760" si="648">COUNTIF(BB697:BK697,"&gt;0")</f>
        <v>0</v>
      </c>
      <c r="BW697" s="109">
        <f t="shared" ref="BW697:BW760" si="649">COUNTIF(BM697:BV697,"&gt;0")</f>
        <v>0</v>
      </c>
      <c r="BZ697" s="109">
        <f t="shared" ref="BZ697:BZ760" si="650">SUM(BX697:BY697)</f>
        <v>0</v>
      </c>
      <c r="CA697" s="3"/>
      <c r="CB697" s="3"/>
      <c r="CC697" s="3"/>
      <c r="CD697" s="3"/>
      <c r="CE697" s="109">
        <f t="shared" ref="CE697:CE760" si="651">COUNTIF(CA697:CD697,"&gt;0")</f>
        <v>0</v>
      </c>
      <c r="CJ697" s="109">
        <f t="shared" ref="CJ697:CJ760" si="652">COUNTIF(CF697:CI697,"&gt;0")</f>
        <v>0</v>
      </c>
      <c r="CQ697" s="109">
        <f t="shared" ref="CQ697:CQ760" si="653">COUNTIF(CM697:CP697,"&gt;0")</f>
        <v>0</v>
      </c>
      <c r="CV697" s="109">
        <f t="shared" ref="CV697:CV760" si="654">COUNTIF(CR697:CU697,"&gt;0")</f>
        <v>0</v>
      </c>
      <c r="DA697" s="109">
        <f t="shared" ref="DA697:DA760" si="655">COUNTIF(CW697:CZ697,"&gt;0")</f>
        <v>0</v>
      </c>
      <c r="DF697" s="109">
        <f t="shared" ref="DF697:DF760" si="656">COUNTIF(DB697:DE697,"&gt;0")</f>
        <v>0</v>
      </c>
      <c r="DK697" s="109">
        <f t="shared" ref="DK697:DK760" si="657">COUNTIF(DG697:DJ697,"&gt;0")</f>
        <v>0</v>
      </c>
      <c r="DP697" s="109">
        <f t="shared" ref="DP697:DP760" si="658">COUNTIF(DL697:DO697,"&gt;0")</f>
        <v>0</v>
      </c>
      <c r="DU697" s="109">
        <f t="shared" ref="DU697:DU760" si="659">COUNTIF(DQ697:DT697,"&gt;0")</f>
        <v>0</v>
      </c>
      <c r="DZ697" s="109">
        <f t="shared" ref="DZ697:DZ760" si="660">COUNTIF(DV697:DY697,"&gt;0")</f>
        <v>0</v>
      </c>
      <c r="EE697" s="109">
        <f t="shared" ref="EE697:EE760" si="661">COUNTIF(EA697:ED697,"&gt;0")</f>
        <v>0</v>
      </c>
      <c r="EF697" s="3"/>
      <c r="EG697" s="3"/>
      <c r="EH697" s="3"/>
      <c r="EI697" s="3"/>
      <c r="EJ697" s="109">
        <f t="shared" ref="EJ697:EJ760" si="662">COUNTIF(EF697:EI697,"&gt;0")</f>
        <v>0</v>
      </c>
      <c r="EK697" s="3">
        <f t="shared" ref="EK697:EK760" si="663">+C697*100+E697</f>
        <v>112</v>
      </c>
      <c r="EL697" t="str">
        <f>+VLOOKUP(A697,'[1]Listado jugadores VALORES'!$A:$D,4,FALSE)</f>
        <v>Portero</v>
      </c>
      <c r="EM697">
        <f>+VLOOKUP(EK697,Clubes!$A:$O,15,FALSE)</f>
        <v>3</v>
      </c>
      <c r="EN697">
        <f>+VLOOKUP(EK697,Clubes!$A:$M,13,FALSE)</f>
        <v>1</v>
      </c>
      <c r="EO697">
        <f t="shared" ref="EO697:EO760" si="664">IF(G697=1,2,IF(G697=2,1,0))</f>
        <v>2</v>
      </c>
      <c r="EP697">
        <f t="shared" ref="EP697:EP760" si="665">+IF(H697=0,0,IF(H697&gt;=60,2,IF(H697&lt;60,1)))</f>
        <v>2</v>
      </c>
      <c r="EQ697">
        <f t="shared" ref="EQ697:EQ760" si="666">+IF(K697=0,0,IF(K697=1,-1,-2))</f>
        <v>0</v>
      </c>
      <c r="ER697">
        <f t="shared" ref="ER697:ER760" si="667">IF(AND(M697=1,K697=0),-3,IF(AND(M697=1,K697=1),-3,0))</f>
        <v>0</v>
      </c>
      <c r="ES697">
        <f t="shared" ref="ES697:ES760" si="668">+IF(EL697="Portero",X697*7,IF(EL697="Defensa",X697*6,IF(EL697="Volante",X697*5,IF(EL697="Delantero",X697*4,0))))-CQ697</f>
        <v>0</v>
      </c>
      <c r="ET697">
        <f t="shared" ref="ET697:ET760" si="669">+IF(Y697=2,1,IF(Z697=2,1,IF(AA697=2,1,IF(AB697=2,1,IF(AC697=2,1,0)))))</f>
        <v>0</v>
      </c>
      <c r="EU697">
        <f t="shared" ref="EU697:EU760" si="670">+IF(EL697="Portero",BA697*5,IF(EL697="Defensa",BA697*4,IF(EL697="Volante",BA697*3,IF(EL697="Delantero",BA697*3,0))))</f>
        <v>0</v>
      </c>
      <c r="EV697">
        <f t="shared" ref="EV697:EV760" si="671">+IF(CE697&gt;0,CE697*-2,0)</f>
        <v>0</v>
      </c>
      <c r="EW697">
        <f t="shared" ref="EW697:EW760" si="672">+IF(AND(H697&gt;60,EM697=1,EL697="Portero"),-1,IF(AND(H697&gt;60,EM697=1,EL697="Defensa"),-1,IF(AND(H697&gt;60,EM697=2,EL697="Portero"),-1,IF(AND(H697&gt;60,EM697=2,EL697="Defensa"),-1,IF(AND(H697&gt;60,EM697&gt;2,EL697="Portero"),-2,IF(AND(H697&gt;60,EM697&gt;2,EL697="Defensa"),-2,0))))))</f>
        <v>-2</v>
      </c>
      <c r="EX697">
        <f t="shared" ref="EX697:EX760" si="673">+IF(AND(EN697=1,DA697&gt;0,DB697&lt;4),-1,IF(AND(EN697=1,DA697&gt;0,DB697&gt;3),-2,IF(AND(EN697=2,DA697&gt;0,DB697&lt;4),-2,IF(AND(EN697=2,DA697&gt;0,DB697&gt;3),-3,IF(AND(EN697=3,DA697&gt;0,DB697&lt;4),-2,IF(AND(EN697=3,DA697&gt;0,DB697&gt;3),-3,0))))))</f>
        <v>0</v>
      </c>
      <c r="EY697">
        <f t="shared" ref="EY697:EY760" si="674">+IF(OR(EF697=1,EF697=2,EF697=3,EF697=4,EF697=5),4,0)+IF(OR(EG697=1,EG697=2,EG697=3,EG697=4,EG697=5),4,0)</f>
        <v>0</v>
      </c>
      <c r="EZ697">
        <f t="shared" ref="EZ697:EZ760" si="675">+IF(DK697&gt;0,DK697*-1,0)</f>
        <v>0</v>
      </c>
      <c r="FA697">
        <f t="shared" ref="FA697:FA760" si="676">+IF(AND(H697&gt;60,EM697=0,EL697="Portero"),3,IF(AND(H697&gt;60,EM697=0,EL697="Defensa"),2,IF(AND(H697&gt;60,EM697=0,EL697="Volante"),1,0)))</f>
        <v>0</v>
      </c>
      <c r="FB697">
        <f t="shared" ref="FB697:FB760" si="677">IF(AND(H697&gt;=60,EN697=1,D697=1),1,IF(AND(H697&gt;=60,EN697=1,D697=2),2,IF(AND(H697&gt;=60,EN697=3,D697=2),-1,IF(AND(H697&gt;=60,EN697=3,D697=1),-2,IF(AND(H697&lt;60,EN697=1,D697=1,X697&gt;0),1,IF(AND(H697&lt;60,EN697=1,D697=2,X697&gt;0),2,0))))))</f>
        <v>1</v>
      </c>
      <c r="FC697">
        <f>SUM(EO697:FB697)+1</f>
        <v>4</v>
      </c>
    </row>
    <row r="698" spans="1:159">
      <c r="A698" s="139">
        <v>725</v>
      </c>
      <c r="B698" s="139" t="s">
        <v>446</v>
      </c>
      <c r="C698" s="139">
        <v>1</v>
      </c>
      <c r="D698">
        <v>1</v>
      </c>
      <c r="E698" s="5">
        <v>12</v>
      </c>
      <c r="F698" s="5">
        <v>72</v>
      </c>
      <c r="G698" s="5">
        <v>2</v>
      </c>
      <c r="K698" s="109">
        <f t="shared" si="642"/>
        <v>0</v>
      </c>
      <c r="M698" s="109">
        <f t="shared" si="643"/>
        <v>0</v>
      </c>
      <c r="X698" s="109">
        <f t="shared" si="644"/>
        <v>0</v>
      </c>
      <c r="AI698" s="109">
        <f t="shared" si="645"/>
        <v>0</v>
      </c>
      <c r="AT698" s="109">
        <f t="shared" si="646"/>
        <v>0</v>
      </c>
      <c r="BA698" s="109">
        <f t="shared" si="647"/>
        <v>0</v>
      </c>
      <c r="BB698" s="113"/>
      <c r="BC698" s="113"/>
      <c r="BD698" s="113"/>
      <c r="BE698" s="113"/>
      <c r="BF698" s="113"/>
      <c r="BG698" s="113"/>
      <c r="BH698" s="113"/>
      <c r="BI698" s="113"/>
      <c r="BJ698" s="113"/>
      <c r="BK698" s="113"/>
      <c r="BL698" s="109">
        <f t="shared" si="648"/>
        <v>0</v>
      </c>
      <c r="BW698" s="109">
        <f t="shared" si="649"/>
        <v>0</v>
      </c>
      <c r="BZ698" s="109">
        <f t="shared" si="650"/>
        <v>0</v>
      </c>
      <c r="CA698" s="3"/>
      <c r="CB698" s="3"/>
      <c r="CC698" s="3"/>
      <c r="CD698" s="3"/>
      <c r="CE698" s="109">
        <f t="shared" si="651"/>
        <v>0</v>
      </c>
      <c r="CJ698" s="109">
        <f t="shared" si="652"/>
        <v>0</v>
      </c>
      <c r="CQ698" s="109">
        <f t="shared" si="653"/>
        <v>0</v>
      </c>
      <c r="CV698" s="109">
        <f t="shared" si="654"/>
        <v>0</v>
      </c>
      <c r="DA698" s="109">
        <f t="shared" si="655"/>
        <v>0</v>
      </c>
      <c r="DF698" s="109">
        <f t="shared" si="656"/>
        <v>0</v>
      </c>
      <c r="DK698" s="109">
        <f t="shared" si="657"/>
        <v>0</v>
      </c>
      <c r="DP698" s="109">
        <f t="shared" si="658"/>
        <v>0</v>
      </c>
      <c r="DU698" s="109">
        <f t="shared" si="659"/>
        <v>0</v>
      </c>
      <c r="DZ698" s="109">
        <f t="shared" si="660"/>
        <v>0</v>
      </c>
      <c r="EE698" s="109">
        <f t="shared" si="661"/>
        <v>0</v>
      </c>
      <c r="EF698" s="3"/>
      <c r="EG698" s="3"/>
      <c r="EH698" s="3"/>
      <c r="EI698" s="3"/>
      <c r="EJ698" s="109">
        <f t="shared" si="662"/>
        <v>0</v>
      </c>
      <c r="EK698" s="3">
        <f t="shared" si="663"/>
        <v>112</v>
      </c>
      <c r="EL698" t="str">
        <f>+VLOOKUP(A698,'[1]Listado jugadores VALORES'!$A:$D,4,FALSE)</f>
        <v>Portero</v>
      </c>
      <c r="EM698">
        <f>+VLOOKUP(EK698,Clubes!$A:$O,15,FALSE)</f>
        <v>3</v>
      </c>
      <c r="EN698">
        <f>+VLOOKUP(EK698,Clubes!$A:$M,13,FALSE)</f>
        <v>1</v>
      </c>
      <c r="EO698">
        <f t="shared" si="664"/>
        <v>1</v>
      </c>
      <c r="EP698">
        <f t="shared" si="665"/>
        <v>0</v>
      </c>
      <c r="EQ698">
        <f t="shared" si="666"/>
        <v>0</v>
      </c>
      <c r="ER698">
        <f t="shared" si="667"/>
        <v>0</v>
      </c>
      <c r="ES698">
        <f t="shared" si="668"/>
        <v>0</v>
      </c>
      <c r="ET698">
        <f t="shared" si="669"/>
        <v>0</v>
      </c>
      <c r="EU698">
        <f t="shared" si="670"/>
        <v>0</v>
      </c>
      <c r="EV698">
        <f t="shared" si="671"/>
        <v>0</v>
      </c>
      <c r="EW698">
        <f t="shared" si="672"/>
        <v>0</v>
      </c>
      <c r="EX698">
        <f t="shared" si="673"/>
        <v>0</v>
      </c>
      <c r="EY698">
        <f t="shared" si="674"/>
        <v>0</v>
      </c>
      <c r="EZ698">
        <f t="shared" si="675"/>
        <v>0</v>
      </c>
      <c r="FA698">
        <f t="shared" si="676"/>
        <v>0</v>
      </c>
      <c r="FB698">
        <f t="shared" si="677"/>
        <v>0</v>
      </c>
      <c r="FC698">
        <f t="shared" ref="FC698:FC760" si="678">SUM(EO698:FB698)</f>
        <v>1</v>
      </c>
    </row>
    <row r="699" spans="1:159">
      <c r="A699" s="139">
        <v>20</v>
      </c>
      <c r="B699" s="139" t="s">
        <v>447</v>
      </c>
      <c r="C699" s="139">
        <v>1</v>
      </c>
      <c r="D699">
        <v>1</v>
      </c>
      <c r="E699" s="5">
        <v>12</v>
      </c>
      <c r="F699" s="5">
        <v>72</v>
      </c>
      <c r="G699" s="5">
        <v>2</v>
      </c>
      <c r="H699" s="5">
        <f>90-55</f>
        <v>35</v>
      </c>
      <c r="K699" s="109">
        <f t="shared" si="642"/>
        <v>0</v>
      </c>
      <c r="M699" s="109">
        <f t="shared" si="643"/>
        <v>0</v>
      </c>
      <c r="X699" s="109">
        <f t="shared" si="644"/>
        <v>0</v>
      </c>
      <c r="AI699" s="109">
        <f t="shared" si="645"/>
        <v>0</v>
      </c>
      <c r="AT699" s="109">
        <f t="shared" si="646"/>
        <v>0</v>
      </c>
      <c r="BA699" s="109">
        <f t="shared" si="647"/>
        <v>0</v>
      </c>
      <c r="BB699" s="113"/>
      <c r="BC699" s="113"/>
      <c r="BD699" s="113"/>
      <c r="BE699" s="113"/>
      <c r="BF699" s="113"/>
      <c r="BG699" s="113"/>
      <c r="BH699" s="113"/>
      <c r="BI699" s="113"/>
      <c r="BJ699" s="113"/>
      <c r="BK699" s="113"/>
      <c r="BL699" s="109">
        <f t="shared" si="648"/>
        <v>0</v>
      </c>
      <c r="BW699" s="109">
        <f t="shared" si="649"/>
        <v>0</v>
      </c>
      <c r="BZ699" s="109">
        <f t="shared" si="650"/>
        <v>0</v>
      </c>
      <c r="CA699" s="3"/>
      <c r="CB699" s="3"/>
      <c r="CC699" s="3"/>
      <c r="CD699" s="3"/>
      <c r="CE699" s="109">
        <f t="shared" si="651"/>
        <v>0</v>
      </c>
      <c r="CJ699" s="109">
        <f t="shared" si="652"/>
        <v>0</v>
      </c>
      <c r="CQ699" s="109">
        <f t="shared" si="653"/>
        <v>0</v>
      </c>
      <c r="CV699" s="109">
        <f t="shared" si="654"/>
        <v>0</v>
      </c>
      <c r="DA699" s="109">
        <f t="shared" si="655"/>
        <v>0</v>
      </c>
      <c r="DF699" s="109">
        <f t="shared" si="656"/>
        <v>0</v>
      </c>
      <c r="DK699" s="109">
        <f t="shared" si="657"/>
        <v>0</v>
      </c>
      <c r="DP699" s="109">
        <f t="shared" si="658"/>
        <v>0</v>
      </c>
      <c r="DU699" s="109">
        <f t="shared" si="659"/>
        <v>0</v>
      </c>
      <c r="DZ699" s="109">
        <f t="shared" si="660"/>
        <v>0</v>
      </c>
      <c r="EE699" s="109">
        <f t="shared" si="661"/>
        <v>0</v>
      </c>
      <c r="EF699" s="3"/>
      <c r="EG699" s="3"/>
      <c r="EH699" s="3"/>
      <c r="EI699" s="3"/>
      <c r="EJ699" s="109">
        <f t="shared" si="662"/>
        <v>0</v>
      </c>
      <c r="EK699" s="3">
        <f t="shared" si="663"/>
        <v>112</v>
      </c>
      <c r="EL699" t="str">
        <f>+VLOOKUP(A699,'[1]Listado jugadores VALORES'!$A:$D,4,FALSE)</f>
        <v>Defensa</v>
      </c>
      <c r="EM699">
        <f>+VLOOKUP(EK699,Clubes!$A:$O,15,FALSE)</f>
        <v>3</v>
      </c>
      <c r="EN699">
        <f>+VLOOKUP(EK699,Clubes!$A:$M,13,FALSE)</f>
        <v>1</v>
      </c>
      <c r="EO699">
        <f t="shared" si="664"/>
        <v>1</v>
      </c>
      <c r="EP699">
        <f t="shared" si="665"/>
        <v>1</v>
      </c>
      <c r="EQ699">
        <f t="shared" si="666"/>
        <v>0</v>
      </c>
      <c r="ER699">
        <f t="shared" si="667"/>
        <v>0</v>
      </c>
      <c r="ES699">
        <f t="shared" si="668"/>
        <v>0</v>
      </c>
      <c r="ET699">
        <f t="shared" si="669"/>
        <v>0</v>
      </c>
      <c r="EU699">
        <f t="shared" si="670"/>
        <v>0</v>
      </c>
      <c r="EV699">
        <f t="shared" si="671"/>
        <v>0</v>
      </c>
      <c r="EW699">
        <f t="shared" si="672"/>
        <v>0</v>
      </c>
      <c r="EX699">
        <f t="shared" si="673"/>
        <v>0</v>
      </c>
      <c r="EY699">
        <f t="shared" si="674"/>
        <v>0</v>
      </c>
      <c r="EZ699">
        <f t="shared" si="675"/>
        <v>0</v>
      </c>
      <c r="FA699">
        <f t="shared" si="676"/>
        <v>0</v>
      </c>
      <c r="FB699">
        <f t="shared" si="677"/>
        <v>0</v>
      </c>
      <c r="FC699">
        <f t="shared" si="678"/>
        <v>2</v>
      </c>
    </row>
    <row r="700" spans="1:159">
      <c r="A700" s="139">
        <v>1963</v>
      </c>
      <c r="B700" s="142" t="s">
        <v>448</v>
      </c>
      <c r="C700" s="139">
        <v>1</v>
      </c>
      <c r="D700">
        <v>1</v>
      </c>
      <c r="E700" s="5">
        <v>12</v>
      </c>
      <c r="F700" s="5">
        <v>72</v>
      </c>
      <c r="G700" s="5">
        <v>3</v>
      </c>
      <c r="K700" s="109">
        <f t="shared" si="642"/>
        <v>0</v>
      </c>
      <c r="M700" s="109">
        <f t="shared" si="643"/>
        <v>0</v>
      </c>
      <c r="X700" s="109">
        <f t="shared" si="644"/>
        <v>0</v>
      </c>
      <c r="AI700" s="109">
        <f t="shared" si="645"/>
        <v>0</v>
      </c>
      <c r="AT700" s="109">
        <f t="shared" si="646"/>
        <v>0</v>
      </c>
      <c r="BA700" s="109">
        <f t="shared" si="647"/>
        <v>0</v>
      </c>
      <c r="BB700" s="113"/>
      <c r="BC700" s="113"/>
      <c r="BD700" s="113"/>
      <c r="BE700" s="113"/>
      <c r="BF700" s="113"/>
      <c r="BG700" s="113"/>
      <c r="BH700" s="113"/>
      <c r="BI700" s="113"/>
      <c r="BJ700" s="113"/>
      <c r="BK700" s="113"/>
      <c r="BL700" s="109">
        <f t="shared" si="648"/>
        <v>0</v>
      </c>
      <c r="BW700" s="109">
        <f t="shared" si="649"/>
        <v>0</v>
      </c>
      <c r="BZ700" s="109">
        <f t="shared" si="650"/>
        <v>0</v>
      </c>
      <c r="CA700" s="3"/>
      <c r="CB700" s="3"/>
      <c r="CC700" s="3"/>
      <c r="CD700" s="3"/>
      <c r="CE700" s="109">
        <f t="shared" si="651"/>
        <v>0</v>
      </c>
      <c r="CJ700" s="109">
        <f t="shared" si="652"/>
        <v>0</v>
      </c>
      <c r="CQ700" s="109">
        <f t="shared" si="653"/>
        <v>0</v>
      </c>
      <c r="CV700" s="109">
        <f t="shared" si="654"/>
        <v>0</v>
      </c>
      <c r="DA700" s="109">
        <f t="shared" si="655"/>
        <v>0</v>
      </c>
      <c r="DF700" s="109">
        <f t="shared" si="656"/>
        <v>0</v>
      </c>
      <c r="DK700" s="109">
        <f t="shared" si="657"/>
        <v>0</v>
      </c>
      <c r="DP700" s="109">
        <f t="shared" si="658"/>
        <v>0</v>
      </c>
      <c r="DU700" s="109">
        <f t="shared" si="659"/>
        <v>0</v>
      </c>
      <c r="DZ700" s="109">
        <f t="shared" si="660"/>
        <v>0</v>
      </c>
      <c r="EE700" s="109">
        <f t="shared" si="661"/>
        <v>0</v>
      </c>
      <c r="EF700" s="3"/>
      <c r="EG700" s="3"/>
      <c r="EH700" s="3"/>
      <c r="EI700" s="3"/>
      <c r="EJ700" s="109">
        <f t="shared" si="662"/>
        <v>0</v>
      </c>
      <c r="EK700" s="3">
        <f t="shared" si="663"/>
        <v>112</v>
      </c>
      <c r="EL700" t="str">
        <f>+VLOOKUP(A700,'[1]Listado jugadores VALORES'!$A:$D,4,FALSE)</f>
        <v>Delantero</v>
      </c>
      <c r="EM700">
        <f>+VLOOKUP(EK700,Clubes!$A:$O,15,FALSE)</f>
        <v>3</v>
      </c>
      <c r="EN700">
        <f>+VLOOKUP(EK700,Clubes!$A:$M,13,FALSE)</f>
        <v>1</v>
      </c>
      <c r="EO700">
        <f t="shared" si="664"/>
        <v>0</v>
      </c>
      <c r="EP700">
        <f t="shared" si="665"/>
        <v>0</v>
      </c>
      <c r="EQ700">
        <f t="shared" si="666"/>
        <v>0</v>
      </c>
      <c r="ER700">
        <f t="shared" si="667"/>
        <v>0</v>
      </c>
      <c r="ES700">
        <f t="shared" si="668"/>
        <v>0</v>
      </c>
      <c r="ET700">
        <f t="shared" si="669"/>
        <v>0</v>
      </c>
      <c r="EU700">
        <f t="shared" si="670"/>
        <v>0</v>
      </c>
      <c r="EV700">
        <f t="shared" si="671"/>
        <v>0</v>
      </c>
      <c r="EW700">
        <f t="shared" si="672"/>
        <v>0</v>
      </c>
      <c r="EX700">
        <f t="shared" si="673"/>
        <v>0</v>
      </c>
      <c r="EY700">
        <f t="shared" si="674"/>
        <v>0</v>
      </c>
      <c r="EZ700">
        <f t="shared" si="675"/>
        <v>0</v>
      </c>
      <c r="FA700">
        <f t="shared" si="676"/>
        <v>0</v>
      </c>
      <c r="FB700">
        <f t="shared" si="677"/>
        <v>0</v>
      </c>
      <c r="FC700">
        <f t="shared" si="678"/>
        <v>0</v>
      </c>
    </row>
    <row r="701" spans="1:159">
      <c r="A701" s="139">
        <v>65</v>
      </c>
      <c r="B701" s="139" t="s">
        <v>449</v>
      </c>
      <c r="C701" s="139">
        <v>1</v>
      </c>
      <c r="D701">
        <v>1</v>
      </c>
      <c r="E701" s="5">
        <v>12</v>
      </c>
      <c r="F701" s="5">
        <v>72</v>
      </c>
      <c r="G701" s="5">
        <v>1</v>
      </c>
      <c r="H701" s="5">
        <v>75</v>
      </c>
      <c r="K701" s="109">
        <f t="shared" si="642"/>
        <v>0</v>
      </c>
      <c r="M701" s="109">
        <f t="shared" si="643"/>
        <v>0</v>
      </c>
      <c r="N701" s="4">
        <v>12</v>
      </c>
      <c r="X701" s="109">
        <f t="shared" si="644"/>
        <v>1</v>
      </c>
      <c r="Y701" s="3">
        <v>1</v>
      </c>
      <c r="AI701" s="109">
        <f t="shared" si="645"/>
        <v>1</v>
      </c>
      <c r="AJ701" s="3">
        <v>3</v>
      </c>
      <c r="AT701" s="109">
        <f t="shared" si="646"/>
        <v>1</v>
      </c>
      <c r="BA701" s="109">
        <f t="shared" si="647"/>
        <v>0</v>
      </c>
      <c r="BB701" s="113">
        <v>0</v>
      </c>
      <c r="BC701" s="113"/>
      <c r="BD701" s="113"/>
      <c r="BE701" s="113"/>
      <c r="BF701" s="113"/>
      <c r="BG701" s="113"/>
      <c r="BH701" s="113"/>
      <c r="BI701" s="113"/>
      <c r="BJ701" s="113"/>
      <c r="BK701" s="113"/>
      <c r="BL701" s="109">
        <f t="shared" si="648"/>
        <v>0</v>
      </c>
      <c r="BW701" s="109">
        <f t="shared" si="649"/>
        <v>0</v>
      </c>
      <c r="BZ701" s="109">
        <f t="shared" si="650"/>
        <v>0</v>
      </c>
      <c r="CA701" s="3"/>
      <c r="CB701" s="3"/>
      <c r="CC701" s="3"/>
      <c r="CD701" s="3"/>
      <c r="CE701" s="109">
        <f t="shared" si="651"/>
        <v>0</v>
      </c>
      <c r="CJ701" s="109">
        <f t="shared" si="652"/>
        <v>0</v>
      </c>
      <c r="CQ701" s="109">
        <f t="shared" si="653"/>
        <v>0</v>
      </c>
      <c r="CV701" s="109">
        <f t="shared" si="654"/>
        <v>0</v>
      </c>
      <c r="DA701" s="109">
        <f t="shared" si="655"/>
        <v>0</v>
      </c>
      <c r="DF701" s="109">
        <f t="shared" si="656"/>
        <v>0</v>
      </c>
      <c r="DK701" s="109">
        <f t="shared" si="657"/>
        <v>0</v>
      </c>
      <c r="DP701" s="109">
        <f t="shared" si="658"/>
        <v>0</v>
      </c>
      <c r="DU701" s="109">
        <f t="shared" si="659"/>
        <v>0</v>
      </c>
      <c r="DZ701" s="109">
        <f t="shared" si="660"/>
        <v>0</v>
      </c>
      <c r="EE701" s="109">
        <f t="shared" si="661"/>
        <v>0</v>
      </c>
      <c r="EF701" s="3"/>
      <c r="EG701" s="3"/>
      <c r="EH701" s="3"/>
      <c r="EI701" s="3"/>
      <c r="EJ701" s="109">
        <f t="shared" si="662"/>
        <v>0</v>
      </c>
      <c r="EK701" s="3">
        <f t="shared" si="663"/>
        <v>112</v>
      </c>
      <c r="EL701" t="str">
        <f>+VLOOKUP(A701,'[1]Listado jugadores VALORES'!$A:$D,4,FALSE)</f>
        <v>Delantero</v>
      </c>
      <c r="EM701">
        <f>+VLOOKUP(EK701,Clubes!$A:$O,15,FALSE)</f>
        <v>3</v>
      </c>
      <c r="EN701">
        <f>+VLOOKUP(EK701,Clubes!$A:$M,13,FALSE)</f>
        <v>1</v>
      </c>
      <c r="EO701">
        <f t="shared" si="664"/>
        <v>2</v>
      </c>
      <c r="EP701">
        <f t="shared" si="665"/>
        <v>2</v>
      </c>
      <c r="EQ701">
        <f t="shared" si="666"/>
        <v>0</v>
      </c>
      <c r="ER701">
        <f t="shared" si="667"/>
        <v>0</v>
      </c>
      <c r="ES701">
        <f t="shared" si="668"/>
        <v>4</v>
      </c>
      <c r="ET701">
        <f t="shared" si="669"/>
        <v>0</v>
      </c>
      <c r="EU701">
        <f t="shared" si="670"/>
        <v>0</v>
      </c>
      <c r="EV701">
        <f t="shared" si="671"/>
        <v>0</v>
      </c>
      <c r="EW701">
        <f t="shared" si="672"/>
        <v>0</v>
      </c>
      <c r="EX701">
        <f t="shared" si="673"/>
        <v>0</v>
      </c>
      <c r="EY701">
        <f t="shared" si="674"/>
        <v>0</v>
      </c>
      <c r="EZ701">
        <f t="shared" si="675"/>
        <v>0</v>
      </c>
      <c r="FA701">
        <f t="shared" si="676"/>
        <v>0</v>
      </c>
      <c r="FB701">
        <f t="shared" si="677"/>
        <v>1</v>
      </c>
      <c r="FC701">
        <f t="shared" si="678"/>
        <v>9</v>
      </c>
    </row>
    <row r="702" spans="1:159">
      <c r="A702" s="139">
        <v>73</v>
      </c>
      <c r="B702" s="139" t="s">
        <v>450</v>
      </c>
      <c r="C702" s="139">
        <v>1</v>
      </c>
      <c r="D702">
        <v>1</v>
      </c>
      <c r="E702" s="5">
        <v>12</v>
      </c>
      <c r="F702" s="5">
        <v>72</v>
      </c>
      <c r="G702" s="5">
        <v>1</v>
      </c>
      <c r="H702" s="5">
        <v>90</v>
      </c>
      <c r="K702" s="109">
        <f t="shared" si="642"/>
        <v>0</v>
      </c>
      <c r="M702" s="109">
        <f t="shared" si="643"/>
        <v>0</v>
      </c>
      <c r="X702" s="109">
        <f t="shared" si="644"/>
        <v>0</v>
      </c>
      <c r="AI702" s="109">
        <f t="shared" si="645"/>
        <v>0</v>
      </c>
      <c r="AT702" s="109">
        <f t="shared" si="646"/>
        <v>0</v>
      </c>
      <c r="BA702" s="109">
        <f t="shared" si="647"/>
        <v>0</v>
      </c>
      <c r="BB702" s="113"/>
      <c r="BC702" s="113"/>
      <c r="BD702" s="113"/>
      <c r="BE702" s="113"/>
      <c r="BF702" s="113"/>
      <c r="BG702" s="113"/>
      <c r="BH702" s="113"/>
      <c r="BI702" s="113"/>
      <c r="BJ702" s="113"/>
      <c r="BK702" s="113"/>
      <c r="BL702" s="109">
        <f t="shared" si="648"/>
        <v>0</v>
      </c>
      <c r="BW702" s="109">
        <f t="shared" si="649"/>
        <v>0</v>
      </c>
      <c r="BZ702" s="109">
        <f t="shared" si="650"/>
        <v>0</v>
      </c>
      <c r="CA702" s="3"/>
      <c r="CB702" s="3"/>
      <c r="CC702" s="3"/>
      <c r="CD702" s="3"/>
      <c r="CE702" s="109">
        <f t="shared" si="651"/>
        <v>0</v>
      </c>
      <c r="CJ702" s="109">
        <f t="shared" si="652"/>
        <v>0</v>
      </c>
      <c r="CQ702" s="109">
        <f t="shared" si="653"/>
        <v>0</v>
      </c>
      <c r="CV702" s="109">
        <f t="shared" si="654"/>
        <v>0</v>
      </c>
      <c r="DA702" s="109">
        <f t="shared" si="655"/>
        <v>0</v>
      </c>
      <c r="DF702" s="109">
        <f t="shared" si="656"/>
        <v>0</v>
      </c>
      <c r="DK702" s="109">
        <f t="shared" si="657"/>
        <v>0</v>
      </c>
      <c r="DP702" s="109">
        <f t="shared" si="658"/>
        <v>0</v>
      </c>
      <c r="DU702" s="109">
        <f t="shared" si="659"/>
        <v>0</v>
      </c>
      <c r="DZ702" s="109">
        <f t="shared" si="660"/>
        <v>0</v>
      </c>
      <c r="EE702" s="109">
        <f t="shared" si="661"/>
        <v>0</v>
      </c>
      <c r="EF702" s="3"/>
      <c r="EG702" s="3"/>
      <c r="EH702" s="3"/>
      <c r="EI702" s="3"/>
      <c r="EJ702" s="109">
        <f t="shared" si="662"/>
        <v>0</v>
      </c>
      <c r="EK702" s="3">
        <f t="shared" si="663"/>
        <v>112</v>
      </c>
      <c r="EL702" t="str">
        <f>+VLOOKUP(A702,'[1]Listado jugadores VALORES'!$A:$D,4,FALSE)</f>
        <v>Defensa</v>
      </c>
      <c r="EM702">
        <f>+VLOOKUP(EK702,Clubes!$A:$O,15,FALSE)</f>
        <v>3</v>
      </c>
      <c r="EN702">
        <f>+VLOOKUP(EK702,Clubes!$A:$M,13,FALSE)</f>
        <v>1</v>
      </c>
      <c r="EO702">
        <f t="shared" si="664"/>
        <v>2</v>
      </c>
      <c r="EP702">
        <f t="shared" si="665"/>
        <v>2</v>
      </c>
      <c r="EQ702">
        <f t="shared" si="666"/>
        <v>0</v>
      </c>
      <c r="ER702">
        <f t="shared" si="667"/>
        <v>0</v>
      </c>
      <c r="ES702">
        <f t="shared" si="668"/>
        <v>0</v>
      </c>
      <c r="ET702">
        <f t="shared" si="669"/>
        <v>0</v>
      </c>
      <c r="EU702">
        <f t="shared" si="670"/>
        <v>0</v>
      </c>
      <c r="EV702">
        <f t="shared" si="671"/>
        <v>0</v>
      </c>
      <c r="EW702">
        <f t="shared" si="672"/>
        <v>-2</v>
      </c>
      <c r="EX702">
        <f t="shared" si="673"/>
        <v>0</v>
      </c>
      <c r="EY702">
        <f t="shared" si="674"/>
        <v>0</v>
      </c>
      <c r="EZ702">
        <f t="shared" si="675"/>
        <v>0</v>
      </c>
      <c r="FA702">
        <f t="shared" si="676"/>
        <v>0</v>
      </c>
      <c r="FB702">
        <f t="shared" si="677"/>
        <v>1</v>
      </c>
      <c r="FC702">
        <f t="shared" si="678"/>
        <v>3</v>
      </c>
    </row>
    <row r="703" spans="1:159">
      <c r="A703" s="139">
        <v>1834</v>
      </c>
      <c r="B703" s="139" t="s">
        <v>451</v>
      </c>
      <c r="C703" s="139">
        <v>1</v>
      </c>
      <c r="D703">
        <v>1</v>
      </c>
      <c r="E703" s="5">
        <v>12</v>
      </c>
      <c r="F703" s="5">
        <v>72</v>
      </c>
      <c r="G703" s="5">
        <v>2</v>
      </c>
      <c r="K703" s="109">
        <f t="shared" si="642"/>
        <v>0</v>
      </c>
      <c r="M703" s="109">
        <f t="shared" si="643"/>
        <v>0</v>
      </c>
      <c r="X703" s="109">
        <f t="shared" si="644"/>
        <v>0</v>
      </c>
      <c r="AI703" s="109">
        <f t="shared" si="645"/>
        <v>0</v>
      </c>
      <c r="AT703" s="109">
        <f t="shared" si="646"/>
        <v>0</v>
      </c>
      <c r="BA703" s="109">
        <f t="shared" si="647"/>
        <v>0</v>
      </c>
      <c r="BB703" s="113"/>
      <c r="BC703" s="113"/>
      <c r="BD703" s="113"/>
      <c r="BE703" s="113"/>
      <c r="BF703" s="113"/>
      <c r="BG703" s="113"/>
      <c r="BH703" s="113"/>
      <c r="BI703" s="113"/>
      <c r="BJ703" s="113"/>
      <c r="BK703" s="113"/>
      <c r="BL703" s="109">
        <f t="shared" si="648"/>
        <v>0</v>
      </c>
      <c r="BW703" s="109">
        <f t="shared" si="649"/>
        <v>0</v>
      </c>
      <c r="BZ703" s="109">
        <f t="shared" si="650"/>
        <v>0</v>
      </c>
      <c r="CA703" s="3"/>
      <c r="CB703" s="3"/>
      <c r="CC703" s="3"/>
      <c r="CD703" s="3"/>
      <c r="CE703" s="109">
        <f t="shared" si="651"/>
        <v>0</v>
      </c>
      <c r="CJ703" s="109">
        <f t="shared" si="652"/>
        <v>0</v>
      </c>
      <c r="CQ703" s="109">
        <f t="shared" si="653"/>
        <v>0</v>
      </c>
      <c r="CV703" s="109">
        <f t="shared" si="654"/>
        <v>0</v>
      </c>
      <c r="DA703" s="109">
        <f t="shared" si="655"/>
        <v>0</v>
      </c>
      <c r="DF703" s="109">
        <f t="shared" si="656"/>
        <v>0</v>
      </c>
      <c r="DK703" s="109">
        <f t="shared" si="657"/>
        <v>0</v>
      </c>
      <c r="DP703" s="109">
        <f t="shared" si="658"/>
        <v>0</v>
      </c>
      <c r="DU703" s="109">
        <f t="shared" si="659"/>
        <v>0</v>
      </c>
      <c r="DZ703" s="109">
        <f t="shared" si="660"/>
        <v>0</v>
      </c>
      <c r="EE703" s="109">
        <f t="shared" si="661"/>
        <v>0</v>
      </c>
      <c r="EF703" s="3"/>
      <c r="EG703" s="3"/>
      <c r="EH703" s="3"/>
      <c r="EI703" s="3"/>
      <c r="EJ703" s="109">
        <f t="shared" si="662"/>
        <v>0</v>
      </c>
      <c r="EK703" s="3">
        <f t="shared" si="663"/>
        <v>112</v>
      </c>
      <c r="EL703" t="str">
        <f>+VLOOKUP(A703,'[1]Listado jugadores VALORES'!$A:$D,4,FALSE)</f>
        <v>Delantero</v>
      </c>
      <c r="EM703">
        <f>+VLOOKUP(EK703,Clubes!$A:$O,15,FALSE)</f>
        <v>3</v>
      </c>
      <c r="EN703">
        <f>+VLOOKUP(EK703,Clubes!$A:$M,13,FALSE)</f>
        <v>1</v>
      </c>
      <c r="EO703">
        <f t="shared" si="664"/>
        <v>1</v>
      </c>
      <c r="EP703">
        <f t="shared" si="665"/>
        <v>0</v>
      </c>
      <c r="EQ703">
        <f t="shared" si="666"/>
        <v>0</v>
      </c>
      <c r="ER703">
        <f t="shared" si="667"/>
        <v>0</v>
      </c>
      <c r="ES703">
        <f t="shared" si="668"/>
        <v>0</v>
      </c>
      <c r="ET703">
        <f t="shared" si="669"/>
        <v>0</v>
      </c>
      <c r="EU703">
        <f t="shared" si="670"/>
        <v>0</v>
      </c>
      <c r="EV703">
        <f t="shared" si="671"/>
        <v>0</v>
      </c>
      <c r="EW703">
        <f t="shared" si="672"/>
        <v>0</v>
      </c>
      <c r="EX703">
        <f t="shared" si="673"/>
        <v>0</v>
      </c>
      <c r="EY703">
        <f t="shared" si="674"/>
        <v>0</v>
      </c>
      <c r="EZ703">
        <f t="shared" si="675"/>
        <v>0</v>
      </c>
      <c r="FA703">
        <f t="shared" si="676"/>
        <v>0</v>
      </c>
      <c r="FB703">
        <f t="shared" si="677"/>
        <v>0</v>
      </c>
      <c r="FC703">
        <f t="shared" si="678"/>
        <v>1</v>
      </c>
    </row>
    <row r="704" spans="1:159">
      <c r="A704" s="139">
        <v>135</v>
      </c>
      <c r="B704" s="139" t="s">
        <v>452</v>
      </c>
      <c r="C704" s="139">
        <v>1</v>
      </c>
      <c r="D704">
        <v>1</v>
      </c>
      <c r="E704" s="5">
        <v>12</v>
      </c>
      <c r="F704" s="5">
        <v>72</v>
      </c>
      <c r="G704" s="5">
        <v>1</v>
      </c>
      <c r="H704" s="5">
        <v>90</v>
      </c>
      <c r="K704" s="109">
        <f t="shared" si="642"/>
        <v>0</v>
      </c>
      <c r="M704" s="109">
        <f t="shared" si="643"/>
        <v>0</v>
      </c>
      <c r="N704" s="4">
        <v>18</v>
      </c>
      <c r="X704" s="109">
        <f t="shared" si="644"/>
        <v>1</v>
      </c>
      <c r="Y704" s="3">
        <v>1</v>
      </c>
      <c r="AI704" s="109">
        <f t="shared" si="645"/>
        <v>1</v>
      </c>
      <c r="AJ704" s="3">
        <v>1</v>
      </c>
      <c r="AT704" s="109">
        <f t="shared" si="646"/>
        <v>1</v>
      </c>
      <c r="AU704" s="3">
        <v>1</v>
      </c>
      <c r="AV704" s="3">
        <v>65</v>
      </c>
      <c r="BA704" s="109">
        <f t="shared" si="647"/>
        <v>1</v>
      </c>
      <c r="BB704" s="113">
        <v>1</v>
      </c>
      <c r="BC704" s="113"/>
      <c r="BD704" s="113"/>
      <c r="BE704" s="113"/>
      <c r="BF704" s="113"/>
      <c r="BG704" s="113"/>
      <c r="BH704" s="113"/>
      <c r="BI704" s="113"/>
      <c r="BJ704" s="113"/>
      <c r="BK704" s="113"/>
      <c r="BL704" s="109">
        <f t="shared" si="648"/>
        <v>1</v>
      </c>
      <c r="BM704" s="3">
        <v>3</v>
      </c>
      <c r="BW704" s="109">
        <f t="shared" si="649"/>
        <v>1</v>
      </c>
      <c r="BZ704" s="109">
        <f t="shared" si="650"/>
        <v>0</v>
      </c>
      <c r="CA704" s="3"/>
      <c r="CB704" s="3"/>
      <c r="CC704" s="3"/>
      <c r="CD704" s="3"/>
      <c r="CE704" s="109">
        <f t="shared" si="651"/>
        <v>0</v>
      </c>
      <c r="CJ704" s="109">
        <f t="shared" si="652"/>
        <v>0</v>
      </c>
      <c r="CK704" s="3">
        <v>29</v>
      </c>
      <c r="CL704" s="3">
        <v>1</v>
      </c>
      <c r="CQ704" s="109">
        <f t="shared" si="653"/>
        <v>0</v>
      </c>
      <c r="CV704" s="109">
        <f t="shared" si="654"/>
        <v>0</v>
      </c>
      <c r="DA704" s="109">
        <f t="shared" si="655"/>
        <v>0</v>
      </c>
      <c r="DF704" s="109">
        <f t="shared" si="656"/>
        <v>0</v>
      </c>
      <c r="DK704" s="109">
        <f t="shared" si="657"/>
        <v>0</v>
      </c>
      <c r="DP704" s="109">
        <f t="shared" si="658"/>
        <v>0</v>
      </c>
      <c r="DU704" s="109">
        <f t="shared" si="659"/>
        <v>0</v>
      </c>
      <c r="DZ704" s="109">
        <f t="shared" si="660"/>
        <v>0</v>
      </c>
      <c r="EE704" s="109">
        <f t="shared" si="661"/>
        <v>0</v>
      </c>
      <c r="EF704" s="3"/>
      <c r="EG704" s="3"/>
      <c r="EH704" s="3"/>
      <c r="EI704" s="3"/>
      <c r="EJ704" s="109">
        <f t="shared" si="662"/>
        <v>0</v>
      </c>
      <c r="EK704" s="3">
        <f t="shared" si="663"/>
        <v>112</v>
      </c>
      <c r="EL704" t="str">
        <f>+VLOOKUP(A704,'[1]Listado jugadores VALORES'!$A:$D,4,FALSE)</f>
        <v>Volante</v>
      </c>
      <c r="EM704">
        <f>+VLOOKUP(EK704,Clubes!$A:$O,15,FALSE)</f>
        <v>3</v>
      </c>
      <c r="EN704">
        <f>+VLOOKUP(EK704,Clubes!$A:$M,13,FALSE)</f>
        <v>1</v>
      </c>
      <c r="EO704">
        <f t="shared" si="664"/>
        <v>2</v>
      </c>
      <c r="EP704">
        <f t="shared" si="665"/>
        <v>2</v>
      </c>
      <c r="EQ704">
        <f t="shared" si="666"/>
        <v>0</v>
      </c>
      <c r="ER704">
        <f t="shared" si="667"/>
        <v>0</v>
      </c>
      <c r="ES704">
        <f t="shared" si="668"/>
        <v>5</v>
      </c>
      <c r="ET704">
        <f t="shared" si="669"/>
        <v>0</v>
      </c>
      <c r="EU704">
        <f t="shared" si="670"/>
        <v>3</v>
      </c>
      <c r="EV704">
        <f t="shared" si="671"/>
        <v>0</v>
      </c>
      <c r="EW704">
        <f t="shared" si="672"/>
        <v>0</v>
      </c>
      <c r="EX704">
        <f t="shared" si="673"/>
        <v>0</v>
      </c>
      <c r="EY704">
        <f t="shared" si="674"/>
        <v>0</v>
      </c>
      <c r="EZ704">
        <f t="shared" si="675"/>
        <v>0</v>
      </c>
      <c r="FA704">
        <f t="shared" si="676"/>
        <v>0</v>
      </c>
      <c r="FB704">
        <f t="shared" si="677"/>
        <v>1</v>
      </c>
      <c r="FC704">
        <f t="shared" si="678"/>
        <v>13</v>
      </c>
    </row>
    <row r="705" spans="1:159">
      <c r="A705" s="139">
        <v>163</v>
      </c>
      <c r="B705" s="139" t="s">
        <v>453</v>
      </c>
      <c r="C705" s="139">
        <v>1</v>
      </c>
      <c r="D705">
        <v>1</v>
      </c>
      <c r="E705" s="5">
        <v>12</v>
      </c>
      <c r="F705" s="5">
        <v>72</v>
      </c>
      <c r="G705" s="5">
        <v>3</v>
      </c>
      <c r="K705" s="109">
        <f t="shared" si="642"/>
        <v>0</v>
      </c>
      <c r="M705" s="109">
        <f t="shared" si="643"/>
        <v>0</v>
      </c>
      <c r="X705" s="109">
        <f t="shared" si="644"/>
        <v>0</v>
      </c>
      <c r="AI705" s="109">
        <f t="shared" si="645"/>
        <v>0</v>
      </c>
      <c r="AT705" s="109">
        <f t="shared" si="646"/>
        <v>0</v>
      </c>
      <c r="BA705" s="109">
        <f t="shared" si="647"/>
        <v>0</v>
      </c>
      <c r="BB705" s="113"/>
      <c r="BC705" s="113"/>
      <c r="BD705" s="113"/>
      <c r="BE705" s="113"/>
      <c r="BF705" s="113"/>
      <c r="BG705" s="113"/>
      <c r="BH705" s="113"/>
      <c r="BI705" s="113"/>
      <c r="BJ705" s="113"/>
      <c r="BK705" s="113"/>
      <c r="BL705" s="109">
        <f t="shared" si="648"/>
        <v>0</v>
      </c>
      <c r="BW705" s="109">
        <f t="shared" si="649"/>
        <v>0</v>
      </c>
      <c r="BZ705" s="109">
        <f t="shared" si="650"/>
        <v>0</v>
      </c>
      <c r="CA705" s="3"/>
      <c r="CB705" s="3"/>
      <c r="CC705" s="3"/>
      <c r="CD705" s="3"/>
      <c r="CE705" s="109">
        <f t="shared" si="651"/>
        <v>0</v>
      </c>
      <c r="CJ705" s="109">
        <f t="shared" si="652"/>
        <v>0</v>
      </c>
      <c r="CQ705" s="109">
        <f t="shared" si="653"/>
        <v>0</v>
      </c>
      <c r="CV705" s="109">
        <f t="shared" si="654"/>
        <v>0</v>
      </c>
      <c r="DA705" s="109">
        <f t="shared" si="655"/>
        <v>0</v>
      </c>
      <c r="DF705" s="109">
        <f t="shared" si="656"/>
        <v>0</v>
      </c>
      <c r="DK705" s="109">
        <f t="shared" si="657"/>
        <v>0</v>
      </c>
      <c r="DP705" s="109">
        <f t="shared" si="658"/>
        <v>0</v>
      </c>
      <c r="DU705" s="109">
        <f t="shared" si="659"/>
        <v>0</v>
      </c>
      <c r="DZ705" s="109">
        <f t="shared" si="660"/>
        <v>0</v>
      </c>
      <c r="EE705" s="109">
        <f t="shared" si="661"/>
        <v>0</v>
      </c>
      <c r="EF705" s="3"/>
      <c r="EG705" s="3"/>
      <c r="EH705" s="3"/>
      <c r="EI705" s="3"/>
      <c r="EJ705" s="109">
        <f t="shared" si="662"/>
        <v>0</v>
      </c>
      <c r="EK705" s="3">
        <f t="shared" si="663"/>
        <v>112</v>
      </c>
      <c r="EL705" t="str">
        <f>+VLOOKUP(A705,'[1]Listado jugadores VALORES'!$A:$D,4,FALSE)</f>
        <v>Volante</v>
      </c>
      <c r="EM705">
        <f>+VLOOKUP(EK705,Clubes!$A:$O,15,FALSE)</f>
        <v>3</v>
      </c>
      <c r="EN705">
        <f>+VLOOKUP(EK705,Clubes!$A:$M,13,FALSE)</f>
        <v>1</v>
      </c>
      <c r="EO705">
        <f t="shared" si="664"/>
        <v>0</v>
      </c>
      <c r="EP705">
        <f t="shared" si="665"/>
        <v>0</v>
      </c>
      <c r="EQ705">
        <f t="shared" si="666"/>
        <v>0</v>
      </c>
      <c r="ER705">
        <f t="shared" si="667"/>
        <v>0</v>
      </c>
      <c r="ES705">
        <f t="shared" si="668"/>
        <v>0</v>
      </c>
      <c r="ET705">
        <f t="shared" si="669"/>
        <v>0</v>
      </c>
      <c r="EU705">
        <f t="shared" si="670"/>
        <v>0</v>
      </c>
      <c r="EV705">
        <f t="shared" si="671"/>
        <v>0</v>
      </c>
      <c r="EW705">
        <f t="shared" si="672"/>
        <v>0</v>
      </c>
      <c r="EX705">
        <f t="shared" si="673"/>
        <v>0</v>
      </c>
      <c r="EY705">
        <f t="shared" si="674"/>
        <v>0</v>
      </c>
      <c r="EZ705">
        <f t="shared" si="675"/>
        <v>0</v>
      </c>
      <c r="FA705">
        <f t="shared" si="676"/>
        <v>0</v>
      </c>
      <c r="FB705">
        <f t="shared" si="677"/>
        <v>0</v>
      </c>
      <c r="FC705">
        <f t="shared" si="678"/>
        <v>0</v>
      </c>
    </row>
    <row r="706" spans="1:159">
      <c r="A706" s="139">
        <v>164</v>
      </c>
      <c r="B706" s="139" t="s">
        <v>454</v>
      </c>
      <c r="C706" s="139">
        <v>1</v>
      </c>
      <c r="D706">
        <v>1</v>
      </c>
      <c r="E706" s="5">
        <v>12</v>
      </c>
      <c r="F706" s="5">
        <v>72</v>
      </c>
      <c r="G706" s="5">
        <v>3</v>
      </c>
      <c r="K706" s="109">
        <f t="shared" si="642"/>
        <v>0</v>
      </c>
      <c r="M706" s="109">
        <f t="shared" si="643"/>
        <v>0</v>
      </c>
      <c r="X706" s="109">
        <f t="shared" si="644"/>
        <v>0</v>
      </c>
      <c r="AI706" s="109">
        <f t="shared" si="645"/>
        <v>0</v>
      </c>
      <c r="AT706" s="109">
        <f t="shared" si="646"/>
        <v>0</v>
      </c>
      <c r="BA706" s="109">
        <f t="shared" si="647"/>
        <v>0</v>
      </c>
      <c r="BB706" s="113"/>
      <c r="BC706" s="113"/>
      <c r="BD706" s="113"/>
      <c r="BE706" s="113"/>
      <c r="BF706" s="113"/>
      <c r="BG706" s="113"/>
      <c r="BH706" s="113"/>
      <c r="BI706" s="113"/>
      <c r="BJ706" s="113"/>
      <c r="BK706" s="113"/>
      <c r="BL706" s="109">
        <f t="shared" si="648"/>
        <v>0</v>
      </c>
      <c r="BW706" s="109">
        <f t="shared" si="649"/>
        <v>0</v>
      </c>
      <c r="BZ706" s="109">
        <f t="shared" si="650"/>
        <v>0</v>
      </c>
      <c r="CA706" s="3"/>
      <c r="CB706" s="3"/>
      <c r="CC706" s="3"/>
      <c r="CD706" s="3"/>
      <c r="CE706" s="109">
        <f t="shared" si="651"/>
        <v>0</v>
      </c>
      <c r="CJ706" s="109">
        <f t="shared" si="652"/>
        <v>0</v>
      </c>
      <c r="CQ706" s="109">
        <f t="shared" si="653"/>
        <v>0</v>
      </c>
      <c r="CV706" s="109">
        <f t="shared" si="654"/>
        <v>0</v>
      </c>
      <c r="DA706" s="109">
        <f t="shared" si="655"/>
        <v>0</v>
      </c>
      <c r="DF706" s="109">
        <f t="shared" si="656"/>
        <v>0</v>
      </c>
      <c r="DK706" s="109">
        <f t="shared" si="657"/>
        <v>0</v>
      </c>
      <c r="DP706" s="109">
        <f t="shared" si="658"/>
        <v>0</v>
      </c>
      <c r="DU706" s="109">
        <f t="shared" si="659"/>
        <v>0</v>
      </c>
      <c r="DZ706" s="109">
        <f t="shared" si="660"/>
        <v>0</v>
      </c>
      <c r="EE706" s="109">
        <f t="shared" si="661"/>
        <v>0</v>
      </c>
      <c r="EF706" s="3"/>
      <c r="EG706" s="3"/>
      <c r="EH706" s="3"/>
      <c r="EI706" s="3"/>
      <c r="EJ706" s="109">
        <f t="shared" si="662"/>
        <v>0</v>
      </c>
      <c r="EK706" s="3">
        <f t="shared" si="663"/>
        <v>112</v>
      </c>
      <c r="EL706" t="str">
        <f>+VLOOKUP(A706,'[1]Listado jugadores VALORES'!$A:$D,4,FALSE)</f>
        <v>Delantero</v>
      </c>
      <c r="EM706">
        <f>+VLOOKUP(EK706,Clubes!$A:$O,15,FALSE)</f>
        <v>3</v>
      </c>
      <c r="EN706">
        <f>+VLOOKUP(EK706,Clubes!$A:$M,13,FALSE)</f>
        <v>1</v>
      </c>
      <c r="EO706">
        <f t="shared" si="664"/>
        <v>0</v>
      </c>
      <c r="EP706">
        <f t="shared" si="665"/>
        <v>0</v>
      </c>
      <c r="EQ706">
        <f t="shared" si="666"/>
        <v>0</v>
      </c>
      <c r="ER706">
        <f t="shared" si="667"/>
        <v>0</v>
      </c>
      <c r="ES706">
        <f t="shared" si="668"/>
        <v>0</v>
      </c>
      <c r="ET706">
        <f t="shared" si="669"/>
        <v>0</v>
      </c>
      <c r="EU706">
        <f t="shared" si="670"/>
        <v>0</v>
      </c>
      <c r="EV706">
        <f t="shared" si="671"/>
        <v>0</v>
      </c>
      <c r="EW706">
        <f t="shared" si="672"/>
        <v>0</v>
      </c>
      <c r="EX706">
        <f t="shared" si="673"/>
        <v>0</v>
      </c>
      <c r="EY706">
        <f t="shared" si="674"/>
        <v>0</v>
      </c>
      <c r="EZ706">
        <f t="shared" si="675"/>
        <v>0</v>
      </c>
      <c r="FA706">
        <f t="shared" si="676"/>
        <v>0</v>
      </c>
      <c r="FB706">
        <f t="shared" si="677"/>
        <v>0</v>
      </c>
      <c r="FC706">
        <f t="shared" si="678"/>
        <v>0</v>
      </c>
    </row>
    <row r="707" spans="1:159">
      <c r="A707" s="139">
        <v>1962</v>
      </c>
      <c r="B707" s="142" t="s">
        <v>455</v>
      </c>
      <c r="C707" s="139">
        <v>1</v>
      </c>
      <c r="D707">
        <v>1</v>
      </c>
      <c r="E707" s="5">
        <v>12</v>
      </c>
      <c r="F707" s="5">
        <v>72</v>
      </c>
      <c r="G707" s="5">
        <v>3</v>
      </c>
      <c r="K707" s="109">
        <f t="shared" si="642"/>
        <v>0</v>
      </c>
      <c r="M707" s="109">
        <f t="shared" si="643"/>
        <v>0</v>
      </c>
      <c r="X707" s="109">
        <f t="shared" si="644"/>
        <v>0</v>
      </c>
      <c r="AI707" s="109">
        <f t="shared" si="645"/>
        <v>0</v>
      </c>
      <c r="AT707" s="109">
        <f t="shared" si="646"/>
        <v>0</v>
      </c>
      <c r="BA707" s="109">
        <f t="shared" si="647"/>
        <v>0</v>
      </c>
      <c r="BB707" s="113"/>
      <c r="BC707" s="113"/>
      <c r="BD707" s="113"/>
      <c r="BE707" s="113"/>
      <c r="BF707" s="113"/>
      <c r="BG707" s="113"/>
      <c r="BH707" s="113"/>
      <c r="BI707" s="113"/>
      <c r="BJ707" s="113"/>
      <c r="BK707" s="113"/>
      <c r="BL707" s="109">
        <f t="shared" si="648"/>
        <v>0</v>
      </c>
      <c r="BW707" s="109">
        <f t="shared" si="649"/>
        <v>0</v>
      </c>
      <c r="BZ707" s="109">
        <f t="shared" si="650"/>
        <v>0</v>
      </c>
      <c r="CA707" s="3"/>
      <c r="CB707" s="3"/>
      <c r="CC707" s="3"/>
      <c r="CD707" s="3"/>
      <c r="CE707" s="109">
        <f t="shared" si="651"/>
        <v>0</v>
      </c>
      <c r="CJ707" s="109">
        <f t="shared" si="652"/>
        <v>0</v>
      </c>
      <c r="CQ707" s="109">
        <f t="shared" si="653"/>
        <v>0</v>
      </c>
      <c r="CV707" s="109">
        <f t="shared" si="654"/>
        <v>0</v>
      </c>
      <c r="DA707" s="109">
        <f t="shared" si="655"/>
        <v>0</v>
      </c>
      <c r="DF707" s="109">
        <f t="shared" si="656"/>
        <v>0</v>
      </c>
      <c r="DK707" s="109">
        <f t="shared" si="657"/>
        <v>0</v>
      </c>
      <c r="DP707" s="109">
        <f t="shared" si="658"/>
        <v>0</v>
      </c>
      <c r="DU707" s="109">
        <f t="shared" si="659"/>
        <v>0</v>
      </c>
      <c r="DZ707" s="109">
        <f t="shared" si="660"/>
        <v>0</v>
      </c>
      <c r="EE707" s="109">
        <f t="shared" si="661"/>
        <v>0</v>
      </c>
      <c r="EF707" s="3"/>
      <c r="EG707" s="3"/>
      <c r="EH707" s="3"/>
      <c r="EI707" s="3"/>
      <c r="EJ707" s="109">
        <f t="shared" si="662"/>
        <v>0</v>
      </c>
      <c r="EK707" s="3">
        <f t="shared" si="663"/>
        <v>112</v>
      </c>
      <c r="EL707" t="str">
        <f>+VLOOKUP(A707,'[1]Listado jugadores VALORES'!$A:$D,4,FALSE)</f>
        <v>Portero</v>
      </c>
      <c r="EM707">
        <f>+VLOOKUP(EK707,Clubes!$A:$O,15,FALSE)</f>
        <v>3</v>
      </c>
      <c r="EN707">
        <f>+VLOOKUP(EK707,Clubes!$A:$M,13,FALSE)</f>
        <v>1</v>
      </c>
      <c r="EO707">
        <f t="shared" si="664"/>
        <v>0</v>
      </c>
      <c r="EP707">
        <f t="shared" si="665"/>
        <v>0</v>
      </c>
      <c r="EQ707">
        <f t="shared" si="666"/>
        <v>0</v>
      </c>
      <c r="ER707">
        <f t="shared" si="667"/>
        <v>0</v>
      </c>
      <c r="ES707">
        <f t="shared" si="668"/>
        <v>0</v>
      </c>
      <c r="ET707">
        <f t="shared" si="669"/>
        <v>0</v>
      </c>
      <c r="EU707">
        <f t="shared" si="670"/>
        <v>0</v>
      </c>
      <c r="EV707">
        <f t="shared" si="671"/>
        <v>0</v>
      </c>
      <c r="EW707">
        <f t="shared" si="672"/>
        <v>0</v>
      </c>
      <c r="EX707">
        <f t="shared" si="673"/>
        <v>0</v>
      </c>
      <c r="EY707">
        <f t="shared" si="674"/>
        <v>0</v>
      </c>
      <c r="EZ707">
        <f t="shared" si="675"/>
        <v>0</v>
      </c>
      <c r="FA707">
        <f t="shared" si="676"/>
        <v>0</v>
      </c>
      <c r="FB707">
        <f t="shared" si="677"/>
        <v>0</v>
      </c>
      <c r="FC707">
        <f t="shared" si="678"/>
        <v>0</v>
      </c>
    </row>
    <row r="708" spans="1:159">
      <c r="A708" s="139">
        <v>921</v>
      </c>
      <c r="B708" s="139" t="s">
        <v>456</v>
      </c>
      <c r="C708" s="139">
        <v>1</v>
      </c>
      <c r="D708">
        <v>1</v>
      </c>
      <c r="E708" s="5">
        <v>12</v>
      </c>
      <c r="F708" s="5">
        <v>72</v>
      </c>
      <c r="G708" s="5">
        <v>2</v>
      </c>
      <c r="K708" s="109">
        <f t="shared" si="642"/>
        <v>0</v>
      </c>
      <c r="M708" s="109">
        <f t="shared" si="643"/>
        <v>0</v>
      </c>
      <c r="X708" s="109">
        <f t="shared" si="644"/>
        <v>0</v>
      </c>
      <c r="AI708" s="109">
        <f t="shared" si="645"/>
        <v>0</v>
      </c>
      <c r="AT708" s="109">
        <f t="shared" si="646"/>
        <v>0</v>
      </c>
      <c r="BA708" s="109">
        <f t="shared" si="647"/>
        <v>0</v>
      </c>
      <c r="BB708" s="113"/>
      <c r="BC708" s="113"/>
      <c r="BD708" s="113"/>
      <c r="BE708" s="113"/>
      <c r="BF708" s="113"/>
      <c r="BG708" s="113"/>
      <c r="BH708" s="113"/>
      <c r="BI708" s="113"/>
      <c r="BJ708" s="113"/>
      <c r="BK708" s="113"/>
      <c r="BL708" s="109">
        <f t="shared" si="648"/>
        <v>0</v>
      </c>
      <c r="BW708" s="109">
        <f t="shared" si="649"/>
        <v>0</v>
      </c>
      <c r="BZ708" s="109">
        <f t="shared" si="650"/>
        <v>0</v>
      </c>
      <c r="CA708" s="3"/>
      <c r="CB708" s="3"/>
      <c r="CC708" s="3"/>
      <c r="CD708" s="3"/>
      <c r="CE708" s="109">
        <f t="shared" si="651"/>
        <v>0</v>
      </c>
      <c r="CJ708" s="109">
        <f t="shared" si="652"/>
        <v>0</v>
      </c>
      <c r="CQ708" s="109">
        <f t="shared" si="653"/>
        <v>0</v>
      </c>
      <c r="CV708" s="109">
        <f t="shared" si="654"/>
        <v>0</v>
      </c>
      <c r="DA708" s="109">
        <f t="shared" si="655"/>
        <v>0</v>
      </c>
      <c r="DF708" s="109">
        <f t="shared" si="656"/>
        <v>0</v>
      </c>
      <c r="DK708" s="109">
        <f t="shared" si="657"/>
        <v>0</v>
      </c>
      <c r="DP708" s="109">
        <f t="shared" si="658"/>
        <v>0</v>
      </c>
      <c r="DU708" s="109">
        <f t="shared" si="659"/>
        <v>0</v>
      </c>
      <c r="DZ708" s="109">
        <f t="shared" si="660"/>
        <v>0</v>
      </c>
      <c r="EE708" s="109">
        <f t="shared" si="661"/>
        <v>0</v>
      </c>
      <c r="EF708" s="3"/>
      <c r="EG708" s="3"/>
      <c r="EH708" s="3"/>
      <c r="EI708" s="3"/>
      <c r="EJ708" s="109">
        <f t="shared" si="662"/>
        <v>0</v>
      </c>
      <c r="EK708" s="3">
        <f t="shared" si="663"/>
        <v>112</v>
      </c>
      <c r="EL708" t="str">
        <f>+VLOOKUP(A708,'[1]Listado jugadores VALORES'!$A:$D,4,FALSE)</f>
        <v>Volante</v>
      </c>
      <c r="EM708">
        <f>+VLOOKUP(EK708,Clubes!$A:$O,15,FALSE)</f>
        <v>3</v>
      </c>
      <c r="EN708">
        <f>+VLOOKUP(EK708,Clubes!$A:$M,13,FALSE)</f>
        <v>1</v>
      </c>
      <c r="EO708">
        <f t="shared" si="664"/>
        <v>1</v>
      </c>
      <c r="EP708">
        <f t="shared" si="665"/>
        <v>0</v>
      </c>
      <c r="EQ708">
        <f t="shared" si="666"/>
        <v>0</v>
      </c>
      <c r="ER708">
        <f t="shared" si="667"/>
        <v>0</v>
      </c>
      <c r="ES708">
        <f t="shared" si="668"/>
        <v>0</v>
      </c>
      <c r="ET708">
        <f t="shared" si="669"/>
        <v>0</v>
      </c>
      <c r="EU708">
        <f t="shared" si="670"/>
        <v>0</v>
      </c>
      <c r="EV708">
        <f t="shared" si="671"/>
        <v>0</v>
      </c>
      <c r="EW708">
        <f t="shared" si="672"/>
        <v>0</v>
      </c>
      <c r="EX708">
        <f t="shared" si="673"/>
        <v>0</v>
      </c>
      <c r="EY708">
        <f t="shared" si="674"/>
        <v>0</v>
      </c>
      <c r="EZ708">
        <f t="shared" si="675"/>
        <v>0</v>
      </c>
      <c r="FA708">
        <f t="shared" si="676"/>
        <v>0</v>
      </c>
      <c r="FB708">
        <f t="shared" si="677"/>
        <v>0</v>
      </c>
      <c r="FC708">
        <f t="shared" si="678"/>
        <v>1</v>
      </c>
    </row>
    <row r="709" spans="1:159">
      <c r="A709" s="139">
        <v>1907</v>
      </c>
      <c r="B709" s="139" t="s">
        <v>457</v>
      </c>
      <c r="C709" s="139">
        <v>1</v>
      </c>
      <c r="D709">
        <v>1</v>
      </c>
      <c r="E709" s="5">
        <v>12</v>
      </c>
      <c r="F709" s="5">
        <v>72</v>
      </c>
      <c r="G709" s="5">
        <v>3</v>
      </c>
      <c r="K709" s="109">
        <f t="shared" si="642"/>
        <v>0</v>
      </c>
      <c r="M709" s="109">
        <f t="shared" si="643"/>
        <v>0</v>
      </c>
      <c r="X709" s="109">
        <f t="shared" si="644"/>
        <v>0</v>
      </c>
      <c r="AI709" s="109">
        <f t="shared" si="645"/>
        <v>0</v>
      </c>
      <c r="AT709" s="109">
        <f t="shared" si="646"/>
        <v>0</v>
      </c>
      <c r="BA709" s="109">
        <f t="shared" si="647"/>
        <v>0</v>
      </c>
      <c r="BB709" s="113"/>
      <c r="BC709" s="113"/>
      <c r="BD709" s="113"/>
      <c r="BE709" s="113"/>
      <c r="BF709" s="113"/>
      <c r="BG709" s="113"/>
      <c r="BH709" s="113"/>
      <c r="BI709" s="113"/>
      <c r="BJ709" s="113"/>
      <c r="BK709" s="113"/>
      <c r="BL709" s="109">
        <f t="shared" si="648"/>
        <v>0</v>
      </c>
      <c r="BW709" s="109">
        <f t="shared" si="649"/>
        <v>0</v>
      </c>
      <c r="BZ709" s="109">
        <f t="shared" si="650"/>
        <v>0</v>
      </c>
      <c r="CA709" s="3"/>
      <c r="CB709" s="3"/>
      <c r="CC709" s="3"/>
      <c r="CD709" s="3"/>
      <c r="CE709" s="109">
        <f t="shared" si="651"/>
        <v>0</v>
      </c>
      <c r="CJ709" s="109">
        <f t="shared" si="652"/>
        <v>0</v>
      </c>
      <c r="CQ709" s="109">
        <f t="shared" si="653"/>
        <v>0</v>
      </c>
      <c r="CV709" s="109">
        <f t="shared" si="654"/>
        <v>0</v>
      </c>
      <c r="DA709" s="109">
        <f t="shared" si="655"/>
        <v>0</v>
      </c>
      <c r="DF709" s="109">
        <f t="shared" si="656"/>
        <v>0</v>
      </c>
      <c r="DK709" s="109">
        <f t="shared" si="657"/>
        <v>0</v>
      </c>
      <c r="DP709" s="109">
        <f t="shared" si="658"/>
        <v>0</v>
      </c>
      <c r="DU709" s="109">
        <f t="shared" si="659"/>
        <v>0</v>
      </c>
      <c r="DZ709" s="109">
        <f t="shared" si="660"/>
        <v>0</v>
      </c>
      <c r="EE709" s="109">
        <f t="shared" si="661"/>
        <v>0</v>
      </c>
      <c r="EF709" s="3"/>
      <c r="EG709" s="3"/>
      <c r="EH709" s="3"/>
      <c r="EI709" s="3"/>
      <c r="EJ709" s="109">
        <f t="shared" si="662"/>
        <v>0</v>
      </c>
      <c r="EK709" s="3">
        <f t="shared" si="663"/>
        <v>112</v>
      </c>
      <c r="EL709" t="str">
        <f>+VLOOKUP(A709,'[1]Listado jugadores VALORES'!$A:$D,4,FALSE)</f>
        <v>Delantero</v>
      </c>
      <c r="EM709">
        <f>+VLOOKUP(EK709,Clubes!$A:$O,15,FALSE)</f>
        <v>3</v>
      </c>
      <c r="EN709">
        <f>+VLOOKUP(EK709,Clubes!$A:$M,13,FALSE)</f>
        <v>1</v>
      </c>
      <c r="EO709">
        <f t="shared" si="664"/>
        <v>0</v>
      </c>
      <c r="EP709">
        <f t="shared" si="665"/>
        <v>0</v>
      </c>
      <c r="EQ709">
        <f t="shared" si="666"/>
        <v>0</v>
      </c>
      <c r="ER709">
        <f t="shared" si="667"/>
        <v>0</v>
      </c>
      <c r="ES709">
        <f t="shared" si="668"/>
        <v>0</v>
      </c>
      <c r="ET709">
        <f t="shared" si="669"/>
        <v>0</v>
      </c>
      <c r="EU709">
        <f t="shared" si="670"/>
        <v>0</v>
      </c>
      <c r="EV709">
        <f t="shared" si="671"/>
        <v>0</v>
      </c>
      <c r="EW709">
        <f t="shared" si="672"/>
        <v>0</v>
      </c>
      <c r="EX709">
        <f t="shared" si="673"/>
        <v>0</v>
      </c>
      <c r="EY709">
        <f t="shared" si="674"/>
        <v>0</v>
      </c>
      <c r="EZ709">
        <f t="shared" si="675"/>
        <v>0</v>
      </c>
      <c r="FA709">
        <f t="shared" si="676"/>
        <v>0</v>
      </c>
      <c r="FB709">
        <f t="shared" si="677"/>
        <v>0</v>
      </c>
      <c r="FC709">
        <f t="shared" si="678"/>
        <v>0</v>
      </c>
    </row>
    <row r="710" spans="1:159">
      <c r="A710" s="139">
        <v>1876</v>
      </c>
      <c r="B710" s="143" t="s">
        <v>458</v>
      </c>
      <c r="C710" s="139">
        <v>1</v>
      </c>
      <c r="D710">
        <v>1</v>
      </c>
      <c r="E710" s="5">
        <v>12</v>
      </c>
      <c r="F710" s="5">
        <v>72</v>
      </c>
      <c r="G710" s="5">
        <v>3</v>
      </c>
      <c r="K710" s="109">
        <f t="shared" si="642"/>
        <v>0</v>
      </c>
      <c r="M710" s="109">
        <f t="shared" si="643"/>
        <v>0</v>
      </c>
      <c r="X710" s="109">
        <f t="shared" si="644"/>
        <v>0</v>
      </c>
      <c r="AI710" s="109">
        <f t="shared" si="645"/>
        <v>0</v>
      </c>
      <c r="AT710" s="109">
        <f t="shared" si="646"/>
        <v>0</v>
      </c>
      <c r="BA710" s="109">
        <f t="shared" si="647"/>
        <v>0</v>
      </c>
      <c r="BB710" s="113"/>
      <c r="BC710" s="113"/>
      <c r="BD710" s="113"/>
      <c r="BE710" s="113"/>
      <c r="BF710" s="113"/>
      <c r="BG710" s="113"/>
      <c r="BH710" s="113"/>
      <c r="BI710" s="113"/>
      <c r="BJ710" s="113"/>
      <c r="BK710" s="113"/>
      <c r="BL710" s="109">
        <f t="shared" si="648"/>
        <v>0</v>
      </c>
      <c r="BW710" s="109">
        <f t="shared" si="649"/>
        <v>0</v>
      </c>
      <c r="BZ710" s="109">
        <f t="shared" si="650"/>
        <v>0</v>
      </c>
      <c r="CA710" s="3"/>
      <c r="CB710" s="3"/>
      <c r="CC710" s="3"/>
      <c r="CD710" s="3"/>
      <c r="CE710" s="109">
        <f t="shared" si="651"/>
        <v>0</v>
      </c>
      <c r="CJ710" s="109">
        <f t="shared" si="652"/>
        <v>0</v>
      </c>
      <c r="CQ710" s="109">
        <f t="shared" si="653"/>
        <v>0</v>
      </c>
      <c r="CV710" s="109">
        <f t="shared" si="654"/>
        <v>0</v>
      </c>
      <c r="DA710" s="109">
        <f t="shared" si="655"/>
        <v>0</v>
      </c>
      <c r="DF710" s="109">
        <f t="shared" si="656"/>
        <v>0</v>
      </c>
      <c r="DK710" s="109">
        <f t="shared" si="657"/>
        <v>0</v>
      </c>
      <c r="DP710" s="109">
        <f t="shared" si="658"/>
        <v>0</v>
      </c>
      <c r="DU710" s="109">
        <f t="shared" si="659"/>
        <v>0</v>
      </c>
      <c r="DZ710" s="109">
        <f t="shared" si="660"/>
        <v>0</v>
      </c>
      <c r="EE710" s="109">
        <f t="shared" si="661"/>
        <v>0</v>
      </c>
      <c r="EF710" s="3"/>
      <c r="EG710" s="3"/>
      <c r="EH710" s="3"/>
      <c r="EI710" s="3"/>
      <c r="EJ710" s="109">
        <f t="shared" si="662"/>
        <v>0</v>
      </c>
      <c r="EK710" s="3">
        <f t="shared" si="663"/>
        <v>112</v>
      </c>
      <c r="EL710" t="str">
        <f>+VLOOKUP(A710,'[1]Listado jugadores VALORES'!$A:$D,4,FALSE)</f>
        <v>Volante</v>
      </c>
      <c r="EM710">
        <f>+VLOOKUP(EK710,Clubes!$A:$O,15,FALSE)</f>
        <v>3</v>
      </c>
      <c r="EN710">
        <f>+VLOOKUP(EK710,Clubes!$A:$M,13,FALSE)</f>
        <v>1</v>
      </c>
      <c r="EO710">
        <f t="shared" si="664"/>
        <v>0</v>
      </c>
      <c r="EP710">
        <f t="shared" si="665"/>
        <v>0</v>
      </c>
      <c r="EQ710">
        <f t="shared" si="666"/>
        <v>0</v>
      </c>
      <c r="ER710">
        <f t="shared" si="667"/>
        <v>0</v>
      </c>
      <c r="ES710">
        <f t="shared" si="668"/>
        <v>0</v>
      </c>
      <c r="ET710">
        <f t="shared" si="669"/>
        <v>0</v>
      </c>
      <c r="EU710">
        <f t="shared" si="670"/>
        <v>0</v>
      </c>
      <c r="EV710">
        <f t="shared" si="671"/>
        <v>0</v>
      </c>
      <c r="EW710">
        <f t="shared" si="672"/>
        <v>0</v>
      </c>
      <c r="EX710">
        <f t="shared" si="673"/>
        <v>0</v>
      </c>
      <c r="EY710">
        <f t="shared" si="674"/>
        <v>0</v>
      </c>
      <c r="EZ710">
        <f t="shared" si="675"/>
        <v>0</v>
      </c>
      <c r="FA710">
        <f t="shared" si="676"/>
        <v>0</v>
      </c>
      <c r="FB710">
        <f t="shared" si="677"/>
        <v>0</v>
      </c>
      <c r="FC710">
        <f t="shared" si="678"/>
        <v>0</v>
      </c>
    </row>
    <row r="711" spans="1:159">
      <c r="A711" s="139">
        <v>294</v>
      </c>
      <c r="B711" s="139" t="s">
        <v>459</v>
      </c>
      <c r="C711" s="139">
        <v>1</v>
      </c>
      <c r="D711">
        <v>1</v>
      </c>
      <c r="E711" s="5">
        <v>12</v>
      </c>
      <c r="F711" s="5">
        <v>72</v>
      </c>
      <c r="G711" s="5">
        <v>3</v>
      </c>
      <c r="K711" s="109">
        <f t="shared" si="642"/>
        <v>0</v>
      </c>
      <c r="M711" s="109">
        <f t="shared" si="643"/>
        <v>0</v>
      </c>
      <c r="X711" s="109">
        <f t="shared" si="644"/>
        <v>0</v>
      </c>
      <c r="AI711" s="109">
        <f t="shared" si="645"/>
        <v>0</v>
      </c>
      <c r="AT711" s="109">
        <f t="shared" si="646"/>
        <v>0</v>
      </c>
      <c r="BA711" s="109">
        <f t="shared" si="647"/>
        <v>0</v>
      </c>
      <c r="BB711" s="113"/>
      <c r="BC711" s="113"/>
      <c r="BD711" s="113"/>
      <c r="BE711" s="113"/>
      <c r="BF711" s="113"/>
      <c r="BG711" s="113"/>
      <c r="BH711" s="113"/>
      <c r="BI711" s="113"/>
      <c r="BJ711" s="113"/>
      <c r="BK711" s="113"/>
      <c r="BL711" s="109">
        <f t="shared" si="648"/>
        <v>0</v>
      </c>
      <c r="BW711" s="109">
        <f t="shared" si="649"/>
        <v>0</v>
      </c>
      <c r="BZ711" s="109">
        <f t="shared" si="650"/>
        <v>0</v>
      </c>
      <c r="CA711" s="3"/>
      <c r="CB711" s="3"/>
      <c r="CC711" s="3"/>
      <c r="CD711" s="3"/>
      <c r="CE711" s="109">
        <f t="shared" si="651"/>
        <v>0</v>
      </c>
      <c r="CJ711" s="109">
        <f t="shared" si="652"/>
        <v>0</v>
      </c>
      <c r="CQ711" s="109">
        <f t="shared" si="653"/>
        <v>0</v>
      </c>
      <c r="CV711" s="109">
        <f t="shared" si="654"/>
        <v>0</v>
      </c>
      <c r="DA711" s="109">
        <f t="shared" si="655"/>
        <v>0</v>
      </c>
      <c r="DF711" s="109">
        <f t="shared" si="656"/>
        <v>0</v>
      </c>
      <c r="DK711" s="109">
        <f t="shared" si="657"/>
        <v>0</v>
      </c>
      <c r="DP711" s="109">
        <f t="shared" si="658"/>
        <v>0</v>
      </c>
      <c r="DU711" s="109">
        <f t="shared" si="659"/>
        <v>0</v>
      </c>
      <c r="DZ711" s="109">
        <f t="shared" si="660"/>
        <v>0</v>
      </c>
      <c r="EE711" s="109">
        <f t="shared" si="661"/>
        <v>0</v>
      </c>
      <c r="EF711" s="3"/>
      <c r="EG711" s="3"/>
      <c r="EH711" s="3"/>
      <c r="EI711" s="3"/>
      <c r="EJ711" s="109">
        <f t="shared" si="662"/>
        <v>0</v>
      </c>
      <c r="EK711" s="3">
        <f t="shared" si="663"/>
        <v>112</v>
      </c>
      <c r="EL711" t="str">
        <f>+VLOOKUP(A711,'[1]Listado jugadores VALORES'!$A:$D,4,FALSE)</f>
        <v>Volante</v>
      </c>
      <c r="EM711">
        <f>+VLOOKUP(EK711,Clubes!$A:$O,15,FALSE)</f>
        <v>3</v>
      </c>
      <c r="EN711">
        <f>+VLOOKUP(EK711,Clubes!$A:$M,13,FALSE)</f>
        <v>1</v>
      </c>
      <c r="EO711">
        <f t="shared" si="664"/>
        <v>0</v>
      </c>
      <c r="EP711">
        <f t="shared" si="665"/>
        <v>0</v>
      </c>
      <c r="EQ711">
        <f t="shared" si="666"/>
        <v>0</v>
      </c>
      <c r="ER711">
        <f t="shared" si="667"/>
        <v>0</v>
      </c>
      <c r="ES711">
        <f t="shared" si="668"/>
        <v>0</v>
      </c>
      <c r="ET711">
        <f t="shared" si="669"/>
        <v>0</v>
      </c>
      <c r="EU711">
        <f t="shared" si="670"/>
        <v>0</v>
      </c>
      <c r="EV711">
        <f t="shared" si="671"/>
        <v>0</v>
      </c>
      <c r="EW711">
        <f t="shared" si="672"/>
        <v>0</v>
      </c>
      <c r="EX711">
        <f t="shared" si="673"/>
        <v>0</v>
      </c>
      <c r="EY711">
        <f t="shared" si="674"/>
        <v>0</v>
      </c>
      <c r="EZ711">
        <f t="shared" si="675"/>
        <v>0</v>
      </c>
      <c r="FA711">
        <f t="shared" si="676"/>
        <v>0</v>
      </c>
      <c r="FB711">
        <f t="shared" si="677"/>
        <v>0</v>
      </c>
      <c r="FC711">
        <f t="shared" si="678"/>
        <v>0</v>
      </c>
    </row>
    <row r="712" spans="1:159">
      <c r="A712" s="139">
        <v>898</v>
      </c>
      <c r="B712" s="139" t="s">
        <v>460</v>
      </c>
      <c r="C712" s="139">
        <v>1</v>
      </c>
      <c r="D712">
        <v>1</v>
      </c>
      <c r="E712" s="5">
        <v>12</v>
      </c>
      <c r="F712" s="5">
        <v>72</v>
      </c>
      <c r="G712" s="5">
        <v>3</v>
      </c>
      <c r="K712" s="109">
        <f t="shared" si="642"/>
        <v>0</v>
      </c>
      <c r="M712" s="109">
        <f t="shared" si="643"/>
        <v>0</v>
      </c>
      <c r="X712" s="109">
        <f t="shared" si="644"/>
        <v>0</v>
      </c>
      <c r="AI712" s="109">
        <f t="shared" si="645"/>
        <v>0</v>
      </c>
      <c r="AT712" s="109">
        <f t="shared" si="646"/>
        <v>0</v>
      </c>
      <c r="BA712" s="109">
        <f t="shared" si="647"/>
        <v>0</v>
      </c>
      <c r="BB712" s="113"/>
      <c r="BC712" s="113"/>
      <c r="BD712" s="113"/>
      <c r="BE712" s="113"/>
      <c r="BF712" s="113"/>
      <c r="BG712" s="113"/>
      <c r="BH712" s="113"/>
      <c r="BI712" s="113"/>
      <c r="BJ712" s="113"/>
      <c r="BK712" s="113"/>
      <c r="BL712" s="109">
        <f t="shared" si="648"/>
        <v>0</v>
      </c>
      <c r="BW712" s="109">
        <f t="shared" si="649"/>
        <v>0</v>
      </c>
      <c r="BZ712" s="109">
        <f t="shared" si="650"/>
        <v>0</v>
      </c>
      <c r="CA712" s="3"/>
      <c r="CB712" s="3"/>
      <c r="CC712" s="3"/>
      <c r="CD712" s="3"/>
      <c r="CE712" s="109">
        <f t="shared" si="651"/>
        <v>0</v>
      </c>
      <c r="CJ712" s="109">
        <f t="shared" si="652"/>
        <v>0</v>
      </c>
      <c r="CQ712" s="109">
        <f t="shared" si="653"/>
        <v>0</v>
      </c>
      <c r="CV712" s="109">
        <f t="shared" si="654"/>
        <v>0</v>
      </c>
      <c r="DA712" s="109">
        <f t="shared" si="655"/>
        <v>0</v>
      </c>
      <c r="DF712" s="109">
        <f t="shared" si="656"/>
        <v>0</v>
      </c>
      <c r="DK712" s="109">
        <f t="shared" si="657"/>
        <v>0</v>
      </c>
      <c r="DP712" s="109">
        <f t="shared" si="658"/>
        <v>0</v>
      </c>
      <c r="DU712" s="109">
        <f t="shared" si="659"/>
        <v>0</v>
      </c>
      <c r="DZ712" s="109">
        <f t="shared" si="660"/>
        <v>0</v>
      </c>
      <c r="EE712" s="109">
        <f t="shared" si="661"/>
        <v>0</v>
      </c>
      <c r="EF712" s="3"/>
      <c r="EG712" s="3"/>
      <c r="EH712" s="3"/>
      <c r="EI712" s="3"/>
      <c r="EJ712" s="109">
        <f t="shared" si="662"/>
        <v>0</v>
      </c>
      <c r="EK712" s="3">
        <f t="shared" si="663"/>
        <v>112</v>
      </c>
      <c r="EL712" t="str">
        <f>+VLOOKUP(A712,'[1]Listado jugadores VALORES'!$A:$D,4,FALSE)</f>
        <v>Volante</v>
      </c>
      <c r="EM712">
        <f>+VLOOKUP(EK712,Clubes!$A:$O,15,FALSE)</f>
        <v>3</v>
      </c>
      <c r="EN712">
        <f>+VLOOKUP(EK712,Clubes!$A:$M,13,FALSE)</f>
        <v>1</v>
      </c>
      <c r="EO712">
        <f t="shared" si="664"/>
        <v>0</v>
      </c>
      <c r="EP712">
        <f t="shared" si="665"/>
        <v>0</v>
      </c>
      <c r="EQ712">
        <f t="shared" si="666"/>
        <v>0</v>
      </c>
      <c r="ER712">
        <f t="shared" si="667"/>
        <v>0</v>
      </c>
      <c r="ES712">
        <f t="shared" si="668"/>
        <v>0</v>
      </c>
      <c r="ET712">
        <f t="shared" si="669"/>
        <v>0</v>
      </c>
      <c r="EU712">
        <f t="shared" si="670"/>
        <v>0</v>
      </c>
      <c r="EV712">
        <f t="shared" si="671"/>
        <v>0</v>
      </c>
      <c r="EW712">
        <f t="shared" si="672"/>
        <v>0</v>
      </c>
      <c r="EX712">
        <f t="shared" si="673"/>
        <v>0</v>
      </c>
      <c r="EY712">
        <f t="shared" si="674"/>
        <v>0</v>
      </c>
      <c r="EZ712">
        <f t="shared" si="675"/>
        <v>0</v>
      </c>
      <c r="FA712">
        <f t="shared" si="676"/>
        <v>0</v>
      </c>
      <c r="FB712">
        <f t="shared" si="677"/>
        <v>0</v>
      </c>
      <c r="FC712">
        <f t="shared" si="678"/>
        <v>0</v>
      </c>
    </row>
    <row r="713" spans="1:159">
      <c r="A713" s="139">
        <v>313</v>
      </c>
      <c r="B713" s="139" t="s">
        <v>461</v>
      </c>
      <c r="C713" s="139">
        <v>1</v>
      </c>
      <c r="D713">
        <v>1</v>
      </c>
      <c r="E713" s="5">
        <v>12</v>
      </c>
      <c r="F713" s="5">
        <v>72</v>
      </c>
      <c r="G713" s="5">
        <v>1</v>
      </c>
      <c r="H713" s="5">
        <v>90</v>
      </c>
      <c r="K713" s="109">
        <f t="shared" si="642"/>
        <v>0</v>
      </c>
      <c r="M713" s="109">
        <f t="shared" si="643"/>
        <v>0</v>
      </c>
      <c r="X713" s="109">
        <f t="shared" si="644"/>
        <v>0</v>
      </c>
      <c r="AI713" s="109">
        <f t="shared" si="645"/>
        <v>0</v>
      </c>
      <c r="AT713" s="109">
        <f t="shared" si="646"/>
        <v>0</v>
      </c>
      <c r="BA713" s="109">
        <f t="shared" si="647"/>
        <v>0</v>
      </c>
      <c r="BB713" s="113"/>
      <c r="BC713" s="113"/>
      <c r="BD713" s="113"/>
      <c r="BE713" s="113"/>
      <c r="BF713" s="113"/>
      <c r="BG713" s="113"/>
      <c r="BH713" s="113"/>
      <c r="BI713" s="113"/>
      <c r="BJ713" s="113"/>
      <c r="BK713" s="113"/>
      <c r="BL713" s="109">
        <f t="shared" si="648"/>
        <v>0</v>
      </c>
      <c r="BW713" s="109">
        <f t="shared" si="649"/>
        <v>0</v>
      </c>
      <c r="BZ713" s="109">
        <f t="shared" si="650"/>
        <v>0</v>
      </c>
      <c r="CA713" s="3"/>
      <c r="CB713" s="3"/>
      <c r="CC713" s="3"/>
      <c r="CD713" s="3"/>
      <c r="CE713" s="109">
        <f t="shared" si="651"/>
        <v>0</v>
      </c>
      <c r="CJ713" s="109">
        <f t="shared" si="652"/>
        <v>0</v>
      </c>
      <c r="CQ713" s="109">
        <f t="shared" si="653"/>
        <v>0</v>
      </c>
      <c r="CV713" s="109">
        <f t="shared" si="654"/>
        <v>0</v>
      </c>
      <c r="DA713" s="109">
        <f t="shared" si="655"/>
        <v>0</v>
      </c>
      <c r="DF713" s="109">
        <f t="shared" si="656"/>
        <v>0</v>
      </c>
      <c r="DK713" s="109">
        <f t="shared" si="657"/>
        <v>0</v>
      </c>
      <c r="DP713" s="109">
        <f t="shared" si="658"/>
        <v>0</v>
      </c>
      <c r="DU713" s="109">
        <f t="shared" si="659"/>
        <v>0</v>
      </c>
      <c r="DZ713" s="109">
        <f t="shared" si="660"/>
        <v>0</v>
      </c>
      <c r="EE713" s="109">
        <f t="shared" si="661"/>
        <v>0</v>
      </c>
      <c r="EF713" s="3"/>
      <c r="EG713" s="3"/>
      <c r="EH713" s="3"/>
      <c r="EI713" s="3"/>
      <c r="EJ713" s="109">
        <f t="shared" si="662"/>
        <v>0</v>
      </c>
      <c r="EK713" s="3">
        <f t="shared" si="663"/>
        <v>112</v>
      </c>
      <c r="EL713" t="str">
        <f>+VLOOKUP(A713,'[1]Listado jugadores VALORES'!$A:$D,4,FALSE)</f>
        <v>Defensa</v>
      </c>
      <c r="EM713">
        <f>+VLOOKUP(EK713,Clubes!$A:$O,15,FALSE)</f>
        <v>3</v>
      </c>
      <c r="EN713">
        <f>+VLOOKUP(EK713,Clubes!$A:$M,13,FALSE)</f>
        <v>1</v>
      </c>
      <c r="EO713">
        <f t="shared" si="664"/>
        <v>2</v>
      </c>
      <c r="EP713">
        <f t="shared" si="665"/>
        <v>2</v>
      </c>
      <c r="EQ713">
        <f t="shared" si="666"/>
        <v>0</v>
      </c>
      <c r="ER713">
        <f t="shared" si="667"/>
        <v>0</v>
      </c>
      <c r="ES713">
        <f t="shared" si="668"/>
        <v>0</v>
      </c>
      <c r="ET713">
        <f t="shared" si="669"/>
        <v>0</v>
      </c>
      <c r="EU713">
        <f t="shared" si="670"/>
        <v>0</v>
      </c>
      <c r="EV713">
        <f t="shared" si="671"/>
        <v>0</v>
      </c>
      <c r="EW713">
        <f t="shared" si="672"/>
        <v>-2</v>
      </c>
      <c r="EX713">
        <f t="shared" si="673"/>
        <v>0</v>
      </c>
      <c r="EY713">
        <f t="shared" si="674"/>
        <v>0</v>
      </c>
      <c r="EZ713">
        <f t="shared" si="675"/>
        <v>0</v>
      </c>
      <c r="FA713">
        <f t="shared" si="676"/>
        <v>0</v>
      </c>
      <c r="FB713">
        <f t="shared" si="677"/>
        <v>1</v>
      </c>
      <c r="FC713">
        <f t="shared" si="678"/>
        <v>3</v>
      </c>
    </row>
    <row r="714" spans="1:159">
      <c r="A714" s="139">
        <v>337</v>
      </c>
      <c r="B714" s="139" t="s">
        <v>462</v>
      </c>
      <c r="C714" s="139">
        <v>1</v>
      </c>
      <c r="D714">
        <v>1</v>
      </c>
      <c r="E714" s="5">
        <v>12</v>
      </c>
      <c r="F714" s="5">
        <v>72</v>
      </c>
      <c r="G714" s="5">
        <v>1</v>
      </c>
      <c r="H714" s="5">
        <v>32</v>
      </c>
      <c r="I714" s="4">
        <v>32</v>
      </c>
      <c r="K714" s="109">
        <f t="shared" si="642"/>
        <v>1</v>
      </c>
      <c r="M714" s="109">
        <f t="shared" si="643"/>
        <v>0</v>
      </c>
      <c r="X714" s="109">
        <f t="shared" si="644"/>
        <v>0</v>
      </c>
      <c r="AI714" s="109">
        <f t="shared" si="645"/>
        <v>0</v>
      </c>
      <c r="AT714" s="109">
        <f t="shared" si="646"/>
        <v>0</v>
      </c>
      <c r="BA714" s="109">
        <f t="shared" si="647"/>
        <v>0</v>
      </c>
      <c r="BB714" s="113"/>
      <c r="BC714" s="113"/>
      <c r="BD714" s="113"/>
      <c r="BE714" s="113"/>
      <c r="BF714" s="113"/>
      <c r="BG714" s="113"/>
      <c r="BH714" s="113"/>
      <c r="BI714" s="113"/>
      <c r="BJ714" s="113"/>
      <c r="BK714" s="113"/>
      <c r="BL714" s="109">
        <f t="shared" si="648"/>
        <v>0</v>
      </c>
      <c r="BW714" s="109">
        <f t="shared" si="649"/>
        <v>0</v>
      </c>
      <c r="BZ714" s="109">
        <f t="shared" si="650"/>
        <v>0</v>
      </c>
      <c r="CA714" s="3"/>
      <c r="CB714" s="3"/>
      <c r="CC714" s="3"/>
      <c r="CD714" s="3"/>
      <c r="CE714" s="109">
        <f t="shared" si="651"/>
        <v>0</v>
      </c>
      <c r="CJ714" s="109">
        <f t="shared" si="652"/>
        <v>0</v>
      </c>
      <c r="CQ714" s="109">
        <f t="shared" si="653"/>
        <v>0</v>
      </c>
      <c r="CV714" s="109">
        <f t="shared" si="654"/>
        <v>0</v>
      </c>
      <c r="DA714" s="109">
        <f t="shared" si="655"/>
        <v>0</v>
      </c>
      <c r="DF714" s="109">
        <f t="shared" si="656"/>
        <v>0</v>
      </c>
      <c r="DK714" s="109">
        <f t="shared" si="657"/>
        <v>0</v>
      </c>
      <c r="DP714" s="109">
        <f t="shared" si="658"/>
        <v>0</v>
      </c>
      <c r="DU714" s="109">
        <f t="shared" si="659"/>
        <v>0</v>
      </c>
      <c r="DZ714" s="109">
        <f t="shared" si="660"/>
        <v>0</v>
      </c>
      <c r="EE714" s="109">
        <f t="shared" si="661"/>
        <v>0</v>
      </c>
      <c r="EF714" s="3"/>
      <c r="EG714" s="3"/>
      <c r="EH714" s="3"/>
      <c r="EI714" s="3"/>
      <c r="EJ714" s="109">
        <f t="shared" si="662"/>
        <v>0</v>
      </c>
      <c r="EK714" s="3">
        <f t="shared" si="663"/>
        <v>112</v>
      </c>
      <c r="EL714" t="str">
        <f>+VLOOKUP(A714,'[1]Listado jugadores VALORES'!$A:$D,4,FALSE)</f>
        <v>Delantero</v>
      </c>
      <c r="EM714">
        <f>+VLOOKUP(EK714,Clubes!$A:$O,15,FALSE)</f>
        <v>3</v>
      </c>
      <c r="EN714">
        <f>+VLOOKUP(EK714,Clubes!$A:$M,13,FALSE)</f>
        <v>1</v>
      </c>
      <c r="EO714">
        <f t="shared" si="664"/>
        <v>2</v>
      </c>
      <c r="EP714">
        <f t="shared" si="665"/>
        <v>1</v>
      </c>
      <c r="EQ714">
        <f t="shared" si="666"/>
        <v>-1</v>
      </c>
      <c r="ER714">
        <f t="shared" si="667"/>
        <v>0</v>
      </c>
      <c r="ES714">
        <f t="shared" si="668"/>
        <v>0</v>
      </c>
      <c r="ET714">
        <f t="shared" si="669"/>
        <v>0</v>
      </c>
      <c r="EU714">
        <f t="shared" si="670"/>
        <v>0</v>
      </c>
      <c r="EV714">
        <f t="shared" si="671"/>
        <v>0</v>
      </c>
      <c r="EW714">
        <f t="shared" si="672"/>
        <v>0</v>
      </c>
      <c r="EX714">
        <f t="shared" si="673"/>
        <v>0</v>
      </c>
      <c r="EY714">
        <f t="shared" si="674"/>
        <v>0</v>
      </c>
      <c r="EZ714">
        <f t="shared" si="675"/>
        <v>0</v>
      </c>
      <c r="FA714">
        <f t="shared" si="676"/>
        <v>0</v>
      </c>
      <c r="FB714">
        <f t="shared" si="677"/>
        <v>0</v>
      </c>
      <c r="FC714">
        <f t="shared" si="678"/>
        <v>2</v>
      </c>
    </row>
    <row r="715" spans="1:159">
      <c r="A715" s="139">
        <v>353</v>
      </c>
      <c r="B715" s="139" t="s">
        <v>463</v>
      </c>
      <c r="C715" s="139">
        <v>1</v>
      </c>
      <c r="D715">
        <v>1</v>
      </c>
      <c r="E715" s="5">
        <v>12</v>
      </c>
      <c r="F715" s="5">
        <v>72</v>
      </c>
      <c r="G715" s="5">
        <v>1</v>
      </c>
      <c r="H715" s="5">
        <v>90</v>
      </c>
      <c r="K715" s="109">
        <f t="shared" si="642"/>
        <v>0</v>
      </c>
      <c r="M715" s="109">
        <f t="shared" si="643"/>
        <v>0</v>
      </c>
      <c r="X715" s="109">
        <f t="shared" si="644"/>
        <v>0</v>
      </c>
      <c r="AI715" s="109">
        <f t="shared" si="645"/>
        <v>0</v>
      </c>
      <c r="AT715" s="109">
        <f t="shared" si="646"/>
        <v>0</v>
      </c>
      <c r="BA715" s="109">
        <f t="shared" si="647"/>
        <v>0</v>
      </c>
      <c r="BB715" s="113"/>
      <c r="BC715" s="113"/>
      <c r="BD715" s="113"/>
      <c r="BE715" s="113"/>
      <c r="BF715" s="113"/>
      <c r="BG715" s="113"/>
      <c r="BH715" s="113"/>
      <c r="BI715" s="113"/>
      <c r="BJ715" s="113"/>
      <c r="BK715" s="113"/>
      <c r="BL715" s="109">
        <f t="shared" si="648"/>
        <v>0</v>
      </c>
      <c r="BW715" s="109">
        <f t="shared" si="649"/>
        <v>0</v>
      </c>
      <c r="BZ715" s="109">
        <f t="shared" si="650"/>
        <v>0</v>
      </c>
      <c r="CA715" s="3"/>
      <c r="CB715" s="3"/>
      <c r="CC715" s="3"/>
      <c r="CD715" s="3"/>
      <c r="CE715" s="109">
        <f t="shared" si="651"/>
        <v>0</v>
      </c>
      <c r="CJ715" s="109">
        <f t="shared" si="652"/>
        <v>0</v>
      </c>
      <c r="CQ715" s="109">
        <f t="shared" si="653"/>
        <v>0</v>
      </c>
      <c r="CV715" s="109">
        <f t="shared" si="654"/>
        <v>0</v>
      </c>
      <c r="DA715" s="109">
        <f t="shared" si="655"/>
        <v>0</v>
      </c>
      <c r="DF715" s="109">
        <f t="shared" si="656"/>
        <v>0</v>
      </c>
      <c r="DK715" s="109">
        <f t="shared" si="657"/>
        <v>0</v>
      </c>
      <c r="DP715" s="109">
        <f t="shared" si="658"/>
        <v>0</v>
      </c>
      <c r="DU715" s="109">
        <f t="shared" si="659"/>
        <v>0</v>
      </c>
      <c r="DZ715" s="109">
        <f t="shared" si="660"/>
        <v>0</v>
      </c>
      <c r="EE715" s="109">
        <f t="shared" si="661"/>
        <v>0</v>
      </c>
      <c r="EF715" s="3"/>
      <c r="EG715" s="3"/>
      <c r="EH715" s="3"/>
      <c r="EI715" s="3"/>
      <c r="EJ715" s="109">
        <f t="shared" si="662"/>
        <v>0</v>
      </c>
      <c r="EK715" s="3">
        <f t="shared" si="663"/>
        <v>112</v>
      </c>
      <c r="EL715" t="str">
        <f>+VLOOKUP(A715,'[1]Listado jugadores VALORES'!$A:$D,4,FALSE)</f>
        <v>Volante</v>
      </c>
      <c r="EM715">
        <f>+VLOOKUP(EK715,Clubes!$A:$O,15,FALSE)</f>
        <v>3</v>
      </c>
      <c r="EN715">
        <f>+VLOOKUP(EK715,Clubes!$A:$M,13,FALSE)</f>
        <v>1</v>
      </c>
      <c r="EO715">
        <f t="shared" si="664"/>
        <v>2</v>
      </c>
      <c r="EP715">
        <f t="shared" si="665"/>
        <v>2</v>
      </c>
      <c r="EQ715">
        <f t="shared" si="666"/>
        <v>0</v>
      </c>
      <c r="ER715">
        <f t="shared" si="667"/>
        <v>0</v>
      </c>
      <c r="ES715">
        <f t="shared" si="668"/>
        <v>0</v>
      </c>
      <c r="ET715">
        <f t="shared" si="669"/>
        <v>0</v>
      </c>
      <c r="EU715">
        <f t="shared" si="670"/>
        <v>0</v>
      </c>
      <c r="EV715">
        <f t="shared" si="671"/>
        <v>0</v>
      </c>
      <c r="EW715">
        <f t="shared" si="672"/>
        <v>0</v>
      </c>
      <c r="EX715">
        <f t="shared" si="673"/>
        <v>0</v>
      </c>
      <c r="EY715">
        <f t="shared" si="674"/>
        <v>0</v>
      </c>
      <c r="EZ715">
        <f t="shared" si="675"/>
        <v>0</v>
      </c>
      <c r="FA715">
        <f t="shared" si="676"/>
        <v>0</v>
      </c>
      <c r="FB715">
        <f t="shared" si="677"/>
        <v>1</v>
      </c>
      <c r="FC715">
        <f t="shared" si="678"/>
        <v>5</v>
      </c>
    </row>
    <row r="716" spans="1:159">
      <c r="A716" s="139">
        <v>1979</v>
      </c>
      <c r="B716" s="140" t="s">
        <v>803</v>
      </c>
      <c r="C716" s="139">
        <v>1</v>
      </c>
      <c r="D716">
        <v>1</v>
      </c>
      <c r="E716" s="5">
        <v>12</v>
      </c>
      <c r="F716" s="5">
        <v>72</v>
      </c>
      <c r="G716" s="5">
        <v>3</v>
      </c>
      <c r="K716" s="109">
        <f t="shared" si="642"/>
        <v>0</v>
      </c>
      <c r="M716" s="109">
        <f t="shared" si="643"/>
        <v>0</v>
      </c>
      <c r="X716" s="109">
        <f t="shared" si="644"/>
        <v>0</v>
      </c>
      <c r="AI716" s="109">
        <f t="shared" si="645"/>
        <v>0</v>
      </c>
      <c r="AT716" s="109">
        <f t="shared" si="646"/>
        <v>0</v>
      </c>
      <c r="BA716" s="109">
        <f t="shared" si="647"/>
        <v>0</v>
      </c>
      <c r="BB716" s="113"/>
      <c r="BC716" s="113"/>
      <c r="BD716" s="113"/>
      <c r="BE716" s="113"/>
      <c r="BF716" s="113"/>
      <c r="BG716" s="113"/>
      <c r="BH716" s="113"/>
      <c r="BI716" s="113"/>
      <c r="BJ716" s="113"/>
      <c r="BK716" s="113"/>
      <c r="BL716" s="109">
        <f t="shared" si="648"/>
        <v>0</v>
      </c>
      <c r="BW716" s="109">
        <f t="shared" si="649"/>
        <v>0</v>
      </c>
      <c r="BZ716" s="109">
        <f t="shared" si="650"/>
        <v>0</v>
      </c>
      <c r="CA716" s="3"/>
      <c r="CB716" s="3"/>
      <c r="CC716" s="3"/>
      <c r="CD716" s="3"/>
      <c r="CE716" s="109">
        <f t="shared" si="651"/>
        <v>0</v>
      </c>
      <c r="CJ716" s="109">
        <f t="shared" si="652"/>
        <v>0</v>
      </c>
      <c r="CQ716" s="109">
        <f t="shared" si="653"/>
        <v>0</v>
      </c>
      <c r="CV716" s="109">
        <f t="shared" si="654"/>
        <v>0</v>
      </c>
      <c r="DA716" s="109">
        <f t="shared" si="655"/>
        <v>0</v>
      </c>
      <c r="DF716" s="109">
        <f t="shared" si="656"/>
        <v>0</v>
      </c>
      <c r="DK716" s="109">
        <f t="shared" si="657"/>
        <v>0</v>
      </c>
      <c r="DP716" s="109">
        <f t="shared" si="658"/>
        <v>0</v>
      </c>
      <c r="DU716" s="109">
        <f t="shared" si="659"/>
        <v>0</v>
      </c>
      <c r="DZ716" s="109">
        <f t="shared" si="660"/>
        <v>0</v>
      </c>
      <c r="EE716" s="109">
        <f t="shared" si="661"/>
        <v>0</v>
      </c>
      <c r="EF716" s="3"/>
      <c r="EG716" s="3"/>
      <c r="EH716" s="3"/>
      <c r="EI716" s="3"/>
      <c r="EJ716" s="109">
        <f t="shared" si="662"/>
        <v>0</v>
      </c>
      <c r="EK716" s="3">
        <f t="shared" si="663"/>
        <v>112</v>
      </c>
      <c r="EL716" t="str">
        <f>+VLOOKUP(A716,'[1]Listado jugadores VALORES'!$A:$D,4,FALSE)</f>
        <v>Defensa</v>
      </c>
      <c r="EM716">
        <f>+VLOOKUP(EK716,Clubes!$A:$O,15,FALSE)</f>
        <v>3</v>
      </c>
      <c r="EN716">
        <f>+VLOOKUP(EK716,Clubes!$A:$M,13,FALSE)</f>
        <v>1</v>
      </c>
      <c r="EO716">
        <f t="shared" si="664"/>
        <v>0</v>
      </c>
      <c r="EP716">
        <f t="shared" si="665"/>
        <v>0</v>
      </c>
      <c r="EQ716">
        <f t="shared" si="666"/>
        <v>0</v>
      </c>
      <c r="ER716">
        <f t="shared" si="667"/>
        <v>0</v>
      </c>
      <c r="ES716">
        <f t="shared" si="668"/>
        <v>0</v>
      </c>
      <c r="ET716">
        <f t="shared" si="669"/>
        <v>0</v>
      </c>
      <c r="EU716">
        <f t="shared" si="670"/>
        <v>0</v>
      </c>
      <c r="EV716">
        <f t="shared" si="671"/>
        <v>0</v>
      </c>
      <c r="EW716">
        <f t="shared" si="672"/>
        <v>0</v>
      </c>
      <c r="EX716">
        <f t="shared" si="673"/>
        <v>0</v>
      </c>
      <c r="EY716">
        <f t="shared" si="674"/>
        <v>0</v>
      </c>
      <c r="EZ716">
        <f t="shared" si="675"/>
        <v>0</v>
      </c>
      <c r="FA716">
        <f t="shared" si="676"/>
        <v>0</v>
      </c>
      <c r="FB716">
        <f t="shared" si="677"/>
        <v>0</v>
      </c>
      <c r="FC716">
        <f t="shared" si="678"/>
        <v>0</v>
      </c>
    </row>
    <row r="717" spans="1:159">
      <c r="A717" s="139">
        <v>896</v>
      </c>
      <c r="B717" s="141" t="s">
        <v>464</v>
      </c>
      <c r="C717" s="139">
        <v>1</v>
      </c>
      <c r="D717">
        <v>1</v>
      </c>
      <c r="E717" s="5">
        <v>12</v>
      </c>
      <c r="F717" s="5">
        <v>72</v>
      </c>
      <c r="G717" s="5">
        <v>2</v>
      </c>
      <c r="H717" s="5">
        <f>90-32</f>
        <v>58</v>
      </c>
      <c r="K717" s="109">
        <f t="shared" si="642"/>
        <v>0</v>
      </c>
      <c r="M717" s="109">
        <f t="shared" si="643"/>
        <v>0</v>
      </c>
      <c r="N717" s="4">
        <v>37</v>
      </c>
      <c r="O717" s="4">
        <v>77</v>
      </c>
      <c r="X717" s="109">
        <f t="shared" si="644"/>
        <v>2</v>
      </c>
      <c r="Y717" s="3">
        <v>1</v>
      </c>
      <c r="Z717" s="3">
        <v>1</v>
      </c>
      <c r="AI717" s="109">
        <f t="shared" si="645"/>
        <v>2</v>
      </c>
      <c r="AJ717" s="3">
        <v>1</v>
      </c>
      <c r="AK717" s="3">
        <v>1</v>
      </c>
      <c r="AT717" s="109">
        <f t="shared" si="646"/>
        <v>2</v>
      </c>
      <c r="BA717" s="109">
        <f t="shared" si="647"/>
        <v>0</v>
      </c>
      <c r="BB717" s="113">
        <v>0</v>
      </c>
      <c r="BC717" s="113">
        <v>0</v>
      </c>
      <c r="BD717" s="113"/>
      <c r="BE717" s="113"/>
      <c r="BF717" s="113"/>
      <c r="BG717" s="113"/>
      <c r="BH717" s="113"/>
      <c r="BI717" s="113"/>
      <c r="BJ717" s="113"/>
      <c r="BK717" s="113"/>
      <c r="BL717" s="109">
        <f t="shared" si="648"/>
        <v>0</v>
      </c>
      <c r="BW717" s="109">
        <f t="shared" si="649"/>
        <v>0</v>
      </c>
      <c r="BZ717" s="109">
        <f t="shared" si="650"/>
        <v>0</v>
      </c>
      <c r="CA717" s="3"/>
      <c r="CB717" s="3"/>
      <c r="CC717" s="3"/>
      <c r="CD717" s="3"/>
      <c r="CE717" s="109">
        <f t="shared" si="651"/>
        <v>0</v>
      </c>
      <c r="CJ717" s="109">
        <f t="shared" si="652"/>
        <v>0</v>
      </c>
      <c r="CQ717" s="109">
        <f t="shared" si="653"/>
        <v>0</v>
      </c>
      <c r="CV717" s="109">
        <f t="shared" si="654"/>
        <v>0</v>
      </c>
      <c r="DA717" s="109">
        <f t="shared" si="655"/>
        <v>0</v>
      </c>
      <c r="DF717" s="109">
        <f t="shared" si="656"/>
        <v>0</v>
      </c>
      <c r="DK717" s="109">
        <f t="shared" si="657"/>
        <v>0</v>
      </c>
      <c r="DP717" s="109">
        <f t="shared" si="658"/>
        <v>0</v>
      </c>
      <c r="DU717" s="109">
        <f t="shared" si="659"/>
        <v>0</v>
      </c>
      <c r="DZ717" s="109">
        <f t="shared" si="660"/>
        <v>0</v>
      </c>
      <c r="EE717" s="109">
        <f t="shared" si="661"/>
        <v>0</v>
      </c>
      <c r="EF717" s="3"/>
      <c r="EG717" s="3"/>
      <c r="EH717" s="3"/>
      <c r="EI717" s="3"/>
      <c r="EJ717" s="109">
        <f t="shared" si="662"/>
        <v>0</v>
      </c>
      <c r="EK717" s="3">
        <f t="shared" si="663"/>
        <v>112</v>
      </c>
      <c r="EL717" t="str">
        <f>+VLOOKUP(A717,'[1]Listado jugadores VALORES'!$A:$D,4,FALSE)</f>
        <v>Volante</v>
      </c>
      <c r="EM717">
        <f>+VLOOKUP(EK717,Clubes!$A:$O,15,FALSE)</f>
        <v>3</v>
      </c>
      <c r="EN717">
        <f>+VLOOKUP(EK717,Clubes!$A:$M,13,FALSE)</f>
        <v>1</v>
      </c>
      <c r="EO717">
        <f t="shared" si="664"/>
        <v>1</v>
      </c>
      <c r="EP717">
        <f t="shared" si="665"/>
        <v>1</v>
      </c>
      <c r="EQ717">
        <f t="shared" si="666"/>
        <v>0</v>
      </c>
      <c r="ER717">
        <f t="shared" si="667"/>
        <v>0</v>
      </c>
      <c r="ES717">
        <f t="shared" si="668"/>
        <v>10</v>
      </c>
      <c r="ET717">
        <f t="shared" si="669"/>
        <v>0</v>
      </c>
      <c r="EU717">
        <f t="shared" si="670"/>
        <v>0</v>
      </c>
      <c r="EV717">
        <f t="shared" si="671"/>
        <v>0</v>
      </c>
      <c r="EW717">
        <f t="shared" si="672"/>
        <v>0</v>
      </c>
      <c r="EX717">
        <f t="shared" si="673"/>
        <v>0</v>
      </c>
      <c r="EY717">
        <f t="shared" si="674"/>
        <v>0</v>
      </c>
      <c r="EZ717">
        <f t="shared" si="675"/>
        <v>0</v>
      </c>
      <c r="FA717">
        <f t="shared" si="676"/>
        <v>0</v>
      </c>
      <c r="FB717">
        <f t="shared" si="677"/>
        <v>1</v>
      </c>
      <c r="FC717">
        <f t="shared" si="678"/>
        <v>13</v>
      </c>
    </row>
    <row r="718" spans="1:159">
      <c r="A718" s="139">
        <v>427</v>
      </c>
      <c r="B718" s="139" t="s">
        <v>465</v>
      </c>
      <c r="C718" s="139">
        <v>1</v>
      </c>
      <c r="D718">
        <v>1</v>
      </c>
      <c r="E718" s="5">
        <v>12</v>
      </c>
      <c r="F718" s="5">
        <v>72</v>
      </c>
      <c r="G718" s="5">
        <v>3</v>
      </c>
      <c r="K718" s="109">
        <f t="shared" si="642"/>
        <v>0</v>
      </c>
      <c r="M718" s="109">
        <f t="shared" si="643"/>
        <v>0</v>
      </c>
      <c r="X718" s="109">
        <f t="shared" si="644"/>
        <v>0</v>
      </c>
      <c r="AI718" s="109">
        <f t="shared" si="645"/>
        <v>0</v>
      </c>
      <c r="AT718" s="109">
        <f t="shared" si="646"/>
        <v>0</v>
      </c>
      <c r="BA718" s="109">
        <f t="shared" si="647"/>
        <v>0</v>
      </c>
      <c r="BB718" s="113"/>
      <c r="BC718" s="113"/>
      <c r="BD718" s="113"/>
      <c r="BE718" s="113"/>
      <c r="BF718" s="113"/>
      <c r="BG718" s="113"/>
      <c r="BH718" s="113"/>
      <c r="BI718" s="113"/>
      <c r="BJ718" s="113"/>
      <c r="BK718" s="113"/>
      <c r="BL718" s="109">
        <f t="shared" si="648"/>
        <v>0</v>
      </c>
      <c r="BW718" s="109">
        <f t="shared" si="649"/>
        <v>0</v>
      </c>
      <c r="BZ718" s="109">
        <f t="shared" si="650"/>
        <v>0</v>
      </c>
      <c r="CA718" s="3"/>
      <c r="CB718" s="3"/>
      <c r="CC718" s="3"/>
      <c r="CD718" s="3"/>
      <c r="CE718" s="109">
        <f t="shared" si="651"/>
        <v>0</v>
      </c>
      <c r="CJ718" s="109">
        <f t="shared" si="652"/>
        <v>0</v>
      </c>
      <c r="CQ718" s="109">
        <f t="shared" si="653"/>
        <v>0</v>
      </c>
      <c r="CV718" s="109">
        <f t="shared" si="654"/>
        <v>0</v>
      </c>
      <c r="DA718" s="109">
        <f t="shared" si="655"/>
        <v>0</v>
      </c>
      <c r="DF718" s="109">
        <f t="shared" si="656"/>
        <v>0</v>
      </c>
      <c r="DK718" s="109">
        <f t="shared" si="657"/>
        <v>0</v>
      </c>
      <c r="DP718" s="109">
        <f t="shared" si="658"/>
        <v>0</v>
      </c>
      <c r="DU718" s="109">
        <f t="shared" si="659"/>
        <v>0</v>
      </c>
      <c r="DZ718" s="109">
        <f t="shared" si="660"/>
        <v>0</v>
      </c>
      <c r="EE718" s="109">
        <f t="shared" si="661"/>
        <v>0</v>
      </c>
      <c r="EF718" s="3"/>
      <c r="EG718" s="3"/>
      <c r="EH718" s="3"/>
      <c r="EI718" s="3"/>
      <c r="EJ718" s="109">
        <f t="shared" si="662"/>
        <v>0</v>
      </c>
      <c r="EK718" s="3">
        <f t="shared" si="663"/>
        <v>112</v>
      </c>
      <c r="EL718" t="str">
        <f>+VLOOKUP(A718,'[1]Listado jugadores VALORES'!$A:$D,4,FALSE)</f>
        <v>Volante</v>
      </c>
      <c r="EM718">
        <f>+VLOOKUP(EK718,Clubes!$A:$O,15,FALSE)</f>
        <v>3</v>
      </c>
      <c r="EN718">
        <f>+VLOOKUP(EK718,Clubes!$A:$M,13,FALSE)</f>
        <v>1</v>
      </c>
      <c r="EO718">
        <f t="shared" si="664"/>
        <v>0</v>
      </c>
      <c r="EP718">
        <f t="shared" si="665"/>
        <v>0</v>
      </c>
      <c r="EQ718">
        <f t="shared" si="666"/>
        <v>0</v>
      </c>
      <c r="ER718">
        <f t="shared" si="667"/>
        <v>0</v>
      </c>
      <c r="ES718">
        <f t="shared" si="668"/>
        <v>0</v>
      </c>
      <c r="ET718">
        <f t="shared" si="669"/>
        <v>0</v>
      </c>
      <c r="EU718">
        <f t="shared" si="670"/>
        <v>0</v>
      </c>
      <c r="EV718">
        <f t="shared" si="671"/>
        <v>0</v>
      </c>
      <c r="EW718">
        <f t="shared" si="672"/>
        <v>0</v>
      </c>
      <c r="EX718">
        <f t="shared" si="673"/>
        <v>0</v>
      </c>
      <c r="EY718">
        <f t="shared" si="674"/>
        <v>0</v>
      </c>
      <c r="EZ718">
        <f t="shared" si="675"/>
        <v>0</v>
      </c>
      <c r="FA718">
        <f t="shared" si="676"/>
        <v>0</v>
      </c>
      <c r="FB718">
        <f t="shared" si="677"/>
        <v>0</v>
      </c>
      <c r="FC718">
        <f t="shared" si="678"/>
        <v>0</v>
      </c>
    </row>
    <row r="719" spans="1:159">
      <c r="A719" s="139">
        <v>1906</v>
      </c>
      <c r="B719" s="139" t="s">
        <v>466</v>
      </c>
      <c r="C719" s="139">
        <v>1</v>
      </c>
      <c r="D719">
        <v>1</v>
      </c>
      <c r="E719" s="5">
        <v>12</v>
      </c>
      <c r="F719" s="5">
        <v>72</v>
      </c>
      <c r="G719" s="5">
        <v>3</v>
      </c>
      <c r="K719" s="109">
        <f t="shared" si="642"/>
        <v>0</v>
      </c>
      <c r="M719" s="109">
        <f t="shared" si="643"/>
        <v>0</v>
      </c>
      <c r="X719" s="109">
        <f t="shared" si="644"/>
        <v>0</v>
      </c>
      <c r="AI719" s="109">
        <f t="shared" si="645"/>
        <v>0</v>
      </c>
      <c r="AT719" s="109">
        <f t="shared" si="646"/>
        <v>0</v>
      </c>
      <c r="BA719" s="109">
        <f t="shared" si="647"/>
        <v>0</v>
      </c>
      <c r="BB719" s="113"/>
      <c r="BC719" s="113"/>
      <c r="BD719" s="113"/>
      <c r="BE719" s="113"/>
      <c r="BF719" s="113"/>
      <c r="BG719" s="113"/>
      <c r="BH719" s="113"/>
      <c r="BI719" s="113"/>
      <c r="BJ719" s="113"/>
      <c r="BK719" s="113"/>
      <c r="BL719" s="109">
        <f t="shared" si="648"/>
        <v>0</v>
      </c>
      <c r="BW719" s="109">
        <f t="shared" si="649"/>
        <v>0</v>
      </c>
      <c r="BZ719" s="109">
        <f t="shared" si="650"/>
        <v>0</v>
      </c>
      <c r="CA719" s="3"/>
      <c r="CB719" s="3"/>
      <c r="CC719" s="3"/>
      <c r="CD719" s="3"/>
      <c r="CE719" s="109">
        <f t="shared" si="651"/>
        <v>0</v>
      </c>
      <c r="CJ719" s="109">
        <f t="shared" si="652"/>
        <v>0</v>
      </c>
      <c r="CQ719" s="109">
        <f t="shared" si="653"/>
        <v>0</v>
      </c>
      <c r="CV719" s="109">
        <f t="shared" si="654"/>
        <v>0</v>
      </c>
      <c r="DA719" s="109">
        <f t="shared" si="655"/>
        <v>0</v>
      </c>
      <c r="DF719" s="109">
        <f t="shared" si="656"/>
        <v>0</v>
      </c>
      <c r="DK719" s="109">
        <f t="shared" si="657"/>
        <v>0</v>
      </c>
      <c r="DP719" s="109">
        <f t="shared" si="658"/>
        <v>0</v>
      </c>
      <c r="DU719" s="109">
        <f t="shared" si="659"/>
        <v>0</v>
      </c>
      <c r="DZ719" s="109">
        <f t="shared" si="660"/>
        <v>0</v>
      </c>
      <c r="EE719" s="109">
        <f t="shared" si="661"/>
        <v>0</v>
      </c>
      <c r="EF719" s="3"/>
      <c r="EG719" s="3"/>
      <c r="EH719" s="3"/>
      <c r="EI719" s="3"/>
      <c r="EJ719" s="109">
        <f t="shared" si="662"/>
        <v>0</v>
      </c>
      <c r="EK719" s="3">
        <f t="shared" si="663"/>
        <v>112</v>
      </c>
      <c r="EL719" t="str">
        <f>+VLOOKUP(A719,'[1]Listado jugadores VALORES'!$A:$D,4,FALSE)</f>
        <v>Volante</v>
      </c>
      <c r="EM719">
        <f>+VLOOKUP(EK719,Clubes!$A:$O,15,FALSE)</f>
        <v>3</v>
      </c>
      <c r="EN719">
        <f>+VLOOKUP(EK719,Clubes!$A:$M,13,FALSE)</f>
        <v>1</v>
      </c>
      <c r="EO719">
        <f t="shared" si="664"/>
        <v>0</v>
      </c>
      <c r="EP719">
        <f t="shared" si="665"/>
        <v>0</v>
      </c>
      <c r="EQ719">
        <f t="shared" si="666"/>
        <v>0</v>
      </c>
      <c r="ER719">
        <f t="shared" si="667"/>
        <v>0</v>
      </c>
      <c r="ES719">
        <f t="shared" si="668"/>
        <v>0</v>
      </c>
      <c r="ET719">
        <f t="shared" si="669"/>
        <v>0</v>
      </c>
      <c r="EU719">
        <f t="shared" si="670"/>
        <v>0</v>
      </c>
      <c r="EV719">
        <f t="shared" si="671"/>
        <v>0</v>
      </c>
      <c r="EW719">
        <f t="shared" si="672"/>
        <v>0</v>
      </c>
      <c r="EX719">
        <f t="shared" si="673"/>
        <v>0</v>
      </c>
      <c r="EY719">
        <f t="shared" si="674"/>
        <v>0</v>
      </c>
      <c r="EZ719">
        <f t="shared" si="675"/>
        <v>0</v>
      </c>
      <c r="FA719">
        <f t="shared" si="676"/>
        <v>0</v>
      </c>
      <c r="FB719">
        <f t="shared" si="677"/>
        <v>0</v>
      </c>
      <c r="FC719">
        <f t="shared" si="678"/>
        <v>0</v>
      </c>
    </row>
    <row r="720" spans="1:159">
      <c r="A720" s="139">
        <v>462</v>
      </c>
      <c r="B720" s="139" t="s">
        <v>467</v>
      </c>
      <c r="C720" s="139">
        <v>1</v>
      </c>
      <c r="D720">
        <v>1</v>
      </c>
      <c r="E720" s="5">
        <v>12</v>
      </c>
      <c r="F720" s="5">
        <v>72</v>
      </c>
      <c r="G720" s="5">
        <v>3</v>
      </c>
      <c r="K720" s="109">
        <f t="shared" si="642"/>
        <v>0</v>
      </c>
      <c r="M720" s="109">
        <f t="shared" si="643"/>
        <v>0</v>
      </c>
      <c r="X720" s="109">
        <f t="shared" si="644"/>
        <v>0</v>
      </c>
      <c r="AI720" s="109">
        <f t="shared" si="645"/>
        <v>0</v>
      </c>
      <c r="AT720" s="109">
        <f t="shared" si="646"/>
        <v>0</v>
      </c>
      <c r="BA720" s="109">
        <f t="shared" si="647"/>
        <v>0</v>
      </c>
      <c r="BB720" s="113"/>
      <c r="BC720" s="113"/>
      <c r="BD720" s="113"/>
      <c r="BE720" s="113"/>
      <c r="BF720" s="113"/>
      <c r="BG720" s="113"/>
      <c r="BH720" s="113"/>
      <c r="BI720" s="113"/>
      <c r="BJ720" s="113"/>
      <c r="BK720" s="113"/>
      <c r="BL720" s="109">
        <f t="shared" si="648"/>
        <v>0</v>
      </c>
      <c r="BW720" s="109">
        <f t="shared" si="649"/>
        <v>0</v>
      </c>
      <c r="BZ720" s="109">
        <f t="shared" si="650"/>
        <v>0</v>
      </c>
      <c r="CA720" s="3"/>
      <c r="CB720" s="3"/>
      <c r="CC720" s="3"/>
      <c r="CD720" s="3"/>
      <c r="CE720" s="109">
        <f t="shared" si="651"/>
        <v>0</v>
      </c>
      <c r="CJ720" s="109">
        <f t="shared" si="652"/>
        <v>0</v>
      </c>
      <c r="CQ720" s="109">
        <f t="shared" si="653"/>
        <v>0</v>
      </c>
      <c r="CV720" s="109">
        <f t="shared" si="654"/>
        <v>0</v>
      </c>
      <c r="DA720" s="109">
        <f t="shared" si="655"/>
        <v>0</v>
      </c>
      <c r="DF720" s="109">
        <f t="shared" si="656"/>
        <v>0</v>
      </c>
      <c r="DK720" s="109">
        <f t="shared" si="657"/>
        <v>0</v>
      </c>
      <c r="DP720" s="109">
        <f t="shared" si="658"/>
        <v>0</v>
      </c>
      <c r="DU720" s="109">
        <f t="shared" si="659"/>
        <v>0</v>
      </c>
      <c r="DZ720" s="109">
        <f t="shared" si="660"/>
        <v>0</v>
      </c>
      <c r="EE720" s="109">
        <f t="shared" si="661"/>
        <v>0</v>
      </c>
      <c r="EF720" s="3"/>
      <c r="EG720" s="3"/>
      <c r="EH720" s="3"/>
      <c r="EI720" s="3"/>
      <c r="EJ720" s="109">
        <f t="shared" si="662"/>
        <v>0</v>
      </c>
      <c r="EK720" s="3">
        <f t="shared" si="663"/>
        <v>112</v>
      </c>
      <c r="EL720" t="str">
        <f>+VLOOKUP(A720,'[1]Listado jugadores VALORES'!$A:$D,4,FALSE)</f>
        <v>Portero</v>
      </c>
      <c r="EM720">
        <f>+VLOOKUP(EK720,Clubes!$A:$O,15,FALSE)</f>
        <v>3</v>
      </c>
      <c r="EN720">
        <f>+VLOOKUP(EK720,Clubes!$A:$M,13,FALSE)</f>
        <v>1</v>
      </c>
      <c r="EO720">
        <f t="shared" si="664"/>
        <v>0</v>
      </c>
      <c r="EP720">
        <f t="shared" si="665"/>
        <v>0</v>
      </c>
      <c r="EQ720">
        <f t="shared" si="666"/>
        <v>0</v>
      </c>
      <c r="ER720">
        <f t="shared" si="667"/>
        <v>0</v>
      </c>
      <c r="ES720">
        <f t="shared" si="668"/>
        <v>0</v>
      </c>
      <c r="ET720">
        <f t="shared" si="669"/>
        <v>0</v>
      </c>
      <c r="EU720">
        <f t="shared" si="670"/>
        <v>0</v>
      </c>
      <c r="EV720">
        <f t="shared" si="671"/>
        <v>0</v>
      </c>
      <c r="EW720">
        <f t="shared" si="672"/>
        <v>0</v>
      </c>
      <c r="EX720">
        <f t="shared" si="673"/>
        <v>0</v>
      </c>
      <c r="EY720">
        <f t="shared" si="674"/>
        <v>0</v>
      </c>
      <c r="EZ720">
        <f t="shared" si="675"/>
        <v>0</v>
      </c>
      <c r="FA720">
        <f t="shared" si="676"/>
        <v>0</v>
      </c>
      <c r="FB720">
        <f t="shared" si="677"/>
        <v>0</v>
      </c>
      <c r="FC720">
        <f t="shared" si="678"/>
        <v>0</v>
      </c>
    </row>
    <row r="721" spans="1:159">
      <c r="A721" s="139">
        <v>963</v>
      </c>
      <c r="B721" s="139" t="s">
        <v>468</v>
      </c>
      <c r="C721" s="139">
        <v>1</v>
      </c>
      <c r="D721">
        <v>1</v>
      </c>
      <c r="E721" s="5">
        <v>12</v>
      </c>
      <c r="F721" s="5">
        <v>72</v>
      </c>
      <c r="G721" s="5">
        <v>1</v>
      </c>
      <c r="H721" s="5">
        <v>90</v>
      </c>
      <c r="K721" s="109">
        <f t="shared" si="642"/>
        <v>0</v>
      </c>
      <c r="M721" s="109">
        <f t="shared" si="643"/>
        <v>0</v>
      </c>
      <c r="X721" s="109">
        <f t="shared" si="644"/>
        <v>0</v>
      </c>
      <c r="AI721" s="109">
        <f t="shared" si="645"/>
        <v>0</v>
      </c>
      <c r="AT721" s="109">
        <f t="shared" si="646"/>
        <v>0</v>
      </c>
      <c r="BA721" s="109">
        <f t="shared" si="647"/>
        <v>0</v>
      </c>
      <c r="BB721" s="113"/>
      <c r="BC721" s="113"/>
      <c r="BD721" s="113"/>
      <c r="BE721" s="113"/>
      <c r="BF721" s="113"/>
      <c r="BG721" s="113"/>
      <c r="BH721" s="113"/>
      <c r="BI721" s="113"/>
      <c r="BJ721" s="113"/>
      <c r="BK721" s="113"/>
      <c r="BL721" s="109">
        <f t="shared" si="648"/>
        <v>0</v>
      </c>
      <c r="BW721" s="109">
        <f t="shared" si="649"/>
        <v>0</v>
      </c>
      <c r="BZ721" s="109">
        <f t="shared" si="650"/>
        <v>0</v>
      </c>
      <c r="CA721" s="3"/>
      <c r="CB721" s="3"/>
      <c r="CC721" s="3"/>
      <c r="CD721" s="3"/>
      <c r="CE721" s="109">
        <f t="shared" si="651"/>
        <v>0</v>
      </c>
      <c r="CJ721" s="109">
        <f t="shared" si="652"/>
        <v>0</v>
      </c>
      <c r="CQ721" s="109">
        <f t="shared" si="653"/>
        <v>0</v>
      </c>
      <c r="CV721" s="109">
        <f t="shared" si="654"/>
        <v>0</v>
      </c>
      <c r="DA721" s="109">
        <f t="shared" si="655"/>
        <v>0</v>
      </c>
      <c r="DF721" s="109">
        <f t="shared" si="656"/>
        <v>0</v>
      </c>
      <c r="DK721" s="109">
        <f t="shared" si="657"/>
        <v>0</v>
      </c>
      <c r="DP721" s="109">
        <f t="shared" si="658"/>
        <v>0</v>
      </c>
      <c r="DU721" s="109">
        <f t="shared" si="659"/>
        <v>0</v>
      </c>
      <c r="DZ721" s="109">
        <f t="shared" si="660"/>
        <v>0</v>
      </c>
      <c r="EE721" s="109">
        <f t="shared" si="661"/>
        <v>0</v>
      </c>
      <c r="EF721" s="3"/>
      <c r="EG721" s="3"/>
      <c r="EH721" s="3"/>
      <c r="EI721" s="3"/>
      <c r="EJ721" s="109">
        <f t="shared" si="662"/>
        <v>0</v>
      </c>
      <c r="EK721" s="3">
        <f t="shared" si="663"/>
        <v>112</v>
      </c>
      <c r="EL721" t="str">
        <f>+VLOOKUP(A721,'[1]Listado jugadores VALORES'!$A:$D,4,FALSE)</f>
        <v>Defensa</v>
      </c>
      <c r="EM721">
        <f>+VLOOKUP(EK721,Clubes!$A:$O,15,FALSE)</f>
        <v>3</v>
      </c>
      <c r="EN721">
        <f>+VLOOKUP(EK721,Clubes!$A:$M,13,FALSE)</f>
        <v>1</v>
      </c>
      <c r="EO721">
        <f t="shared" si="664"/>
        <v>2</v>
      </c>
      <c r="EP721">
        <f t="shared" si="665"/>
        <v>2</v>
      </c>
      <c r="EQ721">
        <f t="shared" si="666"/>
        <v>0</v>
      </c>
      <c r="ER721">
        <f t="shared" si="667"/>
        <v>0</v>
      </c>
      <c r="ES721">
        <f t="shared" si="668"/>
        <v>0</v>
      </c>
      <c r="ET721">
        <f t="shared" si="669"/>
        <v>0</v>
      </c>
      <c r="EU721">
        <f t="shared" si="670"/>
        <v>0</v>
      </c>
      <c r="EV721">
        <f t="shared" si="671"/>
        <v>0</v>
      </c>
      <c r="EW721">
        <f t="shared" si="672"/>
        <v>-2</v>
      </c>
      <c r="EX721">
        <f t="shared" si="673"/>
        <v>0</v>
      </c>
      <c r="EY721">
        <f t="shared" si="674"/>
        <v>0</v>
      </c>
      <c r="EZ721">
        <f t="shared" si="675"/>
        <v>0</v>
      </c>
      <c r="FA721">
        <f t="shared" si="676"/>
        <v>0</v>
      </c>
      <c r="FB721">
        <f t="shared" si="677"/>
        <v>1</v>
      </c>
      <c r="FC721">
        <f t="shared" si="678"/>
        <v>3</v>
      </c>
    </row>
    <row r="722" spans="1:159">
      <c r="A722" s="139">
        <v>524</v>
      </c>
      <c r="B722" s="139" t="s">
        <v>469</v>
      </c>
      <c r="C722" s="139">
        <v>1</v>
      </c>
      <c r="D722">
        <v>1</v>
      </c>
      <c r="E722" s="5">
        <v>12</v>
      </c>
      <c r="F722" s="5">
        <v>72</v>
      </c>
      <c r="G722" s="5">
        <v>3</v>
      </c>
      <c r="K722" s="109">
        <f t="shared" si="642"/>
        <v>0</v>
      </c>
      <c r="M722" s="109">
        <f t="shared" si="643"/>
        <v>0</v>
      </c>
      <c r="X722" s="109">
        <f t="shared" si="644"/>
        <v>0</v>
      </c>
      <c r="AI722" s="109">
        <f t="shared" si="645"/>
        <v>0</v>
      </c>
      <c r="AT722" s="109">
        <f t="shared" si="646"/>
        <v>0</v>
      </c>
      <c r="BA722" s="109">
        <f t="shared" si="647"/>
        <v>0</v>
      </c>
      <c r="BB722" s="113"/>
      <c r="BC722" s="113"/>
      <c r="BD722" s="113"/>
      <c r="BE722" s="113"/>
      <c r="BF722" s="113"/>
      <c r="BG722" s="113"/>
      <c r="BH722" s="113"/>
      <c r="BI722" s="113"/>
      <c r="BJ722" s="113"/>
      <c r="BK722" s="113"/>
      <c r="BL722" s="109">
        <f t="shared" si="648"/>
        <v>0</v>
      </c>
      <c r="BW722" s="109">
        <f t="shared" si="649"/>
        <v>0</v>
      </c>
      <c r="BZ722" s="109">
        <f t="shared" si="650"/>
        <v>0</v>
      </c>
      <c r="CA722" s="3"/>
      <c r="CB722" s="3"/>
      <c r="CC722" s="3"/>
      <c r="CD722" s="3"/>
      <c r="CE722" s="109">
        <f t="shared" si="651"/>
        <v>0</v>
      </c>
      <c r="CJ722" s="109">
        <f t="shared" si="652"/>
        <v>0</v>
      </c>
      <c r="CQ722" s="109">
        <f t="shared" si="653"/>
        <v>0</v>
      </c>
      <c r="CV722" s="109">
        <f t="shared" si="654"/>
        <v>0</v>
      </c>
      <c r="DA722" s="109">
        <f t="shared" si="655"/>
        <v>0</v>
      </c>
      <c r="DF722" s="109">
        <f t="shared" si="656"/>
        <v>0</v>
      </c>
      <c r="DK722" s="109">
        <f t="shared" si="657"/>
        <v>0</v>
      </c>
      <c r="DP722" s="109">
        <f t="shared" si="658"/>
        <v>0</v>
      </c>
      <c r="DU722" s="109">
        <f t="shared" si="659"/>
        <v>0</v>
      </c>
      <c r="DZ722" s="109">
        <f t="shared" si="660"/>
        <v>0</v>
      </c>
      <c r="EE722" s="109">
        <f t="shared" si="661"/>
        <v>0</v>
      </c>
      <c r="EF722" s="3"/>
      <c r="EG722" s="3"/>
      <c r="EH722" s="3"/>
      <c r="EI722" s="3"/>
      <c r="EJ722" s="109">
        <f t="shared" si="662"/>
        <v>0</v>
      </c>
      <c r="EK722" s="3">
        <f t="shared" si="663"/>
        <v>112</v>
      </c>
      <c r="EL722" t="str">
        <f>+VLOOKUP(A722,'[1]Listado jugadores VALORES'!$A:$D,4,FALSE)</f>
        <v>Volante</v>
      </c>
      <c r="EM722">
        <f>+VLOOKUP(EK722,Clubes!$A:$O,15,FALSE)</f>
        <v>3</v>
      </c>
      <c r="EN722">
        <f>+VLOOKUP(EK722,Clubes!$A:$M,13,FALSE)</f>
        <v>1</v>
      </c>
      <c r="EO722">
        <f t="shared" si="664"/>
        <v>0</v>
      </c>
      <c r="EP722">
        <f t="shared" si="665"/>
        <v>0</v>
      </c>
      <c r="EQ722">
        <f t="shared" si="666"/>
        <v>0</v>
      </c>
      <c r="ER722">
        <f t="shared" si="667"/>
        <v>0</v>
      </c>
      <c r="ES722">
        <f t="shared" si="668"/>
        <v>0</v>
      </c>
      <c r="ET722">
        <f t="shared" si="669"/>
        <v>0</v>
      </c>
      <c r="EU722">
        <f t="shared" si="670"/>
        <v>0</v>
      </c>
      <c r="EV722">
        <f t="shared" si="671"/>
        <v>0</v>
      </c>
      <c r="EW722">
        <f t="shared" si="672"/>
        <v>0</v>
      </c>
      <c r="EX722">
        <f t="shared" si="673"/>
        <v>0</v>
      </c>
      <c r="EY722">
        <f t="shared" si="674"/>
        <v>0</v>
      </c>
      <c r="EZ722">
        <f t="shared" si="675"/>
        <v>0</v>
      </c>
      <c r="FA722">
        <f t="shared" si="676"/>
        <v>0</v>
      </c>
      <c r="FB722">
        <f t="shared" si="677"/>
        <v>0</v>
      </c>
      <c r="FC722">
        <f t="shared" si="678"/>
        <v>0</v>
      </c>
    </row>
    <row r="723" spans="1:159">
      <c r="A723" s="139">
        <v>1841</v>
      </c>
      <c r="B723" s="139" t="s">
        <v>470</v>
      </c>
      <c r="C723" s="139">
        <v>1</v>
      </c>
      <c r="D723">
        <v>1</v>
      </c>
      <c r="E723" s="5">
        <v>12</v>
      </c>
      <c r="F723" s="5">
        <v>72</v>
      </c>
      <c r="G723" s="5">
        <v>3</v>
      </c>
      <c r="K723" s="109">
        <f t="shared" si="642"/>
        <v>0</v>
      </c>
      <c r="M723" s="109">
        <f t="shared" si="643"/>
        <v>0</v>
      </c>
      <c r="X723" s="109">
        <f t="shared" si="644"/>
        <v>0</v>
      </c>
      <c r="AI723" s="109">
        <f t="shared" si="645"/>
        <v>0</v>
      </c>
      <c r="AT723" s="109">
        <f t="shared" si="646"/>
        <v>0</v>
      </c>
      <c r="BA723" s="109">
        <f t="shared" si="647"/>
        <v>0</v>
      </c>
      <c r="BB723" s="113"/>
      <c r="BC723" s="113"/>
      <c r="BD723" s="113"/>
      <c r="BE723" s="113"/>
      <c r="BF723" s="113"/>
      <c r="BG723" s="113"/>
      <c r="BH723" s="113"/>
      <c r="BI723" s="113"/>
      <c r="BJ723" s="113"/>
      <c r="BK723" s="113"/>
      <c r="BL723" s="109">
        <f t="shared" si="648"/>
        <v>0</v>
      </c>
      <c r="BW723" s="109">
        <f t="shared" si="649"/>
        <v>0</v>
      </c>
      <c r="BZ723" s="109">
        <f t="shared" si="650"/>
        <v>0</v>
      </c>
      <c r="CA723" s="3"/>
      <c r="CB723" s="3"/>
      <c r="CC723" s="3"/>
      <c r="CD723" s="3"/>
      <c r="CE723" s="109">
        <f t="shared" si="651"/>
        <v>0</v>
      </c>
      <c r="CJ723" s="109">
        <f t="shared" si="652"/>
        <v>0</v>
      </c>
      <c r="CQ723" s="109">
        <f t="shared" si="653"/>
        <v>0</v>
      </c>
      <c r="CV723" s="109">
        <f t="shared" si="654"/>
        <v>0</v>
      </c>
      <c r="DA723" s="109">
        <f t="shared" si="655"/>
        <v>0</v>
      </c>
      <c r="DF723" s="109">
        <f t="shared" si="656"/>
        <v>0</v>
      </c>
      <c r="DK723" s="109">
        <f t="shared" si="657"/>
        <v>0</v>
      </c>
      <c r="DP723" s="109">
        <f t="shared" si="658"/>
        <v>0</v>
      </c>
      <c r="DU723" s="109">
        <f t="shared" si="659"/>
        <v>0</v>
      </c>
      <c r="DZ723" s="109">
        <f t="shared" si="660"/>
        <v>0</v>
      </c>
      <c r="EE723" s="109">
        <f t="shared" si="661"/>
        <v>0</v>
      </c>
      <c r="EF723" s="3"/>
      <c r="EG723" s="3"/>
      <c r="EH723" s="3"/>
      <c r="EI723" s="3"/>
      <c r="EJ723" s="109">
        <f t="shared" si="662"/>
        <v>0</v>
      </c>
      <c r="EK723" s="3">
        <f t="shared" si="663"/>
        <v>112</v>
      </c>
      <c r="EL723" t="str">
        <f>+VLOOKUP(A723,'[1]Listado jugadores VALORES'!$A:$D,4,FALSE)</f>
        <v>Delantero</v>
      </c>
      <c r="EM723">
        <f>+VLOOKUP(EK723,Clubes!$A:$O,15,FALSE)</f>
        <v>3</v>
      </c>
      <c r="EN723">
        <f>+VLOOKUP(EK723,Clubes!$A:$M,13,FALSE)</f>
        <v>1</v>
      </c>
      <c r="EO723">
        <f t="shared" si="664"/>
        <v>0</v>
      </c>
      <c r="EP723">
        <f t="shared" si="665"/>
        <v>0</v>
      </c>
      <c r="EQ723">
        <f t="shared" si="666"/>
        <v>0</v>
      </c>
      <c r="ER723">
        <f t="shared" si="667"/>
        <v>0</v>
      </c>
      <c r="ES723">
        <f t="shared" si="668"/>
        <v>0</v>
      </c>
      <c r="ET723">
        <f t="shared" si="669"/>
        <v>0</v>
      </c>
      <c r="EU723">
        <f t="shared" si="670"/>
        <v>0</v>
      </c>
      <c r="EV723">
        <f t="shared" si="671"/>
        <v>0</v>
      </c>
      <c r="EW723">
        <f t="shared" si="672"/>
        <v>0</v>
      </c>
      <c r="EX723">
        <f t="shared" si="673"/>
        <v>0</v>
      </c>
      <c r="EY723">
        <f t="shared" si="674"/>
        <v>0</v>
      </c>
      <c r="EZ723">
        <f t="shared" si="675"/>
        <v>0</v>
      </c>
      <c r="FA723">
        <f t="shared" si="676"/>
        <v>0</v>
      </c>
      <c r="FB723">
        <f t="shared" si="677"/>
        <v>0</v>
      </c>
      <c r="FC723">
        <f t="shared" si="678"/>
        <v>0</v>
      </c>
    </row>
    <row r="724" spans="1:159">
      <c r="A724" s="139">
        <v>1905</v>
      </c>
      <c r="B724" s="139" t="s">
        <v>471</v>
      </c>
      <c r="C724" s="139">
        <v>1</v>
      </c>
      <c r="D724">
        <v>1</v>
      </c>
      <c r="E724" s="5">
        <v>12</v>
      </c>
      <c r="F724" s="5">
        <v>72</v>
      </c>
      <c r="G724" s="5">
        <v>3</v>
      </c>
      <c r="K724" s="109">
        <f t="shared" si="642"/>
        <v>0</v>
      </c>
      <c r="M724" s="109">
        <f t="shared" si="643"/>
        <v>0</v>
      </c>
      <c r="X724" s="109">
        <f t="shared" si="644"/>
        <v>0</v>
      </c>
      <c r="AI724" s="109">
        <f t="shared" si="645"/>
        <v>0</v>
      </c>
      <c r="AT724" s="109">
        <f t="shared" si="646"/>
        <v>0</v>
      </c>
      <c r="BA724" s="109">
        <f t="shared" si="647"/>
        <v>0</v>
      </c>
      <c r="BB724" s="113"/>
      <c r="BC724" s="113"/>
      <c r="BD724" s="113"/>
      <c r="BE724" s="113"/>
      <c r="BF724" s="113"/>
      <c r="BG724" s="113"/>
      <c r="BH724" s="113"/>
      <c r="BI724" s="113"/>
      <c r="BJ724" s="113"/>
      <c r="BK724" s="113"/>
      <c r="BL724" s="109">
        <f t="shared" si="648"/>
        <v>0</v>
      </c>
      <c r="BW724" s="109">
        <f t="shared" si="649"/>
        <v>0</v>
      </c>
      <c r="BZ724" s="109">
        <f t="shared" si="650"/>
        <v>0</v>
      </c>
      <c r="CA724" s="3"/>
      <c r="CB724" s="3"/>
      <c r="CC724" s="3"/>
      <c r="CD724" s="3"/>
      <c r="CE724" s="109">
        <f t="shared" si="651"/>
        <v>0</v>
      </c>
      <c r="CJ724" s="109">
        <f t="shared" si="652"/>
        <v>0</v>
      </c>
      <c r="CQ724" s="109">
        <f t="shared" si="653"/>
        <v>0</v>
      </c>
      <c r="CV724" s="109">
        <f t="shared" si="654"/>
        <v>0</v>
      </c>
      <c r="DA724" s="109">
        <f t="shared" si="655"/>
        <v>0</v>
      </c>
      <c r="DF724" s="109">
        <f t="shared" si="656"/>
        <v>0</v>
      </c>
      <c r="DK724" s="109">
        <f t="shared" si="657"/>
        <v>0</v>
      </c>
      <c r="DP724" s="109">
        <f t="shared" si="658"/>
        <v>0</v>
      </c>
      <c r="DU724" s="109">
        <f t="shared" si="659"/>
        <v>0</v>
      </c>
      <c r="DZ724" s="109">
        <f t="shared" si="660"/>
        <v>0</v>
      </c>
      <c r="EE724" s="109">
        <f t="shared" si="661"/>
        <v>0</v>
      </c>
      <c r="EF724" s="3"/>
      <c r="EG724" s="3"/>
      <c r="EH724" s="3"/>
      <c r="EI724" s="3"/>
      <c r="EJ724" s="109">
        <f t="shared" si="662"/>
        <v>0</v>
      </c>
      <c r="EK724" s="3">
        <f t="shared" si="663"/>
        <v>112</v>
      </c>
      <c r="EL724" t="str">
        <f>+VLOOKUP(A724,'[1]Listado jugadores VALORES'!$A:$D,4,FALSE)</f>
        <v>Defensa</v>
      </c>
      <c r="EM724">
        <f>+VLOOKUP(EK724,Clubes!$A:$O,15,FALSE)</f>
        <v>3</v>
      </c>
      <c r="EN724">
        <f>+VLOOKUP(EK724,Clubes!$A:$M,13,FALSE)</f>
        <v>1</v>
      </c>
      <c r="EO724">
        <f t="shared" si="664"/>
        <v>0</v>
      </c>
      <c r="EP724">
        <f t="shared" si="665"/>
        <v>0</v>
      </c>
      <c r="EQ724">
        <f t="shared" si="666"/>
        <v>0</v>
      </c>
      <c r="ER724">
        <f t="shared" si="667"/>
        <v>0</v>
      </c>
      <c r="ES724">
        <f t="shared" si="668"/>
        <v>0</v>
      </c>
      <c r="ET724">
        <f t="shared" si="669"/>
        <v>0</v>
      </c>
      <c r="EU724">
        <f t="shared" si="670"/>
        <v>0</v>
      </c>
      <c r="EV724">
        <f t="shared" si="671"/>
        <v>0</v>
      </c>
      <c r="EW724">
        <f t="shared" si="672"/>
        <v>0</v>
      </c>
      <c r="EX724">
        <f t="shared" si="673"/>
        <v>0</v>
      </c>
      <c r="EY724">
        <f t="shared" si="674"/>
        <v>0</v>
      </c>
      <c r="EZ724">
        <f t="shared" si="675"/>
        <v>0</v>
      </c>
      <c r="FA724">
        <f t="shared" si="676"/>
        <v>0</v>
      </c>
      <c r="FB724">
        <f t="shared" si="677"/>
        <v>0</v>
      </c>
      <c r="FC724">
        <f t="shared" si="678"/>
        <v>0</v>
      </c>
    </row>
    <row r="725" spans="1:159">
      <c r="A725" s="139">
        <v>756</v>
      </c>
      <c r="B725" s="139" t="s">
        <v>472</v>
      </c>
      <c r="C725" s="139">
        <v>1</v>
      </c>
      <c r="D725">
        <v>1</v>
      </c>
      <c r="E725" s="5">
        <v>12</v>
      </c>
      <c r="F725" s="5">
        <v>72</v>
      </c>
      <c r="G725" s="5">
        <v>1</v>
      </c>
      <c r="H725" s="5">
        <v>90</v>
      </c>
      <c r="K725" s="109">
        <f t="shared" si="642"/>
        <v>0</v>
      </c>
      <c r="M725" s="109">
        <f t="shared" si="643"/>
        <v>0</v>
      </c>
      <c r="X725" s="109">
        <f t="shared" si="644"/>
        <v>0</v>
      </c>
      <c r="AI725" s="109">
        <f t="shared" si="645"/>
        <v>0</v>
      </c>
      <c r="AT725" s="109">
        <f t="shared" si="646"/>
        <v>0</v>
      </c>
      <c r="AU725" s="3">
        <v>1</v>
      </c>
      <c r="AV725" s="3">
        <v>135</v>
      </c>
      <c r="BA725" s="109">
        <f t="shared" si="647"/>
        <v>1</v>
      </c>
      <c r="BB725" s="113"/>
      <c r="BC725" s="113"/>
      <c r="BD725" s="113"/>
      <c r="BE725" s="113"/>
      <c r="BF725" s="113"/>
      <c r="BG725" s="113"/>
      <c r="BH725" s="113"/>
      <c r="BI725" s="113"/>
      <c r="BJ725" s="113"/>
      <c r="BK725" s="113"/>
      <c r="BL725" s="109">
        <f t="shared" si="648"/>
        <v>0</v>
      </c>
      <c r="BW725" s="109">
        <f t="shared" si="649"/>
        <v>0</v>
      </c>
      <c r="BZ725" s="109">
        <f t="shared" si="650"/>
        <v>0</v>
      </c>
      <c r="CA725" s="3"/>
      <c r="CB725" s="3"/>
      <c r="CC725" s="3"/>
      <c r="CD725" s="3"/>
      <c r="CE725" s="109">
        <f t="shared" si="651"/>
        <v>0</v>
      </c>
      <c r="CJ725" s="109">
        <f t="shared" si="652"/>
        <v>0</v>
      </c>
      <c r="CQ725" s="109">
        <f t="shared" si="653"/>
        <v>0</v>
      </c>
      <c r="CV725" s="109">
        <f t="shared" si="654"/>
        <v>0</v>
      </c>
      <c r="DA725" s="109">
        <f t="shared" si="655"/>
        <v>0</v>
      </c>
      <c r="DF725" s="109">
        <f t="shared" si="656"/>
        <v>0</v>
      </c>
      <c r="DK725" s="109">
        <f t="shared" si="657"/>
        <v>0</v>
      </c>
      <c r="DP725" s="109">
        <f t="shared" si="658"/>
        <v>0</v>
      </c>
      <c r="DU725" s="109">
        <f t="shared" si="659"/>
        <v>0</v>
      </c>
      <c r="DZ725" s="109">
        <f t="shared" si="660"/>
        <v>0</v>
      </c>
      <c r="EE725" s="109">
        <f t="shared" si="661"/>
        <v>0</v>
      </c>
      <c r="EF725" s="3"/>
      <c r="EG725" s="3"/>
      <c r="EH725" s="3"/>
      <c r="EI725" s="3"/>
      <c r="EJ725" s="109">
        <f t="shared" si="662"/>
        <v>0</v>
      </c>
      <c r="EK725" s="3">
        <f t="shared" si="663"/>
        <v>112</v>
      </c>
      <c r="EL725" t="str">
        <f>+VLOOKUP(A725,'[1]Listado jugadores VALORES'!$A:$D,4,FALSE)</f>
        <v>Volante</v>
      </c>
      <c r="EM725">
        <f>+VLOOKUP(EK725,Clubes!$A:$O,15,FALSE)</f>
        <v>3</v>
      </c>
      <c r="EN725">
        <f>+VLOOKUP(EK725,Clubes!$A:$M,13,FALSE)</f>
        <v>1</v>
      </c>
      <c r="EO725">
        <f t="shared" si="664"/>
        <v>2</v>
      </c>
      <c r="EP725">
        <f t="shared" si="665"/>
        <v>2</v>
      </c>
      <c r="EQ725">
        <f t="shared" si="666"/>
        <v>0</v>
      </c>
      <c r="ER725">
        <f t="shared" si="667"/>
        <v>0</v>
      </c>
      <c r="ES725">
        <f t="shared" si="668"/>
        <v>0</v>
      </c>
      <c r="ET725">
        <f t="shared" si="669"/>
        <v>0</v>
      </c>
      <c r="EU725">
        <f t="shared" si="670"/>
        <v>3</v>
      </c>
      <c r="EV725">
        <f t="shared" si="671"/>
        <v>0</v>
      </c>
      <c r="EW725">
        <f t="shared" si="672"/>
        <v>0</v>
      </c>
      <c r="EX725">
        <f t="shared" si="673"/>
        <v>0</v>
      </c>
      <c r="EY725">
        <f t="shared" si="674"/>
        <v>0</v>
      </c>
      <c r="EZ725">
        <f t="shared" si="675"/>
        <v>0</v>
      </c>
      <c r="FA725">
        <f t="shared" si="676"/>
        <v>0</v>
      </c>
      <c r="FB725">
        <f t="shared" si="677"/>
        <v>1</v>
      </c>
      <c r="FC725">
        <f t="shared" si="678"/>
        <v>8</v>
      </c>
    </row>
    <row r="726" spans="1:159">
      <c r="A726" s="139">
        <v>548</v>
      </c>
      <c r="B726" s="139" t="s">
        <v>473</v>
      </c>
      <c r="C726" s="139">
        <v>1</v>
      </c>
      <c r="D726">
        <v>1</v>
      </c>
      <c r="E726" s="5">
        <v>12</v>
      </c>
      <c r="F726" s="5">
        <v>72</v>
      </c>
      <c r="G726" s="5">
        <v>1</v>
      </c>
      <c r="H726" s="5">
        <f>45+10</f>
        <v>55</v>
      </c>
      <c r="K726" s="109">
        <f t="shared" si="642"/>
        <v>0</v>
      </c>
      <c r="M726" s="109">
        <f t="shared" si="643"/>
        <v>0</v>
      </c>
      <c r="X726" s="109">
        <f t="shared" si="644"/>
        <v>0</v>
      </c>
      <c r="AI726" s="109">
        <f t="shared" si="645"/>
        <v>0</v>
      </c>
      <c r="AT726" s="109">
        <f t="shared" si="646"/>
        <v>0</v>
      </c>
      <c r="AU726" s="3">
        <v>1</v>
      </c>
      <c r="AV726" s="3">
        <v>896</v>
      </c>
      <c r="BA726" s="109">
        <f t="shared" si="647"/>
        <v>1</v>
      </c>
      <c r="BB726" s="113"/>
      <c r="BC726" s="113"/>
      <c r="BD726" s="113"/>
      <c r="BE726" s="113"/>
      <c r="BF726" s="113"/>
      <c r="BG726" s="113"/>
      <c r="BH726" s="113"/>
      <c r="BI726" s="113"/>
      <c r="BJ726" s="113"/>
      <c r="BK726" s="113"/>
      <c r="BL726" s="109">
        <f t="shared" si="648"/>
        <v>0</v>
      </c>
      <c r="BW726" s="109">
        <f t="shared" si="649"/>
        <v>0</v>
      </c>
      <c r="BZ726" s="109">
        <f t="shared" si="650"/>
        <v>0</v>
      </c>
      <c r="CA726" s="3"/>
      <c r="CB726" s="3"/>
      <c r="CC726" s="3"/>
      <c r="CD726" s="3"/>
      <c r="CE726" s="109">
        <f t="shared" si="651"/>
        <v>0</v>
      </c>
      <c r="CJ726" s="109">
        <f t="shared" si="652"/>
        <v>0</v>
      </c>
      <c r="CQ726" s="109">
        <f t="shared" si="653"/>
        <v>0</v>
      </c>
      <c r="CV726" s="109">
        <f t="shared" si="654"/>
        <v>0</v>
      </c>
      <c r="DA726" s="109">
        <f t="shared" si="655"/>
        <v>0</v>
      </c>
      <c r="DF726" s="109">
        <f t="shared" si="656"/>
        <v>0</v>
      </c>
      <c r="DK726" s="109">
        <f t="shared" si="657"/>
        <v>0</v>
      </c>
      <c r="DP726" s="109">
        <f t="shared" si="658"/>
        <v>0</v>
      </c>
      <c r="DU726" s="109">
        <f t="shared" si="659"/>
        <v>0</v>
      </c>
      <c r="DZ726" s="109">
        <f t="shared" si="660"/>
        <v>0</v>
      </c>
      <c r="EE726" s="109">
        <f t="shared" si="661"/>
        <v>0</v>
      </c>
      <c r="EF726" s="3"/>
      <c r="EG726" s="3"/>
      <c r="EH726" s="3"/>
      <c r="EI726" s="3"/>
      <c r="EJ726" s="109">
        <f t="shared" si="662"/>
        <v>0</v>
      </c>
      <c r="EK726" s="3">
        <f t="shared" si="663"/>
        <v>112</v>
      </c>
      <c r="EL726" t="str">
        <f>+VLOOKUP(A726,'[1]Listado jugadores VALORES'!$A:$D,4,FALSE)</f>
        <v>Volante</v>
      </c>
      <c r="EM726">
        <f>+VLOOKUP(EK726,Clubes!$A:$O,15,FALSE)</f>
        <v>3</v>
      </c>
      <c r="EN726">
        <f>+VLOOKUP(EK726,Clubes!$A:$M,13,FALSE)</f>
        <v>1</v>
      </c>
      <c r="EO726">
        <f t="shared" si="664"/>
        <v>2</v>
      </c>
      <c r="EP726">
        <f t="shared" si="665"/>
        <v>1</v>
      </c>
      <c r="EQ726">
        <f t="shared" si="666"/>
        <v>0</v>
      </c>
      <c r="ER726">
        <f t="shared" si="667"/>
        <v>0</v>
      </c>
      <c r="ES726">
        <f t="shared" si="668"/>
        <v>0</v>
      </c>
      <c r="ET726">
        <f t="shared" si="669"/>
        <v>0</v>
      </c>
      <c r="EU726">
        <f t="shared" si="670"/>
        <v>3</v>
      </c>
      <c r="EV726">
        <f t="shared" si="671"/>
        <v>0</v>
      </c>
      <c r="EW726">
        <f t="shared" si="672"/>
        <v>0</v>
      </c>
      <c r="EX726">
        <f t="shared" si="673"/>
        <v>0</v>
      </c>
      <c r="EY726">
        <f t="shared" si="674"/>
        <v>0</v>
      </c>
      <c r="EZ726">
        <f t="shared" si="675"/>
        <v>0</v>
      </c>
      <c r="FA726">
        <f t="shared" si="676"/>
        <v>0</v>
      </c>
      <c r="FB726">
        <f t="shared" si="677"/>
        <v>0</v>
      </c>
      <c r="FC726">
        <f t="shared" si="678"/>
        <v>6</v>
      </c>
    </row>
    <row r="727" spans="1:159">
      <c r="A727" s="139">
        <v>831</v>
      </c>
      <c r="B727" s="139" t="s">
        <v>474</v>
      </c>
      <c r="C727" s="139">
        <v>1</v>
      </c>
      <c r="D727">
        <v>1</v>
      </c>
      <c r="E727" s="5">
        <v>12</v>
      </c>
      <c r="F727" s="5">
        <v>72</v>
      </c>
      <c r="G727" s="5">
        <v>3</v>
      </c>
      <c r="K727" s="109">
        <f t="shared" si="642"/>
        <v>0</v>
      </c>
      <c r="M727" s="109">
        <f t="shared" si="643"/>
        <v>0</v>
      </c>
      <c r="X727" s="109">
        <f t="shared" si="644"/>
        <v>0</v>
      </c>
      <c r="AI727" s="109">
        <f t="shared" si="645"/>
        <v>0</v>
      </c>
      <c r="AT727" s="109">
        <f t="shared" si="646"/>
        <v>0</v>
      </c>
      <c r="BA727" s="109">
        <f t="shared" si="647"/>
        <v>0</v>
      </c>
      <c r="BB727" s="113"/>
      <c r="BC727" s="113"/>
      <c r="BD727" s="113"/>
      <c r="BE727" s="113"/>
      <c r="BF727" s="113"/>
      <c r="BG727" s="113"/>
      <c r="BH727" s="113"/>
      <c r="BI727" s="113"/>
      <c r="BJ727" s="113"/>
      <c r="BK727" s="113"/>
      <c r="BL727" s="109">
        <f t="shared" si="648"/>
        <v>0</v>
      </c>
      <c r="BW727" s="109">
        <f t="shared" si="649"/>
        <v>0</v>
      </c>
      <c r="BZ727" s="109">
        <f t="shared" si="650"/>
        <v>0</v>
      </c>
      <c r="CA727" s="3"/>
      <c r="CB727" s="3"/>
      <c r="CC727" s="3"/>
      <c r="CD727" s="3"/>
      <c r="CE727" s="109">
        <f t="shared" si="651"/>
        <v>0</v>
      </c>
      <c r="CJ727" s="109">
        <f t="shared" si="652"/>
        <v>0</v>
      </c>
      <c r="CQ727" s="109">
        <f t="shared" si="653"/>
        <v>0</v>
      </c>
      <c r="CV727" s="109">
        <f t="shared" si="654"/>
        <v>0</v>
      </c>
      <c r="DA727" s="109">
        <f t="shared" si="655"/>
        <v>0</v>
      </c>
      <c r="DF727" s="109">
        <f t="shared" si="656"/>
        <v>0</v>
      </c>
      <c r="DK727" s="109">
        <f t="shared" si="657"/>
        <v>0</v>
      </c>
      <c r="DP727" s="109">
        <f t="shared" si="658"/>
        <v>0</v>
      </c>
      <c r="DU727" s="109">
        <f t="shared" si="659"/>
        <v>0</v>
      </c>
      <c r="DZ727" s="109">
        <f t="shared" si="660"/>
        <v>0</v>
      </c>
      <c r="EE727" s="109">
        <f t="shared" si="661"/>
        <v>0</v>
      </c>
      <c r="EF727" s="3"/>
      <c r="EG727" s="3"/>
      <c r="EH727" s="3"/>
      <c r="EI727" s="3"/>
      <c r="EJ727" s="109">
        <f t="shared" si="662"/>
        <v>0</v>
      </c>
      <c r="EK727" s="3">
        <f t="shared" si="663"/>
        <v>112</v>
      </c>
      <c r="EL727" t="str">
        <f>+VLOOKUP(A727,'[1]Listado jugadores VALORES'!$A:$D,4,FALSE)</f>
        <v>Volante</v>
      </c>
      <c r="EM727">
        <f>+VLOOKUP(EK727,Clubes!$A:$O,15,FALSE)</f>
        <v>3</v>
      </c>
      <c r="EN727">
        <f>+VLOOKUP(EK727,Clubes!$A:$M,13,FALSE)</f>
        <v>1</v>
      </c>
      <c r="EO727">
        <f t="shared" si="664"/>
        <v>0</v>
      </c>
      <c r="EP727">
        <f t="shared" si="665"/>
        <v>0</v>
      </c>
      <c r="EQ727">
        <f t="shared" si="666"/>
        <v>0</v>
      </c>
      <c r="ER727">
        <f t="shared" si="667"/>
        <v>0</v>
      </c>
      <c r="ES727">
        <f t="shared" si="668"/>
        <v>0</v>
      </c>
      <c r="ET727">
        <f t="shared" si="669"/>
        <v>0</v>
      </c>
      <c r="EU727">
        <f t="shared" si="670"/>
        <v>0</v>
      </c>
      <c r="EV727">
        <f t="shared" si="671"/>
        <v>0</v>
      </c>
      <c r="EW727">
        <f t="shared" si="672"/>
        <v>0</v>
      </c>
      <c r="EX727">
        <f t="shared" si="673"/>
        <v>0</v>
      </c>
      <c r="EY727">
        <f t="shared" si="674"/>
        <v>0</v>
      </c>
      <c r="EZ727">
        <f t="shared" si="675"/>
        <v>0</v>
      </c>
      <c r="FA727">
        <f t="shared" si="676"/>
        <v>0</v>
      </c>
      <c r="FB727">
        <f t="shared" si="677"/>
        <v>0</v>
      </c>
      <c r="FC727">
        <f t="shared" si="678"/>
        <v>0</v>
      </c>
    </row>
    <row r="728" spans="1:159">
      <c r="A728" s="139">
        <v>622</v>
      </c>
      <c r="B728" s="139" t="s">
        <v>475</v>
      </c>
      <c r="C728" s="139">
        <v>1</v>
      </c>
      <c r="D728">
        <v>1</v>
      </c>
      <c r="E728" s="5">
        <v>12</v>
      </c>
      <c r="F728" s="5">
        <v>72</v>
      </c>
      <c r="G728" s="5">
        <v>1</v>
      </c>
      <c r="H728" s="5">
        <v>90</v>
      </c>
      <c r="K728" s="109">
        <f t="shared" si="642"/>
        <v>0</v>
      </c>
      <c r="M728" s="109">
        <f t="shared" si="643"/>
        <v>0</v>
      </c>
      <c r="X728" s="109">
        <f t="shared" si="644"/>
        <v>0</v>
      </c>
      <c r="AI728" s="109">
        <f t="shared" si="645"/>
        <v>0</v>
      </c>
      <c r="AT728" s="109">
        <f t="shared" si="646"/>
        <v>0</v>
      </c>
      <c r="BA728" s="109">
        <f t="shared" si="647"/>
        <v>0</v>
      </c>
      <c r="BB728" s="113"/>
      <c r="BC728" s="113"/>
      <c r="BD728" s="113"/>
      <c r="BE728" s="113"/>
      <c r="BF728" s="113"/>
      <c r="BG728" s="113"/>
      <c r="BH728" s="113"/>
      <c r="BI728" s="113"/>
      <c r="BJ728" s="113"/>
      <c r="BK728" s="113"/>
      <c r="BL728" s="109">
        <f t="shared" si="648"/>
        <v>0</v>
      </c>
      <c r="BW728" s="109">
        <f t="shared" si="649"/>
        <v>0</v>
      </c>
      <c r="BZ728" s="109">
        <f t="shared" si="650"/>
        <v>0</v>
      </c>
      <c r="CA728" s="3"/>
      <c r="CB728" s="3"/>
      <c r="CC728" s="3"/>
      <c r="CD728" s="3"/>
      <c r="CE728" s="109">
        <f t="shared" si="651"/>
        <v>0</v>
      </c>
      <c r="CJ728" s="109">
        <f t="shared" si="652"/>
        <v>0</v>
      </c>
      <c r="CQ728" s="109">
        <f t="shared" si="653"/>
        <v>0</v>
      </c>
      <c r="CV728" s="109">
        <f t="shared" si="654"/>
        <v>0</v>
      </c>
      <c r="DA728" s="109">
        <f t="shared" si="655"/>
        <v>0</v>
      </c>
      <c r="DF728" s="109">
        <f t="shared" si="656"/>
        <v>0</v>
      </c>
      <c r="DK728" s="109">
        <f t="shared" si="657"/>
        <v>0</v>
      </c>
      <c r="DP728" s="109">
        <f t="shared" si="658"/>
        <v>0</v>
      </c>
      <c r="DU728" s="109">
        <f t="shared" si="659"/>
        <v>0</v>
      </c>
      <c r="DZ728" s="109">
        <f t="shared" si="660"/>
        <v>0</v>
      </c>
      <c r="EE728" s="109">
        <f t="shared" si="661"/>
        <v>0</v>
      </c>
      <c r="EF728" s="3"/>
      <c r="EG728" s="3"/>
      <c r="EH728" s="3"/>
      <c r="EI728" s="3"/>
      <c r="EJ728" s="109">
        <f t="shared" si="662"/>
        <v>0</v>
      </c>
      <c r="EK728" s="3">
        <f t="shared" si="663"/>
        <v>112</v>
      </c>
      <c r="EL728" t="str">
        <f>+VLOOKUP(A728,'[1]Listado jugadores VALORES'!$A:$D,4,FALSE)</f>
        <v>Volante</v>
      </c>
      <c r="EM728">
        <f>+VLOOKUP(EK728,Clubes!$A:$O,15,FALSE)</f>
        <v>3</v>
      </c>
      <c r="EN728">
        <f>+VLOOKUP(EK728,Clubes!$A:$M,13,FALSE)</f>
        <v>1</v>
      </c>
      <c r="EO728">
        <f t="shared" si="664"/>
        <v>2</v>
      </c>
      <c r="EP728">
        <f t="shared" si="665"/>
        <v>2</v>
      </c>
      <c r="EQ728">
        <f t="shared" si="666"/>
        <v>0</v>
      </c>
      <c r="ER728">
        <f t="shared" si="667"/>
        <v>0</v>
      </c>
      <c r="ES728">
        <f t="shared" si="668"/>
        <v>0</v>
      </c>
      <c r="ET728">
        <f t="shared" si="669"/>
        <v>0</v>
      </c>
      <c r="EU728">
        <f t="shared" si="670"/>
        <v>0</v>
      </c>
      <c r="EV728">
        <f t="shared" si="671"/>
        <v>0</v>
      </c>
      <c r="EW728">
        <f t="shared" si="672"/>
        <v>0</v>
      </c>
      <c r="EX728">
        <f t="shared" si="673"/>
        <v>0</v>
      </c>
      <c r="EY728">
        <f t="shared" si="674"/>
        <v>0</v>
      </c>
      <c r="EZ728">
        <f t="shared" si="675"/>
        <v>0</v>
      </c>
      <c r="FA728">
        <f t="shared" si="676"/>
        <v>0</v>
      </c>
      <c r="FB728">
        <f t="shared" si="677"/>
        <v>1</v>
      </c>
      <c r="FC728">
        <f t="shared" si="678"/>
        <v>5</v>
      </c>
    </row>
    <row r="729" spans="1:159">
      <c r="A729" s="161">
        <v>1993</v>
      </c>
      <c r="B729" s="163" t="s">
        <v>804</v>
      </c>
      <c r="C729" s="139">
        <v>1</v>
      </c>
      <c r="D729">
        <v>1</v>
      </c>
      <c r="E729" s="5">
        <v>12</v>
      </c>
      <c r="F729" s="5">
        <v>72</v>
      </c>
      <c r="G729" s="5">
        <v>3</v>
      </c>
      <c r="K729" s="109">
        <f t="shared" si="642"/>
        <v>0</v>
      </c>
      <c r="M729" s="109">
        <f t="shared" si="643"/>
        <v>0</v>
      </c>
      <c r="X729" s="109">
        <f t="shared" si="644"/>
        <v>0</v>
      </c>
      <c r="AI729" s="109">
        <f t="shared" si="645"/>
        <v>0</v>
      </c>
      <c r="AT729" s="109">
        <f t="shared" si="646"/>
        <v>0</v>
      </c>
      <c r="BA729" s="109">
        <f t="shared" si="647"/>
        <v>0</v>
      </c>
      <c r="BB729" s="113"/>
      <c r="BC729" s="113"/>
      <c r="BD729" s="113"/>
      <c r="BE729" s="113"/>
      <c r="BF729" s="113"/>
      <c r="BG729" s="113"/>
      <c r="BH729" s="113"/>
      <c r="BI729" s="113"/>
      <c r="BJ729" s="113"/>
      <c r="BK729" s="113"/>
      <c r="BL729" s="109">
        <f t="shared" si="648"/>
        <v>0</v>
      </c>
      <c r="BW729" s="109">
        <f t="shared" si="649"/>
        <v>0</v>
      </c>
      <c r="BZ729" s="109">
        <f t="shared" si="650"/>
        <v>0</v>
      </c>
      <c r="CA729" s="3"/>
      <c r="CB729" s="3"/>
      <c r="CC729" s="3"/>
      <c r="CD729" s="3"/>
      <c r="CE729" s="109">
        <f t="shared" si="651"/>
        <v>0</v>
      </c>
      <c r="CJ729" s="109">
        <f t="shared" si="652"/>
        <v>0</v>
      </c>
      <c r="CQ729" s="109">
        <f t="shared" si="653"/>
        <v>0</v>
      </c>
      <c r="CV729" s="109">
        <f t="shared" si="654"/>
        <v>0</v>
      </c>
      <c r="DA729" s="109">
        <f t="shared" si="655"/>
        <v>0</v>
      </c>
      <c r="DF729" s="109">
        <f t="shared" si="656"/>
        <v>0</v>
      </c>
      <c r="DK729" s="109">
        <f t="shared" si="657"/>
        <v>0</v>
      </c>
      <c r="DP729" s="109">
        <f t="shared" si="658"/>
        <v>0</v>
      </c>
      <c r="DU729" s="109">
        <f t="shared" si="659"/>
        <v>0</v>
      </c>
      <c r="DZ729" s="109">
        <f t="shared" si="660"/>
        <v>0</v>
      </c>
      <c r="EE729" s="109">
        <f t="shared" si="661"/>
        <v>0</v>
      </c>
      <c r="EF729" s="3"/>
      <c r="EG729" s="3"/>
      <c r="EH729" s="3"/>
      <c r="EI729" s="3"/>
      <c r="EJ729" s="109">
        <f t="shared" si="662"/>
        <v>0</v>
      </c>
      <c r="EK729" s="3">
        <f t="shared" si="663"/>
        <v>112</v>
      </c>
      <c r="EL729" t="str">
        <f>+VLOOKUP(A729,'[1]Listado jugadores VALORES'!$A:$D,4,FALSE)</f>
        <v>Portero</v>
      </c>
      <c r="EM729">
        <f>+VLOOKUP(EK729,Clubes!$A:$O,15,FALSE)</f>
        <v>3</v>
      </c>
      <c r="EN729">
        <f>+VLOOKUP(EK729,Clubes!$A:$M,13,FALSE)</f>
        <v>1</v>
      </c>
      <c r="EO729">
        <f t="shared" si="664"/>
        <v>0</v>
      </c>
      <c r="EP729">
        <f t="shared" si="665"/>
        <v>0</v>
      </c>
      <c r="EQ729">
        <f t="shared" si="666"/>
        <v>0</v>
      </c>
      <c r="ER729">
        <f t="shared" si="667"/>
        <v>0</v>
      </c>
      <c r="ES729">
        <f t="shared" si="668"/>
        <v>0</v>
      </c>
      <c r="ET729">
        <f t="shared" si="669"/>
        <v>0</v>
      </c>
      <c r="EU729">
        <f t="shared" si="670"/>
        <v>0</v>
      </c>
      <c r="EV729">
        <f t="shared" si="671"/>
        <v>0</v>
      </c>
      <c r="EW729">
        <f t="shared" si="672"/>
        <v>0</v>
      </c>
      <c r="EX729">
        <f t="shared" si="673"/>
        <v>0</v>
      </c>
      <c r="EY729">
        <f t="shared" si="674"/>
        <v>0</v>
      </c>
      <c r="EZ729">
        <f t="shared" si="675"/>
        <v>0</v>
      </c>
      <c r="FA729">
        <f t="shared" si="676"/>
        <v>0</v>
      </c>
      <c r="FB729">
        <f t="shared" si="677"/>
        <v>0</v>
      </c>
      <c r="FC729">
        <f t="shared" si="678"/>
        <v>0</v>
      </c>
    </row>
    <row r="730" spans="1:159">
      <c r="A730" s="139">
        <v>736</v>
      </c>
      <c r="B730" s="139" t="s">
        <v>476</v>
      </c>
      <c r="C730" s="139">
        <v>1</v>
      </c>
      <c r="D730">
        <v>1</v>
      </c>
      <c r="E730" s="5">
        <v>12</v>
      </c>
      <c r="F730" s="5">
        <v>72</v>
      </c>
      <c r="G730" s="5">
        <v>3</v>
      </c>
      <c r="K730" s="109">
        <f t="shared" si="642"/>
        <v>0</v>
      </c>
      <c r="M730" s="109">
        <f t="shared" si="643"/>
        <v>0</v>
      </c>
      <c r="X730" s="109">
        <f t="shared" si="644"/>
        <v>0</v>
      </c>
      <c r="AI730" s="109">
        <f t="shared" si="645"/>
        <v>0</v>
      </c>
      <c r="AT730" s="109">
        <f t="shared" si="646"/>
        <v>0</v>
      </c>
      <c r="BA730" s="109">
        <f t="shared" si="647"/>
        <v>0</v>
      </c>
      <c r="BB730" s="113"/>
      <c r="BC730" s="113"/>
      <c r="BD730" s="113"/>
      <c r="BE730" s="113"/>
      <c r="BF730" s="113"/>
      <c r="BG730" s="113"/>
      <c r="BH730" s="113"/>
      <c r="BI730" s="113"/>
      <c r="BJ730" s="113"/>
      <c r="BK730" s="113"/>
      <c r="BL730" s="109">
        <f t="shared" si="648"/>
        <v>0</v>
      </c>
      <c r="BW730" s="109">
        <f t="shared" si="649"/>
        <v>0</v>
      </c>
      <c r="BZ730" s="109">
        <f t="shared" si="650"/>
        <v>0</v>
      </c>
      <c r="CA730" s="3"/>
      <c r="CB730" s="3"/>
      <c r="CC730" s="3"/>
      <c r="CD730" s="3"/>
      <c r="CE730" s="109">
        <f t="shared" si="651"/>
        <v>0</v>
      </c>
      <c r="CJ730" s="109">
        <f t="shared" si="652"/>
        <v>0</v>
      </c>
      <c r="CQ730" s="109">
        <f t="shared" si="653"/>
        <v>0</v>
      </c>
      <c r="CV730" s="109">
        <f t="shared" si="654"/>
        <v>0</v>
      </c>
      <c r="DA730" s="109">
        <f t="shared" si="655"/>
        <v>0</v>
      </c>
      <c r="DF730" s="109">
        <f t="shared" si="656"/>
        <v>0</v>
      </c>
      <c r="DK730" s="109">
        <f t="shared" si="657"/>
        <v>0</v>
      </c>
      <c r="DP730" s="109">
        <f t="shared" si="658"/>
        <v>0</v>
      </c>
      <c r="DU730" s="109">
        <f t="shared" si="659"/>
        <v>0</v>
      </c>
      <c r="DZ730" s="109">
        <f t="shared" si="660"/>
        <v>0</v>
      </c>
      <c r="EE730" s="109">
        <f t="shared" si="661"/>
        <v>0</v>
      </c>
      <c r="EF730" s="3"/>
      <c r="EG730" s="3"/>
      <c r="EH730" s="3"/>
      <c r="EI730" s="3"/>
      <c r="EJ730" s="109">
        <f t="shared" si="662"/>
        <v>0</v>
      </c>
      <c r="EK730" s="3">
        <f t="shared" si="663"/>
        <v>112</v>
      </c>
      <c r="EL730" t="str">
        <f>+VLOOKUP(A730,'[1]Listado jugadores VALORES'!$A:$D,4,FALSE)</f>
        <v>Defensa</v>
      </c>
      <c r="EM730">
        <f>+VLOOKUP(EK730,Clubes!$A:$O,15,FALSE)</f>
        <v>3</v>
      </c>
      <c r="EN730">
        <f>+VLOOKUP(EK730,Clubes!$A:$M,13,FALSE)</f>
        <v>1</v>
      </c>
      <c r="EO730">
        <f t="shared" si="664"/>
        <v>0</v>
      </c>
      <c r="EP730">
        <f t="shared" si="665"/>
        <v>0</v>
      </c>
      <c r="EQ730">
        <f t="shared" si="666"/>
        <v>0</v>
      </c>
      <c r="ER730">
        <f t="shared" si="667"/>
        <v>0</v>
      </c>
      <c r="ES730">
        <f t="shared" si="668"/>
        <v>0</v>
      </c>
      <c r="ET730">
        <f t="shared" si="669"/>
        <v>0</v>
      </c>
      <c r="EU730">
        <f t="shared" si="670"/>
        <v>0</v>
      </c>
      <c r="EV730">
        <f t="shared" si="671"/>
        <v>0</v>
      </c>
      <c r="EW730">
        <f t="shared" si="672"/>
        <v>0</v>
      </c>
      <c r="EX730">
        <f t="shared" si="673"/>
        <v>0</v>
      </c>
      <c r="EY730">
        <f t="shared" si="674"/>
        <v>0</v>
      </c>
      <c r="EZ730">
        <f t="shared" si="675"/>
        <v>0</v>
      </c>
      <c r="FA730">
        <f t="shared" si="676"/>
        <v>0</v>
      </c>
      <c r="FB730">
        <f t="shared" si="677"/>
        <v>0</v>
      </c>
      <c r="FC730">
        <f t="shared" si="678"/>
        <v>0</v>
      </c>
    </row>
    <row r="731" spans="1:159">
      <c r="A731" s="139">
        <v>927</v>
      </c>
      <c r="B731" s="139" t="s">
        <v>477</v>
      </c>
      <c r="C731" s="139">
        <v>1</v>
      </c>
      <c r="D731">
        <v>1</v>
      </c>
      <c r="E731" s="5">
        <v>12</v>
      </c>
      <c r="F731" s="5">
        <v>72</v>
      </c>
      <c r="G731" s="5">
        <v>3</v>
      </c>
      <c r="K731" s="109">
        <f t="shared" si="642"/>
        <v>0</v>
      </c>
      <c r="M731" s="109">
        <f t="shared" si="643"/>
        <v>0</v>
      </c>
      <c r="X731" s="109">
        <f t="shared" si="644"/>
        <v>0</v>
      </c>
      <c r="AI731" s="109">
        <f t="shared" si="645"/>
        <v>0</v>
      </c>
      <c r="AT731" s="109">
        <f t="shared" si="646"/>
        <v>0</v>
      </c>
      <c r="BA731" s="109">
        <f t="shared" si="647"/>
        <v>0</v>
      </c>
      <c r="BB731" s="113"/>
      <c r="BC731" s="113"/>
      <c r="BD731" s="113"/>
      <c r="BE731" s="113"/>
      <c r="BF731" s="113"/>
      <c r="BG731" s="113"/>
      <c r="BH731" s="113"/>
      <c r="BI731" s="113"/>
      <c r="BJ731" s="113"/>
      <c r="BK731" s="113"/>
      <c r="BL731" s="109">
        <f t="shared" si="648"/>
        <v>0</v>
      </c>
      <c r="BW731" s="109">
        <f t="shared" si="649"/>
        <v>0</v>
      </c>
      <c r="BZ731" s="109">
        <f t="shared" si="650"/>
        <v>0</v>
      </c>
      <c r="CA731" s="3"/>
      <c r="CB731" s="3"/>
      <c r="CC731" s="3"/>
      <c r="CD731" s="3"/>
      <c r="CE731" s="109">
        <f t="shared" si="651"/>
        <v>0</v>
      </c>
      <c r="CJ731" s="109">
        <f t="shared" si="652"/>
        <v>0</v>
      </c>
      <c r="CQ731" s="109">
        <f t="shared" si="653"/>
        <v>0</v>
      </c>
      <c r="CV731" s="109">
        <f t="shared" si="654"/>
        <v>0</v>
      </c>
      <c r="DA731" s="109">
        <f t="shared" si="655"/>
        <v>0</v>
      </c>
      <c r="DF731" s="109">
        <f t="shared" si="656"/>
        <v>0</v>
      </c>
      <c r="DK731" s="109">
        <f t="shared" si="657"/>
        <v>0</v>
      </c>
      <c r="DP731" s="109">
        <f t="shared" si="658"/>
        <v>0</v>
      </c>
      <c r="DU731" s="109">
        <f t="shared" si="659"/>
        <v>0</v>
      </c>
      <c r="DZ731" s="109">
        <f t="shared" si="660"/>
        <v>0</v>
      </c>
      <c r="EE731" s="109">
        <f t="shared" si="661"/>
        <v>0</v>
      </c>
      <c r="EF731" s="3"/>
      <c r="EG731" s="3"/>
      <c r="EH731" s="3"/>
      <c r="EI731" s="3"/>
      <c r="EJ731" s="109">
        <f t="shared" si="662"/>
        <v>0</v>
      </c>
      <c r="EK731" s="3">
        <f t="shared" si="663"/>
        <v>112</v>
      </c>
      <c r="EL731" t="str">
        <f>+VLOOKUP(A731,'[1]Listado jugadores VALORES'!$A:$D,4,FALSE)</f>
        <v>Defensa</v>
      </c>
      <c r="EM731">
        <f>+VLOOKUP(EK731,Clubes!$A:$O,15,FALSE)</f>
        <v>3</v>
      </c>
      <c r="EN731">
        <f>+VLOOKUP(EK731,Clubes!$A:$M,13,FALSE)</f>
        <v>1</v>
      </c>
      <c r="EO731">
        <f t="shared" si="664"/>
        <v>0</v>
      </c>
      <c r="EP731">
        <f t="shared" si="665"/>
        <v>0</v>
      </c>
      <c r="EQ731">
        <f t="shared" si="666"/>
        <v>0</v>
      </c>
      <c r="ER731">
        <f t="shared" si="667"/>
        <v>0</v>
      </c>
      <c r="ES731">
        <f t="shared" si="668"/>
        <v>0</v>
      </c>
      <c r="ET731">
        <f t="shared" si="669"/>
        <v>0</v>
      </c>
      <c r="EU731">
        <f t="shared" si="670"/>
        <v>0</v>
      </c>
      <c r="EV731">
        <f t="shared" si="671"/>
        <v>0</v>
      </c>
      <c r="EW731">
        <f t="shared" si="672"/>
        <v>0</v>
      </c>
      <c r="EX731">
        <f t="shared" si="673"/>
        <v>0</v>
      </c>
      <c r="EY731">
        <f t="shared" si="674"/>
        <v>0</v>
      </c>
      <c r="EZ731">
        <f t="shared" si="675"/>
        <v>0</v>
      </c>
      <c r="FA731">
        <f t="shared" si="676"/>
        <v>0</v>
      </c>
      <c r="FB731">
        <f t="shared" si="677"/>
        <v>0</v>
      </c>
      <c r="FC731">
        <f t="shared" si="678"/>
        <v>0</v>
      </c>
    </row>
    <row r="732" spans="1:159">
      <c r="A732" s="139">
        <v>1981</v>
      </c>
      <c r="B732" s="139" t="s">
        <v>481</v>
      </c>
      <c r="C732" s="139">
        <v>1</v>
      </c>
      <c r="D732">
        <v>1</v>
      </c>
      <c r="E732" s="5">
        <v>12</v>
      </c>
      <c r="F732" s="5">
        <v>72</v>
      </c>
      <c r="G732" s="5">
        <v>2</v>
      </c>
      <c r="K732" s="109">
        <f t="shared" si="642"/>
        <v>0</v>
      </c>
      <c r="M732" s="109">
        <f t="shared" si="643"/>
        <v>0</v>
      </c>
      <c r="X732" s="109">
        <f t="shared" si="644"/>
        <v>0</v>
      </c>
      <c r="AI732" s="109">
        <f t="shared" si="645"/>
        <v>0</v>
      </c>
      <c r="AT732" s="109">
        <f t="shared" si="646"/>
        <v>0</v>
      </c>
      <c r="BA732" s="109">
        <f t="shared" si="647"/>
        <v>0</v>
      </c>
      <c r="BB732" s="113"/>
      <c r="BC732" s="113"/>
      <c r="BD732" s="113"/>
      <c r="BE732" s="113"/>
      <c r="BF732" s="113"/>
      <c r="BG732" s="113"/>
      <c r="BH732" s="113"/>
      <c r="BI732" s="113"/>
      <c r="BJ732" s="113"/>
      <c r="BK732" s="113"/>
      <c r="BL732" s="109">
        <f t="shared" si="648"/>
        <v>0</v>
      </c>
      <c r="BW732" s="109">
        <f t="shared" si="649"/>
        <v>0</v>
      </c>
      <c r="BZ732" s="109">
        <f t="shared" si="650"/>
        <v>0</v>
      </c>
      <c r="CA732" s="3"/>
      <c r="CB732" s="3"/>
      <c r="CC732" s="3"/>
      <c r="CD732" s="3"/>
      <c r="CE732" s="109">
        <f t="shared" si="651"/>
        <v>0</v>
      </c>
      <c r="CJ732" s="109">
        <f t="shared" si="652"/>
        <v>0</v>
      </c>
      <c r="CQ732" s="109">
        <f t="shared" si="653"/>
        <v>0</v>
      </c>
      <c r="CV732" s="109">
        <f t="shared" si="654"/>
        <v>0</v>
      </c>
      <c r="DA732" s="109">
        <f t="shared" si="655"/>
        <v>0</v>
      </c>
      <c r="DF732" s="109">
        <f t="shared" si="656"/>
        <v>0</v>
      </c>
      <c r="DK732" s="109">
        <f t="shared" si="657"/>
        <v>0</v>
      </c>
      <c r="DP732" s="109">
        <f t="shared" si="658"/>
        <v>0</v>
      </c>
      <c r="DU732" s="109">
        <f t="shared" si="659"/>
        <v>0</v>
      </c>
      <c r="DZ732" s="109">
        <f t="shared" si="660"/>
        <v>0</v>
      </c>
      <c r="EE732" s="109">
        <f t="shared" si="661"/>
        <v>0</v>
      </c>
      <c r="EF732" s="3"/>
      <c r="EG732" s="3"/>
      <c r="EH732" s="3"/>
      <c r="EI732" s="3"/>
      <c r="EJ732" s="109">
        <f t="shared" si="662"/>
        <v>0</v>
      </c>
      <c r="EK732" s="3">
        <f t="shared" si="663"/>
        <v>112</v>
      </c>
      <c r="EL732" t="str">
        <f>+VLOOKUP(A732,'[1]Listado jugadores VALORES'!$A:$D,4,FALSE)</f>
        <v>Defensa</v>
      </c>
      <c r="EM732">
        <f>+VLOOKUP(EK732,Clubes!$A:$O,15,FALSE)</f>
        <v>3</v>
      </c>
      <c r="EN732">
        <f>+VLOOKUP(EK732,Clubes!$A:$M,13,FALSE)</f>
        <v>1</v>
      </c>
      <c r="EO732">
        <f t="shared" si="664"/>
        <v>1</v>
      </c>
      <c r="EP732">
        <f t="shared" si="665"/>
        <v>0</v>
      </c>
      <c r="EQ732">
        <f t="shared" si="666"/>
        <v>0</v>
      </c>
      <c r="ER732">
        <f t="shared" si="667"/>
        <v>0</v>
      </c>
      <c r="ES732">
        <f t="shared" si="668"/>
        <v>0</v>
      </c>
      <c r="ET732">
        <f t="shared" si="669"/>
        <v>0</v>
      </c>
      <c r="EU732">
        <f t="shared" si="670"/>
        <v>0</v>
      </c>
      <c r="EV732">
        <f t="shared" si="671"/>
        <v>0</v>
      </c>
      <c r="EW732">
        <f t="shared" si="672"/>
        <v>0</v>
      </c>
      <c r="EX732">
        <f t="shared" si="673"/>
        <v>0</v>
      </c>
      <c r="EY732">
        <f t="shared" si="674"/>
        <v>0</v>
      </c>
      <c r="EZ732">
        <f t="shared" si="675"/>
        <v>0</v>
      </c>
      <c r="FA732">
        <f t="shared" si="676"/>
        <v>0</v>
      </c>
      <c r="FB732">
        <f t="shared" si="677"/>
        <v>0</v>
      </c>
      <c r="FC732">
        <f t="shared" si="678"/>
        <v>1</v>
      </c>
    </row>
    <row r="733" spans="1:159">
      <c r="A733" s="141">
        <v>895</v>
      </c>
      <c r="B733" s="141" t="s">
        <v>478</v>
      </c>
      <c r="C733" s="139">
        <v>1</v>
      </c>
      <c r="D733">
        <v>1</v>
      </c>
      <c r="E733" s="5">
        <v>12</v>
      </c>
      <c r="F733" s="5">
        <v>72</v>
      </c>
      <c r="G733" s="5">
        <v>2</v>
      </c>
      <c r="H733" s="5">
        <f>90-75</f>
        <v>15</v>
      </c>
      <c r="K733" s="109">
        <f t="shared" si="642"/>
        <v>0</v>
      </c>
      <c r="M733" s="109">
        <f t="shared" si="643"/>
        <v>0</v>
      </c>
      <c r="X733" s="109">
        <f t="shared" si="644"/>
        <v>0</v>
      </c>
      <c r="AI733" s="109">
        <f t="shared" si="645"/>
        <v>0</v>
      </c>
      <c r="AT733" s="109">
        <f t="shared" si="646"/>
        <v>0</v>
      </c>
      <c r="BA733" s="109">
        <f t="shared" si="647"/>
        <v>0</v>
      </c>
      <c r="BB733" s="113"/>
      <c r="BC733" s="113"/>
      <c r="BD733" s="113"/>
      <c r="BE733" s="113"/>
      <c r="BF733" s="113"/>
      <c r="BG733" s="113"/>
      <c r="BH733" s="113"/>
      <c r="BI733" s="113"/>
      <c r="BJ733" s="113"/>
      <c r="BK733" s="113"/>
      <c r="BL733" s="109">
        <f t="shared" si="648"/>
        <v>0</v>
      </c>
      <c r="BW733" s="109">
        <f t="shared" si="649"/>
        <v>0</v>
      </c>
      <c r="BZ733" s="109">
        <f t="shared" si="650"/>
        <v>0</v>
      </c>
      <c r="CA733" s="3"/>
      <c r="CB733" s="3"/>
      <c r="CC733" s="3"/>
      <c r="CD733" s="3"/>
      <c r="CE733" s="109">
        <f t="shared" si="651"/>
        <v>0</v>
      </c>
      <c r="CJ733" s="109">
        <f t="shared" si="652"/>
        <v>0</v>
      </c>
      <c r="CQ733" s="109">
        <f t="shared" si="653"/>
        <v>0</v>
      </c>
      <c r="CV733" s="109">
        <f t="shared" si="654"/>
        <v>0</v>
      </c>
      <c r="DA733" s="109">
        <f t="shared" si="655"/>
        <v>0</v>
      </c>
      <c r="DF733" s="109">
        <f t="shared" si="656"/>
        <v>0</v>
      </c>
      <c r="DK733" s="109">
        <f t="shared" si="657"/>
        <v>0</v>
      </c>
      <c r="DP733" s="109">
        <f t="shared" si="658"/>
        <v>0</v>
      </c>
      <c r="DU733" s="109">
        <f t="shared" si="659"/>
        <v>0</v>
      </c>
      <c r="DZ733" s="109">
        <f t="shared" si="660"/>
        <v>0</v>
      </c>
      <c r="EE733" s="109">
        <f t="shared" si="661"/>
        <v>0</v>
      </c>
      <c r="EF733" s="3"/>
      <c r="EG733" s="3"/>
      <c r="EH733" s="3"/>
      <c r="EI733" s="3"/>
      <c r="EJ733" s="109">
        <f t="shared" si="662"/>
        <v>0</v>
      </c>
      <c r="EK733" s="3">
        <f t="shared" si="663"/>
        <v>112</v>
      </c>
      <c r="EL733" t="str">
        <f>+VLOOKUP(A733,'[1]Listado jugadores VALORES'!$A:$D,4,FALSE)</f>
        <v>Volante</v>
      </c>
      <c r="EM733">
        <f>+VLOOKUP(EK733,Clubes!$A:$O,15,FALSE)</f>
        <v>3</v>
      </c>
      <c r="EN733">
        <f>+VLOOKUP(EK733,Clubes!$A:$M,13,FALSE)</f>
        <v>1</v>
      </c>
      <c r="EO733">
        <f t="shared" si="664"/>
        <v>1</v>
      </c>
      <c r="EP733">
        <f t="shared" si="665"/>
        <v>1</v>
      </c>
      <c r="EQ733">
        <f t="shared" si="666"/>
        <v>0</v>
      </c>
      <c r="ER733">
        <f t="shared" si="667"/>
        <v>0</v>
      </c>
      <c r="ES733">
        <f t="shared" si="668"/>
        <v>0</v>
      </c>
      <c r="ET733">
        <f t="shared" si="669"/>
        <v>0</v>
      </c>
      <c r="EU733">
        <f t="shared" si="670"/>
        <v>0</v>
      </c>
      <c r="EV733">
        <f t="shared" si="671"/>
        <v>0</v>
      </c>
      <c r="EW733">
        <f t="shared" si="672"/>
        <v>0</v>
      </c>
      <c r="EX733">
        <f t="shared" si="673"/>
        <v>0</v>
      </c>
      <c r="EY733">
        <f t="shared" si="674"/>
        <v>0</v>
      </c>
      <c r="EZ733">
        <f t="shared" si="675"/>
        <v>0</v>
      </c>
      <c r="FA733">
        <f t="shared" si="676"/>
        <v>0</v>
      </c>
      <c r="FB733">
        <f t="shared" si="677"/>
        <v>0</v>
      </c>
      <c r="FC733">
        <f t="shared" si="678"/>
        <v>2</v>
      </c>
    </row>
    <row r="734" spans="1:159">
      <c r="A734" s="139">
        <v>716</v>
      </c>
      <c r="B734" s="139" t="s">
        <v>479</v>
      </c>
      <c r="C734" s="139">
        <v>1</v>
      </c>
      <c r="D734">
        <v>1</v>
      </c>
      <c r="E734" s="5">
        <v>12</v>
      </c>
      <c r="F734" s="5">
        <v>72</v>
      </c>
      <c r="G734" s="5">
        <v>3</v>
      </c>
      <c r="K734" s="109">
        <f t="shared" si="642"/>
        <v>0</v>
      </c>
      <c r="M734" s="109">
        <f t="shared" si="643"/>
        <v>0</v>
      </c>
      <c r="X734" s="109">
        <f t="shared" si="644"/>
        <v>0</v>
      </c>
      <c r="AI734" s="109">
        <f t="shared" si="645"/>
        <v>0</v>
      </c>
      <c r="AT734" s="109">
        <f t="shared" si="646"/>
        <v>0</v>
      </c>
      <c r="BA734" s="109">
        <f t="shared" si="647"/>
        <v>0</v>
      </c>
      <c r="BB734" s="113"/>
      <c r="BC734" s="113"/>
      <c r="BD734" s="113"/>
      <c r="BE734" s="113"/>
      <c r="BF734" s="113"/>
      <c r="BG734" s="113"/>
      <c r="BH734" s="113"/>
      <c r="BI734" s="113"/>
      <c r="BJ734" s="113"/>
      <c r="BK734" s="113"/>
      <c r="BL734" s="109">
        <f t="shared" si="648"/>
        <v>0</v>
      </c>
      <c r="BW734" s="109">
        <f t="shared" si="649"/>
        <v>0</v>
      </c>
      <c r="BZ734" s="109">
        <f t="shared" si="650"/>
        <v>0</v>
      </c>
      <c r="CA734" s="3"/>
      <c r="CB734" s="3"/>
      <c r="CC734" s="3"/>
      <c r="CD734" s="3"/>
      <c r="CE734" s="109">
        <f t="shared" si="651"/>
        <v>0</v>
      </c>
      <c r="CJ734" s="109">
        <f t="shared" si="652"/>
        <v>0</v>
      </c>
      <c r="CQ734" s="109">
        <f t="shared" si="653"/>
        <v>0</v>
      </c>
      <c r="CV734" s="109">
        <f t="shared" si="654"/>
        <v>0</v>
      </c>
      <c r="DA734" s="109">
        <f t="shared" si="655"/>
        <v>0</v>
      </c>
      <c r="DF734" s="109">
        <f t="shared" si="656"/>
        <v>0</v>
      </c>
      <c r="DK734" s="109">
        <f t="shared" si="657"/>
        <v>0</v>
      </c>
      <c r="DP734" s="109">
        <f t="shared" si="658"/>
        <v>0</v>
      </c>
      <c r="DU734" s="109">
        <f t="shared" si="659"/>
        <v>0</v>
      </c>
      <c r="DZ734" s="109">
        <f t="shared" si="660"/>
        <v>0</v>
      </c>
      <c r="EE734" s="109">
        <f t="shared" si="661"/>
        <v>0</v>
      </c>
      <c r="EF734" s="3"/>
      <c r="EG734" s="3"/>
      <c r="EH734" s="3"/>
      <c r="EI734" s="3"/>
      <c r="EJ734" s="109">
        <f t="shared" si="662"/>
        <v>0</v>
      </c>
      <c r="EK734" s="3">
        <f t="shared" si="663"/>
        <v>112</v>
      </c>
      <c r="EL734" t="str">
        <f>+VLOOKUP(A734,'[1]Listado jugadores VALORES'!$A:$D,4,FALSE)</f>
        <v>Defensa</v>
      </c>
      <c r="EM734">
        <f>+VLOOKUP(EK734,Clubes!$A:$O,15,FALSE)</f>
        <v>3</v>
      </c>
      <c r="EN734">
        <f>+VLOOKUP(EK734,Clubes!$A:$M,13,FALSE)</f>
        <v>1</v>
      </c>
      <c r="EO734">
        <f t="shared" si="664"/>
        <v>0</v>
      </c>
      <c r="EP734">
        <f t="shared" si="665"/>
        <v>0</v>
      </c>
      <c r="EQ734">
        <f t="shared" si="666"/>
        <v>0</v>
      </c>
      <c r="ER734">
        <f t="shared" si="667"/>
        <v>0</v>
      </c>
      <c r="ES734">
        <f t="shared" si="668"/>
        <v>0</v>
      </c>
      <c r="ET734">
        <f t="shared" si="669"/>
        <v>0</v>
      </c>
      <c r="EU734">
        <f t="shared" si="670"/>
        <v>0</v>
      </c>
      <c r="EV734">
        <f t="shared" si="671"/>
        <v>0</v>
      </c>
      <c r="EW734">
        <f t="shared" si="672"/>
        <v>0</v>
      </c>
      <c r="EX734">
        <f t="shared" si="673"/>
        <v>0</v>
      </c>
      <c r="EY734">
        <f t="shared" si="674"/>
        <v>0</v>
      </c>
      <c r="EZ734">
        <f t="shared" si="675"/>
        <v>0</v>
      </c>
      <c r="FA734">
        <f t="shared" si="676"/>
        <v>0</v>
      </c>
      <c r="FB734">
        <f t="shared" si="677"/>
        <v>0</v>
      </c>
      <c r="FC734">
        <f t="shared" si="678"/>
        <v>0</v>
      </c>
    </row>
    <row r="735" spans="1:159">
      <c r="A735" s="139">
        <v>1952</v>
      </c>
      <c r="B735" s="139" t="s">
        <v>480</v>
      </c>
      <c r="C735" s="139">
        <v>1</v>
      </c>
      <c r="D735">
        <v>1</v>
      </c>
      <c r="E735" s="5">
        <v>12</v>
      </c>
      <c r="F735" s="5">
        <v>72</v>
      </c>
      <c r="G735" s="5">
        <v>3</v>
      </c>
      <c r="K735" s="109">
        <f t="shared" si="642"/>
        <v>0</v>
      </c>
      <c r="M735" s="109">
        <f t="shared" si="643"/>
        <v>0</v>
      </c>
      <c r="X735" s="109">
        <f t="shared" si="644"/>
        <v>0</v>
      </c>
      <c r="AI735" s="109">
        <f t="shared" si="645"/>
        <v>0</v>
      </c>
      <c r="AT735" s="109">
        <f t="shared" si="646"/>
        <v>0</v>
      </c>
      <c r="BA735" s="109">
        <f t="shared" si="647"/>
        <v>0</v>
      </c>
      <c r="BB735" s="113"/>
      <c r="BC735" s="113"/>
      <c r="BD735" s="113"/>
      <c r="BE735" s="113"/>
      <c r="BF735" s="113"/>
      <c r="BG735" s="113"/>
      <c r="BH735" s="113"/>
      <c r="BI735" s="113"/>
      <c r="BJ735" s="113"/>
      <c r="BK735" s="113"/>
      <c r="BL735" s="109">
        <f t="shared" si="648"/>
        <v>0</v>
      </c>
      <c r="BW735" s="109">
        <f t="shared" si="649"/>
        <v>0</v>
      </c>
      <c r="BZ735" s="109">
        <f t="shared" si="650"/>
        <v>0</v>
      </c>
      <c r="CA735" s="3"/>
      <c r="CB735" s="3"/>
      <c r="CC735" s="3"/>
      <c r="CD735" s="3"/>
      <c r="CE735" s="109">
        <f t="shared" si="651"/>
        <v>0</v>
      </c>
      <c r="CJ735" s="109">
        <f t="shared" si="652"/>
        <v>0</v>
      </c>
      <c r="CQ735" s="109">
        <f t="shared" si="653"/>
        <v>0</v>
      </c>
      <c r="CV735" s="109">
        <f t="shared" si="654"/>
        <v>0</v>
      </c>
      <c r="DA735" s="109">
        <f t="shared" si="655"/>
        <v>0</v>
      </c>
      <c r="DF735" s="109">
        <f t="shared" si="656"/>
        <v>0</v>
      </c>
      <c r="DK735" s="109">
        <f t="shared" si="657"/>
        <v>0</v>
      </c>
      <c r="DP735" s="109">
        <f t="shared" si="658"/>
        <v>0</v>
      </c>
      <c r="DU735" s="109">
        <f t="shared" si="659"/>
        <v>0</v>
      </c>
      <c r="DZ735" s="109">
        <f t="shared" si="660"/>
        <v>0</v>
      </c>
      <c r="EE735" s="109">
        <f t="shared" si="661"/>
        <v>0</v>
      </c>
      <c r="EF735" s="3"/>
      <c r="EG735" s="3"/>
      <c r="EH735" s="3"/>
      <c r="EI735" s="3"/>
      <c r="EJ735" s="109">
        <f t="shared" si="662"/>
        <v>0</v>
      </c>
      <c r="EK735" s="3">
        <f t="shared" si="663"/>
        <v>112</v>
      </c>
      <c r="EL735" t="str">
        <f>+VLOOKUP(A735,'[1]Listado jugadores VALORES'!$A:$D,4,FALSE)</f>
        <v>Volante</v>
      </c>
      <c r="EM735">
        <f>+VLOOKUP(EK735,Clubes!$A:$O,15,FALSE)</f>
        <v>3</v>
      </c>
      <c r="EN735">
        <f>+VLOOKUP(EK735,Clubes!$A:$M,13,FALSE)</f>
        <v>1</v>
      </c>
      <c r="EO735">
        <f t="shared" si="664"/>
        <v>0</v>
      </c>
      <c r="EP735">
        <f t="shared" si="665"/>
        <v>0</v>
      </c>
      <c r="EQ735">
        <f t="shared" si="666"/>
        <v>0</v>
      </c>
      <c r="ER735">
        <f t="shared" si="667"/>
        <v>0</v>
      </c>
      <c r="ES735">
        <f t="shared" si="668"/>
        <v>0</v>
      </c>
      <c r="ET735">
        <f t="shared" si="669"/>
        <v>0</v>
      </c>
      <c r="EU735">
        <f t="shared" si="670"/>
        <v>0</v>
      </c>
      <c r="EV735">
        <f t="shared" si="671"/>
        <v>0</v>
      </c>
      <c r="EW735">
        <f t="shared" si="672"/>
        <v>0</v>
      </c>
      <c r="EX735">
        <f t="shared" si="673"/>
        <v>0</v>
      </c>
      <c r="EY735">
        <f t="shared" si="674"/>
        <v>0</v>
      </c>
      <c r="EZ735">
        <f t="shared" si="675"/>
        <v>0</v>
      </c>
      <c r="FA735">
        <f t="shared" si="676"/>
        <v>0</v>
      </c>
      <c r="FB735">
        <f t="shared" si="677"/>
        <v>0</v>
      </c>
      <c r="FC735">
        <f t="shared" si="678"/>
        <v>0</v>
      </c>
    </row>
    <row r="736" spans="1:159">
      <c r="A736" s="139">
        <v>31</v>
      </c>
      <c r="B736" s="139" t="s">
        <v>415</v>
      </c>
      <c r="C736" s="139">
        <v>7</v>
      </c>
      <c r="D736">
        <v>2</v>
      </c>
      <c r="E736" s="5">
        <v>12</v>
      </c>
      <c r="F736" s="5">
        <v>72</v>
      </c>
      <c r="G736" s="5">
        <v>3</v>
      </c>
      <c r="K736" s="109">
        <f t="shared" si="642"/>
        <v>0</v>
      </c>
      <c r="M736" s="109">
        <f t="shared" si="643"/>
        <v>0</v>
      </c>
      <c r="X736" s="109">
        <f t="shared" si="644"/>
        <v>0</v>
      </c>
      <c r="AI736" s="109">
        <f t="shared" si="645"/>
        <v>0</v>
      </c>
      <c r="AT736" s="109">
        <f t="shared" si="646"/>
        <v>0</v>
      </c>
      <c r="BA736" s="109">
        <f t="shared" si="647"/>
        <v>0</v>
      </c>
      <c r="BB736" s="113"/>
      <c r="BC736" s="113"/>
      <c r="BD736" s="113"/>
      <c r="BE736" s="113"/>
      <c r="BF736" s="113"/>
      <c r="BG736" s="113"/>
      <c r="BH736" s="113"/>
      <c r="BI736" s="113"/>
      <c r="BJ736" s="113"/>
      <c r="BK736" s="113"/>
      <c r="BL736" s="109">
        <f t="shared" si="648"/>
        <v>0</v>
      </c>
      <c r="BW736" s="109">
        <f t="shared" si="649"/>
        <v>0</v>
      </c>
      <c r="BZ736" s="109">
        <f t="shared" si="650"/>
        <v>0</v>
      </c>
      <c r="CA736" s="3"/>
      <c r="CB736" s="3"/>
      <c r="CC736" s="3"/>
      <c r="CD736" s="3"/>
      <c r="CE736" s="109">
        <f t="shared" si="651"/>
        <v>0</v>
      </c>
      <c r="CJ736" s="109">
        <f t="shared" si="652"/>
        <v>0</v>
      </c>
      <c r="CQ736" s="109">
        <f t="shared" si="653"/>
        <v>0</v>
      </c>
      <c r="CV736" s="109">
        <f t="shared" si="654"/>
        <v>0</v>
      </c>
      <c r="DA736" s="109">
        <f t="shared" si="655"/>
        <v>0</v>
      </c>
      <c r="DF736" s="109">
        <f t="shared" si="656"/>
        <v>0</v>
      </c>
      <c r="DK736" s="109">
        <f t="shared" si="657"/>
        <v>0</v>
      </c>
      <c r="DP736" s="109">
        <f t="shared" si="658"/>
        <v>0</v>
      </c>
      <c r="DU736" s="109">
        <f t="shared" si="659"/>
        <v>0</v>
      </c>
      <c r="DZ736" s="109">
        <f t="shared" si="660"/>
        <v>0</v>
      </c>
      <c r="EE736" s="109">
        <f t="shared" si="661"/>
        <v>0</v>
      </c>
      <c r="EF736" s="3"/>
      <c r="EG736" s="3"/>
      <c r="EH736" s="3"/>
      <c r="EI736" s="3"/>
      <c r="EJ736" s="109">
        <f t="shared" si="662"/>
        <v>0</v>
      </c>
      <c r="EK736" s="3">
        <f t="shared" si="663"/>
        <v>712</v>
      </c>
      <c r="EL736" t="str">
        <f>+VLOOKUP(A736,'[1]Listado jugadores VALORES'!$A:$D,4,FALSE)</f>
        <v>Defensa</v>
      </c>
      <c r="EM736">
        <f>+VLOOKUP(EK736,Clubes!$A:$O,15,FALSE)</f>
        <v>5</v>
      </c>
      <c r="EN736">
        <f>+VLOOKUP(EK736,Clubes!$A:$M,13,FALSE)</f>
        <v>3</v>
      </c>
      <c r="EO736">
        <f t="shared" si="664"/>
        <v>0</v>
      </c>
      <c r="EP736">
        <f t="shared" si="665"/>
        <v>0</v>
      </c>
      <c r="EQ736">
        <f t="shared" si="666"/>
        <v>0</v>
      </c>
      <c r="ER736">
        <f t="shared" si="667"/>
        <v>0</v>
      </c>
      <c r="ES736">
        <f t="shared" si="668"/>
        <v>0</v>
      </c>
      <c r="ET736">
        <f t="shared" si="669"/>
        <v>0</v>
      </c>
      <c r="EU736">
        <f t="shared" si="670"/>
        <v>0</v>
      </c>
      <c r="EV736">
        <f t="shared" si="671"/>
        <v>0</v>
      </c>
      <c r="EW736">
        <f t="shared" si="672"/>
        <v>0</v>
      </c>
      <c r="EX736">
        <f t="shared" si="673"/>
        <v>0</v>
      </c>
      <c r="EY736">
        <f t="shared" si="674"/>
        <v>0</v>
      </c>
      <c r="EZ736">
        <f t="shared" si="675"/>
        <v>0</v>
      </c>
      <c r="FA736">
        <f t="shared" si="676"/>
        <v>0</v>
      </c>
      <c r="FB736">
        <f t="shared" si="677"/>
        <v>0</v>
      </c>
      <c r="FC736">
        <f t="shared" si="678"/>
        <v>0</v>
      </c>
    </row>
    <row r="737" spans="1:159">
      <c r="A737" s="139">
        <v>820</v>
      </c>
      <c r="B737" s="139" t="s">
        <v>416</v>
      </c>
      <c r="C737" s="139">
        <v>7</v>
      </c>
      <c r="D737">
        <v>2</v>
      </c>
      <c r="E737" s="5">
        <v>12</v>
      </c>
      <c r="F737" s="5">
        <v>72</v>
      </c>
      <c r="G737" s="5">
        <v>3</v>
      </c>
      <c r="K737" s="109">
        <f t="shared" si="642"/>
        <v>0</v>
      </c>
      <c r="M737" s="109">
        <f t="shared" si="643"/>
        <v>0</v>
      </c>
      <c r="X737" s="109">
        <f t="shared" si="644"/>
        <v>0</v>
      </c>
      <c r="AI737" s="109">
        <f t="shared" si="645"/>
        <v>0</v>
      </c>
      <c r="AT737" s="109">
        <f t="shared" si="646"/>
        <v>0</v>
      </c>
      <c r="BA737" s="109">
        <f t="shared" si="647"/>
        <v>0</v>
      </c>
      <c r="BB737" s="113"/>
      <c r="BC737" s="113"/>
      <c r="BD737" s="113"/>
      <c r="BE737" s="113"/>
      <c r="BF737" s="113"/>
      <c r="BG737" s="113"/>
      <c r="BH737" s="113"/>
      <c r="BI737" s="113"/>
      <c r="BJ737" s="113"/>
      <c r="BK737" s="113"/>
      <c r="BL737" s="109">
        <f t="shared" si="648"/>
        <v>0</v>
      </c>
      <c r="BW737" s="109">
        <f t="shared" si="649"/>
        <v>0</v>
      </c>
      <c r="BZ737" s="109">
        <f t="shared" si="650"/>
        <v>0</v>
      </c>
      <c r="CA737" s="3"/>
      <c r="CB737" s="3"/>
      <c r="CC737" s="3"/>
      <c r="CD737" s="3"/>
      <c r="CE737" s="109">
        <f t="shared" si="651"/>
        <v>0</v>
      </c>
      <c r="CJ737" s="109">
        <f t="shared" si="652"/>
        <v>0</v>
      </c>
      <c r="CQ737" s="109">
        <f t="shared" si="653"/>
        <v>0</v>
      </c>
      <c r="CV737" s="109">
        <f t="shared" si="654"/>
        <v>0</v>
      </c>
      <c r="DA737" s="109">
        <f t="shared" si="655"/>
        <v>0</v>
      </c>
      <c r="DF737" s="109">
        <f t="shared" si="656"/>
        <v>0</v>
      </c>
      <c r="DK737" s="109">
        <f t="shared" si="657"/>
        <v>0</v>
      </c>
      <c r="DP737" s="109">
        <f t="shared" si="658"/>
        <v>0</v>
      </c>
      <c r="DU737" s="109">
        <f t="shared" si="659"/>
        <v>0</v>
      </c>
      <c r="DZ737" s="109">
        <f t="shared" si="660"/>
        <v>0</v>
      </c>
      <c r="EE737" s="109">
        <f t="shared" si="661"/>
        <v>0</v>
      </c>
      <c r="EF737" s="3"/>
      <c r="EG737" s="3"/>
      <c r="EH737" s="3"/>
      <c r="EI737" s="3"/>
      <c r="EJ737" s="109">
        <f t="shared" si="662"/>
        <v>0</v>
      </c>
      <c r="EK737" s="3">
        <f t="shared" si="663"/>
        <v>712</v>
      </c>
      <c r="EL737" t="str">
        <f>+VLOOKUP(A737,'[1]Listado jugadores VALORES'!$A:$D,4,FALSE)</f>
        <v>Delantero</v>
      </c>
      <c r="EM737">
        <f>+VLOOKUP(EK737,Clubes!$A:$O,15,FALSE)</f>
        <v>5</v>
      </c>
      <c r="EN737">
        <f>+VLOOKUP(EK737,Clubes!$A:$M,13,FALSE)</f>
        <v>3</v>
      </c>
      <c r="EO737">
        <f t="shared" si="664"/>
        <v>0</v>
      </c>
      <c r="EP737">
        <f t="shared" si="665"/>
        <v>0</v>
      </c>
      <c r="EQ737">
        <f t="shared" si="666"/>
        <v>0</v>
      </c>
      <c r="ER737">
        <f t="shared" si="667"/>
        <v>0</v>
      </c>
      <c r="ES737">
        <f t="shared" si="668"/>
        <v>0</v>
      </c>
      <c r="ET737">
        <f t="shared" si="669"/>
        <v>0</v>
      </c>
      <c r="EU737">
        <f t="shared" si="670"/>
        <v>0</v>
      </c>
      <c r="EV737">
        <f t="shared" si="671"/>
        <v>0</v>
      </c>
      <c r="EW737">
        <f t="shared" si="672"/>
        <v>0</v>
      </c>
      <c r="EX737">
        <f t="shared" si="673"/>
        <v>0</v>
      </c>
      <c r="EY737">
        <f t="shared" si="674"/>
        <v>0</v>
      </c>
      <c r="EZ737">
        <f t="shared" si="675"/>
        <v>0</v>
      </c>
      <c r="FA737">
        <f t="shared" si="676"/>
        <v>0</v>
      </c>
      <c r="FB737">
        <f t="shared" si="677"/>
        <v>0</v>
      </c>
      <c r="FC737">
        <f t="shared" si="678"/>
        <v>0</v>
      </c>
    </row>
    <row r="738" spans="1:159">
      <c r="A738" s="139">
        <v>102</v>
      </c>
      <c r="B738" s="139" t="s">
        <v>417</v>
      </c>
      <c r="C738" s="139">
        <v>7</v>
      </c>
      <c r="D738">
        <v>2</v>
      </c>
      <c r="E738" s="5">
        <v>12</v>
      </c>
      <c r="F738" s="5">
        <v>72</v>
      </c>
      <c r="G738" s="5">
        <v>2</v>
      </c>
      <c r="K738" s="109">
        <f t="shared" si="642"/>
        <v>0</v>
      </c>
      <c r="M738" s="109">
        <f t="shared" si="643"/>
        <v>0</v>
      </c>
      <c r="X738" s="109">
        <f t="shared" si="644"/>
        <v>0</v>
      </c>
      <c r="AI738" s="109">
        <f t="shared" si="645"/>
        <v>0</v>
      </c>
      <c r="AT738" s="109">
        <f t="shared" si="646"/>
        <v>0</v>
      </c>
      <c r="BA738" s="109">
        <f t="shared" si="647"/>
        <v>0</v>
      </c>
      <c r="BB738" s="113"/>
      <c r="BC738" s="113"/>
      <c r="BD738" s="113"/>
      <c r="BE738" s="113"/>
      <c r="BF738" s="113"/>
      <c r="BG738" s="113"/>
      <c r="BH738" s="113"/>
      <c r="BI738" s="113"/>
      <c r="BJ738" s="113"/>
      <c r="BK738" s="113"/>
      <c r="BL738" s="109">
        <f t="shared" si="648"/>
        <v>0</v>
      </c>
      <c r="BW738" s="109">
        <f t="shared" si="649"/>
        <v>0</v>
      </c>
      <c r="BZ738" s="109">
        <f t="shared" si="650"/>
        <v>0</v>
      </c>
      <c r="CA738" s="3"/>
      <c r="CB738" s="3"/>
      <c r="CC738" s="3"/>
      <c r="CD738" s="3"/>
      <c r="CE738" s="109">
        <f t="shared" si="651"/>
        <v>0</v>
      </c>
      <c r="CJ738" s="109">
        <f t="shared" si="652"/>
        <v>0</v>
      </c>
      <c r="CQ738" s="109">
        <f t="shared" si="653"/>
        <v>0</v>
      </c>
      <c r="CV738" s="109">
        <f t="shared" si="654"/>
        <v>0</v>
      </c>
      <c r="DA738" s="109">
        <f t="shared" si="655"/>
        <v>0</v>
      </c>
      <c r="DF738" s="109">
        <f t="shared" si="656"/>
        <v>0</v>
      </c>
      <c r="DK738" s="109">
        <f t="shared" si="657"/>
        <v>0</v>
      </c>
      <c r="DP738" s="109">
        <f t="shared" si="658"/>
        <v>0</v>
      </c>
      <c r="DU738" s="109">
        <f t="shared" si="659"/>
        <v>0</v>
      </c>
      <c r="DZ738" s="109">
        <f t="shared" si="660"/>
        <v>0</v>
      </c>
      <c r="EE738" s="109">
        <f t="shared" si="661"/>
        <v>0</v>
      </c>
      <c r="EF738" s="3"/>
      <c r="EG738" s="3"/>
      <c r="EH738" s="3"/>
      <c r="EI738" s="3"/>
      <c r="EJ738" s="109">
        <f t="shared" si="662"/>
        <v>0</v>
      </c>
      <c r="EK738" s="3">
        <f t="shared" si="663"/>
        <v>712</v>
      </c>
      <c r="EL738" t="str">
        <f>+VLOOKUP(A738,'[1]Listado jugadores VALORES'!$A:$D,4,FALSE)</f>
        <v>Volante</v>
      </c>
      <c r="EM738">
        <f>+VLOOKUP(EK738,Clubes!$A:$O,15,FALSE)</f>
        <v>5</v>
      </c>
      <c r="EN738">
        <f>+VLOOKUP(EK738,Clubes!$A:$M,13,FALSE)</f>
        <v>3</v>
      </c>
      <c r="EO738">
        <f t="shared" si="664"/>
        <v>1</v>
      </c>
      <c r="EP738">
        <f t="shared" si="665"/>
        <v>0</v>
      </c>
      <c r="EQ738">
        <f t="shared" si="666"/>
        <v>0</v>
      </c>
      <c r="ER738">
        <f t="shared" si="667"/>
        <v>0</v>
      </c>
      <c r="ES738">
        <f t="shared" si="668"/>
        <v>0</v>
      </c>
      <c r="ET738">
        <f t="shared" si="669"/>
        <v>0</v>
      </c>
      <c r="EU738">
        <f t="shared" si="670"/>
        <v>0</v>
      </c>
      <c r="EV738">
        <f t="shared" si="671"/>
        <v>0</v>
      </c>
      <c r="EW738">
        <f t="shared" si="672"/>
        <v>0</v>
      </c>
      <c r="EX738">
        <f t="shared" si="673"/>
        <v>0</v>
      </c>
      <c r="EY738">
        <f t="shared" si="674"/>
        <v>0</v>
      </c>
      <c r="EZ738">
        <f t="shared" si="675"/>
        <v>0</v>
      </c>
      <c r="FA738">
        <f t="shared" si="676"/>
        <v>0</v>
      </c>
      <c r="FB738">
        <f t="shared" si="677"/>
        <v>0</v>
      </c>
      <c r="FC738">
        <f t="shared" si="678"/>
        <v>1</v>
      </c>
    </row>
    <row r="739" spans="1:159">
      <c r="A739" s="139">
        <v>1837</v>
      </c>
      <c r="B739" s="139" t="s">
        <v>418</v>
      </c>
      <c r="C739" s="139">
        <v>7</v>
      </c>
      <c r="D739">
        <v>2</v>
      </c>
      <c r="E739" s="5">
        <v>12</v>
      </c>
      <c r="F739" s="5">
        <v>72</v>
      </c>
      <c r="G739" s="5">
        <v>3</v>
      </c>
      <c r="K739" s="109">
        <f t="shared" si="642"/>
        <v>0</v>
      </c>
      <c r="M739" s="109">
        <f t="shared" si="643"/>
        <v>0</v>
      </c>
      <c r="X739" s="109">
        <f t="shared" si="644"/>
        <v>0</v>
      </c>
      <c r="AI739" s="109">
        <f t="shared" si="645"/>
        <v>0</v>
      </c>
      <c r="AT739" s="109">
        <f t="shared" si="646"/>
        <v>0</v>
      </c>
      <c r="BA739" s="109">
        <f t="shared" si="647"/>
        <v>0</v>
      </c>
      <c r="BB739" s="113"/>
      <c r="BC739" s="113"/>
      <c r="BD739" s="113"/>
      <c r="BE739" s="113"/>
      <c r="BF739" s="113"/>
      <c r="BG739" s="113"/>
      <c r="BH739" s="113"/>
      <c r="BI739" s="113"/>
      <c r="BJ739" s="113"/>
      <c r="BK739" s="113"/>
      <c r="BL739" s="109">
        <f t="shared" si="648"/>
        <v>0</v>
      </c>
      <c r="BW739" s="109">
        <f t="shared" si="649"/>
        <v>0</v>
      </c>
      <c r="BZ739" s="109">
        <f t="shared" si="650"/>
        <v>0</v>
      </c>
      <c r="CA739" s="3"/>
      <c r="CB739" s="3"/>
      <c r="CC739" s="3"/>
      <c r="CD739" s="3"/>
      <c r="CE739" s="109">
        <f t="shared" si="651"/>
        <v>0</v>
      </c>
      <c r="CJ739" s="109">
        <f t="shared" si="652"/>
        <v>0</v>
      </c>
      <c r="CQ739" s="109">
        <f t="shared" si="653"/>
        <v>0</v>
      </c>
      <c r="CV739" s="109">
        <f t="shared" si="654"/>
        <v>0</v>
      </c>
      <c r="DA739" s="109">
        <f t="shared" si="655"/>
        <v>0</v>
      </c>
      <c r="DF739" s="109">
        <f t="shared" si="656"/>
        <v>0</v>
      </c>
      <c r="DK739" s="109">
        <f t="shared" si="657"/>
        <v>0</v>
      </c>
      <c r="DP739" s="109">
        <f t="shared" si="658"/>
        <v>0</v>
      </c>
      <c r="DU739" s="109">
        <f t="shared" si="659"/>
        <v>0</v>
      </c>
      <c r="DZ739" s="109">
        <f t="shared" si="660"/>
        <v>0</v>
      </c>
      <c r="EE739" s="109">
        <f t="shared" si="661"/>
        <v>0</v>
      </c>
      <c r="EF739" s="3"/>
      <c r="EG739" s="3"/>
      <c r="EH739" s="3"/>
      <c r="EI739" s="3"/>
      <c r="EJ739" s="109">
        <f t="shared" si="662"/>
        <v>0</v>
      </c>
      <c r="EK739" s="3">
        <f t="shared" si="663"/>
        <v>712</v>
      </c>
      <c r="EL739" t="str">
        <f>+VLOOKUP(A739,'[1]Listado jugadores VALORES'!$A:$D,4,FALSE)</f>
        <v>Defensa</v>
      </c>
      <c r="EM739">
        <f>+VLOOKUP(EK739,Clubes!$A:$O,15,FALSE)</f>
        <v>5</v>
      </c>
      <c r="EN739">
        <f>+VLOOKUP(EK739,Clubes!$A:$M,13,FALSE)</f>
        <v>3</v>
      </c>
      <c r="EO739">
        <f t="shared" si="664"/>
        <v>0</v>
      </c>
      <c r="EP739">
        <f t="shared" si="665"/>
        <v>0</v>
      </c>
      <c r="EQ739">
        <f t="shared" si="666"/>
        <v>0</v>
      </c>
      <c r="ER739">
        <f t="shared" si="667"/>
        <v>0</v>
      </c>
      <c r="ES739">
        <f t="shared" si="668"/>
        <v>0</v>
      </c>
      <c r="ET739">
        <f t="shared" si="669"/>
        <v>0</v>
      </c>
      <c r="EU739">
        <f t="shared" si="670"/>
        <v>0</v>
      </c>
      <c r="EV739">
        <f t="shared" si="671"/>
        <v>0</v>
      </c>
      <c r="EW739">
        <f t="shared" si="672"/>
        <v>0</v>
      </c>
      <c r="EX739">
        <f t="shared" si="673"/>
        <v>0</v>
      </c>
      <c r="EY739">
        <f t="shared" si="674"/>
        <v>0</v>
      </c>
      <c r="EZ739">
        <f t="shared" si="675"/>
        <v>0</v>
      </c>
      <c r="FA739">
        <f t="shared" si="676"/>
        <v>0</v>
      </c>
      <c r="FB739">
        <f t="shared" si="677"/>
        <v>0</v>
      </c>
      <c r="FC739">
        <f t="shared" si="678"/>
        <v>0</v>
      </c>
    </row>
    <row r="740" spans="1:159">
      <c r="A740" s="139">
        <v>127</v>
      </c>
      <c r="B740" s="139" t="s">
        <v>419</v>
      </c>
      <c r="C740" s="139">
        <v>7</v>
      </c>
      <c r="D740">
        <v>2</v>
      </c>
      <c r="E740" s="5">
        <v>12</v>
      </c>
      <c r="F740" s="5">
        <v>72</v>
      </c>
      <c r="G740" s="5">
        <v>1</v>
      </c>
      <c r="H740" s="5">
        <v>90</v>
      </c>
      <c r="K740" s="109">
        <f t="shared" si="642"/>
        <v>0</v>
      </c>
      <c r="M740" s="109">
        <f t="shared" si="643"/>
        <v>0</v>
      </c>
      <c r="X740" s="109">
        <f t="shared" si="644"/>
        <v>0</v>
      </c>
      <c r="AI740" s="109">
        <f t="shared" si="645"/>
        <v>0</v>
      </c>
      <c r="AT740" s="109">
        <f t="shared" si="646"/>
        <v>0</v>
      </c>
      <c r="BA740" s="109">
        <f t="shared" si="647"/>
        <v>0</v>
      </c>
      <c r="BB740" s="113"/>
      <c r="BC740" s="113"/>
      <c r="BD740" s="113"/>
      <c r="BE740" s="113"/>
      <c r="BF740" s="113"/>
      <c r="BG740" s="113"/>
      <c r="BH740" s="113"/>
      <c r="BI740" s="113"/>
      <c r="BJ740" s="113"/>
      <c r="BK740" s="113"/>
      <c r="BL740" s="109">
        <f t="shared" si="648"/>
        <v>0</v>
      </c>
      <c r="BW740" s="109">
        <f t="shared" si="649"/>
        <v>0</v>
      </c>
      <c r="BZ740" s="109">
        <f t="shared" si="650"/>
        <v>0</v>
      </c>
      <c r="CA740" s="3"/>
      <c r="CB740" s="3"/>
      <c r="CC740" s="3"/>
      <c r="CD740" s="3"/>
      <c r="CE740" s="109">
        <f t="shared" si="651"/>
        <v>0</v>
      </c>
      <c r="CJ740" s="109">
        <f t="shared" si="652"/>
        <v>0</v>
      </c>
      <c r="CQ740" s="109">
        <f t="shared" si="653"/>
        <v>0</v>
      </c>
      <c r="CV740" s="109">
        <f t="shared" si="654"/>
        <v>0</v>
      </c>
      <c r="DA740" s="109">
        <f t="shared" si="655"/>
        <v>0</v>
      </c>
      <c r="DF740" s="109">
        <f t="shared" si="656"/>
        <v>0</v>
      </c>
      <c r="DK740" s="109">
        <f t="shared" si="657"/>
        <v>0</v>
      </c>
      <c r="DP740" s="109">
        <f t="shared" si="658"/>
        <v>0</v>
      </c>
      <c r="DU740" s="109">
        <f t="shared" si="659"/>
        <v>0</v>
      </c>
      <c r="DZ740" s="109">
        <f t="shared" si="660"/>
        <v>0</v>
      </c>
      <c r="EE740" s="109">
        <f t="shared" si="661"/>
        <v>0</v>
      </c>
      <c r="EF740" s="3"/>
      <c r="EG740" s="3"/>
      <c r="EH740" s="3"/>
      <c r="EI740" s="3"/>
      <c r="EJ740" s="109">
        <f t="shared" si="662"/>
        <v>0</v>
      </c>
      <c r="EK740" s="3">
        <f t="shared" si="663"/>
        <v>712</v>
      </c>
      <c r="EL740" t="str">
        <f>+VLOOKUP(A740,'[1]Listado jugadores VALORES'!$A:$D,4,FALSE)</f>
        <v>Volante</v>
      </c>
      <c r="EM740">
        <f>+VLOOKUP(EK740,Clubes!$A:$O,15,FALSE)</f>
        <v>5</v>
      </c>
      <c r="EN740">
        <f>+VLOOKUP(EK740,Clubes!$A:$M,13,FALSE)</f>
        <v>3</v>
      </c>
      <c r="EO740">
        <f t="shared" si="664"/>
        <v>2</v>
      </c>
      <c r="EP740">
        <f t="shared" si="665"/>
        <v>2</v>
      </c>
      <c r="EQ740">
        <f t="shared" si="666"/>
        <v>0</v>
      </c>
      <c r="ER740">
        <f t="shared" si="667"/>
        <v>0</v>
      </c>
      <c r="ES740">
        <f t="shared" si="668"/>
        <v>0</v>
      </c>
      <c r="ET740">
        <f t="shared" si="669"/>
        <v>0</v>
      </c>
      <c r="EU740">
        <f t="shared" si="670"/>
        <v>0</v>
      </c>
      <c r="EV740">
        <f t="shared" si="671"/>
        <v>0</v>
      </c>
      <c r="EW740">
        <f t="shared" si="672"/>
        <v>0</v>
      </c>
      <c r="EX740">
        <f t="shared" si="673"/>
        <v>0</v>
      </c>
      <c r="EY740">
        <f t="shared" si="674"/>
        <v>0</v>
      </c>
      <c r="EZ740">
        <f t="shared" si="675"/>
        <v>0</v>
      </c>
      <c r="FA740">
        <f t="shared" si="676"/>
        <v>0</v>
      </c>
      <c r="FB740">
        <f t="shared" si="677"/>
        <v>-1</v>
      </c>
      <c r="FC740">
        <f t="shared" si="678"/>
        <v>3</v>
      </c>
    </row>
    <row r="741" spans="1:159">
      <c r="A741" s="139">
        <v>184</v>
      </c>
      <c r="B741" s="139" t="s">
        <v>420</v>
      </c>
      <c r="C741" s="139">
        <v>7</v>
      </c>
      <c r="D741">
        <v>2</v>
      </c>
      <c r="E741" s="5">
        <v>12</v>
      </c>
      <c r="F741" s="5">
        <v>72</v>
      </c>
      <c r="G741" s="5">
        <v>2</v>
      </c>
      <c r="H741" s="5">
        <f>90-59</f>
        <v>31</v>
      </c>
      <c r="K741" s="109">
        <f t="shared" si="642"/>
        <v>0</v>
      </c>
      <c r="M741" s="109">
        <f t="shared" si="643"/>
        <v>0</v>
      </c>
      <c r="X741" s="109">
        <f t="shared" si="644"/>
        <v>0</v>
      </c>
      <c r="AI741" s="109">
        <f t="shared" si="645"/>
        <v>0</v>
      </c>
      <c r="AT741" s="109">
        <f t="shared" si="646"/>
        <v>0</v>
      </c>
      <c r="BA741" s="109">
        <f t="shared" si="647"/>
        <v>0</v>
      </c>
      <c r="BB741" s="113"/>
      <c r="BC741" s="113"/>
      <c r="BD741" s="113"/>
      <c r="BE741" s="113"/>
      <c r="BF741" s="113"/>
      <c r="BG741" s="113"/>
      <c r="BH741" s="113"/>
      <c r="BI741" s="113"/>
      <c r="BJ741" s="113"/>
      <c r="BK741" s="113"/>
      <c r="BL741" s="109">
        <f t="shared" si="648"/>
        <v>0</v>
      </c>
      <c r="BW741" s="109">
        <f t="shared" si="649"/>
        <v>0</v>
      </c>
      <c r="BZ741" s="109">
        <f t="shared" si="650"/>
        <v>0</v>
      </c>
      <c r="CA741" s="3"/>
      <c r="CB741" s="3"/>
      <c r="CC741" s="3"/>
      <c r="CD741" s="3"/>
      <c r="CE741" s="109">
        <f t="shared" si="651"/>
        <v>0</v>
      </c>
      <c r="CJ741" s="109">
        <f t="shared" si="652"/>
        <v>0</v>
      </c>
      <c r="CQ741" s="109">
        <f t="shared" si="653"/>
        <v>0</v>
      </c>
      <c r="CV741" s="109">
        <f t="shared" si="654"/>
        <v>0</v>
      </c>
      <c r="DA741" s="109">
        <f t="shared" si="655"/>
        <v>0</v>
      </c>
      <c r="DF741" s="109">
        <f t="shared" si="656"/>
        <v>0</v>
      </c>
      <c r="DK741" s="109">
        <f t="shared" si="657"/>
        <v>0</v>
      </c>
      <c r="DP741" s="109">
        <f t="shared" si="658"/>
        <v>0</v>
      </c>
      <c r="DU741" s="109">
        <f t="shared" si="659"/>
        <v>0</v>
      </c>
      <c r="DZ741" s="109">
        <f t="shared" si="660"/>
        <v>0</v>
      </c>
      <c r="EE741" s="109">
        <f t="shared" si="661"/>
        <v>0</v>
      </c>
      <c r="EF741" s="3"/>
      <c r="EG741" s="3"/>
      <c r="EH741" s="3"/>
      <c r="EI741" s="3"/>
      <c r="EJ741" s="109">
        <f t="shared" si="662"/>
        <v>0</v>
      </c>
      <c r="EK741" s="3">
        <f t="shared" si="663"/>
        <v>712</v>
      </c>
      <c r="EL741" t="str">
        <f>+VLOOKUP(A741,'[1]Listado jugadores VALORES'!$A:$D,4,FALSE)</f>
        <v>Volante</v>
      </c>
      <c r="EM741">
        <f>+VLOOKUP(EK741,Clubes!$A:$O,15,FALSE)</f>
        <v>5</v>
      </c>
      <c r="EN741">
        <f>+VLOOKUP(EK741,Clubes!$A:$M,13,FALSE)</f>
        <v>3</v>
      </c>
      <c r="EO741">
        <f t="shared" si="664"/>
        <v>1</v>
      </c>
      <c r="EP741">
        <f t="shared" si="665"/>
        <v>1</v>
      </c>
      <c r="EQ741">
        <f t="shared" si="666"/>
        <v>0</v>
      </c>
      <c r="ER741">
        <f t="shared" si="667"/>
        <v>0</v>
      </c>
      <c r="ES741">
        <f t="shared" si="668"/>
        <v>0</v>
      </c>
      <c r="ET741">
        <f t="shared" si="669"/>
        <v>0</v>
      </c>
      <c r="EU741">
        <f t="shared" si="670"/>
        <v>0</v>
      </c>
      <c r="EV741">
        <f t="shared" si="671"/>
        <v>0</v>
      </c>
      <c r="EW741">
        <f t="shared" si="672"/>
        <v>0</v>
      </c>
      <c r="EX741">
        <f t="shared" si="673"/>
        <v>0</v>
      </c>
      <c r="EY741">
        <f t="shared" si="674"/>
        <v>0</v>
      </c>
      <c r="EZ741">
        <f t="shared" si="675"/>
        <v>0</v>
      </c>
      <c r="FA741">
        <f t="shared" si="676"/>
        <v>0</v>
      </c>
      <c r="FB741">
        <f t="shared" si="677"/>
        <v>0</v>
      </c>
      <c r="FC741">
        <f t="shared" si="678"/>
        <v>2</v>
      </c>
    </row>
    <row r="742" spans="1:159">
      <c r="A742" s="139">
        <v>230</v>
      </c>
      <c r="B742" s="139" t="s">
        <v>421</v>
      </c>
      <c r="C742" s="139">
        <v>7</v>
      </c>
      <c r="D742">
        <v>2</v>
      </c>
      <c r="E742" s="5">
        <v>12</v>
      </c>
      <c r="F742" s="5">
        <v>72</v>
      </c>
      <c r="G742" s="5">
        <v>2</v>
      </c>
      <c r="H742" s="5">
        <f>90-15</f>
        <v>75</v>
      </c>
      <c r="K742" s="109">
        <f t="shared" si="642"/>
        <v>0</v>
      </c>
      <c r="M742" s="109">
        <f t="shared" si="643"/>
        <v>0</v>
      </c>
      <c r="X742" s="109">
        <f t="shared" si="644"/>
        <v>0</v>
      </c>
      <c r="AI742" s="109">
        <f t="shared" si="645"/>
        <v>0</v>
      </c>
      <c r="AT742" s="109">
        <f t="shared" si="646"/>
        <v>0</v>
      </c>
      <c r="BA742" s="109">
        <f t="shared" si="647"/>
        <v>0</v>
      </c>
      <c r="BB742" s="113"/>
      <c r="BC742" s="113"/>
      <c r="BD742" s="113"/>
      <c r="BE742" s="113"/>
      <c r="BF742" s="113"/>
      <c r="BG742" s="113"/>
      <c r="BH742" s="113"/>
      <c r="BI742" s="113"/>
      <c r="BJ742" s="113"/>
      <c r="BK742" s="113"/>
      <c r="BL742" s="109">
        <f t="shared" si="648"/>
        <v>0</v>
      </c>
      <c r="BW742" s="109">
        <f t="shared" si="649"/>
        <v>0</v>
      </c>
      <c r="BZ742" s="109">
        <f t="shared" si="650"/>
        <v>0</v>
      </c>
      <c r="CA742" s="3"/>
      <c r="CB742" s="3"/>
      <c r="CC742" s="3"/>
      <c r="CD742" s="3"/>
      <c r="CE742" s="109">
        <f t="shared" si="651"/>
        <v>0</v>
      </c>
      <c r="CJ742" s="109">
        <f t="shared" si="652"/>
        <v>0</v>
      </c>
      <c r="CQ742" s="109">
        <f t="shared" si="653"/>
        <v>0</v>
      </c>
      <c r="CV742" s="109">
        <f t="shared" si="654"/>
        <v>0</v>
      </c>
      <c r="DA742" s="109">
        <f t="shared" si="655"/>
        <v>0</v>
      </c>
      <c r="DF742" s="109">
        <f t="shared" si="656"/>
        <v>0</v>
      </c>
      <c r="DK742" s="109">
        <f t="shared" si="657"/>
        <v>0</v>
      </c>
      <c r="DP742" s="109">
        <f t="shared" si="658"/>
        <v>0</v>
      </c>
      <c r="DU742" s="109">
        <f t="shared" si="659"/>
        <v>0</v>
      </c>
      <c r="DZ742" s="109">
        <f t="shared" si="660"/>
        <v>0</v>
      </c>
      <c r="EE742" s="109">
        <f t="shared" si="661"/>
        <v>0</v>
      </c>
      <c r="EF742" s="3"/>
      <c r="EG742" s="3"/>
      <c r="EH742" s="3"/>
      <c r="EI742" s="3"/>
      <c r="EJ742" s="109">
        <f t="shared" si="662"/>
        <v>0</v>
      </c>
      <c r="EK742" s="3">
        <f t="shared" si="663"/>
        <v>712</v>
      </c>
      <c r="EL742" t="str">
        <f>+VLOOKUP(A742,'[1]Listado jugadores VALORES'!$A:$D,4,FALSE)</f>
        <v>Volante</v>
      </c>
      <c r="EM742">
        <f>+VLOOKUP(EK742,Clubes!$A:$O,15,FALSE)</f>
        <v>5</v>
      </c>
      <c r="EN742">
        <f>+VLOOKUP(EK742,Clubes!$A:$M,13,FALSE)</f>
        <v>3</v>
      </c>
      <c r="EO742">
        <f t="shared" si="664"/>
        <v>1</v>
      </c>
      <c r="EP742">
        <f t="shared" si="665"/>
        <v>2</v>
      </c>
      <c r="EQ742">
        <f t="shared" si="666"/>
        <v>0</v>
      </c>
      <c r="ER742">
        <f t="shared" si="667"/>
        <v>0</v>
      </c>
      <c r="ES742">
        <f t="shared" si="668"/>
        <v>0</v>
      </c>
      <c r="ET742">
        <f t="shared" si="669"/>
        <v>0</v>
      </c>
      <c r="EU742">
        <f t="shared" si="670"/>
        <v>0</v>
      </c>
      <c r="EV742">
        <f t="shared" si="671"/>
        <v>0</v>
      </c>
      <c r="EW742">
        <f t="shared" si="672"/>
        <v>0</v>
      </c>
      <c r="EX742">
        <f t="shared" si="673"/>
        <v>0</v>
      </c>
      <c r="EY742">
        <f t="shared" si="674"/>
        <v>0</v>
      </c>
      <c r="EZ742">
        <f t="shared" si="675"/>
        <v>0</v>
      </c>
      <c r="FA742">
        <f t="shared" si="676"/>
        <v>0</v>
      </c>
      <c r="FB742">
        <f t="shared" si="677"/>
        <v>-1</v>
      </c>
      <c r="FC742">
        <f t="shared" si="678"/>
        <v>2</v>
      </c>
    </row>
    <row r="743" spans="1:159">
      <c r="A743" s="139">
        <v>243</v>
      </c>
      <c r="B743" s="139" t="s">
        <v>422</v>
      </c>
      <c r="C743" s="139">
        <v>7</v>
      </c>
      <c r="D743">
        <v>2</v>
      </c>
      <c r="E743" s="5">
        <v>12</v>
      </c>
      <c r="F743" s="5">
        <v>72</v>
      </c>
      <c r="G743" s="5">
        <v>1</v>
      </c>
      <c r="H743" s="5">
        <v>35</v>
      </c>
      <c r="K743" s="109">
        <f t="shared" si="642"/>
        <v>0</v>
      </c>
      <c r="M743" s="109">
        <f t="shared" si="643"/>
        <v>0</v>
      </c>
      <c r="X743" s="109">
        <f t="shared" si="644"/>
        <v>0</v>
      </c>
      <c r="AI743" s="109">
        <f t="shared" si="645"/>
        <v>0</v>
      </c>
      <c r="AT743" s="109">
        <f t="shared" si="646"/>
        <v>0</v>
      </c>
      <c r="BA743" s="109">
        <f t="shared" si="647"/>
        <v>0</v>
      </c>
      <c r="BB743" s="113"/>
      <c r="BC743" s="113"/>
      <c r="BD743" s="113"/>
      <c r="BE743" s="113"/>
      <c r="BF743" s="113"/>
      <c r="BG743" s="113"/>
      <c r="BH743" s="113"/>
      <c r="BI743" s="113"/>
      <c r="BJ743" s="113"/>
      <c r="BK743" s="113"/>
      <c r="BL743" s="109">
        <f t="shared" si="648"/>
        <v>0</v>
      </c>
      <c r="BW743" s="109">
        <f t="shared" si="649"/>
        <v>0</v>
      </c>
      <c r="BZ743" s="109">
        <f t="shared" si="650"/>
        <v>0</v>
      </c>
      <c r="CA743" s="3"/>
      <c r="CB743" s="3"/>
      <c r="CC743" s="3"/>
      <c r="CD743" s="3"/>
      <c r="CE743" s="109">
        <f t="shared" si="651"/>
        <v>0</v>
      </c>
      <c r="CJ743" s="109">
        <f t="shared" si="652"/>
        <v>0</v>
      </c>
      <c r="CQ743" s="109">
        <f t="shared" si="653"/>
        <v>0</v>
      </c>
      <c r="CV743" s="109">
        <f t="shared" si="654"/>
        <v>0</v>
      </c>
      <c r="DA743" s="109">
        <f t="shared" si="655"/>
        <v>0</v>
      </c>
      <c r="DF743" s="109">
        <f t="shared" si="656"/>
        <v>0</v>
      </c>
      <c r="DK743" s="109">
        <f t="shared" si="657"/>
        <v>0</v>
      </c>
      <c r="DP743" s="109">
        <f t="shared" si="658"/>
        <v>0</v>
      </c>
      <c r="DU743" s="109">
        <f t="shared" si="659"/>
        <v>0</v>
      </c>
      <c r="DZ743" s="109">
        <f t="shared" si="660"/>
        <v>0</v>
      </c>
      <c r="EE743" s="109">
        <f t="shared" si="661"/>
        <v>0</v>
      </c>
      <c r="EF743" s="3"/>
      <c r="EG743" s="3"/>
      <c r="EH743" s="3"/>
      <c r="EI743" s="3"/>
      <c r="EJ743" s="109">
        <f t="shared" si="662"/>
        <v>0</v>
      </c>
      <c r="EK743" s="3">
        <f t="shared" si="663"/>
        <v>712</v>
      </c>
      <c r="EL743" t="str">
        <f>+VLOOKUP(A743,'[1]Listado jugadores VALORES'!$A:$D,4,FALSE)</f>
        <v>Defensa</v>
      </c>
      <c r="EM743">
        <f>+VLOOKUP(EK743,Clubes!$A:$O,15,FALSE)</f>
        <v>5</v>
      </c>
      <c r="EN743">
        <f>+VLOOKUP(EK743,Clubes!$A:$M,13,FALSE)</f>
        <v>3</v>
      </c>
      <c r="EO743">
        <f t="shared" si="664"/>
        <v>2</v>
      </c>
      <c r="EP743">
        <f t="shared" si="665"/>
        <v>1</v>
      </c>
      <c r="EQ743">
        <f t="shared" si="666"/>
        <v>0</v>
      </c>
      <c r="ER743">
        <f t="shared" si="667"/>
        <v>0</v>
      </c>
      <c r="ES743">
        <f t="shared" si="668"/>
        <v>0</v>
      </c>
      <c r="ET743">
        <f t="shared" si="669"/>
        <v>0</v>
      </c>
      <c r="EU743">
        <f t="shared" si="670"/>
        <v>0</v>
      </c>
      <c r="EV743">
        <f t="shared" si="671"/>
        <v>0</v>
      </c>
      <c r="EW743">
        <f t="shared" si="672"/>
        <v>0</v>
      </c>
      <c r="EX743">
        <f t="shared" si="673"/>
        <v>0</v>
      </c>
      <c r="EY743">
        <f t="shared" si="674"/>
        <v>0</v>
      </c>
      <c r="EZ743">
        <f t="shared" si="675"/>
        <v>0</v>
      </c>
      <c r="FA743">
        <f t="shared" si="676"/>
        <v>0</v>
      </c>
      <c r="FB743">
        <f t="shared" si="677"/>
        <v>0</v>
      </c>
      <c r="FC743">
        <f t="shared" si="678"/>
        <v>3</v>
      </c>
    </row>
    <row r="744" spans="1:159">
      <c r="A744" s="139">
        <v>268</v>
      </c>
      <c r="B744" s="139" t="s">
        <v>423</v>
      </c>
      <c r="C744" s="139">
        <v>7</v>
      </c>
      <c r="D744">
        <v>2</v>
      </c>
      <c r="E744" s="5">
        <v>12</v>
      </c>
      <c r="F744" s="5">
        <v>72</v>
      </c>
      <c r="G744" s="5">
        <v>1</v>
      </c>
      <c r="H744" s="5">
        <v>90</v>
      </c>
      <c r="K744" s="109">
        <f t="shared" si="642"/>
        <v>0</v>
      </c>
      <c r="M744" s="109">
        <f t="shared" si="643"/>
        <v>0</v>
      </c>
      <c r="X744" s="109">
        <f t="shared" si="644"/>
        <v>0</v>
      </c>
      <c r="AI744" s="109">
        <f t="shared" si="645"/>
        <v>0</v>
      </c>
      <c r="AT744" s="109">
        <f t="shared" si="646"/>
        <v>0</v>
      </c>
      <c r="BA744" s="109">
        <f t="shared" si="647"/>
        <v>0</v>
      </c>
      <c r="BB744" s="113"/>
      <c r="BC744" s="113"/>
      <c r="BD744" s="113"/>
      <c r="BE744" s="113"/>
      <c r="BF744" s="113"/>
      <c r="BG744" s="113"/>
      <c r="BH744" s="113"/>
      <c r="BI744" s="113"/>
      <c r="BJ744" s="113"/>
      <c r="BK744" s="113"/>
      <c r="BL744" s="109">
        <f t="shared" si="648"/>
        <v>0</v>
      </c>
      <c r="BW744" s="109">
        <f t="shared" si="649"/>
        <v>0</v>
      </c>
      <c r="BZ744" s="109">
        <f t="shared" si="650"/>
        <v>0</v>
      </c>
      <c r="CA744" s="3"/>
      <c r="CB744" s="3"/>
      <c r="CC744" s="3"/>
      <c r="CD744" s="3"/>
      <c r="CE744" s="109">
        <f t="shared" si="651"/>
        <v>0</v>
      </c>
      <c r="CJ744" s="109">
        <f t="shared" si="652"/>
        <v>0</v>
      </c>
      <c r="CQ744" s="109">
        <f t="shared" si="653"/>
        <v>0</v>
      </c>
      <c r="CV744" s="109">
        <f t="shared" si="654"/>
        <v>0</v>
      </c>
      <c r="DA744" s="109">
        <f t="shared" si="655"/>
        <v>0</v>
      </c>
      <c r="DF744" s="109">
        <f t="shared" si="656"/>
        <v>0</v>
      </c>
      <c r="DK744" s="109">
        <f t="shared" si="657"/>
        <v>0</v>
      </c>
      <c r="DP744" s="109">
        <f t="shared" si="658"/>
        <v>0</v>
      </c>
      <c r="DU744" s="109">
        <f t="shared" si="659"/>
        <v>0</v>
      </c>
      <c r="DZ744" s="109">
        <f t="shared" si="660"/>
        <v>0</v>
      </c>
      <c r="EE744" s="109">
        <f t="shared" si="661"/>
        <v>0</v>
      </c>
      <c r="EF744" s="3"/>
      <c r="EG744" s="3"/>
      <c r="EH744" s="3"/>
      <c r="EI744" s="3"/>
      <c r="EJ744" s="109">
        <f t="shared" si="662"/>
        <v>0</v>
      </c>
      <c r="EK744" s="3">
        <f t="shared" si="663"/>
        <v>712</v>
      </c>
      <c r="EL744" t="str">
        <f>+VLOOKUP(A744,'[1]Listado jugadores VALORES'!$A:$D,4,FALSE)</f>
        <v>Defensa</v>
      </c>
      <c r="EM744">
        <f>+VLOOKUP(EK744,Clubes!$A:$O,15,FALSE)</f>
        <v>5</v>
      </c>
      <c r="EN744">
        <f>+VLOOKUP(EK744,Clubes!$A:$M,13,FALSE)</f>
        <v>3</v>
      </c>
      <c r="EO744">
        <f t="shared" si="664"/>
        <v>2</v>
      </c>
      <c r="EP744">
        <f t="shared" si="665"/>
        <v>2</v>
      </c>
      <c r="EQ744">
        <f t="shared" si="666"/>
        <v>0</v>
      </c>
      <c r="ER744">
        <f t="shared" si="667"/>
        <v>0</v>
      </c>
      <c r="ES744">
        <f t="shared" si="668"/>
        <v>0</v>
      </c>
      <c r="ET744">
        <f t="shared" si="669"/>
        <v>0</v>
      </c>
      <c r="EU744">
        <f t="shared" si="670"/>
        <v>0</v>
      </c>
      <c r="EV744">
        <f t="shared" si="671"/>
        <v>0</v>
      </c>
      <c r="EW744">
        <f t="shared" si="672"/>
        <v>-2</v>
      </c>
      <c r="EX744">
        <f t="shared" si="673"/>
        <v>0</v>
      </c>
      <c r="EY744">
        <f t="shared" si="674"/>
        <v>0</v>
      </c>
      <c r="EZ744">
        <f t="shared" si="675"/>
        <v>0</v>
      </c>
      <c r="FA744">
        <f t="shared" si="676"/>
        <v>0</v>
      </c>
      <c r="FB744">
        <f t="shared" si="677"/>
        <v>-1</v>
      </c>
      <c r="FC744">
        <f t="shared" si="678"/>
        <v>1</v>
      </c>
    </row>
    <row r="745" spans="1:159">
      <c r="A745" s="145">
        <v>769</v>
      </c>
      <c r="B745" t="s">
        <v>424</v>
      </c>
      <c r="C745" s="140">
        <v>7</v>
      </c>
      <c r="D745">
        <v>2</v>
      </c>
      <c r="E745" s="5">
        <v>12</v>
      </c>
      <c r="F745" s="5">
        <v>72</v>
      </c>
      <c r="G745" s="5">
        <v>3</v>
      </c>
      <c r="K745" s="109">
        <f t="shared" si="642"/>
        <v>0</v>
      </c>
      <c r="M745" s="109">
        <f t="shared" si="643"/>
        <v>0</v>
      </c>
      <c r="X745" s="109">
        <f t="shared" si="644"/>
        <v>0</v>
      </c>
      <c r="AI745" s="109">
        <f t="shared" si="645"/>
        <v>0</v>
      </c>
      <c r="AT745" s="109">
        <f t="shared" si="646"/>
        <v>0</v>
      </c>
      <c r="BA745" s="109">
        <f t="shared" si="647"/>
        <v>0</v>
      </c>
      <c r="BB745" s="113"/>
      <c r="BC745" s="113"/>
      <c r="BD745" s="113"/>
      <c r="BE745" s="113"/>
      <c r="BF745" s="113"/>
      <c r="BG745" s="113"/>
      <c r="BH745" s="113"/>
      <c r="BI745" s="113"/>
      <c r="BJ745" s="113"/>
      <c r="BK745" s="113"/>
      <c r="BL745" s="109">
        <f t="shared" si="648"/>
        <v>0</v>
      </c>
      <c r="BW745" s="109">
        <f t="shared" si="649"/>
        <v>0</v>
      </c>
      <c r="BZ745" s="109">
        <f t="shared" si="650"/>
        <v>0</v>
      </c>
      <c r="CA745" s="3"/>
      <c r="CB745" s="3"/>
      <c r="CC745" s="3"/>
      <c r="CD745" s="3"/>
      <c r="CE745" s="109">
        <f t="shared" si="651"/>
        <v>0</v>
      </c>
      <c r="CJ745" s="109">
        <f t="shared" si="652"/>
        <v>0</v>
      </c>
      <c r="CQ745" s="109">
        <f t="shared" si="653"/>
        <v>0</v>
      </c>
      <c r="CV745" s="109">
        <f t="shared" si="654"/>
        <v>0</v>
      </c>
      <c r="DA745" s="109">
        <f t="shared" si="655"/>
        <v>0</v>
      </c>
      <c r="DF745" s="109">
        <f t="shared" si="656"/>
        <v>0</v>
      </c>
      <c r="DK745" s="109">
        <f t="shared" si="657"/>
        <v>0</v>
      </c>
      <c r="DP745" s="109">
        <f t="shared" si="658"/>
        <v>0</v>
      </c>
      <c r="DU745" s="109">
        <f t="shared" si="659"/>
        <v>0</v>
      </c>
      <c r="DZ745" s="109">
        <f t="shared" si="660"/>
        <v>0</v>
      </c>
      <c r="EE745" s="109">
        <f t="shared" si="661"/>
        <v>0</v>
      </c>
      <c r="EF745" s="3"/>
      <c r="EG745" s="3"/>
      <c r="EH745" s="3"/>
      <c r="EI745" s="3"/>
      <c r="EJ745" s="109">
        <f t="shared" si="662"/>
        <v>0</v>
      </c>
      <c r="EK745" s="3">
        <f t="shared" si="663"/>
        <v>712</v>
      </c>
      <c r="EL745" t="str">
        <f>+VLOOKUP(A745,'[1]Listado jugadores VALORES'!$A:$D,4,FALSE)</f>
        <v>Portero</v>
      </c>
      <c r="EM745">
        <f>+VLOOKUP(EK745,Clubes!$A:$O,15,FALSE)</f>
        <v>5</v>
      </c>
      <c r="EN745">
        <f>+VLOOKUP(EK745,Clubes!$A:$M,13,FALSE)</f>
        <v>3</v>
      </c>
      <c r="EO745">
        <f t="shared" si="664"/>
        <v>0</v>
      </c>
      <c r="EP745">
        <f t="shared" si="665"/>
        <v>0</v>
      </c>
      <c r="EQ745">
        <f t="shared" si="666"/>
        <v>0</v>
      </c>
      <c r="ER745">
        <f t="shared" si="667"/>
        <v>0</v>
      </c>
      <c r="ES745">
        <f t="shared" si="668"/>
        <v>0</v>
      </c>
      <c r="ET745">
        <f t="shared" si="669"/>
        <v>0</v>
      </c>
      <c r="EU745">
        <f t="shared" si="670"/>
        <v>0</v>
      </c>
      <c r="EV745">
        <f t="shared" si="671"/>
        <v>0</v>
      </c>
      <c r="EW745">
        <f t="shared" si="672"/>
        <v>0</v>
      </c>
      <c r="EX745">
        <f t="shared" si="673"/>
        <v>0</v>
      </c>
      <c r="EY745">
        <f t="shared" si="674"/>
        <v>0</v>
      </c>
      <c r="EZ745">
        <f t="shared" si="675"/>
        <v>0</v>
      </c>
      <c r="FA745">
        <f t="shared" si="676"/>
        <v>0</v>
      </c>
      <c r="FB745">
        <f t="shared" si="677"/>
        <v>0</v>
      </c>
      <c r="FC745">
        <f t="shared" si="678"/>
        <v>0</v>
      </c>
    </row>
    <row r="746" spans="1:159">
      <c r="A746" s="139">
        <v>1955</v>
      </c>
      <c r="B746" s="139" t="s">
        <v>425</v>
      </c>
      <c r="C746" s="139">
        <v>7</v>
      </c>
      <c r="D746">
        <v>2</v>
      </c>
      <c r="E746" s="5">
        <v>12</v>
      </c>
      <c r="F746" s="5">
        <v>72</v>
      </c>
      <c r="G746" s="5">
        <v>3</v>
      </c>
      <c r="K746" s="109">
        <f t="shared" si="642"/>
        <v>0</v>
      </c>
      <c r="M746" s="109">
        <f t="shared" si="643"/>
        <v>0</v>
      </c>
      <c r="X746" s="109">
        <f t="shared" si="644"/>
        <v>0</v>
      </c>
      <c r="AI746" s="109">
        <f t="shared" si="645"/>
        <v>0</v>
      </c>
      <c r="AT746" s="109">
        <f t="shared" si="646"/>
        <v>0</v>
      </c>
      <c r="BA746" s="109">
        <f t="shared" si="647"/>
        <v>0</v>
      </c>
      <c r="BB746" s="113"/>
      <c r="BC746" s="113"/>
      <c r="BD746" s="113"/>
      <c r="BE746" s="113"/>
      <c r="BF746" s="113"/>
      <c r="BG746" s="113"/>
      <c r="BH746" s="113"/>
      <c r="BI746" s="113"/>
      <c r="BJ746" s="113"/>
      <c r="BK746" s="113"/>
      <c r="BL746" s="109">
        <f t="shared" si="648"/>
        <v>0</v>
      </c>
      <c r="BW746" s="109">
        <f t="shared" si="649"/>
        <v>0</v>
      </c>
      <c r="BZ746" s="109">
        <f t="shared" si="650"/>
        <v>0</v>
      </c>
      <c r="CA746" s="3"/>
      <c r="CB746" s="3"/>
      <c r="CC746" s="3"/>
      <c r="CD746" s="3"/>
      <c r="CE746" s="109">
        <f t="shared" si="651"/>
        <v>0</v>
      </c>
      <c r="CJ746" s="109">
        <f t="shared" si="652"/>
        <v>0</v>
      </c>
      <c r="CQ746" s="109">
        <f t="shared" si="653"/>
        <v>0</v>
      </c>
      <c r="CV746" s="109">
        <f t="shared" si="654"/>
        <v>0</v>
      </c>
      <c r="DA746" s="109">
        <f t="shared" si="655"/>
        <v>0</v>
      </c>
      <c r="DF746" s="109">
        <f t="shared" si="656"/>
        <v>0</v>
      </c>
      <c r="DK746" s="109">
        <f t="shared" si="657"/>
        <v>0</v>
      </c>
      <c r="DP746" s="109">
        <f t="shared" si="658"/>
        <v>0</v>
      </c>
      <c r="DU746" s="109">
        <f t="shared" si="659"/>
        <v>0</v>
      </c>
      <c r="DZ746" s="109">
        <f t="shared" si="660"/>
        <v>0</v>
      </c>
      <c r="EE746" s="109">
        <f t="shared" si="661"/>
        <v>0</v>
      </c>
      <c r="EF746" s="3"/>
      <c r="EG746" s="3"/>
      <c r="EH746" s="3"/>
      <c r="EI746" s="3"/>
      <c r="EJ746" s="109">
        <f t="shared" si="662"/>
        <v>0</v>
      </c>
      <c r="EK746" s="3">
        <f t="shared" si="663"/>
        <v>712</v>
      </c>
      <c r="EL746" t="str">
        <f>+VLOOKUP(A746,'[1]Listado jugadores VALORES'!$A:$D,4,FALSE)</f>
        <v>Volante</v>
      </c>
      <c r="EM746">
        <f>+VLOOKUP(EK746,Clubes!$A:$O,15,FALSE)</f>
        <v>5</v>
      </c>
      <c r="EN746">
        <f>+VLOOKUP(EK746,Clubes!$A:$M,13,FALSE)</f>
        <v>3</v>
      </c>
      <c r="EO746">
        <f t="shared" si="664"/>
        <v>0</v>
      </c>
      <c r="EP746">
        <f t="shared" si="665"/>
        <v>0</v>
      </c>
      <c r="EQ746">
        <f t="shared" si="666"/>
        <v>0</v>
      </c>
      <c r="ER746">
        <f t="shared" si="667"/>
        <v>0</v>
      </c>
      <c r="ES746">
        <f t="shared" si="668"/>
        <v>0</v>
      </c>
      <c r="ET746">
        <f t="shared" si="669"/>
        <v>0</v>
      </c>
      <c r="EU746">
        <f t="shared" si="670"/>
        <v>0</v>
      </c>
      <c r="EV746">
        <f t="shared" si="671"/>
        <v>0</v>
      </c>
      <c r="EW746">
        <f t="shared" si="672"/>
        <v>0</v>
      </c>
      <c r="EX746">
        <f t="shared" si="673"/>
        <v>0</v>
      </c>
      <c r="EY746">
        <f t="shared" si="674"/>
        <v>0</v>
      </c>
      <c r="EZ746">
        <f t="shared" si="675"/>
        <v>0</v>
      </c>
      <c r="FA746">
        <f t="shared" si="676"/>
        <v>0</v>
      </c>
      <c r="FB746">
        <f t="shared" si="677"/>
        <v>0</v>
      </c>
      <c r="FC746">
        <f t="shared" si="678"/>
        <v>0</v>
      </c>
    </row>
    <row r="747" spans="1:159">
      <c r="A747" s="139">
        <v>357</v>
      </c>
      <c r="B747" s="140" t="s">
        <v>426</v>
      </c>
      <c r="C747" s="140">
        <v>7</v>
      </c>
      <c r="D747">
        <v>2</v>
      </c>
      <c r="E747" s="5">
        <v>12</v>
      </c>
      <c r="F747" s="5">
        <v>72</v>
      </c>
      <c r="G747" s="5">
        <v>3</v>
      </c>
      <c r="K747" s="109">
        <f t="shared" si="642"/>
        <v>0</v>
      </c>
      <c r="M747" s="109">
        <f t="shared" si="643"/>
        <v>0</v>
      </c>
      <c r="X747" s="109">
        <f t="shared" si="644"/>
        <v>0</v>
      </c>
      <c r="AI747" s="109">
        <f t="shared" si="645"/>
        <v>0</v>
      </c>
      <c r="AT747" s="109">
        <f t="shared" si="646"/>
        <v>0</v>
      </c>
      <c r="BA747" s="109">
        <f t="shared" si="647"/>
        <v>0</v>
      </c>
      <c r="BB747" s="113"/>
      <c r="BC747" s="113"/>
      <c r="BD747" s="113"/>
      <c r="BE747" s="113"/>
      <c r="BF747" s="113"/>
      <c r="BG747" s="113"/>
      <c r="BH747" s="113"/>
      <c r="BI747" s="113"/>
      <c r="BJ747" s="113"/>
      <c r="BK747" s="113"/>
      <c r="BL747" s="109">
        <f t="shared" si="648"/>
        <v>0</v>
      </c>
      <c r="BW747" s="109">
        <f t="shared" si="649"/>
        <v>0</v>
      </c>
      <c r="BZ747" s="109">
        <f t="shared" si="650"/>
        <v>0</v>
      </c>
      <c r="CA747" s="3"/>
      <c r="CB747" s="3"/>
      <c r="CC747" s="3"/>
      <c r="CD747" s="3"/>
      <c r="CE747" s="109">
        <f t="shared" si="651"/>
        <v>0</v>
      </c>
      <c r="CJ747" s="109">
        <f t="shared" si="652"/>
        <v>0</v>
      </c>
      <c r="CQ747" s="109">
        <f t="shared" si="653"/>
        <v>0</v>
      </c>
      <c r="CV747" s="109">
        <f t="shared" si="654"/>
        <v>0</v>
      </c>
      <c r="DA747" s="109">
        <f t="shared" si="655"/>
        <v>0</v>
      </c>
      <c r="DF747" s="109">
        <f t="shared" si="656"/>
        <v>0</v>
      </c>
      <c r="DK747" s="109">
        <f t="shared" si="657"/>
        <v>0</v>
      </c>
      <c r="DP747" s="109">
        <f t="shared" si="658"/>
        <v>0</v>
      </c>
      <c r="DU747" s="109">
        <f t="shared" si="659"/>
        <v>0</v>
      </c>
      <c r="DZ747" s="109">
        <f t="shared" si="660"/>
        <v>0</v>
      </c>
      <c r="EE747" s="109">
        <f t="shared" si="661"/>
        <v>0</v>
      </c>
      <c r="EF747" s="3"/>
      <c r="EG747" s="3"/>
      <c r="EH747" s="3"/>
      <c r="EI747" s="3"/>
      <c r="EJ747" s="109">
        <f t="shared" si="662"/>
        <v>0</v>
      </c>
      <c r="EK747" s="3">
        <f t="shared" si="663"/>
        <v>712</v>
      </c>
      <c r="EL747" t="str">
        <f>+VLOOKUP(A747,'[1]Listado jugadores VALORES'!$A:$D,4,FALSE)</f>
        <v>Defensa</v>
      </c>
      <c r="EM747">
        <f>+VLOOKUP(EK747,Clubes!$A:$O,15,FALSE)</f>
        <v>5</v>
      </c>
      <c r="EN747">
        <f>+VLOOKUP(EK747,Clubes!$A:$M,13,FALSE)</f>
        <v>3</v>
      </c>
      <c r="EO747">
        <f t="shared" si="664"/>
        <v>0</v>
      </c>
      <c r="EP747">
        <f t="shared" si="665"/>
        <v>0</v>
      </c>
      <c r="EQ747">
        <f t="shared" si="666"/>
        <v>0</v>
      </c>
      <c r="ER747">
        <f t="shared" si="667"/>
        <v>0</v>
      </c>
      <c r="ES747">
        <f t="shared" si="668"/>
        <v>0</v>
      </c>
      <c r="ET747">
        <f t="shared" si="669"/>
        <v>0</v>
      </c>
      <c r="EU747">
        <f t="shared" si="670"/>
        <v>0</v>
      </c>
      <c r="EV747">
        <f t="shared" si="671"/>
        <v>0</v>
      </c>
      <c r="EW747">
        <f t="shared" si="672"/>
        <v>0</v>
      </c>
      <c r="EX747">
        <f t="shared" si="673"/>
        <v>0</v>
      </c>
      <c r="EY747">
        <f t="shared" si="674"/>
        <v>0</v>
      </c>
      <c r="EZ747">
        <f t="shared" si="675"/>
        <v>0</v>
      </c>
      <c r="FA747">
        <f t="shared" si="676"/>
        <v>0</v>
      </c>
      <c r="FB747">
        <f t="shared" si="677"/>
        <v>0</v>
      </c>
      <c r="FC747">
        <f t="shared" si="678"/>
        <v>0</v>
      </c>
    </row>
    <row r="748" spans="1:159">
      <c r="A748" s="145">
        <v>1975</v>
      </c>
      <c r="B748" t="s">
        <v>427</v>
      </c>
      <c r="C748" s="139">
        <v>7</v>
      </c>
      <c r="D748">
        <v>2</v>
      </c>
      <c r="E748" s="5">
        <v>12</v>
      </c>
      <c r="F748" s="5">
        <v>72</v>
      </c>
      <c r="G748" s="5">
        <v>1</v>
      </c>
      <c r="H748" s="5">
        <v>90</v>
      </c>
      <c r="K748" s="109">
        <f t="shared" si="642"/>
        <v>0</v>
      </c>
      <c r="M748" s="109">
        <f t="shared" si="643"/>
        <v>0</v>
      </c>
      <c r="N748" s="4">
        <f>45+5</f>
        <v>50</v>
      </c>
      <c r="O748" s="4">
        <v>70</v>
      </c>
      <c r="P748" s="4">
        <v>87</v>
      </c>
      <c r="X748" s="109">
        <f t="shared" si="644"/>
        <v>3</v>
      </c>
      <c r="Y748" s="3">
        <v>1</v>
      </c>
      <c r="Z748" s="3">
        <v>2</v>
      </c>
      <c r="AA748" s="3">
        <v>1</v>
      </c>
      <c r="AI748" s="109">
        <f t="shared" si="645"/>
        <v>3</v>
      </c>
      <c r="AJ748" s="3">
        <v>2</v>
      </c>
      <c r="AK748" s="3">
        <v>2</v>
      </c>
      <c r="AL748" s="3">
        <v>2</v>
      </c>
      <c r="AT748" s="109">
        <f t="shared" si="646"/>
        <v>3</v>
      </c>
      <c r="BA748" s="109">
        <f t="shared" si="647"/>
        <v>0</v>
      </c>
      <c r="BB748" s="113">
        <v>0</v>
      </c>
      <c r="BC748" s="113">
        <v>0</v>
      </c>
      <c r="BD748" s="113">
        <v>0</v>
      </c>
      <c r="BE748" s="113"/>
      <c r="BF748" s="113"/>
      <c r="BG748" s="113"/>
      <c r="BH748" s="113"/>
      <c r="BI748" s="113"/>
      <c r="BJ748" s="113"/>
      <c r="BK748" s="113"/>
      <c r="BL748" s="109">
        <f t="shared" si="648"/>
        <v>0</v>
      </c>
      <c r="BW748" s="109">
        <f t="shared" si="649"/>
        <v>0</v>
      </c>
      <c r="BZ748" s="109">
        <f t="shared" si="650"/>
        <v>0</v>
      </c>
      <c r="CA748" s="3"/>
      <c r="CB748" s="3"/>
      <c r="CC748" s="3"/>
      <c r="CD748" s="3"/>
      <c r="CE748" s="109">
        <f t="shared" si="651"/>
        <v>0</v>
      </c>
      <c r="CJ748" s="109">
        <f t="shared" si="652"/>
        <v>0</v>
      </c>
      <c r="CQ748" s="109">
        <f t="shared" si="653"/>
        <v>0</v>
      </c>
      <c r="CV748" s="109">
        <f t="shared" si="654"/>
        <v>0</v>
      </c>
      <c r="DA748" s="109">
        <f t="shared" si="655"/>
        <v>0</v>
      </c>
      <c r="DF748" s="109">
        <f t="shared" si="656"/>
        <v>0</v>
      </c>
      <c r="DK748" s="109">
        <f t="shared" si="657"/>
        <v>0</v>
      </c>
      <c r="DP748" s="109">
        <f t="shared" si="658"/>
        <v>0</v>
      </c>
      <c r="DU748" s="109">
        <f t="shared" si="659"/>
        <v>0</v>
      </c>
      <c r="DZ748" s="109">
        <f t="shared" si="660"/>
        <v>0</v>
      </c>
      <c r="EE748" s="109">
        <f t="shared" si="661"/>
        <v>0</v>
      </c>
      <c r="EF748" s="3"/>
      <c r="EG748" s="3"/>
      <c r="EH748" s="3"/>
      <c r="EI748" s="3"/>
      <c r="EJ748" s="109">
        <f t="shared" si="662"/>
        <v>0</v>
      </c>
      <c r="EK748" s="3">
        <f t="shared" si="663"/>
        <v>712</v>
      </c>
      <c r="EL748" t="str">
        <f>+VLOOKUP(A748,'[1]Listado jugadores VALORES'!$A:$D,4,FALSE)</f>
        <v>Delantero</v>
      </c>
      <c r="EM748">
        <f>+VLOOKUP(EK748,Clubes!$A:$O,15,FALSE)</f>
        <v>5</v>
      </c>
      <c r="EN748">
        <f>+VLOOKUP(EK748,Clubes!$A:$M,13,FALSE)</f>
        <v>3</v>
      </c>
      <c r="EO748">
        <f t="shared" si="664"/>
        <v>2</v>
      </c>
      <c r="EP748">
        <f t="shared" si="665"/>
        <v>2</v>
      </c>
      <c r="EQ748">
        <f t="shared" si="666"/>
        <v>0</v>
      </c>
      <c r="ER748">
        <f t="shared" si="667"/>
        <v>0</v>
      </c>
      <c r="ES748">
        <f t="shared" si="668"/>
        <v>12</v>
      </c>
      <c r="ET748">
        <f t="shared" si="669"/>
        <v>1</v>
      </c>
      <c r="EU748">
        <f t="shared" si="670"/>
        <v>0</v>
      </c>
      <c r="EV748">
        <f t="shared" si="671"/>
        <v>0</v>
      </c>
      <c r="EW748">
        <f t="shared" si="672"/>
        <v>0</v>
      </c>
      <c r="EX748">
        <f t="shared" si="673"/>
        <v>0</v>
      </c>
      <c r="EY748">
        <f t="shared" si="674"/>
        <v>0</v>
      </c>
      <c r="EZ748">
        <f t="shared" si="675"/>
        <v>0</v>
      </c>
      <c r="FA748">
        <f t="shared" si="676"/>
        <v>0</v>
      </c>
      <c r="FB748">
        <f t="shared" si="677"/>
        <v>-1</v>
      </c>
      <c r="FC748">
        <f t="shared" si="678"/>
        <v>16</v>
      </c>
    </row>
    <row r="749" spans="1:159">
      <c r="A749" s="162">
        <v>1990</v>
      </c>
      <c r="B749" t="s">
        <v>630</v>
      </c>
      <c r="C749" s="139">
        <v>7</v>
      </c>
      <c r="D749">
        <v>2</v>
      </c>
      <c r="E749" s="5">
        <v>12</v>
      </c>
      <c r="F749" s="5">
        <v>72</v>
      </c>
      <c r="G749" s="5">
        <v>3</v>
      </c>
      <c r="K749" s="109">
        <f t="shared" si="642"/>
        <v>0</v>
      </c>
      <c r="M749" s="109">
        <f t="shared" si="643"/>
        <v>0</v>
      </c>
      <c r="X749" s="109">
        <f t="shared" si="644"/>
        <v>0</v>
      </c>
      <c r="AI749" s="109">
        <f t="shared" si="645"/>
        <v>0</v>
      </c>
      <c r="AT749" s="109">
        <f t="shared" si="646"/>
        <v>0</v>
      </c>
      <c r="BA749" s="109">
        <f t="shared" si="647"/>
        <v>0</v>
      </c>
      <c r="BB749" s="113"/>
      <c r="BC749" s="113"/>
      <c r="BD749" s="113"/>
      <c r="BE749" s="113"/>
      <c r="BF749" s="113"/>
      <c r="BG749" s="113"/>
      <c r="BH749" s="113"/>
      <c r="BI749" s="113"/>
      <c r="BJ749" s="113"/>
      <c r="BK749" s="113"/>
      <c r="BL749" s="109">
        <f t="shared" si="648"/>
        <v>0</v>
      </c>
      <c r="BW749" s="109">
        <f t="shared" si="649"/>
        <v>0</v>
      </c>
      <c r="BZ749" s="109">
        <f t="shared" si="650"/>
        <v>0</v>
      </c>
      <c r="CA749" s="3"/>
      <c r="CB749" s="3"/>
      <c r="CC749" s="3"/>
      <c r="CD749" s="3"/>
      <c r="CE749" s="109">
        <f t="shared" si="651"/>
        <v>0</v>
      </c>
      <c r="CJ749" s="109">
        <f t="shared" si="652"/>
        <v>0</v>
      </c>
      <c r="CQ749" s="109">
        <f t="shared" si="653"/>
        <v>0</v>
      </c>
      <c r="CV749" s="109">
        <f t="shared" si="654"/>
        <v>0</v>
      </c>
      <c r="DA749" s="109">
        <f t="shared" si="655"/>
        <v>0</v>
      </c>
      <c r="DF749" s="109">
        <f t="shared" si="656"/>
        <v>0</v>
      </c>
      <c r="DK749" s="109">
        <f t="shared" si="657"/>
        <v>0</v>
      </c>
      <c r="DP749" s="109">
        <f t="shared" si="658"/>
        <v>0</v>
      </c>
      <c r="DU749" s="109">
        <f t="shared" si="659"/>
        <v>0</v>
      </c>
      <c r="DZ749" s="109">
        <f t="shared" si="660"/>
        <v>0</v>
      </c>
      <c r="EE749" s="109">
        <f t="shared" si="661"/>
        <v>0</v>
      </c>
      <c r="EF749" s="3"/>
      <c r="EG749" s="3"/>
      <c r="EH749" s="3"/>
      <c r="EI749" s="3"/>
      <c r="EJ749" s="109">
        <f t="shared" si="662"/>
        <v>0</v>
      </c>
      <c r="EK749" s="3">
        <f t="shared" si="663"/>
        <v>712</v>
      </c>
      <c r="EL749" t="str">
        <f>+VLOOKUP(A749,'[1]Listado jugadores VALORES'!$A:$D,4,FALSE)</f>
        <v>Volante</v>
      </c>
      <c r="EM749">
        <f>+VLOOKUP(EK749,Clubes!$A:$O,15,FALSE)</f>
        <v>5</v>
      </c>
      <c r="EN749">
        <f>+VLOOKUP(EK749,Clubes!$A:$M,13,FALSE)</f>
        <v>3</v>
      </c>
      <c r="EO749">
        <f t="shared" si="664"/>
        <v>0</v>
      </c>
      <c r="EP749">
        <f t="shared" si="665"/>
        <v>0</v>
      </c>
      <c r="EQ749">
        <f t="shared" si="666"/>
        <v>0</v>
      </c>
      <c r="ER749">
        <f t="shared" si="667"/>
        <v>0</v>
      </c>
      <c r="ES749">
        <f t="shared" si="668"/>
        <v>0</v>
      </c>
      <c r="ET749">
        <f t="shared" si="669"/>
        <v>0</v>
      </c>
      <c r="EU749">
        <f t="shared" si="670"/>
        <v>0</v>
      </c>
      <c r="EV749">
        <f t="shared" si="671"/>
        <v>0</v>
      </c>
      <c r="EW749">
        <f t="shared" si="672"/>
        <v>0</v>
      </c>
      <c r="EX749">
        <f t="shared" si="673"/>
        <v>0</v>
      </c>
      <c r="EY749">
        <f t="shared" si="674"/>
        <v>0</v>
      </c>
      <c r="EZ749">
        <f t="shared" si="675"/>
        <v>0</v>
      </c>
      <c r="FA749">
        <f t="shared" si="676"/>
        <v>0</v>
      </c>
      <c r="FB749">
        <f t="shared" si="677"/>
        <v>0</v>
      </c>
      <c r="FC749">
        <f t="shared" si="678"/>
        <v>0</v>
      </c>
    </row>
    <row r="750" spans="1:159">
      <c r="A750" s="139">
        <v>772</v>
      </c>
      <c r="B750" s="139" t="s">
        <v>428</v>
      </c>
      <c r="C750" s="139">
        <v>7</v>
      </c>
      <c r="D750">
        <v>2</v>
      </c>
      <c r="E750" s="5">
        <v>12</v>
      </c>
      <c r="F750" s="5">
        <v>72</v>
      </c>
      <c r="G750" s="5">
        <v>1</v>
      </c>
      <c r="H750" s="5">
        <v>90</v>
      </c>
      <c r="K750" s="109">
        <f t="shared" si="642"/>
        <v>0</v>
      </c>
      <c r="M750" s="109">
        <f t="shared" si="643"/>
        <v>0</v>
      </c>
      <c r="X750" s="109">
        <f t="shared" si="644"/>
        <v>0</v>
      </c>
      <c r="AI750" s="109">
        <f t="shared" si="645"/>
        <v>0</v>
      </c>
      <c r="AT750" s="109">
        <f t="shared" si="646"/>
        <v>0</v>
      </c>
      <c r="BA750" s="109">
        <f t="shared" si="647"/>
        <v>0</v>
      </c>
      <c r="BB750" s="113"/>
      <c r="BC750" s="113"/>
      <c r="BD750" s="113"/>
      <c r="BE750" s="113"/>
      <c r="BF750" s="113"/>
      <c r="BG750" s="113"/>
      <c r="BH750" s="113"/>
      <c r="BI750" s="113"/>
      <c r="BJ750" s="113"/>
      <c r="BK750" s="113"/>
      <c r="BL750" s="109">
        <f t="shared" si="648"/>
        <v>0</v>
      </c>
      <c r="BW750" s="109">
        <f t="shared" si="649"/>
        <v>0</v>
      </c>
      <c r="BZ750" s="109">
        <f t="shared" si="650"/>
        <v>0</v>
      </c>
      <c r="CA750" s="3"/>
      <c r="CB750" s="3"/>
      <c r="CC750" s="3"/>
      <c r="CD750" s="3"/>
      <c r="CE750" s="109">
        <f t="shared" si="651"/>
        <v>0</v>
      </c>
      <c r="CJ750" s="109">
        <f t="shared" si="652"/>
        <v>0</v>
      </c>
      <c r="CQ750" s="109">
        <f t="shared" si="653"/>
        <v>0</v>
      </c>
      <c r="CV750" s="109">
        <f t="shared" si="654"/>
        <v>0</v>
      </c>
      <c r="DA750" s="109">
        <f t="shared" si="655"/>
        <v>0</v>
      </c>
      <c r="DF750" s="109">
        <f t="shared" si="656"/>
        <v>0</v>
      </c>
      <c r="DK750" s="109">
        <f t="shared" si="657"/>
        <v>0</v>
      </c>
      <c r="DP750" s="109">
        <f t="shared" si="658"/>
        <v>0</v>
      </c>
      <c r="DU750" s="109">
        <f t="shared" si="659"/>
        <v>0</v>
      </c>
      <c r="DZ750" s="109">
        <f t="shared" si="660"/>
        <v>0</v>
      </c>
      <c r="EE750" s="109">
        <f t="shared" si="661"/>
        <v>0</v>
      </c>
      <c r="EF750" s="3"/>
      <c r="EG750" s="3"/>
      <c r="EH750" s="3"/>
      <c r="EI750" s="3"/>
      <c r="EJ750" s="109">
        <f t="shared" si="662"/>
        <v>0</v>
      </c>
      <c r="EK750" s="3">
        <f t="shared" si="663"/>
        <v>712</v>
      </c>
      <c r="EL750" t="str">
        <f>+VLOOKUP(A750,'[1]Listado jugadores VALORES'!$A:$D,4,FALSE)</f>
        <v>Defensa</v>
      </c>
      <c r="EM750">
        <f>+VLOOKUP(EK750,Clubes!$A:$O,15,FALSE)</f>
        <v>5</v>
      </c>
      <c r="EN750">
        <f>+VLOOKUP(EK750,Clubes!$A:$M,13,FALSE)</f>
        <v>3</v>
      </c>
      <c r="EO750">
        <f t="shared" si="664"/>
        <v>2</v>
      </c>
      <c r="EP750">
        <f t="shared" si="665"/>
        <v>2</v>
      </c>
      <c r="EQ750">
        <f t="shared" si="666"/>
        <v>0</v>
      </c>
      <c r="ER750">
        <f t="shared" si="667"/>
        <v>0</v>
      </c>
      <c r="ES750">
        <f t="shared" si="668"/>
        <v>0</v>
      </c>
      <c r="ET750">
        <f t="shared" si="669"/>
        <v>0</v>
      </c>
      <c r="EU750">
        <f t="shared" si="670"/>
        <v>0</v>
      </c>
      <c r="EV750">
        <f t="shared" si="671"/>
        <v>0</v>
      </c>
      <c r="EW750">
        <f t="shared" si="672"/>
        <v>-2</v>
      </c>
      <c r="EX750">
        <f t="shared" si="673"/>
        <v>0</v>
      </c>
      <c r="EY750">
        <f t="shared" si="674"/>
        <v>0</v>
      </c>
      <c r="EZ750">
        <f t="shared" si="675"/>
        <v>0</v>
      </c>
      <c r="FA750">
        <f t="shared" si="676"/>
        <v>0</v>
      </c>
      <c r="FB750">
        <f t="shared" si="677"/>
        <v>-1</v>
      </c>
      <c r="FC750">
        <f t="shared" si="678"/>
        <v>1</v>
      </c>
    </row>
    <row r="751" spans="1:159">
      <c r="A751" s="139">
        <v>415</v>
      </c>
      <c r="B751" s="139" t="s">
        <v>429</v>
      </c>
      <c r="C751" s="139">
        <v>7</v>
      </c>
      <c r="D751">
        <v>2</v>
      </c>
      <c r="E751" s="5">
        <v>12</v>
      </c>
      <c r="F751" s="5">
        <v>72</v>
      </c>
      <c r="G751" s="5">
        <v>3</v>
      </c>
      <c r="K751" s="109">
        <f t="shared" si="642"/>
        <v>0</v>
      </c>
      <c r="M751" s="109">
        <f t="shared" si="643"/>
        <v>0</v>
      </c>
      <c r="X751" s="109">
        <f t="shared" si="644"/>
        <v>0</v>
      </c>
      <c r="AI751" s="109">
        <f t="shared" si="645"/>
        <v>0</v>
      </c>
      <c r="AT751" s="109">
        <f t="shared" si="646"/>
        <v>0</v>
      </c>
      <c r="BA751" s="109">
        <f t="shared" si="647"/>
        <v>0</v>
      </c>
      <c r="BB751" s="113"/>
      <c r="BC751" s="113"/>
      <c r="BD751" s="113"/>
      <c r="BE751" s="113"/>
      <c r="BF751" s="113"/>
      <c r="BG751" s="113"/>
      <c r="BH751" s="113"/>
      <c r="BI751" s="113"/>
      <c r="BJ751" s="113"/>
      <c r="BK751" s="113"/>
      <c r="BL751" s="109">
        <f t="shared" si="648"/>
        <v>0</v>
      </c>
      <c r="BW751" s="109">
        <f t="shared" si="649"/>
        <v>0</v>
      </c>
      <c r="BZ751" s="109">
        <f t="shared" si="650"/>
        <v>0</v>
      </c>
      <c r="CA751" s="3"/>
      <c r="CB751" s="3"/>
      <c r="CC751" s="3"/>
      <c r="CD751" s="3"/>
      <c r="CE751" s="109">
        <f t="shared" si="651"/>
        <v>0</v>
      </c>
      <c r="CJ751" s="109">
        <f t="shared" si="652"/>
        <v>0</v>
      </c>
      <c r="CQ751" s="109">
        <f t="shared" si="653"/>
        <v>0</v>
      </c>
      <c r="CV751" s="109">
        <f t="shared" si="654"/>
        <v>0</v>
      </c>
      <c r="DA751" s="109">
        <f t="shared" si="655"/>
        <v>0</v>
      </c>
      <c r="DF751" s="109">
        <f t="shared" si="656"/>
        <v>0</v>
      </c>
      <c r="DK751" s="109">
        <f t="shared" si="657"/>
        <v>0</v>
      </c>
      <c r="DP751" s="109">
        <f t="shared" si="658"/>
        <v>0</v>
      </c>
      <c r="DU751" s="109">
        <f t="shared" si="659"/>
        <v>0</v>
      </c>
      <c r="DZ751" s="109">
        <f t="shared" si="660"/>
        <v>0</v>
      </c>
      <c r="EE751" s="109">
        <f t="shared" si="661"/>
        <v>0</v>
      </c>
      <c r="EF751" s="3"/>
      <c r="EG751" s="3"/>
      <c r="EH751" s="3"/>
      <c r="EI751" s="3"/>
      <c r="EJ751" s="109">
        <f t="shared" si="662"/>
        <v>0</v>
      </c>
      <c r="EK751" s="3">
        <f t="shared" si="663"/>
        <v>712</v>
      </c>
      <c r="EL751" t="str">
        <f>+VLOOKUP(A751,'[1]Listado jugadores VALORES'!$A:$D,4,FALSE)</f>
        <v>Delantero</v>
      </c>
      <c r="EM751">
        <f>+VLOOKUP(EK751,Clubes!$A:$O,15,FALSE)</f>
        <v>5</v>
      </c>
      <c r="EN751">
        <f>+VLOOKUP(EK751,Clubes!$A:$M,13,FALSE)</f>
        <v>3</v>
      </c>
      <c r="EO751">
        <f t="shared" si="664"/>
        <v>0</v>
      </c>
      <c r="EP751">
        <f t="shared" si="665"/>
        <v>0</v>
      </c>
      <c r="EQ751">
        <f t="shared" si="666"/>
        <v>0</v>
      </c>
      <c r="ER751">
        <f t="shared" si="667"/>
        <v>0</v>
      </c>
      <c r="ES751">
        <f t="shared" si="668"/>
        <v>0</v>
      </c>
      <c r="ET751">
        <f t="shared" si="669"/>
        <v>0</v>
      </c>
      <c r="EU751">
        <f t="shared" si="670"/>
        <v>0</v>
      </c>
      <c r="EV751">
        <f t="shared" si="671"/>
        <v>0</v>
      </c>
      <c r="EW751">
        <f t="shared" si="672"/>
        <v>0</v>
      </c>
      <c r="EX751">
        <f t="shared" si="673"/>
        <v>0</v>
      </c>
      <c r="EY751">
        <f t="shared" si="674"/>
        <v>0</v>
      </c>
      <c r="EZ751">
        <f t="shared" si="675"/>
        <v>0</v>
      </c>
      <c r="FA751">
        <f t="shared" si="676"/>
        <v>0</v>
      </c>
      <c r="FB751">
        <f t="shared" si="677"/>
        <v>0</v>
      </c>
      <c r="FC751">
        <f t="shared" si="678"/>
        <v>0</v>
      </c>
    </row>
    <row r="752" spans="1:159">
      <c r="A752" s="139">
        <v>426</v>
      </c>
      <c r="B752" s="139" t="s">
        <v>430</v>
      </c>
      <c r="C752" s="139">
        <v>7</v>
      </c>
      <c r="D752">
        <v>2</v>
      </c>
      <c r="E752" s="5">
        <v>12</v>
      </c>
      <c r="F752" s="5">
        <v>72</v>
      </c>
      <c r="G752" s="5">
        <v>2</v>
      </c>
      <c r="H752" s="5">
        <f>90-35</f>
        <v>55</v>
      </c>
      <c r="I752" s="4">
        <f>45+33</f>
        <v>78</v>
      </c>
      <c r="K752" s="109">
        <f t="shared" si="642"/>
        <v>1</v>
      </c>
      <c r="M752" s="109">
        <f t="shared" si="643"/>
        <v>0</v>
      </c>
      <c r="X752" s="109">
        <f t="shared" si="644"/>
        <v>0</v>
      </c>
      <c r="AI752" s="109">
        <f t="shared" si="645"/>
        <v>0</v>
      </c>
      <c r="AT752" s="109">
        <f t="shared" si="646"/>
        <v>0</v>
      </c>
      <c r="BA752" s="109">
        <f t="shared" si="647"/>
        <v>0</v>
      </c>
      <c r="BB752" s="113"/>
      <c r="BC752" s="113"/>
      <c r="BD752" s="113"/>
      <c r="BE752" s="113"/>
      <c r="BF752" s="113"/>
      <c r="BG752" s="113"/>
      <c r="BH752" s="113"/>
      <c r="BI752" s="113"/>
      <c r="BJ752" s="113"/>
      <c r="BK752" s="113"/>
      <c r="BL752" s="109">
        <f t="shared" si="648"/>
        <v>0</v>
      </c>
      <c r="BW752" s="109">
        <f t="shared" si="649"/>
        <v>0</v>
      </c>
      <c r="BZ752" s="109">
        <f t="shared" si="650"/>
        <v>0</v>
      </c>
      <c r="CA752" s="3"/>
      <c r="CB752" s="3"/>
      <c r="CC752" s="3"/>
      <c r="CD752" s="3"/>
      <c r="CE752" s="109">
        <f t="shared" si="651"/>
        <v>0</v>
      </c>
      <c r="CJ752" s="109">
        <f t="shared" si="652"/>
        <v>0</v>
      </c>
      <c r="CQ752" s="109">
        <f t="shared" si="653"/>
        <v>0</v>
      </c>
      <c r="CV752" s="109">
        <f t="shared" si="654"/>
        <v>0</v>
      </c>
      <c r="DA752" s="109">
        <f t="shared" si="655"/>
        <v>0</v>
      </c>
      <c r="DF752" s="109">
        <f t="shared" si="656"/>
        <v>0</v>
      </c>
      <c r="DK752" s="109">
        <f t="shared" si="657"/>
        <v>0</v>
      </c>
      <c r="DP752" s="109">
        <f t="shared" si="658"/>
        <v>0</v>
      </c>
      <c r="DU752" s="109">
        <f t="shared" si="659"/>
        <v>0</v>
      </c>
      <c r="DZ752" s="109">
        <f t="shared" si="660"/>
        <v>0</v>
      </c>
      <c r="EE752" s="109">
        <f t="shared" si="661"/>
        <v>0</v>
      </c>
      <c r="EF752" s="3"/>
      <c r="EG752" s="3"/>
      <c r="EH752" s="3"/>
      <c r="EI752" s="3"/>
      <c r="EJ752" s="109">
        <f t="shared" si="662"/>
        <v>0</v>
      </c>
      <c r="EK752" s="3">
        <f t="shared" si="663"/>
        <v>712</v>
      </c>
      <c r="EL752" t="str">
        <f>+VLOOKUP(A752,'[1]Listado jugadores VALORES'!$A:$D,4,FALSE)</f>
        <v>Volante</v>
      </c>
      <c r="EM752">
        <f>+VLOOKUP(EK752,Clubes!$A:$O,15,FALSE)</f>
        <v>5</v>
      </c>
      <c r="EN752">
        <f>+VLOOKUP(EK752,Clubes!$A:$M,13,FALSE)</f>
        <v>3</v>
      </c>
      <c r="EO752">
        <f t="shared" si="664"/>
        <v>1</v>
      </c>
      <c r="EP752">
        <f t="shared" si="665"/>
        <v>1</v>
      </c>
      <c r="EQ752">
        <f t="shared" si="666"/>
        <v>-1</v>
      </c>
      <c r="ER752">
        <f t="shared" si="667"/>
        <v>0</v>
      </c>
      <c r="ES752">
        <f t="shared" si="668"/>
        <v>0</v>
      </c>
      <c r="ET752">
        <f t="shared" si="669"/>
        <v>0</v>
      </c>
      <c r="EU752">
        <f t="shared" si="670"/>
        <v>0</v>
      </c>
      <c r="EV752">
        <f t="shared" si="671"/>
        <v>0</v>
      </c>
      <c r="EW752">
        <f t="shared" si="672"/>
        <v>0</v>
      </c>
      <c r="EX752">
        <f t="shared" si="673"/>
        <v>0</v>
      </c>
      <c r="EY752">
        <f t="shared" si="674"/>
        <v>0</v>
      </c>
      <c r="EZ752">
        <f t="shared" si="675"/>
        <v>0</v>
      </c>
      <c r="FA752">
        <f t="shared" si="676"/>
        <v>0</v>
      </c>
      <c r="FB752">
        <f t="shared" si="677"/>
        <v>0</v>
      </c>
      <c r="FC752">
        <f t="shared" si="678"/>
        <v>1</v>
      </c>
    </row>
    <row r="753" spans="1:159">
      <c r="A753" s="139">
        <v>433</v>
      </c>
      <c r="B753" s="139" t="s">
        <v>431</v>
      </c>
      <c r="C753" s="139">
        <v>7</v>
      </c>
      <c r="D753">
        <v>2</v>
      </c>
      <c r="E753" s="5">
        <v>12</v>
      </c>
      <c r="F753" s="5">
        <v>72</v>
      </c>
      <c r="G753" s="5">
        <v>2</v>
      </c>
      <c r="K753" s="109">
        <f t="shared" si="642"/>
        <v>0</v>
      </c>
      <c r="M753" s="109">
        <f t="shared" si="643"/>
        <v>0</v>
      </c>
      <c r="X753" s="109">
        <f t="shared" si="644"/>
        <v>0</v>
      </c>
      <c r="AI753" s="109">
        <f t="shared" si="645"/>
        <v>0</v>
      </c>
      <c r="AT753" s="109">
        <f t="shared" si="646"/>
        <v>0</v>
      </c>
      <c r="BA753" s="109">
        <f t="shared" si="647"/>
        <v>0</v>
      </c>
      <c r="BB753" s="113"/>
      <c r="BC753" s="113"/>
      <c r="BD753" s="113"/>
      <c r="BE753" s="113"/>
      <c r="BF753" s="113"/>
      <c r="BG753" s="113"/>
      <c r="BH753" s="113"/>
      <c r="BI753" s="113"/>
      <c r="BJ753" s="113"/>
      <c r="BK753" s="113"/>
      <c r="BL753" s="109">
        <f t="shared" si="648"/>
        <v>0</v>
      </c>
      <c r="BW753" s="109">
        <f t="shared" si="649"/>
        <v>0</v>
      </c>
      <c r="BZ753" s="109">
        <f t="shared" si="650"/>
        <v>0</v>
      </c>
      <c r="CA753" s="3"/>
      <c r="CB753" s="3"/>
      <c r="CC753" s="3"/>
      <c r="CD753" s="3"/>
      <c r="CE753" s="109">
        <f t="shared" si="651"/>
        <v>0</v>
      </c>
      <c r="CJ753" s="109">
        <f t="shared" si="652"/>
        <v>0</v>
      </c>
      <c r="CQ753" s="109">
        <f t="shared" si="653"/>
        <v>0</v>
      </c>
      <c r="CV753" s="109">
        <f t="shared" si="654"/>
        <v>0</v>
      </c>
      <c r="DA753" s="109">
        <f t="shared" si="655"/>
        <v>0</v>
      </c>
      <c r="DF753" s="109">
        <f t="shared" si="656"/>
        <v>0</v>
      </c>
      <c r="DK753" s="109">
        <f t="shared" si="657"/>
        <v>0</v>
      </c>
      <c r="DP753" s="109">
        <f t="shared" si="658"/>
        <v>0</v>
      </c>
      <c r="DU753" s="109">
        <f t="shared" si="659"/>
        <v>0</v>
      </c>
      <c r="DZ753" s="109">
        <f t="shared" si="660"/>
        <v>0</v>
      </c>
      <c r="EE753" s="109">
        <f t="shared" si="661"/>
        <v>0</v>
      </c>
      <c r="EF753" s="3"/>
      <c r="EG753" s="3"/>
      <c r="EH753" s="3"/>
      <c r="EI753" s="3"/>
      <c r="EJ753" s="109">
        <f t="shared" si="662"/>
        <v>0</v>
      </c>
      <c r="EK753" s="3">
        <f t="shared" si="663"/>
        <v>712</v>
      </c>
      <c r="EL753" t="str">
        <f>+VLOOKUP(A753,'[1]Listado jugadores VALORES'!$A:$D,4,FALSE)</f>
        <v>Delantero</v>
      </c>
      <c r="EM753">
        <f>+VLOOKUP(EK753,Clubes!$A:$O,15,FALSE)</f>
        <v>5</v>
      </c>
      <c r="EN753">
        <f>+VLOOKUP(EK753,Clubes!$A:$M,13,FALSE)</f>
        <v>3</v>
      </c>
      <c r="EO753">
        <f t="shared" si="664"/>
        <v>1</v>
      </c>
      <c r="EP753">
        <f t="shared" si="665"/>
        <v>0</v>
      </c>
      <c r="EQ753">
        <f t="shared" si="666"/>
        <v>0</v>
      </c>
      <c r="ER753">
        <f t="shared" si="667"/>
        <v>0</v>
      </c>
      <c r="ES753">
        <f t="shared" si="668"/>
        <v>0</v>
      </c>
      <c r="ET753">
        <f t="shared" si="669"/>
        <v>0</v>
      </c>
      <c r="EU753">
        <f t="shared" si="670"/>
        <v>0</v>
      </c>
      <c r="EV753">
        <f t="shared" si="671"/>
        <v>0</v>
      </c>
      <c r="EW753">
        <f t="shared" si="672"/>
        <v>0</v>
      </c>
      <c r="EX753">
        <f t="shared" si="673"/>
        <v>0</v>
      </c>
      <c r="EY753">
        <f t="shared" si="674"/>
        <v>0</v>
      </c>
      <c r="EZ753">
        <f t="shared" si="675"/>
        <v>0</v>
      </c>
      <c r="FA753">
        <f t="shared" si="676"/>
        <v>0</v>
      </c>
      <c r="FB753">
        <f t="shared" si="677"/>
        <v>0</v>
      </c>
      <c r="FC753">
        <f t="shared" si="678"/>
        <v>1</v>
      </c>
    </row>
    <row r="754" spans="1:159">
      <c r="A754" s="139">
        <v>847</v>
      </c>
      <c r="B754" s="139" t="s">
        <v>432</v>
      </c>
      <c r="C754" s="139">
        <v>7</v>
      </c>
      <c r="D754">
        <v>2</v>
      </c>
      <c r="E754" s="5">
        <v>12</v>
      </c>
      <c r="F754" s="5">
        <v>72</v>
      </c>
      <c r="G754" s="5">
        <v>3</v>
      </c>
      <c r="K754" s="109">
        <f t="shared" si="642"/>
        <v>0</v>
      </c>
      <c r="M754" s="109">
        <f t="shared" si="643"/>
        <v>0</v>
      </c>
      <c r="X754" s="109">
        <f t="shared" si="644"/>
        <v>0</v>
      </c>
      <c r="AI754" s="109">
        <f t="shared" si="645"/>
        <v>0</v>
      </c>
      <c r="AT754" s="109">
        <f t="shared" si="646"/>
        <v>0</v>
      </c>
      <c r="BA754" s="109">
        <f t="shared" si="647"/>
        <v>0</v>
      </c>
      <c r="BB754" s="113"/>
      <c r="BC754" s="113"/>
      <c r="BD754" s="113"/>
      <c r="BE754" s="113"/>
      <c r="BF754" s="113"/>
      <c r="BG754" s="113"/>
      <c r="BH754" s="113"/>
      <c r="BI754" s="113"/>
      <c r="BJ754" s="113"/>
      <c r="BK754" s="113"/>
      <c r="BL754" s="109">
        <f t="shared" si="648"/>
        <v>0</v>
      </c>
      <c r="BW754" s="109">
        <f t="shared" si="649"/>
        <v>0</v>
      </c>
      <c r="BZ754" s="109">
        <f t="shared" si="650"/>
        <v>0</v>
      </c>
      <c r="CA754" s="3"/>
      <c r="CB754" s="3"/>
      <c r="CC754" s="3"/>
      <c r="CD754" s="3"/>
      <c r="CE754" s="109">
        <f t="shared" si="651"/>
        <v>0</v>
      </c>
      <c r="CJ754" s="109">
        <f t="shared" si="652"/>
        <v>0</v>
      </c>
      <c r="CQ754" s="109">
        <f t="shared" si="653"/>
        <v>0</v>
      </c>
      <c r="CV754" s="109">
        <f t="shared" si="654"/>
        <v>0</v>
      </c>
      <c r="DA754" s="109">
        <f t="shared" si="655"/>
        <v>0</v>
      </c>
      <c r="DF754" s="109">
        <f t="shared" si="656"/>
        <v>0</v>
      </c>
      <c r="DK754" s="109">
        <f t="shared" si="657"/>
        <v>0</v>
      </c>
      <c r="DP754" s="109">
        <f t="shared" si="658"/>
        <v>0</v>
      </c>
      <c r="DU754" s="109">
        <f t="shared" si="659"/>
        <v>0</v>
      </c>
      <c r="DZ754" s="109">
        <f t="shared" si="660"/>
        <v>0</v>
      </c>
      <c r="EE754" s="109">
        <f t="shared" si="661"/>
        <v>0</v>
      </c>
      <c r="EF754" s="3"/>
      <c r="EG754" s="3"/>
      <c r="EH754" s="3"/>
      <c r="EI754" s="3"/>
      <c r="EJ754" s="109">
        <f t="shared" si="662"/>
        <v>0</v>
      </c>
      <c r="EK754" s="3">
        <f t="shared" si="663"/>
        <v>712</v>
      </c>
      <c r="EL754" t="str">
        <f>+VLOOKUP(A754,'[1]Listado jugadores VALORES'!$A:$D,4,FALSE)</f>
        <v>Delantero</v>
      </c>
      <c r="EM754">
        <f>+VLOOKUP(EK754,Clubes!$A:$O,15,FALSE)</f>
        <v>5</v>
      </c>
      <c r="EN754">
        <f>+VLOOKUP(EK754,Clubes!$A:$M,13,FALSE)</f>
        <v>3</v>
      </c>
      <c r="EO754">
        <f t="shared" si="664"/>
        <v>0</v>
      </c>
      <c r="EP754">
        <f t="shared" si="665"/>
        <v>0</v>
      </c>
      <c r="EQ754">
        <f t="shared" si="666"/>
        <v>0</v>
      </c>
      <c r="ER754">
        <f t="shared" si="667"/>
        <v>0</v>
      </c>
      <c r="ES754">
        <f t="shared" si="668"/>
        <v>0</v>
      </c>
      <c r="ET754">
        <f t="shared" si="669"/>
        <v>0</v>
      </c>
      <c r="EU754">
        <f t="shared" si="670"/>
        <v>0</v>
      </c>
      <c r="EV754">
        <f t="shared" si="671"/>
        <v>0</v>
      </c>
      <c r="EW754">
        <f t="shared" si="672"/>
        <v>0</v>
      </c>
      <c r="EX754">
        <f t="shared" si="673"/>
        <v>0</v>
      </c>
      <c r="EY754">
        <f t="shared" si="674"/>
        <v>0</v>
      </c>
      <c r="EZ754">
        <f t="shared" si="675"/>
        <v>0</v>
      </c>
      <c r="FA754">
        <f t="shared" si="676"/>
        <v>0</v>
      </c>
      <c r="FB754">
        <f t="shared" si="677"/>
        <v>0</v>
      </c>
      <c r="FC754">
        <f t="shared" si="678"/>
        <v>0</v>
      </c>
    </row>
    <row r="755" spans="1:159">
      <c r="A755" s="139">
        <v>1023</v>
      </c>
      <c r="B755" s="141" t="s">
        <v>433</v>
      </c>
      <c r="C755" s="139">
        <v>7</v>
      </c>
      <c r="D755">
        <v>2</v>
      </c>
      <c r="E755" s="5">
        <v>12</v>
      </c>
      <c r="F755" s="5">
        <v>72</v>
      </c>
      <c r="G755" s="5">
        <v>2</v>
      </c>
      <c r="K755" s="109">
        <f t="shared" si="642"/>
        <v>0</v>
      </c>
      <c r="M755" s="109">
        <f t="shared" si="643"/>
        <v>0</v>
      </c>
      <c r="X755" s="109">
        <f t="shared" si="644"/>
        <v>0</v>
      </c>
      <c r="AI755" s="109">
        <f t="shared" si="645"/>
        <v>0</v>
      </c>
      <c r="AT755" s="109">
        <f t="shared" si="646"/>
        <v>0</v>
      </c>
      <c r="BA755" s="109">
        <f t="shared" si="647"/>
        <v>0</v>
      </c>
      <c r="BB755" s="113"/>
      <c r="BC755" s="113"/>
      <c r="BD755" s="113"/>
      <c r="BE755" s="113"/>
      <c r="BF755" s="113"/>
      <c r="BG755" s="113"/>
      <c r="BH755" s="113"/>
      <c r="BI755" s="113"/>
      <c r="BJ755" s="113"/>
      <c r="BK755" s="113"/>
      <c r="BL755" s="109">
        <f t="shared" si="648"/>
        <v>0</v>
      </c>
      <c r="BW755" s="109">
        <f t="shared" si="649"/>
        <v>0</v>
      </c>
      <c r="BZ755" s="109">
        <f t="shared" si="650"/>
        <v>0</v>
      </c>
      <c r="CA755" s="3"/>
      <c r="CB755" s="3"/>
      <c r="CC755" s="3"/>
      <c r="CD755" s="3"/>
      <c r="CE755" s="109">
        <f t="shared" si="651"/>
        <v>0</v>
      </c>
      <c r="CJ755" s="109">
        <f t="shared" si="652"/>
        <v>0</v>
      </c>
      <c r="CQ755" s="109">
        <f t="shared" si="653"/>
        <v>0</v>
      </c>
      <c r="CV755" s="109">
        <f t="shared" si="654"/>
        <v>0</v>
      </c>
      <c r="DA755" s="109">
        <f t="shared" si="655"/>
        <v>0</v>
      </c>
      <c r="DF755" s="109">
        <f t="shared" si="656"/>
        <v>0</v>
      </c>
      <c r="DK755" s="109">
        <f t="shared" si="657"/>
        <v>0</v>
      </c>
      <c r="DP755" s="109">
        <f t="shared" si="658"/>
        <v>0</v>
      </c>
      <c r="DU755" s="109">
        <f t="shared" si="659"/>
        <v>0</v>
      </c>
      <c r="DZ755" s="109">
        <f t="shared" si="660"/>
        <v>0</v>
      </c>
      <c r="EE755" s="109">
        <f t="shared" si="661"/>
        <v>0</v>
      </c>
      <c r="EF755" s="3"/>
      <c r="EG755" s="3"/>
      <c r="EH755" s="3"/>
      <c r="EI755" s="3"/>
      <c r="EJ755" s="109">
        <f t="shared" si="662"/>
        <v>0</v>
      </c>
      <c r="EK755" s="3">
        <f t="shared" si="663"/>
        <v>712</v>
      </c>
      <c r="EL755" t="str">
        <f>+VLOOKUP(A755,'[1]Listado jugadores VALORES'!$A:$D,4,FALSE)</f>
        <v>Portero</v>
      </c>
      <c r="EM755">
        <f>+VLOOKUP(EK755,Clubes!$A:$O,15,FALSE)</f>
        <v>5</v>
      </c>
      <c r="EN755">
        <f>+VLOOKUP(EK755,Clubes!$A:$M,13,FALSE)</f>
        <v>3</v>
      </c>
      <c r="EO755">
        <f t="shared" si="664"/>
        <v>1</v>
      </c>
      <c r="EP755">
        <f t="shared" si="665"/>
        <v>0</v>
      </c>
      <c r="EQ755">
        <f t="shared" si="666"/>
        <v>0</v>
      </c>
      <c r="ER755">
        <f t="shared" si="667"/>
        <v>0</v>
      </c>
      <c r="ES755">
        <f t="shared" si="668"/>
        <v>0</v>
      </c>
      <c r="ET755">
        <f t="shared" si="669"/>
        <v>0</v>
      </c>
      <c r="EU755">
        <f t="shared" si="670"/>
        <v>0</v>
      </c>
      <c r="EV755">
        <f t="shared" si="671"/>
        <v>0</v>
      </c>
      <c r="EW755">
        <f t="shared" si="672"/>
        <v>0</v>
      </c>
      <c r="EX755">
        <f t="shared" si="673"/>
        <v>0</v>
      </c>
      <c r="EY755">
        <f t="shared" si="674"/>
        <v>0</v>
      </c>
      <c r="EZ755">
        <f t="shared" si="675"/>
        <v>0</v>
      </c>
      <c r="FA755">
        <f t="shared" si="676"/>
        <v>0</v>
      </c>
      <c r="FB755">
        <f t="shared" si="677"/>
        <v>0</v>
      </c>
      <c r="FC755">
        <f t="shared" si="678"/>
        <v>1</v>
      </c>
    </row>
    <row r="756" spans="1:159">
      <c r="A756" s="145">
        <v>785</v>
      </c>
      <c r="B756" t="s">
        <v>434</v>
      </c>
      <c r="C756" s="139">
        <v>7</v>
      </c>
      <c r="D756">
        <v>2</v>
      </c>
      <c r="E756" s="5">
        <v>12</v>
      </c>
      <c r="F756" s="5">
        <v>72</v>
      </c>
      <c r="G756" s="5">
        <v>1</v>
      </c>
      <c r="H756" s="5">
        <v>90</v>
      </c>
      <c r="I756" s="4">
        <f>45+34</f>
        <v>79</v>
      </c>
      <c r="K756" s="109">
        <f t="shared" si="642"/>
        <v>1</v>
      </c>
      <c r="M756" s="109">
        <f t="shared" si="643"/>
        <v>0</v>
      </c>
      <c r="X756" s="109">
        <f t="shared" si="644"/>
        <v>0</v>
      </c>
      <c r="AI756" s="109">
        <f t="shared" si="645"/>
        <v>0</v>
      </c>
      <c r="AT756" s="109">
        <f t="shared" si="646"/>
        <v>0</v>
      </c>
      <c r="BA756" s="109">
        <f t="shared" si="647"/>
        <v>0</v>
      </c>
      <c r="BB756" s="113"/>
      <c r="BC756" s="113"/>
      <c r="BD756" s="113"/>
      <c r="BE756" s="113"/>
      <c r="BF756" s="113"/>
      <c r="BG756" s="113"/>
      <c r="BH756" s="113"/>
      <c r="BI756" s="113"/>
      <c r="BJ756" s="113"/>
      <c r="BK756" s="113"/>
      <c r="BL756" s="109">
        <f t="shared" si="648"/>
        <v>0</v>
      </c>
      <c r="BW756" s="109">
        <f t="shared" si="649"/>
        <v>0</v>
      </c>
      <c r="BZ756" s="109">
        <f t="shared" si="650"/>
        <v>0</v>
      </c>
      <c r="CA756" s="3"/>
      <c r="CB756" s="3"/>
      <c r="CC756" s="3"/>
      <c r="CD756" s="3"/>
      <c r="CE756" s="109">
        <f t="shared" si="651"/>
        <v>0</v>
      </c>
      <c r="CJ756" s="109">
        <f t="shared" si="652"/>
        <v>0</v>
      </c>
      <c r="CQ756" s="109">
        <f t="shared" si="653"/>
        <v>0</v>
      </c>
      <c r="CV756" s="109">
        <f t="shared" si="654"/>
        <v>0</v>
      </c>
      <c r="DA756" s="109">
        <f t="shared" si="655"/>
        <v>0</v>
      </c>
      <c r="DF756" s="109">
        <f t="shared" si="656"/>
        <v>0</v>
      </c>
      <c r="DK756" s="109">
        <f t="shared" si="657"/>
        <v>0</v>
      </c>
      <c r="DP756" s="109">
        <f t="shared" si="658"/>
        <v>0</v>
      </c>
      <c r="DU756" s="109">
        <f t="shared" si="659"/>
        <v>0</v>
      </c>
      <c r="DZ756" s="109">
        <f t="shared" si="660"/>
        <v>0</v>
      </c>
      <c r="EE756" s="109">
        <f t="shared" si="661"/>
        <v>0</v>
      </c>
      <c r="EF756" s="3"/>
      <c r="EG756" s="3"/>
      <c r="EH756" s="3"/>
      <c r="EI756" s="3"/>
      <c r="EJ756" s="109">
        <f t="shared" si="662"/>
        <v>0</v>
      </c>
      <c r="EK756" s="3">
        <f t="shared" si="663"/>
        <v>712</v>
      </c>
      <c r="EL756" t="str">
        <f>+VLOOKUP(A756,'[1]Listado jugadores VALORES'!$A:$D,4,FALSE)</f>
        <v>Defensa</v>
      </c>
      <c r="EM756">
        <f>+VLOOKUP(EK756,Clubes!$A:$O,15,FALSE)</f>
        <v>5</v>
      </c>
      <c r="EN756">
        <f>+VLOOKUP(EK756,Clubes!$A:$M,13,FALSE)</f>
        <v>3</v>
      </c>
      <c r="EO756">
        <f t="shared" si="664"/>
        <v>2</v>
      </c>
      <c r="EP756">
        <f t="shared" si="665"/>
        <v>2</v>
      </c>
      <c r="EQ756">
        <f t="shared" si="666"/>
        <v>-1</v>
      </c>
      <c r="ER756">
        <f t="shared" si="667"/>
        <v>0</v>
      </c>
      <c r="ES756">
        <f t="shared" si="668"/>
        <v>0</v>
      </c>
      <c r="ET756">
        <f t="shared" si="669"/>
        <v>0</v>
      </c>
      <c r="EU756">
        <f t="shared" si="670"/>
        <v>0</v>
      </c>
      <c r="EV756">
        <f t="shared" si="671"/>
        <v>0</v>
      </c>
      <c r="EW756">
        <f t="shared" si="672"/>
        <v>-2</v>
      </c>
      <c r="EX756">
        <f t="shared" si="673"/>
        <v>0</v>
      </c>
      <c r="EY756">
        <f t="shared" si="674"/>
        <v>0</v>
      </c>
      <c r="EZ756">
        <f t="shared" si="675"/>
        <v>0</v>
      </c>
      <c r="FA756">
        <f t="shared" si="676"/>
        <v>0</v>
      </c>
      <c r="FB756">
        <f t="shared" si="677"/>
        <v>-1</v>
      </c>
      <c r="FC756">
        <f t="shared" si="678"/>
        <v>0</v>
      </c>
    </row>
    <row r="757" spans="1:159">
      <c r="A757" s="139">
        <v>531</v>
      </c>
      <c r="B757" s="139" t="s">
        <v>435</v>
      </c>
      <c r="C757" s="139">
        <v>7</v>
      </c>
      <c r="D757">
        <v>2</v>
      </c>
      <c r="E757" s="5">
        <v>12</v>
      </c>
      <c r="F757" s="5">
        <v>72</v>
      </c>
      <c r="G757" s="5">
        <v>3</v>
      </c>
      <c r="K757" s="109">
        <f t="shared" si="642"/>
        <v>0</v>
      </c>
      <c r="M757" s="109">
        <f t="shared" si="643"/>
        <v>0</v>
      </c>
      <c r="X757" s="109">
        <f t="shared" si="644"/>
        <v>0</v>
      </c>
      <c r="AI757" s="109">
        <f t="shared" si="645"/>
        <v>0</v>
      </c>
      <c r="AT757" s="109">
        <f t="shared" si="646"/>
        <v>0</v>
      </c>
      <c r="BA757" s="109">
        <f t="shared" si="647"/>
        <v>0</v>
      </c>
      <c r="BB757" s="113"/>
      <c r="BC757" s="113"/>
      <c r="BD757" s="113"/>
      <c r="BE757" s="113"/>
      <c r="BF757" s="113"/>
      <c r="BG757" s="113"/>
      <c r="BH757" s="113"/>
      <c r="BI757" s="113"/>
      <c r="BJ757" s="113"/>
      <c r="BK757" s="113"/>
      <c r="BL757" s="109">
        <f t="shared" si="648"/>
        <v>0</v>
      </c>
      <c r="BW757" s="109">
        <f t="shared" si="649"/>
        <v>0</v>
      </c>
      <c r="BZ757" s="109">
        <f t="shared" si="650"/>
        <v>0</v>
      </c>
      <c r="CA757" s="3"/>
      <c r="CB757" s="3"/>
      <c r="CC757" s="3"/>
      <c r="CD757" s="3"/>
      <c r="CE757" s="109">
        <f t="shared" si="651"/>
        <v>0</v>
      </c>
      <c r="CJ757" s="109">
        <f t="shared" si="652"/>
        <v>0</v>
      </c>
      <c r="CQ757" s="109">
        <f t="shared" si="653"/>
        <v>0</v>
      </c>
      <c r="CV757" s="109">
        <f t="shared" si="654"/>
        <v>0</v>
      </c>
      <c r="DA757" s="109">
        <f t="shared" si="655"/>
        <v>0</v>
      </c>
      <c r="DF757" s="109">
        <f t="shared" si="656"/>
        <v>0</v>
      </c>
      <c r="DK757" s="109">
        <f t="shared" si="657"/>
        <v>0</v>
      </c>
      <c r="DP757" s="109">
        <f t="shared" si="658"/>
        <v>0</v>
      </c>
      <c r="DU757" s="109">
        <f t="shared" si="659"/>
        <v>0</v>
      </c>
      <c r="DZ757" s="109">
        <f t="shared" si="660"/>
        <v>0</v>
      </c>
      <c r="EE757" s="109">
        <f t="shared" si="661"/>
        <v>0</v>
      </c>
      <c r="EF757" s="3"/>
      <c r="EG757" s="3"/>
      <c r="EH757" s="3"/>
      <c r="EI757" s="3"/>
      <c r="EJ757" s="109">
        <f t="shared" si="662"/>
        <v>0</v>
      </c>
      <c r="EK757" s="3">
        <f t="shared" si="663"/>
        <v>712</v>
      </c>
      <c r="EL757" t="str">
        <f>+VLOOKUP(A757,'[1]Listado jugadores VALORES'!$A:$D,4,FALSE)</f>
        <v>Delantero</v>
      </c>
      <c r="EM757">
        <f>+VLOOKUP(EK757,Clubes!$A:$O,15,FALSE)</f>
        <v>5</v>
      </c>
      <c r="EN757">
        <f>+VLOOKUP(EK757,Clubes!$A:$M,13,FALSE)</f>
        <v>3</v>
      </c>
      <c r="EO757">
        <f t="shared" si="664"/>
        <v>0</v>
      </c>
      <c r="EP757">
        <f t="shared" si="665"/>
        <v>0</v>
      </c>
      <c r="EQ757">
        <f t="shared" si="666"/>
        <v>0</v>
      </c>
      <c r="ER757">
        <f t="shared" si="667"/>
        <v>0</v>
      </c>
      <c r="ES757">
        <f t="shared" si="668"/>
        <v>0</v>
      </c>
      <c r="ET757">
        <f t="shared" si="669"/>
        <v>0</v>
      </c>
      <c r="EU757">
        <f t="shared" si="670"/>
        <v>0</v>
      </c>
      <c r="EV757">
        <f t="shared" si="671"/>
        <v>0</v>
      </c>
      <c r="EW757">
        <f t="shared" si="672"/>
        <v>0</v>
      </c>
      <c r="EX757">
        <f t="shared" si="673"/>
        <v>0</v>
      </c>
      <c r="EY757">
        <f t="shared" si="674"/>
        <v>0</v>
      </c>
      <c r="EZ757">
        <f t="shared" si="675"/>
        <v>0</v>
      </c>
      <c r="FA757">
        <f t="shared" si="676"/>
        <v>0</v>
      </c>
      <c r="FB757">
        <f t="shared" si="677"/>
        <v>0</v>
      </c>
      <c r="FC757">
        <f t="shared" si="678"/>
        <v>0</v>
      </c>
    </row>
    <row r="758" spans="1:159">
      <c r="A758" s="139">
        <v>550</v>
      </c>
      <c r="B758" s="139" t="s">
        <v>436</v>
      </c>
      <c r="C758" s="139">
        <v>7</v>
      </c>
      <c r="D758">
        <v>2</v>
      </c>
      <c r="E758" s="5">
        <v>12</v>
      </c>
      <c r="F758" s="5">
        <v>72</v>
      </c>
      <c r="G758" s="5">
        <v>3</v>
      </c>
      <c r="K758" s="109">
        <f t="shared" si="642"/>
        <v>0</v>
      </c>
      <c r="M758" s="109">
        <f t="shared" si="643"/>
        <v>0</v>
      </c>
      <c r="X758" s="109">
        <f t="shared" si="644"/>
        <v>0</v>
      </c>
      <c r="AI758" s="109">
        <f t="shared" si="645"/>
        <v>0</v>
      </c>
      <c r="AT758" s="109">
        <f t="shared" si="646"/>
        <v>0</v>
      </c>
      <c r="BA758" s="109">
        <f t="shared" si="647"/>
        <v>0</v>
      </c>
      <c r="BB758" s="113"/>
      <c r="BC758" s="113"/>
      <c r="BD758" s="113"/>
      <c r="BE758" s="113"/>
      <c r="BF758" s="113"/>
      <c r="BG758" s="113"/>
      <c r="BH758" s="113"/>
      <c r="BI758" s="113"/>
      <c r="BJ758" s="113"/>
      <c r="BK758" s="113"/>
      <c r="BL758" s="109">
        <f t="shared" si="648"/>
        <v>0</v>
      </c>
      <c r="BW758" s="109">
        <f t="shared" si="649"/>
        <v>0</v>
      </c>
      <c r="BZ758" s="109">
        <f t="shared" si="650"/>
        <v>0</v>
      </c>
      <c r="CA758" s="3"/>
      <c r="CB758" s="3"/>
      <c r="CC758" s="3"/>
      <c r="CD758" s="3"/>
      <c r="CE758" s="109">
        <f t="shared" si="651"/>
        <v>0</v>
      </c>
      <c r="CJ758" s="109">
        <f t="shared" si="652"/>
        <v>0</v>
      </c>
      <c r="CQ758" s="109">
        <f t="shared" si="653"/>
        <v>0</v>
      </c>
      <c r="CV758" s="109">
        <f t="shared" si="654"/>
        <v>0</v>
      </c>
      <c r="DA758" s="109">
        <f t="shared" si="655"/>
        <v>0</v>
      </c>
      <c r="DF758" s="109">
        <f t="shared" si="656"/>
        <v>0</v>
      </c>
      <c r="DK758" s="109">
        <f t="shared" si="657"/>
        <v>0</v>
      </c>
      <c r="DP758" s="109">
        <f t="shared" si="658"/>
        <v>0</v>
      </c>
      <c r="DU758" s="109">
        <f t="shared" si="659"/>
        <v>0</v>
      </c>
      <c r="DZ758" s="109">
        <f t="shared" si="660"/>
        <v>0</v>
      </c>
      <c r="EE758" s="109">
        <f t="shared" si="661"/>
        <v>0</v>
      </c>
      <c r="EF758" s="3"/>
      <c r="EG758" s="3"/>
      <c r="EH758" s="3"/>
      <c r="EI758" s="3"/>
      <c r="EJ758" s="109">
        <f t="shared" si="662"/>
        <v>0</v>
      </c>
      <c r="EK758" s="3">
        <f t="shared" si="663"/>
        <v>712</v>
      </c>
      <c r="EL758" t="str">
        <f>+VLOOKUP(A758,'[1]Listado jugadores VALORES'!$A:$D,4,FALSE)</f>
        <v>Defensa</v>
      </c>
      <c r="EM758">
        <f>+VLOOKUP(EK758,Clubes!$A:$O,15,FALSE)</f>
        <v>5</v>
      </c>
      <c r="EN758">
        <f>+VLOOKUP(EK758,Clubes!$A:$M,13,FALSE)</f>
        <v>3</v>
      </c>
      <c r="EO758">
        <f t="shared" si="664"/>
        <v>0</v>
      </c>
      <c r="EP758">
        <f t="shared" si="665"/>
        <v>0</v>
      </c>
      <c r="EQ758">
        <f t="shared" si="666"/>
        <v>0</v>
      </c>
      <c r="ER758">
        <f t="shared" si="667"/>
        <v>0</v>
      </c>
      <c r="ES758">
        <f t="shared" si="668"/>
        <v>0</v>
      </c>
      <c r="ET758">
        <f t="shared" si="669"/>
        <v>0</v>
      </c>
      <c r="EU758">
        <f t="shared" si="670"/>
        <v>0</v>
      </c>
      <c r="EV758">
        <f t="shared" si="671"/>
        <v>0</v>
      </c>
      <c r="EW758">
        <f t="shared" si="672"/>
        <v>0</v>
      </c>
      <c r="EX758">
        <f t="shared" si="673"/>
        <v>0</v>
      </c>
      <c r="EY758">
        <f t="shared" si="674"/>
        <v>0</v>
      </c>
      <c r="EZ758">
        <f t="shared" si="675"/>
        <v>0</v>
      </c>
      <c r="FA758">
        <f t="shared" si="676"/>
        <v>0</v>
      </c>
      <c r="FB758">
        <f t="shared" si="677"/>
        <v>0</v>
      </c>
      <c r="FC758">
        <f t="shared" si="678"/>
        <v>0</v>
      </c>
    </row>
    <row r="759" spans="1:159">
      <c r="A759" s="162">
        <v>1991</v>
      </c>
      <c r="B759" t="s">
        <v>626</v>
      </c>
      <c r="C759" s="139">
        <v>7</v>
      </c>
      <c r="D759">
        <v>2</v>
      </c>
      <c r="E759" s="5">
        <v>12</v>
      </c>
      <c r="F759" s="5">
        <v>72</v>
      </c>
      <c r="G759" s="5">
        <v>1</v>
      </c>
      <c r="H759" s="5">
        <v>90</v>
      </c>
      <c r="I759" s="4">
        <v>14</v>
      </c>
      <c r="K759" s="109">
        <f t="shared" si="642"/>
        <v>1</v>
      </c>
      <c r="M759" s="109">
        <f t="shared" si="643"/>
        <v>0</v>
      </c>
      <c r="X759" s="109">
        <f t="shared" si="644"/>
        <v>0</v>
      </c>
      <c r="AI759" s="109">
        <f t="shared" si="645"/>
        <v>0</v>
      </c>
      <c r="AT759" s="109">
        <f t="shared" si="646"/>
        <v>0</v>
      </c>
      <c r="AU759" s="3">
        <v>1</v>
      </c>
      <c r="AV759" s="3">
        <v>1975</v>
      </c>
      <c r="BA759" s="109">
        <f t="shared" si="647"/>
        <v>1</v>
      </c>
      <c r="BB759" s="113"/>
      <c r="BC759" s="113"/>
      <c r="BD759" s="113"/>
      <c r="BE759" s="113"/>
      <c r="BF759" s="113"/>
      <c r="BG759" s="113"/>
      <c r="BH759" s="113"/>
      <c r="BI759" s="113"/>
      <c r="BJ759" s="113"/>
      <c r="BK759" s="113"/>
      <c r="BL759" s="109">
        <f t="shared" si="648"/>
        <v>0</v>
      </c>
      <c r="BW759" s="109">
        <f t="shared" si="649"/>
        <v>0</v>
      </c>
      <c r="BZ759" s="109">
        <f t="shared" si="650"/>
        <v>0</v>
      </c>
      <c r="CA759" s="3"/>
      <c r="CB759" s="3"/>
      <c r="CC759" s="3"/>
      <c r="CD759" s="3"/>
      <c r="CE759" s="109">
        <f t="shared" si="651"/>
        <v>0</v>
      </c>
      <c r="CJ759" s="109">
        <f t="shared" si="652"/>
        <v>0</v>
      </c>
      <c r="CQ759" s="109">
        <f t="shared" si="653"/>
        <v>0</v>
      </c>
      <c r="CV759" s="109">
        <f t="shared" si="654"/>
        <v>0</v>
      </c>
      <c r="DA759" s="109">
        <f t="shared" si="655"/>
        <v>0</v>
      </c>
      <c r="DF759" s="109">
        <f t="shared" si="656"/>
        <v>0</v>
      </c>
      <c r="DK759" s="109">
        <f t="shared" si="657"/>
        <v>0</v>
      </c>
      <c r="DP759" s="109">
        <f t="shared" si="658"/>
        <v>0</v>
      </c>
      <c r="DU759" s="109">
        <f t="shared" si="659"/>
        <v>0</v>
      </c>
      <c r="DZ759" s="109">
        <f t="shared" si="660"/>
        <v>0</v>
      </c>
      <c r="EE759" s="109">
        <f t="shared" si="661"/>
        <v>0</v>
      </c>
      <c r="EF759" s="3"/>
      <c r="EG759" s="3"/>
      <c r="EH759" s="3"/>
      <c r="EI759" s="3"/>
      <c r="EJ759" s="109">
        <f t="shared" si="662"/>
        <v>0</v>
      </c>
      <c r="EK759" s="3">
        <f t="shared" si="663"/>
        <v>712</v>
      </c>
      <c r="EL759" t="str">
        <f>+VLOOKUP(A759,'[1]Listado jugadores VALORES'!$A:$D,4,FALSE)</f>
        <v>Delantero</v>
      </c>
      <c r="EM759">
        <f>+VLOOKUP(EK759,Clubes!$A:$O,15,FALSE)</f>
        <v>5</v>
      </c>
      <c r="EN759">
        <f>+VLOOKUP(EK759,Clubes!$A:$M,13,FALSE)</f>
        <v>3</v>
      </c>
      <c r="EO759">
        <f t="shared" si="664"/>
        <v>2</v>
      </c>
      <c r="EP759">
        <f t="shared" si="665"/>
        <v>2</v>
      </c>
      <c r="EQ759">
        <f t="shared" si="666"/>
        <v>-1</v>
      </c>
      <c r="ER759">
        <f t="shared" si="667"/>
        <v>0</v>
      </c>
      <c r="ES759">
        <f t="shared" si="668"/>
        <v>0</v>
      </c>
      <c r="ET759">
        <f t="shared" si="669"/>
        <v>0</v>
      </c>
      <c r="EU759">
        <f t="shared" si="670"/>
        <v>3</v>
      </c>
      <c r="EV759">
        <f t="shared" si="671"/>
        <v>0</v>
      </c>
      <c r="EW759">
        <f t="shared" si="672"/>
        <v>0</v>
      </c>
      <c r="EX759">
        <f t="shared" si="673"/>
        <v>0</v>
      </c>
      <c r="EY759">
        <f t="shared" si="674"/>
        <v>0</v>
      </c>
      <c r="EZ759">
        <f t="shared" si="675"/>
        <v>0</v>
      </c>
      <c r="FA759">
        <f t="shared" si="676"/>
        <v>0</v>
      </c>
      <c r="FB759">
        <f t="shared" si="677"/>
        <v>-1</v>
      </c>
      <c r="FC759">
        <f t="shared" si="678"/>
        <v>5</v>
      </c>
    </row>
    <row r="760" spans="1:159">
      <c r="A760" s="145">
        <v>589</v>
      </c>
      <c r="B760" t="s">
        <v>437</v>
      </c>
      <c r="C760" s="139">
        <v>7</v>
      </c>
      <c r="D760">
        <v>2</v>
      </c>
      <c r="E760" s="5">
        <v>12</v>
      </c>
      <c r="F760" s="5">
        <v>72</v>
      </c>
      <c r="G760" s="5">
        <v>1</v>
      </c>
      <c r="H760" s="5">
        <v>90</v>
      </c>
      <c r="K760" s="109">
        <f t="shared" si="642"/>
        <v>0</v>
      </c>
      <c r="M760" s="109">
        <f t="shared" si="643"/>
        <v>0</v>
      </c>
      <c r="X760" s="109">
        <f t="shared" si="644"/>
        <v>0</v>
      </c>
      <c r="AI760" s="109">
        <f t="shared" si="645"/>
        <v>0</v>
      </c>
      <c r="AT760" s="109">
        <f t="shared" si="646"/>
        <v>0</v>
      </c>
      <c r="BA760" s="109">
        <f t="shared" si="647"/>
        <v>0</v>
      </c>
      <c r="BB760" s="113"/>
      <c r="BC760" s="113"/>
      <c r="BD760" s="113"/>
      <c r="BE760" s="113"/>
      <c r="BF760" s="113"/>
      <c r="BG760" s="113"/>
      <c r="BH760" s="113"/>
      <c r="BI760" s="113"/>
      <c r="BJ760" s="113"/>
      <c r="BK760" s="113"/>
      <c r="BL760" s="109">
        <f t="shared" si="648"/>
        <v>0</v>
      </c>
      <c r="BW760" s="109">
        <f t="shared" si="649"/>
        <v>0</v>
      </c>
      <c r="BZ760" s="109">
        <f t="shared" si="650"/>
        <v>0</v>
      </c>
      <c r="CA760" s="3"/>
      <c r="CB760" s="3"/>
      <c r="CC760" s="3"/>
      <c r="CD760" s="3"/>
      <c r="CE760" s="109">
        <f t="shared" si="651"/>
        <v>0</v>
      </c>
      <c r="CJ760" s="109">
        <f t="shared" si="652"/>
        <v>0</v>
      </c>
      <c r="CQ760" s="109">
        <f t="shared" si="653"/>
        <v>0</v>
      </c>
      <c r="CV760" s="109">
        <f t="shared" si="654"/>
        <v>0</v>
      </c>
      <c r="DA760" s="109">
        <f t="shared" si="655"/>
        <v>0</v>
      </c>
      <c r="DF760" s="109">
        <f t="shared" si="656"/>
        <v>0</v>
      </c>
      <c r="DK760" s="109">
        <f t="shared" si="657"/>
        <v>0</v>
      </c>
      <c r="DP760" s="109">
        <f t="shared" si="658"/>
        <v>0</v>
      </c>
      <c r="DU760" s="109">
        <f t="shared" si="659"/>
        <v>0</v>
      </c>
      <c r="DZ760" s="109">
        <f t="shared" si="660"/>
        <v>0</v>
      </c>
      <c r="EE760" s="109">
        <f t="shared" si="661"/>
        <v>0</v>
      </c>
      <c r="EF760" s="3"/>
      <c r="EG760" s="3"/>
      <c r="EH760" s="3"/>
      <c r="EI760" s="3"/>
      <c r="EJ760" s="109">
        <f t="shared" si="662"/>
        <v>0</v>
      </c>
      <c r="EK760" s="3">
        <f t="shared" si="663"/>
        <v>712</v>
      </c>
      <c r="EL760" t="str">
        <f>+VLOOKUP(A760,'[1]Listado jugadores VALORES'!$A:$D,4,FALSE)</f>
        <v>Defensa</v>
      </c>
      <c r="EM760">
        <f>+VLOOKUP(EK760,Clubes!$A:$O,15,FALSE)</f>
        <v>5</v>
      </c>
      <c r="EN760">
        <f>+VLOOKUP(EK760,Clubes!$A:$M,13,FALSE)</f>
        <v>3</v>
      </c>
      <c r="EO760">
        <f t="shared" si="664"/>
        <v>2</v>
      </c>
      <c r="EP760">
        <f t="shared" si="665"/>
        <v>2</v>
      </c>
      <c r="EQ760">
        <f t="shared" si="666"/>
        <v>0</v>
      </c>
      <c r="ER760">
        <f t="shared" si="667"/>
        <v>0</v>
      </c>
      <c r="ES760">
        <f t="shared" si="668"/>
        <v>0</v>
      </c>
      <c r="ET760">
        <f t="shared" si="669"/>
        <v>0</v>
      </c>
      <c r="EU760">
        <f t="shared" si="670"/>
        <v>0</v>
      </c>
      <c r="EV760">
        <f t="shared" si="671"/>
        <v>0</v>
      </c>
      <c r="EW760">
        <f t="shared" si="672"/>
        <v>-2</v>
      </c>
      <c r="EX760">
        <f t="shared" si="673"/>
        <v>0</v>
      </c>
      <c r="EY760">
        <f t="shared" si="674"/>
        <v>0</v>
      </c>
      <c r="EZ760">
        <f t="shared" si="675"/>
        <v>0</v>
      </c>
      <c r="FA760">
        <f t="shared" si="676"/>
        <v>0</v>
      </c>
      <c r="FB760">
        <f t="shared" si="677"/>
        <v>-1</v>
      </c>
      <c r="FC760">
        <f t="shared" si="678"/>
        <v>1</v>
      </c>
    </row>
    <row r="761" spans="1:159">
      <c r="A761" s="139">
        <v>598</v>
      </c>
      <c r="B761" s="139" t="s">
        <v>438</v>
      </c>
      <c r="C761" s="139">
        <v>7</v>
      </c>
      <c r="D761">
        <v>2</v>
      </c>
      <c r="E761" s="5">
        <v>12</v>
      </c>
      <c r="F761" s="5">
        <v>72</v>
      </c>
      <c r="G761" s="5">
        <v>1</v>
      </c>
      <c r="H761" s="5">
        <v>90</v>
      </c>
      <c r="K761" s="109">
        <f t="shared" ref="K761:K767" si="679">COUNTIF(I761:J761,"&gt;0")</f>
        <v>0</v>
      </c>
      <c r="M761" s="109">
        <f t="shared" ref="M761:M767" si="680">COUNTIF(L761,"&gt;0")</f>
        <v>0</v>
      </c>
      <c r="X761" s="109">
        <f t="shared" ref="X761:X767" si="681">COUNTIF(N761:W761,"&gt;0")</f>
        <v>0</v>
      </c>
      <c r="AI761" s="109">
        <f t="shared" ref="AI761:AI767" si="682">COUNTIF(Y761:AH761,"&gt;0")</f>
        <v>0</v>
      </c>
      <c r="AT761" s="109">
        <f t="shared" ref="AT761:AT767" si="683">COUNTIF(AJ761:AS761,"&gt;0")</f>
        <v>0</v>
      </c>
      <c r="BA761" s="109">
        <f t="shared" ref="BA761:BA767" si="684">COUNTIF(AV761:AZ761,"&gt;0")</f>
        <v>0</v>
      </c>
      <c r="BB761" s="113"/>
      <c r="BC761" s="113"/>
      <c r="BD761" s="113"/>
      <c r="BE761" s="113"/>
      <c r="BF761" s="113"/>
      <c r="BG761" s="113"/>
      <c r="BH761" s="113"/>
      <c r="BI761" s="113"/>
      <c r="BJ761" s="113"/>
      <c r="BK761" s="113"/>
      <c r="BL761" s="109">
        <f t="shared" ref="BL761:BL767" si="685">COUNTIF(BB761:BK761,"&gt;0")</f>
        <v>0</v>
      </c>
      <c r="BW761" s="109">
        <f t="shared" ref="BW761:BW767" si="686">COUNTIF(BM761:BV761,"&gt;0")</f>
        <v>0</v>
      </c>
      <c r="BZ761" s="109">
        <f t="shared" ref="BZ761:BZ767" si="687">SUM(BX761:BY761)</f>
        <v>0</v>
      </c>
      <c r="CA761" s="3">
        <v>29</v>
      </c>
      <c r="CB761" s="3"/>
      <c r="CC761" s="3"/>
      <c r="CD761" s="3"/>
      <c r="CE761" s="109">
        <f t="shared" ref="CE761:CE767" si="688">COUNTIF(CA761:CD761,"&gt;0")</f>
        <v>1</v>
      </c>
      <c r="CF761" s="3">
        <v>2</v>
      </c>
      <c r="CJ761" s="109">
        <f t="shared" ref="CJ761:CJ767" si="689">COUNTIF(CF761:CI761,"&gt;0")</f>
        <v>1</v>
      </c>
      <c r="CQ761" s="109">
        <f t="shared" ref="CQ761:CQ767" si="690">COUNTIF(CM761:CP761,"&gt;0")</f>
        <v>0</v>
      </c>
      <c r="CV761" s="109">
        <f t="shared" ref="CV761:CV767" si="691">COUNTIF(CR761:CU761,"&gt;0")</f>
        <v>0</v>
      </c>
      <c r="DA761" s="109">
        <f t="shared" ref="DA761:DA767" si="692">COUNTIF(CW761:CZ761,"&gt;0")</f>
        <v>0</v>
      </c>
      <c r="DF761" s="109">
        <f t="shared" ref="DF761:DF767" si="693">COUNTIF(DB761:DE761,"&gt;0")</f>
        <v>0</v>
      </c>
      <c r="DK761" s="109">
        <f t="shared" ref="DK761:DK767" si="694">COUNTIF(DG761:DJ761,"&gt;0")</f>
        <v>0</v>
      </c>
      <c r="DP761" s="109">
        <f t="shared" ref="DP761:DP767" si="695">COUNTIF(DL761:DO761,"&gt;0")</f>
        <v>0</v>
      </c>
      <c r="DU761" s="109">
        <f t="shared" ref="DU761:DU767" si="696">COUNTIF(DQ761:DT761,"&gt;0")</f>
        <v>0</v>
      </c>
      <c r="DZ761" s="109">
        <f t="shared" ref="DZ761:DZ767" si="697">COUNTIF(DV761:DY761,"&gt;0")</f>
        <v>0</v>
      </c>
      <c r="EE761" s="109">
        <f t="shared" ref="EE761:EE767" si="698">COUNTIF(EA761:ED761,"&gt;0")</f>
        <v>0</v>
      </c>
      <c r="EF761" s="3"/>
      <c r="EG761" s="3"/>
      <c r="EH761" s="3"/>
      <c r="EI761" s="3"/>
      <c r="EJ761" s="109">
        <f t="shared" ref="EJ761:EJ767" si="699">COUNTIF(EF761:EI761,"&gt;0")</f>
        <v>0</v>
      </c>
      <c r="EK761" s="3">
        <f t="shared" ref="EK761:EK767" si="700">+C761*100+E761</f>
        <v>712</v>
      </c>
      <c r="EL761" t="str">
        <f>+VLOOKUP(A761,'[1]Listado jugadores VALORES'!$A:$D,4,FALSE)</f>
        <v>Portero</v>
      </c>
      <c r="EM761">
        <f>+VLOOKUP(EK761,Clubes!$A:$O,15,FALSE)</f>
        <v>5</v>
      </c>
      <c r="EN761">
        <f>+VLOOKUP(EK761,Clubes!$A:$M,13,FALSE)</f>
        <v>3</v>
      </c>
      <c r="EO761">
        <f t="shared" ref="EO761:EO767" si="701">IF(G761=1,2,IF(G761=2,1,0))</f>
        <v>2</v>
      </c>
      <c r="EP761">
        <f t="shared" ref="EP761:EP767" si="702">+IF(H761=0,0,IF(H761&gt;=60,2,IF(H761&lt;60,1)))</f>
        <v>2</v>
      </c>
      <c r="EQ761">
        <f t="shared" ref="EQ761:EQ767" si="703">+IF(K761=0,0,IF(K761=1,-1,-2))</f>
        <v>0</v>
      </c>
      <c r="ER761">
        <f t="shared" ref="ER761:ER767" si="704">IF(AND(M761=1,K761=0),-3,IF(AND(M761=1,K761=1),-3,0))</f>
        <v>0</v>
      </c>
      <c r="ES761">
        <f t="shared" ref="ES761:ES767" si="705">+IF(EL761="Portero",X761*7,IF(EL761="Defensa",X761*6,IF(EL761="Volante",X761*5,IF(EL761="Delantero",X761*4,0))))-CQ761</f>
        <v>0</v>
      </c>
      <c r="ET761">
        <f t="shared" ref="ET761:ET767" si="706">+IF(Y761=2,1,IF(Z761=2,1,IF(AA761=2,1,IF(AB761=2,1,IF(AC761=2,1,0)))))</f>
        <v>0</v>
      </c>
      <c r="EU761">
        <f t="shared" ref="EU761:EU767" si="707">+IF(EL761="Portero",BA761*5,IF(EL761="Defensa",BA761*4,IF(EL761="Volante",BA761*3,IF(EL761="Delantero",BA761*3,0))))</f>
        <v>0</v>
      </c>
      <c r="EV761">
        <f t="shared" ref="EV761:EV767" si="708">+IF(CE761&gt;0,CE761*-2,0)</f>
        <v>-2</v>
      </c>
      <c r="EW761">
        <f t="shared" ref="EW761:EW767" si="709">+IF(AND(H761&gt;60,EM761=1,EL761="Portero"),-1,IF(AND(H761&gt;60,EM761=1,EL761="Defensa"),-1,IF(AND(H761&gt;60,EM761=2,EL761="Portero"),-1,IF(AND(H761&gt;60,EM761=2,EL761="Defensa"),-1,IF(AND(H761&gt;60,EM761&gt;2,EL761="Portero"),-2,IF(AND(H761&gt;60,EM761&gt;2,EL761="Defensa"),-2,0))))))</f>
        <v>-2</v>
      </c>
      <c r="EX761">
        <f t="shared" ref="EX761:EX767" si="710">+IF(AND(EN761=1,DA761&gt;0,DB761&lt;4),-1,IF(AND(EN761=1,DA761&gt;0,DB761&gt;3),-2,IF(AND(EN761=2,DA761&gt;0,DB761&lt;4),-2,IF(AND(EN761=2,DA761&gt;0,DB761&gt;3),-3,IF(AND(EN761=3,DA761&gt;0,DB761&lt;4),-2,IF(AND(EN761=3,DA761&gt;0,DB761&gt;3),-3,0))))))</f>
        <v>0</v>
      </c>
      <c r="EY761">
        <f t="shared" ref="EY761:EY767" si="711">+IF(OR(EF761=1,EF761=2,EF761=3,EF761=4,EF761=5),4,0)+IF(OR(EG761=1,EG761=2,EG761=3,EG761=4,EG761=5),4,0)</f>
        <v>0</v>
      </c>
      <c r="EZ761">
        <f t="shared" ref="EZ761:EZ767" si="712">+IF(DK761&gt;0,DK761*-1,0)</f>
        <v>0</v>
      </c>
      <c r="FA761">
        <f t="shared" ref="FA761:FA767" si="713">+IF(AND(H761&gt;60,EM761=0,EL761="Portero"),3,IF(AND(H761&gt;60,EM761=0,EL761="Defensa"),2,IF(AND(H761&gt;60,EM761=0,EL761="Volante"),1,0)))</f>
        <v>0</v>
      </c>
      <c r="FB761">
        <f t="shared" ref="FB761:FB767" si="714">IF(AND(H761&gt;=60,EN761=1,D761=1),1,IF(AND(H761&gt;=60,EN761=1,D761=2),2,IF(AND(H761&gt;=60,EN761=3,D761=2),-1,IF(AND(H761&gt;=60,EN761=3,D761=1),-2,IF(AND(H761&lt;60,EN761=1,D761=1,X761&gt;0),1,IF(AND(H761&lt;60,EN761=1,D761=2,X761&gt;0),2,0))))))</f>
        <v>-1</v>
      </c>
      <c r="FC761">
        <f t="shared" ref="FC761:FC767" si="715">SUM(EO761:FB761)</f>
        <v>-1</v>
      </c>
    </row>
    <row r="762" spans="1:159">
      <c r="A762">
        <v>2007</v>
      </c>
      <c r="B762" t="s">
        <v>439</v>
      </c>
      <c r="C762" s="139">
        <v>7</v>
      </c>
      <c r="D762">
        <v>2</v>
      </c>
      <c r="E762" s="5">
        <v>12</v>
      </c>
      <c r="F762" s="5">
        <v>72</v>
      </c>
      <c r="G762" s="5">
        <v>3</v>
      </c>
      <c r="K762" s="109">
        <f t="shared" si="679"/>
        <v>0</v>
      </c>
      <c r="M762" s="109">
        <f t="shared" si="680"/>
        <v>0</v>
      </c>
      <c r="X762" s="109">
        <f t="shared" si="681"/>
        <v>0</v>
      </c>
      <c r="AI762" s="109">
        <f t="shared" si="682"/>
        <v>0</v>
      </c>
      <c r="AT762" s="109">
        <f t="shared" si="683"/>
        <v>0</v>
      </c>
      <c r="BA762" s="109">
        <f t="shared" si="684"/>
        <v>0</v>
      </c>
      <c r="BB762" s="113"/>
      <c r="BC762" s="113"/>
      <c r="BD762" s="113"/>
      <c r="BE762" s="113"/>
      <c r="BF762" s="113"/>
      <c r="BG762" s="113"/>
      <c r="BH762" s="113"/>
      <c r="BI762" s="113"/>
      <c r="BJ762" s="113"/>
      <c r="BK762" s="113"/>
      <c r="BL762" s="109">
        <f t="shared" si="685"/>
        <v>0</v>
      </c>
      <c r="BW762" s="109">
        <f t="shared" si="686"/>
        <v>0</v>
      </c>
      <c r="BZ762" s="109">
        <f t="shared" si="687"/>
        <v>0</v>
      </c>
      <c r="CA762" s="3"/>
      <c r="CB762" s="3"/>
      <c r="CC762" s="3"/>
      <c r="CD762" s="3"/>
      <c r="CE762" s="109">
        <f t="shared" si="688"/>
        <v>0</v>
      </c>
      <c r="CJ762" s="109">
        <f t="shared" si="689"/>
        <v>0</v>
      </c>
      <c r="CQ762" s="109">
        <f t="shared" si="690"/>
        <v>0</v>
      </c>
      <c r="CV762" s="109">
        <f t="shared" si="691"/>
        <v>0</v>
      </c>
      <c r="DA762" s="109">
        <f t="shared" si="692"/>
        <v>0</v>
      </c>
      <c r="DF762" s="109">
        <f t="shared" si="693"/>
        <v>0</v>
      </c>
      <c r="DK762" s="109">
        <f t="shared" si="694"/>
        <v>0</v>
      </c>
      <c r="DP762" s="109">
        <f t="shared" si="695"/>
        <v>0</v>
      </c>
      <c r="DU762" s="109">
        <f t="shared" si="696"/>
        <v>0</v>
      </c>
      <c r="DZ762" s="109">
        <f t="shared" si="697"/>
        <v>0</v>
      </c>
      <c r="EE762" s="109">
        <f t="shared" si="698"/>
        <v>0</v>
      </c>
      <c r="EF762" s="3"/>
      <c r="EG762" s="3"/>
      <c r="EH762" s="3"/>
      <c r="EI762" s="3"/>
      <c r="EJ762" s="109">
        <f t="shared" si="699"/>
        <v>0</v>
      </c>
      <c r="EK762" s="3">
        <f t="shared" si="700"/>
        <v>712</v>
      </c>
      <c r="EL762" t="str">
        <f>+VLOOKUP(A762,'[1]Listado jugadores VALORES'!$A:$D,4,FALSE)</f>
        <v>Volante</v>
      </c>
      <c r="EM762">
        <f>+VLOOKUP(EK762,Clubes!$A:$O,15,FALSE)</f>
        <v>5</v>
      </c>
      <c r="EN762">
        <f>+VLOOKUP(EK762,Clubes!$A:$M,13,FALSE)</f>
        <v>3</v>
      </c>
      <c r="EO762">
        <f t="shared" si="701"/>
        <v>0</v>
      </c>
      <c r="EP762">
        <f t="shared" si="702"/>
        <v>0</v>
      </c>
      <c r="EQ762">
        <f t="shared" si="703"/>
        <v>0</v>
      </c>
      <c r="ER762">
        <f t="shared" si="704"/>
        <v>0</v>
      </c>
      <c r="ES762">
        <f t="shared" si="705"/>
        <v>0</v>
      </c>
      <c r="ET762">
        <f t="shared" si="706"/>
        <v>0</v>
      </c>
      <c r="EU762">
        <f t="shared" si="707"/>
        <v>0</v>
      </c>
      <c r="EV762">
        <f t="shared" si="708"/>
        <v>0</v>
      </c>
      <c r="EW762">
        <f t="shared" si="709"/>
        <v>0</v>
      </c>
      <c r="EX762">
        <f t="shared" si="710"/>
        <v>0</v>
      </c>
      <c r="EY762">
        <f t="shared" si="711"/>
        <v>0</v>
      </c>
      <c r="EZ762">
        <f t="shared" si="712"/>
        <v>0</v>
      </c>
      <c r="FA762">
        <f t="shared" si="713"/>
        <v>0</v>
      </c>
      <c r="FB762">
        <f t="shared" si="714"/>
        <v>0</v>
      </c>
      <c r="FC762">
        <f t="shared" si="715"/>
        <v>0</v>
      </c>
    </row>
    <row r="763" spans="1:159">
      <c r="A763" s="139">
        <v>742</v>
      </c>
      <c r="B763" s="139" t="s">
        <v>440</v>
      </c>
      <c r="C763" s="139">
        <v>7</v>
      </c>
      <c r="D763">
        <v>2</v>
      </c>
      <c r="E763" s="5">
        <v>12</v>
      </c>
      <c r="F763" s="5">
        <v>72</v>
      </c>
      <c r="G763" s="5">
        <v>1</v>
      </c>
      <c r="H763" s="5">
        <v>15</v>
      </c>
      <c r="K763" s="109">
        <f t="shared" si="679"/>
        <v>0</v>
      </c>
      <c r="M763" s="109">
        <f t="shared" si="680"/>
        <v>0</v>
      </c>
      <c r="X763" s="109">
        <f t="shared" si="681"/>
        <v>0</v>
      </c>
      <c r="AI763" s="109">
        <f t="shared" si="682"/>
        <v>0</v>
      </c>
      <c r="AT763" s="109">
        <f t="shared" si="683"/>
        <v>0</v>
      </c>
      <c r="BA763" s="109">
        <f t="shared" si="684"/>
        <v>0</v>
      </c>
      <c r="BB763" s="113"/>
      <c r="BC763" s="113"/>
      <c r="BD763" s="113"/>
      <c r="BE763" s="113"/>
      <c r="BF763" s="113"/>
      <c r="BG763" s="113"/>
      <c r="BH763" s="113"/>
      <c r="BI763" s="113"/>
      <c r="BJ763" s="113"/>
      <c r="BK763" s="113"/>
      <c r="BL763" s="109">
        <f t="shared" si="685"/>
        <v>0</v>
      </c>
      <c r="BW763" s="109">
        <f t="shared" si="686"/>
        <v>0</v>
      </c>
      <c r="BZ763" s="109">
        <f t="shared" si="687"/>
        <v>0</v>
      </c>
      <c r="CA763" s="3"/>
      <c r="CB763" s="3"/>
      <c r="CC763" s="3"/>
      <c r="CD763" s="3"/>
      <c r="CE763" s="109">
        <f t="shared" si="688"/>
        <v>0</v>
      </c>
      <c r="CJ763" s="109">
        <f t="shared" si="689"/>
        <v>0</v>
      </c>
      <c r="CQ763" s="109">
        <f t="shared" si="690"/>
        <v>0</v>
      </c>
      <c r="CV763" s="109">
        <f t="shared" si="691"/>
        <v>0</v>
      </c>
      <c r="DA763" s="109">
        <f t="shared" si="692"/>
        <v>0</v>
      </c>
      <c r="DF763" s="109">
        <f t="shared" si="693"/>
        <v>0</v>
      </c>
      <c r="DK763" s="109">
        <f t="shared" si="694"/>
        <v>0</v>
      </c>
      <c r="DP763" s="109">
        <f t="shared" si="695"/>
        <v>0</v>
      </c>
      <c r="DU763" s="109">
        <f t="shared" si="696"/>
        <v>0</v>
      </c>
      <c r="DZ763" s="109">
        <f t="shared" si="697"/>
        <v>0</v>
      </c>
      <c r="EE763" s="109">
        <f t="shared" si="698"/>
        <v>0</v>
      </c>
      <c r="EF763" s="3"/>
      <c r="EG763" s="3"/>
      <c r="EH763" s="3"/>
      <c r="EI763" s="3"/>
      <c r="EJ763" s="109">
        <f t="shared" si="699"/>
        <v>0</v>
      </c>
      <c r="EK763" s="3">
        <f t="shared" si="700"/>
        <v>712</v>
      </c>
      <c r="EL763" t="str">
        <f>+VLOOKUP(A763,'[1]Listado jugadores VALORES'!$A:$D,4,FALSE)</f>
        <v>Volante</v>
      </c>
      <c r="EM763">
        <f>+VLOOKUP(EK763,Clubes!$A:$O,15,FALSE)</f>
        <v>5</v>
      </c>
      <c r="EN763">
        <f>+VLOOKUP(EK763,Clubes!$A:$M,13,FALSE)</f>
        <v>3</v>
      </c>
      <c r="EO763">
        <f t="shared" si="701"/>
        <v>2</v>
      </c>
      <c r="EP763">
        <f t="shared" si="702"/>
        <v>1</v>
      </c>
      <c r="EQ763">
        <f t="shared" si="703"/>
        <v>0</v>
      </c>
      <c r="ER763">
        <f t="shared" si="704"/>
        <v>0</v>
      </c>
      <c r="ES763">
        <f t="shared" si="705"/>
        <v>0</v>
      </c>
      <c r="ET763">
        <f t="shared" si="706"/>
        <v>0</v>
      </c>
      <c r="EU763">
        <f t="shared" si="707"/>
        <v>0</v>
      </c>
      <c r="EV763">
        <f t="shared" si="708"/>
        <v>0</v>
      </c>
      <c r="EW763">
        <f t="shared" si="709"/>
        <v>0</v>
      </c>
      <c r="EX763">
        <f t="shared" si="710"/>
        <v>0</v>
      </c>
      <c r="EY763">
        <f t="shared" si="711"/>
        <v>0</v>
      </c>
      <c r="EZ763">
        <f t="shared" si="712"/>
        <v>0</v>
      </c>
      <c r="FA763">
        <f t="shared" si="713"/>
        <v>0</v>
      </c>
      <c r="FB763">
        <f t="shared" si="714"/>
        <v>0</v>
      </c>
      <c r="FC763">
        <f t="shared" si="715"/>
        <v>3</v>
      </c>
    </row>
    <row r="764" spans="1:159">
      <c r="A764" s="139">
        <v>1849</v>
      </c>
      <c r="B764" s="139" t="s">
        <v>441</v>
      </c>
      <c r="C764" s="139">
        <v>7</v>
      </c>
      <c r="D764">
        <v>2</v>
      </c>
      <c r="E764" s="5">
        <v>12</v>
      </c>
      <c r="F764" s="5">
        <v>72</v>
      </c>
      <c r="G764" s="5">
        <v>3</v>
      </c>
      <c r="K764" s="109">
        <f t="shared" si="679"/>
        <v>0</v>
      </c>
      <c r="M764" s="109">
        <f t="shared" si="680"/>
        <v>0</v>
      </c>
      <c r="X764" s="109">
        <f t="shared" si="681"/>
        <v>0</v>
      </c>
      <c r="AI764" s="109">
        <f t="shared" si="682"/>
        <v>0</v>
      </c>
      <c r="AT764" s="109">
        <f t="shared" si="683"/>
        <v>0</v>
      </c>
      <c r="BA764" s="109">
        <f t="shared" si="684"/>
        <v>0</v>
      </c>
      <c r="BB764" s="113"/>
      <c r="BC764" s="113"/>
      <c r="BD764" s="113"/>
      <c r="BE764" s="113"/>
      <c r="BF764" s="113"/>
      <c r="BG764" s="113"/>
      <c r="BH764" s="113"/>
      <c r="BI764" s="113"/>
      <c r="BJ764" s="113"/>
      <c r="BK764" s="113"/>
      <c r="BL764" s="109">
        <f t="shared" si="685"/>
        <v>0</v>
      </c>
      <c r="BW764" s="109">
        <f t="shared" si="686"/>
        <v>0</v>
      </c>
      <c r="BZ764" s="109">
        <f t="shared" si="687"/>
        <v>0</v>
      </c>
      <c r="CA764" s="3"/>
      <c r="CB764" s="3"/>
      <c r="CC764" s="3"/>
      <c r="CD764" s="3"/>
      <c r="CE764" s="109">
        <f t="shared" si="688"/>
        <v>0</v>
      </c>
      <c r="CJ764" s="109">
        <f t="shared" si="689"/>
        <v>0</v>
      </c>
      <c r="CQ764" s="109">
        <f t="shared" si="690"/>
        <v>0</v>
      </c>
      <c r="CV764" s="109">
        <f t="shared" si="691"/>
        <v>0</v>
      </c>
      <c r="DA764" s="109">
        <f t="shared" si="692"/>
        <v>0</v>
      </c>
      <c r="DF764" s="109">
        <f t="shared" si="693"/>
        <v>0</v>
      </c>
      <c r="DK764" s="109">
        <f t="shared" si="694"/>
        <v>0</v>
      </c>
      <c r="DP764" s="109">
        <f t="shared" si="695"/>
        <v>0</v>
      </c>
      <c r="DU764" s="109">
        <f t="shared" si="696"/>
        <v>0</v>
      </c>
      <c r="DZ764" s="109">
        <f t="shared" si="697"/>
        <v>0</v>
      </c>
      <c r="EE764" s="109">
        <f t="shared" si="698"/>
        <v>0</v>
      </c>
      <c r="EF764" s="3"/>
      <c r="EG764" s="3"/>
      <c r="EH764" s="3"/>
      <c r="EI764" s="3"/>
      <c r="EJ764" s="109">
        <f t="shared" si="699"/>
        <v>0</v>
      </c>
      <c r="EK764" s="3">
        <f t="shared" si="700"/>
        <v>712</v>
      </c>
      <c r="EL764" t="str">
        <f>+VLOOKUP(A764,'[1]Listado jugadores VALORES'!$A:$D,4,FALSE)</f>
        <v>Delantero</v>
      </c>
      <c r="EM764">
        <f>+VLOOKUP(EK764,Clubes!$A:$O,15,FALSE)</f>
        <v>5</v>
      </c>
      <c r="EN764">
        <f>+VLOOKUP(EK764,Clubes!$A:$M,13,FALSE)</f>
        <v>3</v>
      </c>
      <c r="EO764">
        <f t="shared" si="701"/>
        <v>0</v>
      </c>
      <c r="EP764">
        <f t="shared" si="702"/>
        <v>0</v>
      </c>
      <c r="EQ764">
        <f t="shared" si="703"/>
        <v>0</v>
      </c>
      <c r="ER764">
        <f t="shared" si="704"/>
        <v>0</v>
      </c>
      <c r="ES764">
        <f t="shared" si="705"/>
        <v>0</v>
      </c>
      <c r="ET764">
        <f t="shared" si="706"/>
        <v>0</v>
      </c>
      <c r="EU764">
        <f t="shared" si="707"/>
        <v>0</v>
      </c>
      <c r="EV764">
        <f t="shared" si="708"/>
        <v>0</v>
      </c>
      <c r="EW764">
        <f t="shared" si="709"/>
        <v>0</v>
      </c>
      <c r="EX764">
        <f t="shared" si="710"/>
        <v>0</v>
      </c>
      <c r="EY764">
        <f t="shared" si="711"/>
        <v>0</v>
      </c>
      <c r="EZ764">
        <f t="shared" si="712"/>
        <v>0</v>
      </c>
      <c r="FA764">
        <f t="shared" si="713"/>
        <v>0</v>
      </c>
      <c r="FB764">
        <f t="shared" si="714"/>
        <v>0</v>
      </c>
      <c r="FC764">
        <f t="shared" si="715"/>
        <v>0</v>
      </c>
    </row>
    <row r="765" spans="1:159">
      <c r="A765" s="139">
        <v>1797</v>
      </c>
      <c r="B765" s="139" t="s">
        <v>442</v>
      </c>
      <c r="C765" s="139">
        <v>7</v>
      </c>
      <c r="D765">
        <v>2</v>
      </c>
      <c r="E765" s="5">
        <v>12</v>
      </c>
      <c r="F765" s="5">
        <v>72</v>
      </c>
      <c r="G765" s="5">
        <v>3</v>
      </c>
      <c r="K765" s="109">
        <f t="shared" si="679"/>
        <v>0</v>
      </c>
      <c r="M765" s="109">
        <f t="shared" si="680"/>
        <v>0</v>
      </c>
      <c r="X765" s="109">
        <f t="shared" si="681"/>
        <v>0</v>
      </c>
      <c r="AI765" s="109">
        <f t="shared" si="682"/>
        <v>0</v>
      </c>
      <c r="AT765" s="109">
        <f t="shared" si="683"/>
        <v>0</v>
      </c>
      <c r="BA765" s="109">
        <f t="shared" si="684"/>
        <v>0</v>
      </c>
      <c r="BB765" s="113"/>
      <c r="BC765" s="113"/>
      <c r="BD765" s="113"/>
      <c r="BE765" s="113"/>
      <c r="BF765" s="113"/>
      <c r="BG765" s="113"/>
      <c r="BH765" s="113"/>
      <c r="BI765" s="113"/>
      <c r="BJ765" s="113"/>
      <c r="BK765" s="113"/>
      <c r="BL765" s="109">
        <f t="shared" si="685"/>
        <v>0</v>
      </c>
      <c r="BW765" s="109">
        <f t="shared" si="686"/>
        <v>0</v>
      </c>
      <c r="BZ765" s="109">
        <f t="shared" si="687"/>
        <v>0</v>
      </c>
      <c r="CA765" s="3"/>
      <c r="CB765" s="3"/>
      <c r="CC765" s="3"/>
      <c r="CD765" s="3"/>
      <c r="CE765" s="109">
        <f t="shared" si="688"/>
        <v>0</v>
      </c>
      <c r="CJ765" s="109">
        <f t="shared" si="689"/>
        <v>0</v>
      </c>
      <c r="CQ765" s="109">
        <f t="shared" si="690"/>
        <v>0</v>
      </c>
      <c r="CV765" s="109">
        <f t="shared" si="691"/>
        <v>0</v>
      </c>
      <c r="DA765" s="109">
        <f t="shared" si="692"/>
        <v>0</v>
      </c>
      <c r="DF765" s="109">
        <f t="shared" si="693"/>
        <v>0</v>
      </c>
      <c r="DK765" s="109">
        <f t="shared" si="694"/>
        <v>0</v>
      </c>
      <c r="DP765" s="109">
        <f t="shared" si="695"/>
        <v>0</v>
      </c>
      <c r="DU765" s="109">
        <f t="shared" si="696"/>
        <v>0</v>
      </c>
      <c r="DZ765" s="109">
        <f t="shared" si="697"/>
        <v>0</v>
      </c>
      <c r="EE765" s="109">
        <f t="shared" si="698"/>
        <v>0</v>
      </c>
      <c r="EF765" s="3"/>
      <c r="EG765" s="3"/>
      <c r="EH765" s="3"/>
      <c r="EI765" s="3"/>
      <c r="EJ765" s="109">
        <f t="shared" si="699"/>
        <v>0</v>
      </c>
      <c r="EK765" s="3">
        <f t="shared" si="700"/>
        <v>712</v>
      </c>
      <c r="EL765" t="str">
        <f>+VLOOKUP(A765,'[1]Listado jugadores VALORES'!$A:$D,4,FALSE)</f>
        <v>Defensa</v>
      </c>
      <c r="EM765">
        <f>+VLOOKUP(EK765,Clubes!$A:$O,15,FALSE)</f>
        <v>5</v>
      </c>
      <c r="EN765">
        <f>+VLOOKUP(EK765,Clubes!$A:$M,13,FALSE)</f>
        <v>3</v>
      </c>
      <c r="EO765">
        <f t="shared" si="701"/>
        <v>0</v>
      </c>
      <c r="EP765">
        <f t="shared" si="702"/>
        <v>0</v>
      </c>
      <c r="EQ765">
        <f t="shared" si="703"/>
        <v>0</v>
      </c>
      <c r="ER765">
        <f t="shared" si="704"/>
        <v>0</v>
      </c>
      <c r="ES765">
        <f t="shared" si="705"/>
        <v>0</v>
      </c>
      <c r="ET765">
        <f t="shared" si="706"/>
        <v>0</v>
      </c>
      <c r="EU765">
        <f t="shared" si="707"/>
        <v>0</v>
      </c>
      <c r="EV765">
        <f t="shared" si="708"/>
        <v>0</v>
      </c>
      <c r="EW765">
        <f t="shared" si="709"/>
        <v>0</v>
      </c>
      <c r="EX765">
        <f t="shared" si="710"/>
        <v>0</v>
      </c>
      <c r="EY765">
        <f t="shared" si="711"/>
        <v>0</v>
      </c>
      <c r="EZ765">
        <f t="shared" si="712"/>
        <v>0</v>
      </c>
      <c r="FA765">
        <f t="shared" si="713"/>
        <v>0</v>
      </c>
      <c r="FB765">
        <f t="shared" si="714"/>
        <v>0</v>
      </c>
      <c r="FC765">
        <f t="shared" si="715"/>
        <v>0</v>
      </c>
    </row>
    <row r="766" spans="1:159">
      <c r="A766" s="139">
        <v>777</v>
      </c>
      <c r="B766" s="139" t="s">
        <v>443</v>
      </c>
      <c r="C766" s="139">
        <v>7</v>
      </c>
      <c r="D766">
        <v>2</v>
      </c>
      <c r="E766" s="5">
        <v>12</v>
      </c>
      <c r="F766" s="5">
        <v>72</v>
      </c>
      <c r="G766" s="5">
        <v>1</v>
      </c>
      <c r="H766" s="5">
        <f>45+14</f>
        <v>59</v>
      </c>
      <c r="I766" s="4">
        <f>45+6</f>
        <v>51</v>
      </c>
      <c r="K766" s="109">
        <f t="shared" si="679"/>
        <v>1</v>
      </c>
      <c r="M766" s="109">
        <f t="shared" si="680"/>
        <v>0</v>
      </c>
      <c r="X766" s="109">
        <f t="shared" si="681"/>
        <v>0</v>
      </c>
      <c r="AI766" s="109">
        <f t="shared" si="682"/>
        <v>0</v>
      </c>
      <c r="AT766" s="109">
        <f t="shared" si="683"/>
        <v>0</v>
      </c>
      <c r="BA766" s="109">
        <f t="shared" si="684"/>
        <v>0</v>
      </c>
      <c r="BB766" s="113"/>
      <c r="BC766" s="113"/>
      <c r="BD766" s="113"/>
      <c r="BE766" s="113"/>
      <c r="BF766" s="113"/>
      <c r="BG766" s="113"/>
      <c r="BH766" s="113"/>
      <c r="BI766" s="113"/>
      <c r="BJ766" s="113"/>
      <c r="BK766" s="113"/>
      <c r="BL766" s="109">
        <f t="shared" si="685"/>
        <v>0</v>
      </c>
      <c r="BW766" s="109">
        <f t="shared" si="686"/>
        <v>0</v>
      </c>
      <c r="BZ766" s="109">
        <f t="shared" si="687"/>
        <v>0</v>
      </c>
      <c r="CA766" s="3"/>
      <c r="CB766" s="3"/>
      <c r="CC766" s="3"/>
      <c r="CD766" s="3"/>
      <c r="CE766" s="109">
        <f t="shared" si="688"/>
        <v>0</v>
      </c>
      <c r="CJ766" s="109">
        <f t="shared" si="689"/>
        <v>0</v>
      </c>
      <c r="CQ766" s="109">
        <f t="shared" si="690"/>
        <v>0</v>
      </c>
      <c r="CV766" s="109">
        <f t="shared" si="691"/>
        <v>0</v>
      </c>
      <c r="DA766" s="109">
        <f t="shared" si="692"/>
        <v>0</v>
      </c>
      <c r="DF766" s="109">
        <f t="shared" si="693"/>
        <v>0</v>
      </c>
      <c r="DK766" s="109">
        <f t="shared" si="694"/>
        <v>0</v>
      </c>
      <c r="DP766" s="109">
        <f t="shared" si="695"/>
        <v>0</v>
      </c>
      <c r="DU766" s="109">
        <f t="shared" si="696"/>
        <v>0</v>
      </c>
      <c r="DZ766" s="109">
        <f t="shared" si="697"/>
        <v>0</v>
      </c>
      <c r="EE766" s="109">
        <f t="shared" si="698"/>
        <v>0</v>
      </c>
      <c r="EF766" s="3"/>
      <c r="EG766" s="3"/>
      <c r="EH766" s="3"/>
      <c r="EI766" s="3"/>
      <c r="EJ766" s="109">
        <f t="shared" si="699"/>
        <v>0</v>
      </c>
      <c r="EK766" s="3">
        <f t="shared" si="700"/>
        <v>712</v>
      </c>
      <c r="EL766" t="str">
        <f>+VLOOKUP(A766,'[1]Listado jugadores VALORES'!$A:$D,4,FALSE)</f>
        <v>Volante</v>
      </c>
      <c r="EM766">
        <f>+VLOOKUP(EK766,Clubes!$A:$O,15,FALSE)</f>
        <v>5</v>
      </c>
      <c r="EN766">
        <f>+VLOOKUP(EK766,Clubes!$A:$M,13,FALSE)</f>
        <v>3</v>
      </c>
      <c r="EO766">
        <f t="shared" si="701"/>
        <v>2</v>
      </c>
      <c r="EP766">
        <f t="shared" si="702"/>
        <v>1</v>
      </c>
      <c r="EQ766">
        <f t="shared" si="703"/>
        <v>-1</v>
      </c>
      <c r="ER766">
        <f t="shared" si="704"/>
        <v>0</v>
      </c>
      <c r="ES766">
        <f t="shared" si="705"/>
        <v>0</v>
      </c>
      <c r="ET766">
        <f t="shared" si="706"/>
        <v>0</v>
      </c>
      <c r="EU766">
        <f t="shared" si="707"/>
        <v>0</v>
      </c>
      <c r="EV766">
        <f t="shared" si="708"/>
        <v>0</v>
      </c>
      <c r="EW766">
        <f t="shared" si="709"/>
        <v>0</v>
      </c>
      <c r="EX766">
        <f t="shared" si="710"/>
        <v>0</v>
      </c>
      <c r="EY766">
        <f t="shared" si="711"/>
        <v>0</v>
      </c>
      <c r="EZ766">
        <f t="shared" si="712"/>
        <v>0</v>
      </c>
      <c r="FA766">
        <f t="shared" si="713"/>
        <v>0</v>
      </c>
      <c r="FB766">
        <f t="shared" si="714"/>
        <v>0</v>
      </c>
      <c r="FC766">
        <f t="shared" si="715"/>
        <v>2</v>
      </c>
    </row>
    <row r="767" spans="1:159">
      <c r="A767" s="139">
        <v>657</v>
      </c>
      <c r="B767" s="139" t="s">
        <v>444</v>
      </c>
      <c r="C767" s="139">
        <v>7</v>
      </c>
      <c r="D767">
        <v>2</v>
      </c>
      <c r="E767" s="5">
        <v>12</v>
      </c>
      <c r="F767" s="5">
        <v>72</v>
      </c>
      <c r="G767" s="5">
        <v>2</v>
      </c>
      <c r="K767" s="109">
        <f t="shared" si="679"/>
        <v>0</v>
      </c>
      <c r="M767" s="109">
        <f t="shared" si="680"/>
        <v>0</v>
      </c>
      <c r="X767" s="109">
        <f t="shared" si="681"/>
        <v>0</v>
      </c>
      <c r="AI767" s="109">
        <f t="shared" si="682"/>
        <v>0</v>
      </c>
      <c r="AT767" s="109">
        <f t="shared" si="683"/>
        <v>0</v>
      </c>
      <c r="BA767" s="109">
        <f t="shared" si="684"/>
        <v>0</v>
      </c>
      <c r="BB767" s="113"/>
      <c r="BC767" s="113"/>
      <c r="BD767" s="113"/>
      <c r="BE767" s="113"/>
      <c r="BF767" s="113"/>
      <c r="BG767" s="113"/>
      <c r="BH767" s="113"/>
      <c r="BI767" s="113"/>
      <c r="BJ767" s="113"/>
      <c r="BK767" s="113"/>
      <c r="BL767" s="109">
        <f t="shared" si="685"/>
        <v>0</v>
      </c>
      <c r="BW767" s="109">
        <f t="shared" si="686"/>
        <v>0</v>
      </c>
      <c r="BZ767" s="109">
        <f t="shared" si="687"/>
        <v>0</v>
      </c>
      <c r="CA767" s="3"/>
      <c r="CB767" s="3"/>
      <c r="CC767" s="3"/>
      <c r="CD767" s="3"/>
      <c r="CE767" s="109">
        <f t="shared" si="688"/>
        <v>0</v>
      </c>
      <c r="CJ767" s="109">
        <f t="shared" si="689"/>
        <v>0</v>
      </c>
      <c r="CQ767" s="109">
        <f t="shared" si="690"/>
        <v>0</v>
      </c>
      <c r="CV767" s="109">
        <f t="shared" si="691"/>
        <v>0</v>
      </c>
      <c r="DA767" s="109">
        <f t="shared" si="692"/>
        <v>0</v>
      </c>
      <c r="DF767" s="109">
        <f t="shared" si="693"/>
        <v>0</v>
      </c>
      <c r="DK767" s="109">
        <f t="shared" si="694"/>
        <v>0</v>
      </c>
      <c r="DP767" s="109">
        <f t="shared" si="695"/>
        <v>0</v>
      </c>
      <c r="DU767" s="109">
        <f t="shared" si="696"/>
        <v>0</v>
      </c>
      <c r="DZ767" s="109">
        <f t="shared" si="697"/>
        <v>0</v>
      </c>
      <c r="EE767" s="109">
        <f t="shared" si="698"/>
        <v>0</v>
      </c>
      <c r="EF767" s="3"/>
      <c r="EG767" s="3"/>
      <c r="EH767" s="3"/>
      <c r="EI767" s="3"/>
      <c r="EJ767" s="109">
        <f t="shared" si="699"/>
        <v>0</v>
      </c>
      <c r="EK767" s="3">
        <f t="shared" si="700"/>
        <v>712</v>
      </c>
      <c r="EL767" t="str">
        <f>+VLOOKUP(A767,'[1]Listado jugadores VALORES'!$A:$D,4,FALSE)</f>
        <v>Defensa</v>
      </c>
      <c r="EM767">
        <f>+VLOOKUP(EK767,Clubes!$A:$O,15,FALSE)</f>
        <v>5</v>
      </c>
      <c r="EN767">
        <f>+VLOOKUP(EK767,Clubes!$A:$M,13,FALSE)</f>
        <v>3</v>
      </c>
      <c r="EO767">
        <f t="shared" si="701"/>
        <v>1</v>
      </c>
      <c r="EP767">
        <f t="shared" si="702"/>
        <v>0</v>
      </c>
      <c r="EQ767">
        <f t="shared" si="703"/>
        <v>0</v>
      </c>
      <c r="ER767">
        <f t="shared" si="704"/>
        <v>0</v>
      </c>
      <c r="ES767">
        <f t="shared" si="705"/>
        <v>0</v>
      </c>
      <c r="ET767">
        <f t="shared" si="706"/>
        <v>0</v>
      </c>
      <c r="EU767">
        <f t="shared" si="707"/>
        <v>0</v>
      </c>
      <c r="EV767">
        <f t="shared" si="708"/>
        <v>0</v>
      </c>
      <c r="EW767">
        <f t="shared" si="709"/>
        <v>0</v>
      </c>
      <c r="EX767">
        <f t="shared" si="710"/>
        <v>0</v>
      </c>
      <c r="EY767">
        <f t="shared" si="711"/>
        <v>0</v>
      </c>
      <c r="EZ767">
        <f t="shared" si="712"/>
        <v>0</v>
      </c>
      <c r="FA767">
        <f t="shared" si="713"/>
        <v>0</v>
      </c>
      <c r="FB767">
        <f t="shared" si="714"/>
        <v>0</v>
      </c>
      <c r="FC767">
        <f t="shared" si="715"/>
        <v>1</v>
      </c>
    </row>
    <row r="768" spans="1:159">
      <c r="A768" s="139">
        <v>31</v>
      </c>
      <c r="B768" s="139" t="s">
        <v>415</v>
      </c>
      <c r="C768" s="139">
        <v>7</v>
      </c>
      <c r="D768">
        <v>1</v>
      </c>
      <c r="E768" s="5">
        <v>13</v>
      </c>
      <c r="F768" s="5">
        <v>74</v>
      </c>
      <c r="G768" s="5">
        <v>3</v>
      </c>
      <c r="K768" s="109">
        <f t="shared" ref="K768:K832" si="716">COUNTIF(I768:J768,"&gt;0")</f>
        <v>0</v>
      </c>
      <c r="M768" s="109">
        <f t="shared" ref="M768:M832" si="717">COUNTIF(L768,"&gt;0")</f>
        <v>0</v>
      </c>
      <c r="X768" s="109">
        <f t="shared" ref="X768:X832" si="718">COUNTIF(N768:W768,"&gt;0")</f>
        <v>0</v>
      </c>
      <c r="AI768" s="109">
        <f t="shared" ref="AI768:AI832" si="719">COUNTIF(Y768:AH768,"&gt;0")</f>
        <v>0</v>
      </c>
      <c r="AT768" s="109">
        <f t="shared" ref="AT768:AT832" si="720">COUNTIF(AJ768:AS768,"&gt;0")</f>
        <v>0</v>
      </c>
      <c r="BA768" s="109">
        <f t="shared" ref="BA768:BA832" si="721">COUNTIF(AV768:AZ768,"&gt;0")</f>
        <v>0</v>
      </c>
      <c r="BB768" s="113"/>
      <c r="BC768" s="113"/>
      <c r="BD768" s="113"/>
      <c r="BE768" s="113"/>
      <c r="BF768" s="113"/>
      <c r="BG768" s="113"/>
      <c r="BH768" s="113"/>
      <c r="BI768" s="113"/>
      <c r="BJ768" s="113"/>
      <c r="BK768" s="113"/>
      <c r="BL768" s="109">
        <f t="shared" ref="BL768:BL832" si="722">COUNTIF(BB768:BK768,"&gt;0")</f>
        <v>0</v>
      </c>
      <c r="BW768" s="109">
        <f t="shared" ref="BW768:BW832" si="723">COUNTIF(BM768:BV768,"&gt;0")</f>
        <v>0</v>
      </c>
      <c r="BZ768" s="109">
        <f t="shared" ref="BZ768:BZ832" si="724">SUM(BX768:BY768)</f>
        <v>0</v>
      </c>
      <c r="CA768" s="3"/>
      <c r="CB768" s="3"/>
      <c r="CC768" s="3"/>
      <c r="CD768" s="3"/>
      <c r="CE768" s="109">
        <f t="shared" ref="CE768:CE832" si="725">COUNTIF(CA768:CD768,"&gt;0")</f>
        <v>0</v>
      </c>
      <c r="CJ768" s="109">
        <f t="shared" ref="CJ768:CJ832" si="726">COUNTIF(CF768:CI768,"&gt;0")</f>
        <v>0</v>
      </c>
      <c r="CQ768" s="109">
        <f t="shared" ref="CQ768:CQ832" si="727">COUNTIF(CM768:CP768,"&gt;0")</f>
        <v>0</v>
      </c>
      <c r="CV768" s="109">
        <f t="shared" ref="CV768:CV832" si="728">COUNTIF(CR768:CU768,"&gt;0")</f>
        <v>0</v>
      </c>
      <c r="DA768" s="109">
        <f t="shared" ref="DA768:DA832" si="729">COUNTIF(CW768:CZ768,"&gt;0")</f>
        <v>0</v>
      </c>
      <c r="DF768" s="109">
        <f t="shared" ref="DF768:DF832" si="730">COUNTIF(DB768:DE768,"&gt;0")</f>
        <v>0</v>
      </c>
      <c r="DK768" s="109">
        <f t="shared" ref="DK768:DK832" si="731">COUNTIF(DG768:DJ768,"&gt;0")</f>
        <v>0</v>
      </c>
      <c r="DP768" s="109">
        <f t="shared" ref="DP768:DP832" si="732">COUNTIF(DL768:DO768,"&gt;0")</f>
        <v>0</v>
      </c>
      <c r="DU768" s="109">
        <f t="shared" ref="DU768:DU832" si="733">COUNTIF(DQ768:DT768,"&gt;0")</f>
        <v>0</v>
      </c>
      <c r="DZ768" s="109">
        <f t="shared" ref="DZ768:DZ832" si="734">COUNTIF(DV768:DY768,"&gt;0")</f>
        <v>0</v>
      </c>
      <c r="EE768" s="109">
        <f t="shared" ref="EE768:EE832" si="735">COUNTIF(EA768:ED768,"&gt;0")</f>
        <v>0</v>
      </c>
      <c r="EF768" s="3"/>
      <c r="EG768" s="3"/>
      <c r="EH768" s="3"/>
      <c r="EI768" s="3"/>
      <c r="EJ768" s="109">
        <f t="shared" ref="EJ768:EJ832" si="736">COUNTIF(EF768:EI768,"&gt;0")</f>
        <v>0</v>
      </c>
      <c r="EK768" s="3">
        <f t="shared" ref="EK768:EK832" si="737">+C768*100+E768</f>
        <v>713</v>
      </c>
      <c r="EL768" t="str">
        <f>+VLOOKUP(A768,'[1]Listado jugadores VALORES'!$A:$D,4,FALSE)</f>
        <v>Defensa</v>
      </c>
      <c r="EM768">
        <f>+VLOOKUP(EK768,Clubes!$A:$O,15,FALSE)</f>
        <v>1</v>
      </c>
      <c r="EN768">
        <f>+VLOOKUP(EK768,Clubes!$A:$M,13,FALSE)</f>
        <v>2</v>
      </c>
      <c r="EO768">
        <f t="shared" ref="EO768:EO832" si="738">IF(G768=1,2,IF(G768=2,1,0))</f>
        <v>0</v>
      </c>
      <c r="EP768">
        <f t="shared" ref="EP768:EP832" si="739">+IF(H768=0,0,IF(H768&gt;=60,2,IF(H768&lt;60,1)))</f>
        <v>0</v>
      </c>
      <c r="EQ768">
        <f t="shared" ref="EQ768:EQ832" si="740">+IF(K768=0,0,IF(K768=1,-1,-2))</f>
        <v>0</v>
      </c>
      <c r="ER768">
        <f t="shared" ref="ER768:ER832" si="741">IF(AND(M768=1,K768=0),-3,IF(AND(M768=1,K768=1),-3,0))</f>
        <v>0</v>
      </c>
      <c r="ES768">
        <f t="shared" ref="ES768:ES832" si="742">+IF(EL768="Portero",X768*7,IF(EL768="Defensa",X768*6,IF(EL768="Volante",X768*5,IF(EL768="Delantero",X768*4,0))))-CQ768</f>
        <v>0</v>
      </c>
      <c r="ET768">
        <f t="shared" ref="ET768:ET832" si="743">+IF(Y768=2,1,IF(Z768=2,1,IF(AA768=2,1,IF(AB768=2,1,IF(AC768=2,1,0)))))</f>
        <v>0</v>
      </c>
      <c r="EU768">
        <f t="shared" ref="EU768:EU832" si="744">+IF(EL768="Portero",BA768*5,IF(EL768="Defensa",BA768*4,IF(EL768="Volante",BA768*3,IF(EL768="Delantero",BA768*3,0))))</f>
        <v>0</v>
      </c>
      <c r="EV768">
        <f t="shared" ref="EV768:EV832" si="745">+IF(CE768&gt;0,CE768*-2,0)</f>
        <v>0</v>
      </c>
      <c r="EW768">
        <f t="shared" ref="EW768:EW832" si="746">+IF(AND(H768&gt;60,EM768=1,EL768="Portero"),-1,IF(AND(H768&gt;60,EM768=1,EL768="Defensa"),-1,IF(AND(H768&gt;60,EM768=2,EL768="Portero"),-1,IF(AND(H768&gt;60,EM768=2,EL768="Defensa"),-1,IF(AND(H768&gt;60,EM768&gt;2,EL768="Portero"),-2,IF(AND(H768&gt;60,EM768&gt;2,EL768="Defensa"),-2,0))))))</f>
        <v>0</v>
      </c>
      <c r="EX768">
        <f t="shared" ref="EX768:EX832" si="747">+IF(AND(EN768=1,DA768&gt;0,DB768&lt;4),-1,IF(AND(EN768=1,DA768&gt;0,DB768&gt;3),-2,IF(AND(EN768=2,DA768&gt;0,DB768&lt;4),-2,IF(AND(EN768=2,DA768&gt;0,DB768&gt;3),-3,IF(AND(EN768=3,DA768&gt;0,DB768&lt;4),-2,IF(AND(EN768=3,DA768&gt;0,DB768&gt;3),-3,0))))))</f>
        <v>0</v>
      </c>
      <c r="EY768">
        <f t="shared" ref="EY768:EY832" si="748">+IF(OR(EF768=1,EF768=2,EF768=3,EF768=4,EF768=5),4,0)+IF(OR(EG768=1,EG768=2,EG768=3,EG768=4,EG768=5),4,0)</f>
        <v>0</v>
      </c>
      <c r="EZ768">
        <f t="shared" ref="EZ768:EZ832" si="749">+IF(DK768&gt;0,DK768*-1,0)</f>
        <v>0</v>
      </c>
      <c r="FA768">
        <f t="shared" ref="FA768:FA832" si="750">+IF(AND(H768&gt;60,EM768=0,EL768="Portero"),3,IF(AND(H768&gt;60,EM768=0,EL768="Defensa"),2,IF(AND(H768&gt;60,EM768=0,EL768="Volante"),1,0)))</f>
        <v>0</v>
      </c>
      <c r="FB768">
        <f t="shared" ref="FB768:FB832" si="751">IF(AND(H768&gt;=60,EN768=1,D768=1),1,IF(AND(H768&gt;=60,EN768=1,D768=2),2,IF(AND(H768&gt;=60,EN768=3,D768=2),-1,IF(AND(H768&gt;=60,EN768=3,D768=1),-2,IF(AND(H768&lt;60,EN768=1,D768=1,X768&gt;0),1,IF(AND(H768&lt;60,EN768=1,D768=2,X768&gt;0),2,0))))))</f>
        <v>0</v>
      </c>
      <c r="FC768">
        <f t="shared" ref="FC768:FC832" si="752">SUM(EO768:FB768)</f>
        <v>0</v>
      </c>
    </row>
    <row r="769" spans="1:159">
      <c r="A769" s="139">
        <v>820</v>
      </c>
      <c r="B769" s="139" t="s">
        <v>416</v>
      </c>
      <c r="C769" s="139">
        <v>7</v>
      </c>
      <c r="D769">
        <v>1</v>
      </c>
      <c r="E769" s="5">
        <v>13</v>
      </c>
      <c r="F769" s="5">
        <v>74</v>
      </c>
      <c r="G769" s="5">
        <v>3</v>
      </c>
      <c r="K769" s="109">
        <f t="shared" si="716"/>
        <v>0</v>
      </c>
      <c r="M769" s="109">
        <f t="shared" si="717"/>
        <v>0</v>
      </c>
      <c r="X769" s="109">
        <f t="shared" si="718"/>
        <v>0</v>
      </c>
      <c r="AI769" s="109">
        <f t="shared" si="719"/>
        <v>0</v>
      </c>
      <c r="AT769" s="109">
        <f t="shared" si="720"/>
        <v>0</v>
      </c>
      <c r="BA769" s="109">
        <f t="shared" si="721"/>
        <v>0</v>
      </c>
      <c r="BB769" s="113"/>
      <c r="BC769" s="113"/>
      <c r="BD769" s="113"/>
      <c r="BE769" s="113"/>
      <c r="BF769" s="113"/>
      <c r="BG769" s="113"/>
      <c r="BH769" s="113"/>
      <c r="BI769" s="113"/>
      <c r="BJ769" s="113"/>
      <c r="BK769" s="113"/>
      <c r="BL769" s="109">
        <f t="shared" si="722"/>
        <v>0</v>
      </c>
      <c r="BW769" s="109">
        <f t="shared" si="723"/>
        <v>0</v>
      </c>
      <c r="BZ769" s="109">
        <f t="shared" si="724"/>
        <v>0</v>
      </c>
      <c r="CA769" s="3"/>
      <c r="CB769" s="3"/>
      <c r="CC769" s="3"/>
      <c r="CD769" s="3"/>
      <c r="CE769" s="109">
        <f t="shared" si="725"/>
        <v>0</v>
      </c>
      <c r="CJ769" s="109">
        <f t="shared" si="726"/>
        <v>0</v>
      </c>
      <c r="CQ769" s="109">
        <f t="shared" si="727"/>
        <v>0</v>
      </c>
      <c r="CV769" s="109">
        <f t="shared" si="728"/>
        <v>0</v>
      </c>
      <c r="DA769" s="109">
        <f t="shared" si="729"/>
        <v>0</v>
      </c>
      <c r="DF769" s="109">
        <f t="shared" si="730"/>
        <v>0</v>
      </c>
      <c r="DK769" s="109">
        <f t="shared" si="731"/>
        <v>0</v>
      </c>
      <c r="DP769" s="109">
        <f t="shared" si="732"/>
        <v>0</v>
      </c>
      <c r="DU769" s="109">
        <f t="shared" si="733"/>
        <v>0</v>
      </c>
      <c r="DZ769" s="109">
        <f t="shared" si="734"/>
        <v>0</v>
      </c>
      <c r="EE769" s="109">
        <f t="shared" si="735"/>
        <v>0</v>
      </c>
      <c r="EF769" s="3"/>
      <c r="EG769" s="3"/>
      <c r="EH769" s="3"/>
      <c r="EI769" s="3"/>
      <c r="EJ769" s="109">
        <f t="shared" si="736"/>
        <v>0</v>
      </c>
      <c r="EK769" s="3">
        <f t="shared" si="737"/>
        <v>713</v>
      </c>
      <c r="EL769" t="str">
        <f>+VLOOKUP(A769,'[1]Listado jugadores VALORES'!$A:$D,4,FALSE)</f>
        <v>Delantero</v>
      </c>
      <c r="EM769">
        <f>+VLOOKUP(EK769,Clubes!$A:$O,15,FALSE)</f>
        <v>1</v>
      </c>
      <c r="EN769">
        <f>+VLOOKUP(EK769,Clubes!$A:$M,13,FALSE)</f>
        <v>2</v>
      </c>
      <c r="EO769">
        <f t="shared" si="738"/>
        <v>0</v>
      </c>
      <c r="EP769">
        <f t="shared" si="739"/>
        <v>0</v>
      </c>
      <c r="EQ769">
        <f t="shared" si="740"/>
        <v>0</v>
      </c>
      <c r="ER769">
        <f t="shared" si="741"/>
        <v>0</v>
      </c>
      <c r="ES769">
        <f t="shared" si="742"/>
        <v>0</v>
      </c>
      <c r="ET769">
        <f t="shared" si="743"/>
        <v>0</v>
      </c>
      <c r="EU769">
        <f t="shared" si="744"/>
        <v>0</v>
      </c>
      <c r="EV769">
        <f t="shared" si="745"/>
        <v>0</v>
      </c>
      <c r="EW769">
        <f t="shared" si="746"/>
        <v>0</v>
      </c>
      <c r="EX769">
        <f t="shared" si="747"/>
        <v>0</v>
      </c>
      <c r="EY769">
        <f t="shared" si="748"/>
        <v>0</v>
      </c>
      <c r="EZ769">
        <f t="shared" si="749"/>
        <v>0</v>
      </c>
      <c r="FA769">
        <f t="shared" si="750"/>
        <v>0</v>
      </c>
      <c r="FB769">
        <f t="shared" si="751"/>
        <v>0</v>
      </c>
      <c r="FC769">
        <f t="shared" si="752"/>
        <v>0</v>
      </c>
    </row>
    <row r="770" spans="1:159">
      <c r="A770" s="139">
        <v>102</v>
      </c>
      <c r="B770" s="139" t="s">
        <v>417</v>
      </c>
      <c r="C770" s="139">
        <v>7</v>
      </c>
      <c r="D770">
        <v>1</v>
      </c>
      <c r="E770" s="5">
        <v>13</v>
      </c>
      <c r="F770" s="5">
        <v>74</v>
      </c>
      <c r="G770" s="5">
        <v>2</v>
      </c>
      <c r="K770" s="109">
        <f t="shared" si="716"/>
        <v>0</v>
      </c>
      <c r="M770" s="109">
        <f t="shared" si="717"/>
        <v>0</v>
      </c>
      <c r="X770" s="109">
        <f t="shared" si="718"/>
        <v>0</v>
      </c>
      <c r="AI770" s="109">
        <f t="shared" si="719"/>
        <v>0</v>
      </c>
      <c r="AT770" s="109">
        <f t="shared" si="720"/>
        <v>0</v>
      </c>
      <c r="BA770" s="109">
        <f t="shared" si="721"/>
        <v>0</v>
      </c>
      <c r="BB770" s="113"/>
      <c r="BC770" s="113"/>
      <c r="BD770" s="113"/>
      <c r="BE770" s="113"/>
      <c r="BF770" s="113"/>
      <c r="BG770" s="113"/>
      <c r="BH770" s="113"/>
      <c r="BI770" s="113"/>
      <c r="BJ770" s="113"/>
      <c r="BK770" s="113"/>
      <c r="BL770" s="109">
        <f t="shared" si="722"/>
        <v>0</v>
      </c>
      <c r="BW770" s="109">
        <f t="shared" si="723"/>
        <v>0</v>
      </c>
      <c r="BZ770" s="109">
        <f t="shared" si="724"/>
        <v>0</v>
      </c>
      <c r="CA770" s="3"/>
      <c r="CB770" s="3"/>
      <c r="CC770" s="3"/>
      <c r="CD770" s="3"/>
      <c r="CE770" s="109">
        <f t="shared" si="725"/>
        <v>0</v>
      </c>
      <c r="CJ770" s="109">
        <f t="shared" si="726"/>
        <v>0</v>
      </c>
      <c r="CQ770" s="109">
        <f t="shared" si="727"/>
        <v>0</v>
      </c>
      <c r="CV770" s="109">
        <f t="shared" si="728"/>
        <v>0</v>
      </c>
      <c r="DA770" s="109">
        <f t="shared" si="729"/>
        <v>0</v>
      </c>
      <c r="DF770" s="109">
        <f t="shared" si="730"/>
        <v>0</v>
      </c>
      <c r="DK770" s="109">
        <f t="shared" si="731"/>
        <v>0</v>
      </c>
      <c r="DP770" s="109">
        <f t="shared" si="732"/>
        <v>0</v>
      </c>
      <c r="DU770" s="109">
        <f t="shared" si="733"/>
        <v>0</v>
      </c>
      <c r="DZ770" s="109">
        <f t="shared" si="734"/>
        <v>0</v>
      </c>
      <c r="EE770" s="109">
        <f t="shared" si="735"/>
        <v>0</v>
      </c>
      <c r="EF770" s="3"/>
      <c r="EG770" s="3"/>
      <c r="EH770" s="3"/>
      <c r="EI770" s="3"/>
      <c r="EJ770" s="109">
        <f t="shared" si="736"/>
        <v>0</v>
      </c>
      <c r="EK770" s="3">
        <f t="shared" si="737"/>
        <v>713</v>
      </c>
      <c r="EL770" t="str">
        <f>+VLOOKUP(A770,'[1]Listado jugadores VALORES'!$A:$D,4,FALSE)</f>
        <v>Volante</v>
      </c>
      <c r="EM770">
        <f>+VLOOKUP(EK770,Clubes!$A:$O,15,FALSE)</f>
        <v>1</v>
      </c>
      <c r="EN770">
        <f>+VLOOKUP(EK770,Clubes!$A:$M,13,FALSE)</f>
        <v>2</v>
      </c>
      <c r="EO770">
        <f t="shared" si="738"/>
        <v>1</v>
      </c>
      <c r="EP770">
        <f t="shared" si="739"/>
        <v>0</v>
      </c>
      <c r="EQ770">
        <f t="shared" si="740"/>
        <v>0</v>
      </c>
      <c r="ER770">
        <f t="shared" si="741"/>
        <v>0</v>
      </c>
      <c r="ES770">
        <f t="shared" si="742"/>
        <v>0</v>
      </c>
      <c r="ET770">
        <f t="shared" si="743"/>
        <v>0</v>
      </c>
      <c r="EU770">
        <f t="shared" si="744"/>
        <v>0</v>
      </c>
      <c r="EV770">
        <f t="shared" si="745"/>
        <v>0</v>
      </c>
      <c r="EW770">
        <f t="shared" si="746"/>
        <v>0</v>
      </c>
      <c r="EX770">
        <f t="shared" si="747"/>
        <v>0</v>
      </c>
      <c r="EY770">
        <f t="shared" si="748"/>
        <v>0</v>
      </c>
      <c r="EZ770">
        <f t="shared" si="749"/>
        <v>0</v>
      </c>
      <c r="FA770">
        <f t="shared" si="750"/>
        <v>0</v>
      </c>
      <c r="FB770">
        <f t="shared" si="751"/>
        <v>0</v>
      </c>
      <c r="FC770">
        <f t="shared" si="752"/>
        <v>1</v>
      </c>
    </row>
    <row r="771" spans="1:159">
      <c r="A771" s="139">
        <v>1837</v>
      </c>
      <c r="B771" s="139" t="s">
        <v>418</v>
      </c>
      <c r="C771" s="139">
        <v>7</v>
      </c>
      <c r="D771">
        <v>1</v>
      </c>
      <c r="E771" s="5">
        <v>13</v>
      </c>
      <c r="F771" s="5">
        <v>74</v>
      </c>
      <c r="G771" s="5">
        <v>3</v>
      </c>
      <c r="K771" s="109">
        <f t="shared" si="716"/>
        <v>0</v>
      </c>
      <c r="M771" s="109">
        <f t="shared" si="717"/>
        <v>0</v>
      </c>
      <c r="X771" s="109">
        <f t="shared" si="718"/>
        <v>0</v>
      </c>
      <c r="AI771" s="109">
        <f t="shared" si="719"/>
        <v>0</v>
      </c>
      <c r="AT771" s="109">
        <f t="shared" si="720"/>
        <v>0</v>
      </c>
      <c r="BA771" s="109">
        <f t="shared" si="721"/>
        <v>0</v>
      </c>
      <c r="BB771" s="113"/>
      <c r="BC771" s="113"/>
      <c r="BD771" s="113"/>
      <c r="BE771" s="113"/>
      <c r="BF771" s="113"/>
      <c r="BG771" s="113"/>
      <c r="BH771" s="113"/>
      <c r="BI771" s="113"/>
      <c r="BJ771" s="113"/>
      <c r="BK771" s="113"/>
      <c r="BL771" s="109">
        <f t="shared" si="722"/>
        <v>0</v>
      </c>
      <c r="BW771" s="109">
        <f t="shared" si="723"/>
        <v>0</v>
      </c>
      <c r="BZ771" s="109">
        <f t="shared" si="724"/>
        <v>0</v>
      </c>
      <c r="CA771" s="3"/>
      <c r="CB771" s="3"/>
      <c r="CC771" s="3"/>
      <c r="CD771" s="3"/>
      <c r="CE771" s="109">
        <f t="shared" si="725"/>
        <v>0</v>
      </c>
      <c r="CJ771" s="109">
        <f t="shared" si="726"/>
        <v>0</v>
      </c>
      <c r="CQ771" s="109">
        <f t="shared" si="727"/>
        <v>0</v>
      </c>
      <c r="CV771" s="109">
        <f t="shared" si="728"/>
        <v>0</v>
      </c>
      <c r="DA771" s="109">
        <f t="shared" si="729"/>
        <v>0</v>
      </c>
      <c r="DF771" s="109">
        <f t="shared" si="730"/>
        <v>0</v>
      </c>
      <c r="DK771" s="109">
        <f t="shared" si="731"/>
        <v>0</v>
      </c>
      <c r="DP771" s="109">
        <f t="shared" si="732"/>
        <v>0</v>
      </c>
      <c r="DU771" s="109">
        <f t="shared" si="733"/>
        <v>0</v>
      </c>
      <c r="DZ771" s="109">
        <f t="shared" si="734"/>
        <v>0</v>
      </c>
      <c r="EE771" s="109">
        <f t="shared" si="735"/>
        <v>0</v>
      </c>
      <c r="EF771" s="3"/>
      <c r="EG771" s="3"/>
      <c r="EH771" s="3"/>
      <c r="EI771" s="3"/>
      <c r="EJ771" s="109">
        <f t="shared" si="736"/>
        <v>0</v>
      </c>
      <c r="EK771" s="3">
        <f t="shared" si="737"/>
        <v>713</v>
      </c>
      <c r="EL771" t="str">
        <f>+VLOOKUP(A771,'[1]Listado jugadores VALORES'!$A:$D,4,FALSE)</f>
        <v>Defensa</v>
      </c>
      <c r="EM771">
        <f>+VLOOKUP(EK771,Clubes!$A:$O,15,FALSE)</f>
        <v>1</v>
      </c>
      <c r="EN771">
        <f>+VLOOKUP(EK771,Clubes!$A:$M,13,FALSE)</f>
        <v>2</v>
      </c>
      <c r="EO771">
        <f t="shared" si="738"/>
        <v>0</v>
      </c>
      <c r="EP771">
        <f t="shared" si="739"/>
        <v>0</v>
      </c>
      <c r="EQ771">
        <f t="shared" si="740"/>
        <v>0</v>
      </c>
      <c r="ER771">
        <f t="shared" si="741"/>
        <v>0</v>
      </c>
      <c r="ES771">
        <f t="shared" si="742"/>
        <v>0</v>
      </c>
      <c r="ET771">
        <f t="shared" si="743"/>
        <v>0</v>
      </c>
      <c r="EU771">
        <f t="shared" si="744"/>
        <v>0</v>
      </c>
      <c r="EV771">
        <f t="shared" si="745"/>
        <v>0</v>
      </c>
      <c r="EW771">
        <f t="shared" si="746"/>
        <v>0</v>
      </c>
      <c r="EX771">
        <f t="shared" si="747"/>
        <v>0</v>
      </c>
      <c r="EY771">
        <f t="shared" si="748"/>
        <v>0</v>
      </c>
      <c r="EZ771">
        <f t="shared" si="749"/>
        <v>0</v>
      </c>
      <c r="FA771">
        <f t="shared" si="750"/>
        <v>0</v>
      </c>
      <c r="FB771">
        <f t="shared" si="751"/>
        <v>0</v>
      </c>
      <c r="FC771">
        <f t="shared" si="752"/>
        <v>0</v>
      </c>
    </row>
    <row r="772" spans="1:159">
      <c r="A772" s="139">
        <v>127</v>
      </c>
      <c r="B772" s="139" t="s">
        <v>419</v>
      </c>
      <c r="C772" s="139">
        <v>7</v>
      </c>
      <c r="D772">
        <v>1</v>
      </c>
      <c r="E772" s="5">
        <v>13</v>
      </c>
      <c r="F772" s="5">
        <v>74</v>
      </c>
      <c r="G772" s="5">
        <v>1</v>
      </c>
      <c r="H772" s="5">
        <v>90</v>
      </c>
      <c r="K772" s="109">
        <f t="shared" si="716"/>
        <v>0</v>
      </c>
      <c r="M772" s="109">
        <f t="shared" si="717"/>
        <v>0</v>
      </c>
      <c r="X772" s="109">
        <f t="shared" si="718"/>
        <v>0</v>
      </c>
      <c r="AI772" s="109">
        <f t="shared" si="719"/>
        <v>0</v>
      </c>
      <c r="AT772" s="109">
        <f t="shared" si="720"/>
        <v>0</v>
      </c>
      <c r="BA772" s="109">
        <f t="shared" si="721"/>
        <v>0</v>
      </c>
      <c r="BB772" s="113"/>
      <c r="BC772" s="113"/>
      <c r="BD772" s="113"/>
      <c r="BE772" s="113"/>
      <c r="BF772" s="113"/>
      <c r="BG772" s="113"/>
      <c r="BH772" s="113"/>
      <c r="BI772" s="113"/>
      <c r="BJ772" s="113"/>
      <c r="BK772" s="113"/>
      <c r="BL772" s="109">
        <f t="shared" si="722"/>
        <v>0</v>
      </c>
      <c r="BW772" s="109">
        <f t="shared" si="723"/>
        <v>0</v>
      </c>
      <c r="BZ772" s="109">
        <f t="shared" si="724"/>
        <v>0</v>
      </c>
      <c r="CA772" s="3"/>
      <c r="CB772" s="3"/>
      <c r="CC772" s="3"/>
      <c r="CD772" s="3"/>
      <c r="CE772" s="109">
        <f t="shared" si="725"/>
        <v>0</v>
      </c>
      <c r="CJ772" s="109">
        <f t="shared" si="726"/>
        <v>0</v>
      </c>
      <c r="CQ772" s="109">
        <f t="shared" si="727"/>
        <v>0</v>
      </c>
      <c r="CV772" s="109">
        <f t="shared" si="728"/>
        <v>0</v>
      </c>
      <c r="DA772" s="109">
        <f t="shared" si="729"/>
        <v>0</v>
      </c>
      <c r="DF772" s="109">
        <f t="shared" si="730"/>
        <v>0</v>
      </c>
      <c r="DK772" s="109">
        <f t="shared" si="731"/>
        <v>0</v>
      </c>
      <c r="DP772" s="109">
        <f t="shared" si="732"/>
        <v>0</v>
      </c>
      <c r="DU772" s="109">
        <f t="shared" si="733"/>
        <v>0</v>
      </c>
      <c r="DZ772" s="109">
        <f t="shared" si="734"/>
        <v>0</v>
      </c>
      <c r="EE772" s="109">
        <f t="shared" si="735"/>
        <v>0</v>
      </c>
      <c r="EF772" s="3"/>
      <c r="EG772" s="3"/>
      <c r="EH772" s="3"/>
      <c r="EI772" s="3"/>
      <c r="EJ772" s="109">
        <f t="shared" si="736"/>
        <v>0</v>
      </c>
      <c r="EK772" s="3">
        <f t="shared" si="737"/>
        <v>713</v>
      </c>
      <c r="EL772" t="str">
        <f>+VLOOKUP(A772,'[1]Listado jugadores VALORES'!$A:$D,4,FALSE)</f>
        <v>Volante</v>
      </c>
      <c r="EM772">
        <f>+VLOOKUP(EK772,Clubes!$A:$O,15,FALSE)</f>
        <v>1</v>
      </c>
      <c r="EN772">
        <f>+VLOOKUP(EK772,Clubes!$A:$M,13,FALSE)</f>
        <v>2</v>
      </c>
      <c r="EO772">
        <f t="shared" si="738"/>
        <v>2</v>
      </c>
      <c r="EP772">
        <f t="shared" si="739"/>
        <v>2</v>
      </c>
      <c r="EQ772">
        <f t="shared" si="740"/>
        <v>0</v>
      </c>
      <c r="ER772">
        <f t="shared" si="741"/>
        <v>0</v>
      </c>
      <c r="ES772">
        <f t="shared" si="742"/>
        <v>0</v>
      </c>
      <c r="ET772">
        <f t="shared" si="743"/>
        <v>0</v>
      </c>
      <c r="EU772">
        <f t="shared" si="744"/>
        <v>0</v>
      </c>
      <c r="EV772">
        <f t="shared" si="745"/>
        <v>0</v>
      </c>
      <c r="EW772">
        <f t="shared" si="746"/>
        <v>0</v>
      </c>
      <c r="EX772">
        <f t="shared" si="747"/>
        <v>0</v>
      </c>
      <c r="EY772">
        <f t="shared" si="748"/>
        <v>0</v>
      </c>
      <c r="EZ772">
        <f t="shared" si="749"/>
        <v>0</v>
      </c>
      <c r="FA772">
        <f t="shared" si="750"/>
        <v>0</v>
      </c>
      <c r="FB772">
        <f t="shared" si="751"/>
        <v>0</v>
      </c>
      <c r="FC772">
        <f t="shared" si="752"/>
        <v>4</v>
      </c>
    </row>
    <row r="773" spans="1:159">
      <c r="A773" s="139">
        <v>184</v>
      </c>
      <c r="B773" s="139" t="s">
        <v>420</v>
      </c>
      <c r="C773" s="139">
        <v>7</v>
      </c>
      <c r="D773">
        <v>1</v>
      </c>
      <c r="E773" s="5">
        <v>13</v>
      </c>
      <c r="F773" s="5">
        <v>74</v>
      </c>
      <c r="G773" s="5">
        <v>1</v>
      </c>
      <c r="H773" s="5">
        <v>90</v>
      </c>
      <c r="K773" s="109">
        <f t="shared" si="716"/>
        <v>0</v>
      </c>
      <c r="M773" s="109">
        <f t="shared" si="717"/>
        <v>0</v>
      </c>
      <c r="X773" s="109">
        <f t="shared" si="718"/>
        <v>0</v>
      </c>
      <c r="AI773" s="109">
        <f t="shared" si="719"/>
        <v>0</v>
      </c>
      <c r="AT773" s="109">
        <f t="shared" si="720"/>
        <v>0</v>
      </c>
      <c r="BA773" s="109">
        <f t="shared" si="721"/>
        <v>0</v>
      </c>
      <c r="BB773" s="113"/>
      <c r="BC773" s="113"/>
      <c r="BD773" s="113"/>
      <c r="BE773" s="113"/>
      <c r="BF773" s="113"/>
      <c r="BG773" s="113"/>
      <c r="BH773" s="113"/>
      <c r="BI773" s="113"/>
      <c r="BJ773" s="113"/>
      <c r="BK773" s="113"/>
      <c r="BL773" s="109">
        <f t="shared" si="722"/>
        <v>0</v>
      </c>
      <c r="BW773" s="109">
        <f t="shared" si="723"/>
        <v>0</v>
      </c>
      <c r="BZ773" s="109">
        <f t="shared" si="724"/>
        <v>0</v>
      </c>
      <c r="CA773" s="3"/>
      <c r="CB773" s="3"/>
      <c r="CC773" s="3"/>
      <c r="CD773" s="3"/>
      <c r="CE773" s="109">
        <f t="shared" si="725"/>
        <v>0</v>
      </c>
      <c r="CJ773" s="109">
        <f t="shared" si="726"/>
        <v>0</v>
      </c>
      <c r="CQ773" s="109">
        <f t="shared" si="727"/>
        <v>0</v>
      </c>
      <c r="CV773" s="109">
        <f t="shared" si="728"/>
        <v>0</v>
      </c>
      <c r="DA773" s="109">
        <f t="shared" si="729"/>
        <v>0</v>
      </c>
      <c r="DF773" s="109">
        <f t="shared" si="730"/>
        <v>0</v>
      </c>
      <c r="DK773" s="109">
        <f t="shared" si="731"/>
        <v>0</v>
      </c>
      <c r="DP773" s="109">
        <f t="shared" si="732"/>
        <v>0</v>
      </c>
      <c r="DU773" s="109">
        <f t="shared" si="733"/>
        <v>0</v>
      </c>
      <c r="DZ773" s="109">
        <f t="shared" si="734"/>
        <v>0</v>
      </c>
      <c r="EE773" s="109">
        <f t="shared" si="735"/>
        <v>0</v>
      </c>
      <c r="EF773" s="3"/>
      <c r="EG773" s="3"/>
      <c r="EH773" s="3"/>
      <c r="EI773" s="3"/>
      <c r="EJ773" s="109">
        <f t="shared" si="736"/>
        <v>0</v>
      </c>
      <c r="EK773" s="3">
        <f t="shared" si="737"/>
        <v>713</v>
      </c>
      <c r="EL773" t="str">
        <f>+VLOOKUP(A773,'[1]Listado jugadores VALORES'!$A:$D,4,FALSE)</f>
        <v>Volante</v>
      </c>
      <c r="EM773">
        <f>+VLOOKUP(EK773,Clubes!$A:$O,15,FALSE)</f>
        <v>1</v>
      </c>
      <c r="EN773">
        <f>+VLOOKUP(EK773,Clubes!$A:$M,13,FALSE)</f>
        <v>2</v>
      </c>
      <c r="EO773">
        <f t="shared" si="738"/>
        <v>2</v>
      </c>
      <c r="EP773">
        <f t="shared" si="739"/>
        <v>2</v>
      </c>
      <c r="EQ773">
        <f t="shared" si="740"/>
        <v>0</v>
      </c>
      <c r="ER773">
        <f t="shared" si="741"/>
        <v>0</v>
      </c>
      <c r="ES773">
        <f t="shared" si="742"/>
        <v>0</v>
      </c>
      <c r="ET773">
        <f t="shared" si="743"/>
        <v>0</v>
      </c>
      <c r="EU773">
        <f t="shared" si="744"/>
        <v>0</v>
      </c>
      <c r="EV773">
        <f t="shared" si="745"/>
        <v>0</v>
      </c>
      <c r="EW773">
        <f t="shared" si="746"/>
        <v>0</v>
      </c>
      <c r="EX773">
        <f t="shared" si="747"/>
        <v>0</v>
      </c>
      <c r="EY773">
        <f t="shared" si="748"/>
        <v>0</v>
      </c>
      <c r="EZ773">
        <f t="shared" si="749"/>
        <v>0</v>
      </c>
      <c r="FA773">
        <f t="shared" si="750"/>
        <v>0</v>
      </c>
      <c r="FB773">
        <f t="shared" si="751"/>
        <v>0</v>
      </c>
      <c r="FC773">
        <f t="shared" si="752"/>
        <v>4</v>
      </c>
    </row>
    <row r="774" spans="1:159">
      <c r="A774" s="139">
        <v>230</v>
      </c>
      <c r="B774" s="139" t="s">
        <v>421</v>
      </c>
      <c r="C774" s="139">
        <v>7</v>
      </c>
      <c r="D774">
        <v>1</v>
      </c>
      <c r="E774" s="5">
        <v>13</v>
      </c>
      <c r="F774" s="5">
        <v>74</v>
      </c>
      <c r="G774" s="5">
        <v>1</v>
      </c>
      <c r="H774" s="5">
        <v>90</v>
      </c>
      <c r="K774" s="109">
        <f t="shared" si="716"/>
        <v>0</v>
      </c>
      <c r="M774" s="109">
        <f t="shared" si="717"/>
        <v>0</v>
      </c>
      <c r="X774" s="109">
        <f t="shared" si="718"/>
        <v>0</v>
      </c>
      <c r="AI774" s="109">
        <f t="shared" si="719"/>
        <v>0</v>
      </c>
      <c r="AT774" s="109">
        <f t="shared" si="720"/>
        <v>0</v>
      </c>
      <c r="AU774" s="3">
        <v>1</v>
      </c>
      <c r="AV774" s="3">
        <v>433</v>
      </c>
      <c r="BA774" s="109">
        <f t="shared" si="721"/>
        <v>1</v>
      </c>
      <c r="BB774" s="113"/>
      <c r="BC774" s="113"/>
      <c r="BD774" s="113"/>
      <c r="BE774" s="113"/>
      <c r="BF774" s="113"/>
      <c r="BG774" s="113"/>
      <c r="BH774" s="113"/>
      <c r="BI774" s="113"/>
      <c r="BJ774" s="113"/>
      <c r="BK774" s="113"/>
      <c r="BL774" s="109">
        <f t="shared" si="722"/>
        <v>0</v>
      </c>
      <c r="BW774" s="109">
        <f t="shared" si="723"/>
        <v>0</v>
      </c>
      <c r="BZ774" s="109">
        <f t="shared" si="724"/>
        <v>0</v>
      </c>
      <c r="CA774" s="3"/>
      <c r="CB774" s="3"/>
      <c r="CC774" s="3"/>
      <c r="CD774" s="3"/>
      <c r="CE774" s="109">
        <f t="shared" si="725"/>
        <v>0</v>
      </c>
      <c r="CJ774" s="109">
        <f t="shared" si="726"/>
        <v>0</v>
      </c>
      <c r="CQ774" s="109">
        <f t="shared" si="727"/>
        <v>0</v>
      </c>
      <c r="CV774" s="109">
        <f t="shared" si="728"/>
        <v>0</v>
      </c>
      <c r="DA774" s="109">
        <f t="shared" si="729"/>
        <v>0</v>
      </c>
      <c r="DF774" s="109">
        <f t="shared" si="730"/>
        <v>0</v>
      </c>
      <c r="DK774" s="109">
        <f t="shared" si="731"/>
        <v>0</v>
      </c>
      <c r="DP774" s="109">
        <f t="shared" si="732"/>
        <v>0</v>
      </c>
      <c r="DU774" s="109">
        <f t="shared" si="733"/>
        <v>0</v>
      </c>
      <c r="DZ774" s="109">
        <f t="shared" si="734"/>
        <v>0</v>
      </c>
      <c r="EE774" s="109">
        <f t="shared" si="735"/>
        <v>0</v>
      </c>
      <c r="EF774" s="3"/>
      <c r="EG774" s="3"/>
      <c r="EH774" s="3"/>
      <c r="EI774" s="3"/>
      <c r="EJ774" s="109">
        <f t="shared" si="736"/>
        <v>0</v>
      </c>
      <c r="EK774" s="3">
        <f t="shared" si="737"/>
        <v>713</v>
      </c>
      <c r="EL774" t="str">
        <f>+VLOOKUP(A774,'[1]Listado jugadores VALORES'!$A:$D,4,FALSE)</f>
        <v>Volante</v>
      </c>
      <c r="EM774">
        <f>+VLOOKUP(EK774,Clubes!$A:$O,15,FALSE)</f>
        <v>1</v>
      </c>
      <c r="EN774">
        <f>+VLOOKUP(EK774,Clubes!$A:$M,13,FALSE)</f>
        <v>2</v>
      </c>
      <c r="EO774">
        <f t="shared" si="738"/>
        <v>2</v>
      </c>
      <c r="EP774">
        <f t="shared" si="739"/>
        <v>2</v>
      </c>
      <c r="EQ774">
        <f t="shared" si="740"/>
        <v>0</v>
      </c>
      <c r="ER774">
        <f t="shared" si="741"/>
        <v>0</v>
      </c>
      <c r="ES774">
        <f t="shared" si="742"/>
        <v>0</v>
      </c>
      <c r="ET774">
        <f t="shared" si="743"/>
        <v>0</v>
      </c>
      <c r="EU774">
        <f t="shared" si="744"/>
        <v>3</v>
      </c>
      <c r="EV774">
        <f t="shared" si="745"/>
        <v>0</v>
      </c>
      <c r="EW774">
        <f t="shared" si="746"/>
        <v>0</v>
      </c>
      <c r="EX774">
        <f t="shared" si="747"/>
        <v>0</v>
      </c>
      <c r="EY774">
        <f t="shared" si="748"/>
        <v>0</v>
      </c>
      <c r="EZ774">
        <f t="shared" si="749"/>
        <v>0</v>
      </c>
      <c r="FA774">
        <f t="shared" si="750"/>
        <v>0</v>
      </c>
      <c r="FB774">
        <f t="shared" si="751"/>
        <v>0</v>
      </c>
      <c r="FC774">
        <f t="shared" si="752"/>
        <v>7</v>
      </c>
    </row>
    <row r="775" spans="1:159">
      <c r="A775" s="139">
        <v>243</v>
      </c>
      <c r="B775" s="139" t="s">
        <v>422</v>
      </c>
      <c r="C775" s="139">
        <v>7</v>
      </c>
      <c r="D775">
        <v>1</v>
      </c>
      <c r="E775" s="5">
        <v>13</v>
      </c>
      <c r="F775" s="5">
        <v>74</v>
      </c>
      <c r="G775" s="5">
        <v>3</v>
      </c>
      <c r="K775" s="109">
        <f t="shared" si="716"/>
        <v>0</v>
      </c>
      <c r="M775" s="109">
        <f t="shared" si="717"/>
        <v>0</v>
      </c>
      <c r="X775" s="109">
        <f t="shared" si="718"/>
        <v>0</v>
      </c>
      <c r="AI775" s="109">
        <f t="shared" si="719"/>
        <v>0</v>
      </c>
      <c r="AT775" s="109">
        <f t="shared" si="720"/>
        <v>0</v>
      </c>
      <c r="BA775" s="109">
        <f t="shared" si="721"/>
        <v>0</v>
      </c>
      <c r="BB775" s="113"/>
      <c r="BC775" s="113"/>
      <c r="BD775" s="113"/>
      <c r="BE775" s="113"/>
      <c r="BF775" s="113"/>
      <c r="BG775" s="113"/>
      <c r="BH775" s="113"/>
      <c r="BI775" s="113"/>
      <c r="BJ775" s="113"/>
      <c r="BK775" s="113"/>
      <c r="BL775" s="109">
        <f t="shared" si="722"/>
        <v>0</v>
      </c>
      <c r="BW775" s="109">
        <f t="shared" si="723"/>
        <v>0</v>
      </c>
      <c r="BZ775" s="109">
        <f t="shared" si="724"/>
        <v>0</v>
      </c>
      <c r="CA775" s="3"/>
      <c r="CB775" s="3"/>
      <c r="CC775" s="3"/>
      <c r="CD775" s="3"/>
      <c r="CE775" s="109">
        <f t="shared" si="725"/>
        <v>0</v>
      </c>
      <c r="CJ775" s="109">
        <f t="shared" si="726"/>
        <v>0</v>
      </c>
      <c r="CQ775" s="109">
        <f t="shared" si="727"/>
        <v>0</v>
      </c>
      <c r="CV775" s="109">
        <f t="shared" si="728"/>
        <v>0</v>
      </c>
      <c r="DA775" s="109">
        <f t="shared" si="729"/>
        <v>0</v>
      </c>
      <c r="DF775" s="109">
        <f t="shared" si="730"/>
        <v>0</v>
      </c>
      <c r="DK775" s="109">
        <f t="shared" si="731"/>
        <v>0</v>
      </c>
      <c r="DP775" s="109">
        <f t="shared" si="732"/>
        <v>0</v>
      </c>
      <c r="DU775" s="109">
        <f t="shared" si="733"/>
        <v>0</v>
      </c>
      <c r="DZ775" s="109">
        <f t="shared" si="734"/>
        <v>0</v>
      </c>
      <c r="EE775" s="109">
        <f t="shared" si="735"/>
        <v>0</v>
      </c>
      <c r="EF775" s="3"/>
      <c r="EG775" s="3"/>
      <c r="EH775" s="3"/>
      <c r="EI775" s="3"/>
      <c r="EJ775" s="109">
        <f t="shared" si="736"/>
        <v>0</v>
      </c>
      <c r="EK775" s="3">
        <f t="shared" si="737"/>
        <v>713</v>
      </c>
      <c r="EL775" t="str">
        <f>+VLOOKUP(A775,'[1]Listado jugadores VALORES'!$A:$D,4,FALSE)</f>
        <v>Defensa</v>
      </c>
      <c r="EM775">
        <f>+VLOOKUP(EK775,Clubes!$A:$O,15,FALSE)</f>
        <v>1</v>
      </c>
      <c r="EN775">
        <f>+VLOOKUP(EK775,Clubes!$A:$M,13,FALSE)</f>
        <v>2</v>
      </c>
      <c r="EO775">
        <f t="shared" si="738"/>
        <v>0</v>
      </c>
      <c r="EP775">
        <f t="shared" si="739"/>
        <v>0</v>
      </c>
      <c r="EQ775">
        <f t="shared" si="740"/>
        <v>0</v>
      </c>
      <c r="ER775">
        <f t="shared" si="741"/>
        <v>0</v>
      </c>
      <c r="ES775">
        <f t="shared" si="742"/>
        <v>0</v>
      </c>
      <c r="ET775">
        <f t="shared" si="743"/>
        <v>0</v>
      </c>
      <c r="EU775">
        <f t="shared" si="744"/>
        <v>0</v>
      </c>
      <c r="EV775">
        <f t="shared" si="745"/>
        <v>0</v>
      </c>
      <c r="EW775">
        <f t="shared" si="746"/>
        <v>0</v>
      </c>
      <c r="EX775">
        <f t="shared" si="747"/>
        <v>0</v>
      </c>
      <c r="EY775">
        <f t="shared" si="748"/>
        <v>0</v>
      </c>
      <c r="EZ775">
        <f t="shared" si="749"/>
        <v>0</v>
      </c>
      <c r="FA775">
        <f t="shared" si="750"/>
        <v>0</v>
      </c>
      <c r="FB775">
        <f t="shared" si="751"/>
        <v>0</v>
      </c>
      <c r="FC775">
        <f t="shared" si="752"/>
        <v>0</v>
      </c>
    </row>
    <row r="776" spans="1:159">
      <c r="A776" s="139">
        <v>268</v>
      </c>
      <c r="B776" s="139" t="s">
        <v>423</v>
      </c>
      <c r="C776" s="139">
        <v>7</v>
      </c>
      <c r="D776">
        <v>1</v>
      </c>
      <c r="E776" s="5">
        <v>13</v>
      </c>
      <c r="F776" s="5">
        <v>74</v>
      </c>
      <c r="G776" s="5">
        <v>1</v>
      </c>
      <c r="H776" s="5">
        <v>90</v>
      </c>
      <c r="K776" s="109">
        <f t="shared" si="716"/>
        <v>0</v>
      </c>
      <c r="M776" s="109">
        <f t="shared" si="717"/>
        <v>0</v>
      </c>
      <c r="X776" s="109">
        <f t="shared" si="718"/>
        <v>0</v>
      </c>
      <c r="AI776" s="109">
        <f t="shared" si="719"/>
        <v>0</v>
      </c>
      <c r="AT776" s="109">
        <f t="shared" si="720"/>
        <v>0</v>
      </c>
      <c r="BA776" s="109">
        <f t="shared" si="721"/>
        <v>0</v>
      </c>
      <c r="BB776" s="113"/>
      <c r="BC776" s="113"/>
      <c r="BD776" s="113"/>
      <c r="BE776" s="113"/>
      <c r="BF776" s="113"/>
      <c r="BG776" s="113"/>
      <c r="BH776" s="113"/>
      <c r="BI776" s="113"/>
      <c r="BJ776" s="113"/>
      <c r="BK776" s="113"/>
      <c r="BL776" s="109">
        <f t="shared" si="722"/>
        <v>0</v>
      </c>
      <c r="BW776" s="109">
        <f t="shared" si="723"/>
        <v>0</v>
      </c>
      <c r="BZ776" s="109">
        <f t="shared" si="724"/>
        <v>0</v>
      </c>
      <c r="CA776" s="3"/>
      <c r="CB776" s="3"/>
      <c r="CC776" s="3"/>
      <c r="CD776" s="3"/>
      <c r="CE776" s="109">
        <f t="shared" si="725"/>
        <v>0</v>
      </c>
      <c r="CJ776" s="109">
        <f t="shared" si="726"/>
        <v>0</v>
      </c>
      <c r="CQ776" s="109">
        <f t="shared" si="727"/>
        <v>0</v>
      </c>
      <c r="CV776" s="109">
        <f t="shared" si="728"/>
        <v>0</v>
      </c>
      <c r="DA776" s="109">
        <f t="shared" si="729"/>
        <v>0</v>
      </c>
      <c r="DF776" s="109">
        <f t="shared" si="730"/>
        <v>0</v>
      </c>
      <c r="DK776" s="109">
        <f t="shared" si="731"/>
        <v>0</v>
      </c>
      <c r="DP776" s="109">
        <f t="shared" si="732"/>
        <v>0</v>
      </c>
      <c r="DU776" s="109">
        <f t="shared" si="733"/>
        <v>0</v>
      </c>
      <c r="DZ776" s="109">
        <f t="shared" si="734"/>
        <v>0</v>
      </c>
      <c r="EE776" s="109">
        <f t="shared" si="735"/>
        <v>0</v>
      </c>
      <c r="EF776" s="3"/>
      <c r="EG776" s="3"/>
      <c r="EH776" s="3"/>
      <c r="EI776" s="3"/>
      <c r="EJ776" s="109">
        <f t="shared" si="736"/>
        <v>0</v>
      </c>
      <c r="EK776" s="3">
        <f t="shared" si="737"/>
        <v>713</v>
      </c>
      <c r="EL776" t="str">
        <f>+VLOOKUP(A776,'[1]Listado jugadores VALORES'!$A:$D,4,FALSE)</f>
        <v>Defensa</v>
      </c>
      <c r="EM776">
        <f>+VLOOKUP(EK776,Clubes!$A:$O,15,FALSE)</f>
        <v>1</v>
      </c>
      <c r="EN776">
        <f>+VLOOKUP(EK776,Clubes!$A:$M,13,FALSE)</f>
        <v>2</v>
      </c>
      <c r="EO776">
        <f t="shared" si="738"/>
        <v>2</v>
      </c>
      <c r="EP776">
        <f t="shared" si="739"/>
        <v>2</v>
      </c>
      <c r="EQ776">
        <f t="shared" si="740"/>
        <v>0</v>
      </c>
      <c r="ER776">
        <f t="shared" si="741"/>
        <v>0</v>
      </c>
      <c r="ES776">
        <f t="shared" si="742"/>
        <v>0</v>
      </c>
      <c r="ET776">
        <f t="shared" si="743"/>
        <v>0</v>
      </c>
      <c r="EU776">
        <f t="shared" si="744"/>
        <v>0</v>
      </c>
      <c r="EV776">
        <f t="shared" si="745"/>
        <v>0</v>
      </c>
      <c r="EW776">
        <f t="shared" si="746"/>
        <v>-1</v>
      </c>
      <c r="EX776">
        <f t="shared" si="747"/>
        <v>0</v>
      </c>
      <c r="EY776">
        <f t="shared" si="748"/>
        <v>0</v>
      </c>
      <c r="EZ776">
        <f t="shared" si="749"/>
        <v>0</v>
      </c>
      <c r="FA776">
        <f t="shared" si="750"/>
        <v>0</v>
      </c>
      <c r="FB776">
        <f t="shared" si="751"/>
        <v>0</v>
      </c>
      <c r="FC776">
        <f t="shared" si="752"/>
        <v>3</v>
      </c>
    </row>
    <row r="777" spans="1:159">
      <c r="A777" s="145">
        <v>769</v>
      </c>
      <c r="B777" t="s">
        <v>424</v>
      </c>
      <c r="C777" s="140">
        <v>7</v>
      </c>
      <c r="D777">
        <v>1</v>
      </c>
      <c r="E777" s="5">
        <v>13</v>
      </c>
      <c r="F777" s="5">
        <v>74</v>
      </c>
      <c r="G777" s="5">
        <v>2</v>
      </c>
      <c r="K777" s="109">
        <f t="shared" si="716"/>
        <v>0</v>
      </c>
      <c r="M777" s="109">
        <f t="shared" si="717"/>
        <v>0</v>
      </c>
      <c r="X777" s="109">
        <f t="shared" si="718"/>
        <v>0</v>
      </c>
      <c r="AI777" s="109">
        <f t="shared" si="719"/>
        <v>0</v>
      </c>
      <c r="AT777" s="109">
        <f t="shared" si="720"/>
        <v>0</v>
      </c>
      <c r="BA777" s="109">
        <f t="shared" si="721"/>
        <v>0</v>
      </c>
      <c r="BB777" s="113"/>
      <c r="BC777" s="113"/>
      <c r="BD777" s="113"/>
      <c r="BE777" s="113"/>
      <c r="BF777" s="113"/>
      <c r="BG777" s="113"/>
      <c r="BH777" s="113"/>
      <c r="BI777" s="113"/>
      <c r="BJ777" s="113"/>
      <c r="BK777" s="113"/>
      <c r="BL777" s="109">
        <f t="shared" si="722"/>
        <v>0</v>
      </c>
      <c r="BW777" s="109">
        <f t="shared" si="723"/>
        <v>0</v>
      </c>
      <c r="BZ777" s="109">
        <f t="shared" si="724"/>
        <v>0</v>
      </c>
      <c r="CA777" s="3"/>
      <c r="CB777" s="3"/>
      <c r="CC777" s="3"/>
      <c r="CD777" s="3"/>
      <c r="CE777" s="109">
        <f t="shared" si="725"/>
        <v>0</v>
      </c>
      <c r="CJ777" s="109">
        <f t="shared" si="726"/>
        <v>0</v>
      </c>
      <c r="CQ777" s="109">
        <f t="shared" si="727"/>
        <v>0</v>
      </c>
      <c r="CV777" s="109">
        <f t="shared" si="728"/>
        <v>0</v>
      </c>
      <c r="DA777" s="109">
        <f t="shared" si="729"/>
        <v>0</v>
      </c>
      <c r="DF777" s="109">
        <f t="shared" si="730"/>
        <v>0</v>
      </c>
      <c r="DK777" s="109">
        <f t="shared" si="731"/>
        <v>0</v>
      </c>
      <c r="DP777" s="109">
        <f t="shared" si="732"/>
        <v>0</v>
      </c>
      <c r="DU777" s="109">
        <f t="shared" si="733"/>
        <v>0</v>
      </c>
      <c r="DZ777" s="109">
        <f t="shared" si="734"/>
        <v>0</v>
      </c>
      <c r="EE777" s="109">
        <f t="shared" si="735"/>
        <v>0</v>
      </c>
      <c r="EF777" s="3"/>
      <c r="EG777" s="3"/>
      <c r="EH777" s="3"/>
      <c r="EI777" s="3"/>
      <c r="EJ777" s="109">
        <f t="shared" si="736"/>
        <v>0</v>
      </c>
      <c r="EK777" s="3">
        <f t="shared" si="737"/>
        <v>713</v>
      </c>
      <c r="EL777" t="str">
        <f>+VLOOKUP(A777,'[1]Listado jugadores VALORES'!$A:$D,4,FALSE)</f>
        <v>Portero</v>
      </c>
      <c r="EM777">
        <f>+VLOOKUP(EK777,Clubes!$A:$O,15,FALSE)</f>
        <v>1</v>
      </c>
      <c r="EN777">
        <f>+VLOOKUP(EK777,Clubes!$A:$M,13,FALSE)</f>
        <v>2</v>
      </c>
      <c r="EO777">
        <f t="shared" si="738"/>
        <v>1</v>
      </c>
      <c r="EP777">
        <f t="shared" si="739"/>
        <v>0</v>
      </c>
      <c r="EQ777">
        <f t="shared" si="740"/>
        <v>0</v>
      </c>
      <c r="ER777">
        <f t="shared" si="741"/>
        <v>0</v>
      </c>
      <c r="ES777">
        <f t="shared" si="742"/>
        <v>0</v>
      </c>
      <c r="ET777">
        <f t="shared" si="743"/>
        <v>0</v>
      </c>
      <c r="EU777">
        <f t="shared" si="744"/>
        <v>0</v>
      </c>
      <c r="EV777">
        <f t="shared" si="745"/>
        <v>0</v>
      </c>
      <c r="EW777">
        <f t="shared" si="746"/>
        <v>0</v>
      </c>
      <c r="EX777">
        <f t="shared" si="747"/>
        <v>0</v>
      </c>
      <c r="EY777">
        <f t="shared" si="748"/>
        <v>0</v>
      </c>
      <c r="EZ777">
        <f t="shared" si="749"/>
        <v>0</v>
      </c>
      <c r="FA777">
        <f t="shared" si="750"/>
        <v>0</v>
      </c>
      <c r="FB777">
        <f t="shared" si="751"/>
        <v>0</v>
      </c>
      <c r="FC777">
        <f t="shared" si="752"/>
        <v>1</v>
      </c>
    </row>
    <row r="778" spans="1:159">
      <c r="A778" s="139">
        <v>1955</v>
      </c>
      <c r="B778" s="139" t="s">
        <v>425</v>
      </c>
      <c r="C778" s="139">
        <v>7</v>
      </c>
      <c r="D778">
        <v>1</v>
      </c>
      <c r="E778" s="5">
        <v>13</v>
      </c>
      <c r="F778" s="5">
        <v>74</v>
      </c>
      <c r="G778" s="5">
        <v>3</v>
      </c>
      <c r="K778" s="109">
        <f t="shared" si="716"/>
        <v>0</v>
      </c>
      <c r="M778" s="109">
        <f t="shared" si="717"/>
        <v>0</v>
      </c>
      <c r="X778" s="109">
        <f t="shared" si="718"/>
        <v>0</v>
      </c>
      <c r="AI778" s="109">
        <f t="shared" si="719"/>
        <v>0</v>
      </c>
      <c r="AT778" s="109">
        <f t="shared" si="720"/>
        <v>0</v>
      </c>
      <c r="BA778" s="109">
        <f t="shared" si="721"/>
        <v>0</v>
      </c>
      <c r="BB778" s="113"/>
      <c r="BC778" s="113"/>
      <c r="BD778" s="113"/>
      <c r="BE778" s="113"/>
      <c r="BF778" s="113"/>
      <c r="BG778" s="113"/>
      <c r="BH778" s="113"/>
      <c r="BI778" s="113"/>
      <c r="BJ778" s="113"/>
      <c r="BK778" s="113"/>
      <c r="BL778" s="109">
        <f t="shared" si="722"/>
        <v>0</v>
      </c>
      <c r="BW778" s="109">
        <f t="shared" si="723"/>
        <v>0</v>
      </c>
      <c r="BZ778" s="109">
        <f t="shared" si="724"/>
        <v>0</v>
      </c>
      <c r="CA778" s="3"/>
      <c r="CB778" s="3"/>
      <c r="CC778" s="3"/>
      <c r="CD778" s="3"/>
      <c r="CE778" s="109">
        <f t="shared" si="725"/>
        <v>0</v>
      </c>
      <c r="CJ778" s="109">
        <f t="shared" si="726"/>
        <v>0</v>
      </c>
      <c r="CQ778" s="109">
        <f t="shared" si="727"/>
        <v>0</v>
      </c>
      <c r="CV778" s="109">
        <f t="shared" si="728"/>
        <v>0</v>
      </c>
      <c r="DA778" s="109">
        <f t="shared" si="729"/>
        <v>0</v>
      </c>
      <c r="DF778" s="109">
        <f t="shared" si="730"/>
        <v>0</v>
      </c>
      <c r="DK778" s="109">
        <f t="shared" si="731"/>
        <v>0</v>
      </c>
      <c r="DP778" s="109">
        <f t="shared" si="732"/>
        <v>0</v>
      </c>
      <c r="DU778" s="109">
        <f t="shared" si="733"/>
        <v>0</v>
      </c>
      <c r="DZ778" s="109">
        <f t="shared" si="734"/>
        <v>0</v>
      </c>
      <c r="EE778" s="109">
        <f t="shared" si="735"/>
        <v>0</v>
      </c>
      <c r="EF778" s="3"/>
      <c r="EG778" s="3"/>
      <c r="EH778" s="3"/>
      <c r="EI778" s="3"/>
      <c r="EJ778" s="109">
        <f t="shared" si="736"/>
        <v>0</v>
      </c>
      <c r="EK778" s="3">
        <f t="shared" si="737"/>
        <v>713</v>
      </c>
      <c r="EL778" t="str">
        <f>+VLOOKUP(A778,'[1]Listado jugadores VALORES'!$A:$D,4,FALSE)</f>
        <v>Volante</v>
      </c>
      <c r="EM778">
        <f>+VLOOKUP(EK778,Clubes!$A:$O,15,FALSE)</f>
        <v>1</v>
      </c>
      <c r="EN778">
        <f>+VLOOKUP(EK778,Clubes!$A:$M,13,FALSE)</f>
        <v>2</v>
      </c>
      <c r="EO778">
        <f t="shared" si="738"/>
        <v>0</v>
      </c>
      <c r="EP778">
        <f t="shared" si="739"/>
        <v>0</v>
      </c>
      <c r="EQ778">
        <f t="shared" si="740"/>
        <v>0</v>
      </c>
      <c r="ER778">
        <f t="shared" si="741"/>
        <v>0</v>
      </c>
      <c r="ES778">
        <f t="shared" si="742"/>
        <v>0</v>
      </c>
      <c r="ET778">
        <f t="shared" si="743"/>
        <v>0</v>
      </c>
      <c r="EU778">
        <f t="shared" si="744"/>
        <v>0</v>
      </c>
      <c r="EV778">
        <f t="shared" si="745"/>
        <v>0</v>
      </c>
      <c r="EW778">
        <f t="shared" si="746"/>
        <v>0</v>
      </c>
      <c r="EX778">
        <f t="shared" si="747"/>
        <v>0</v>
      </c>
      <c r="EY778">
        <f t="shared" si="748"/>
        <v>0</v>
      </c>
      <c r="EZ778">
        <f t="shared" si="749"/>
        <v>0</v>
      </c>
      <c r="FA778">
        <f t="shared" si="750"/>
        <v>0</v>
      </c>
      <c r="FB778">
        <f t="shared" si="751"/>
        <v>0</v>
      </c>
      <c r="FC778">
        <f t="shared" si="752"/>
        <v>0</v>
      </c>
    </row>
    <row r="779" spans="1:159">
      <c r="A779" s="139">
        <v>357</v>
      </c>
      <c r="B779" s="140" t="s">
        <v>426</v>
      </c>
      <c r="C779" s="140">
        <v>7</v>
      </c>
      <c r="D779">
        <v>1</v>
      </c>
      <c r="E779" s="5">
        <v>13</v>
      </c>
      <c r="F779" s="5">
        <v>74</v>
      </c>
      <c r="G779" s="5">
        <v>2</v>
      </c>
      <c r="K779" s="109">
        <f t="shared" si="716"/>
        <v>0</v>
      </c>
      <c r="M779" s="109">
        <f t="shared" si="717"/>
        <v>0</v>
      </c>
      <c r="X779" s="109">
        <f t="shared" si="718"/>
        <v>0</v>
      </c>
      <c r="AI779" s="109">
        <f t="shared" si="719"/>
        <v>0</v>
      </c>
      <c r="AT779" s="109">
        <f t="shared" si="720"/>
        <v>0</v>
      </c>
      <c r="BA779" s="109">
        <f t="shared" si="721"/>
        <v>0</v>
      </c>
      <c r="BB779" s="113"/>
      <c r="BC779" s="113"/>
      <c r="BD779" s="113"/>
      <c r="BE779" s="113"/>
      <c r="BF779" s="113"/>
      <c r="BG779" s="113"/>
      <c r="BH779" s="113"/>
      <c r="BI779" s="113"/>
      <c r="BJ779" s="113"/>
      <c r="BK779" s="113"/>
      <c r="BL779" s="109">
        <f t="shared" si="722"/>
        <v>0</v>
      </c>
      <c r="BW779" s="109">
        <f t="shared" si="723"/>
        <v>0</v>
      </c>
      <c r="BZ779" s="109">
        <f t="shared" si="724"/>
        <v>0</v>
      </c>
      <c r="CA779" s="3"/>
      <c r="CB779" s="3"/>
      <c r="CC779" s="3"/>
      <c r="CD779" s="3"/>
      <c r="CE779" s="109">
        <f t="shared" si="725"/>
        <v>0</v>
      </c>
      <c r="CJ779" s="109">
        <f t="shared" si="726"/>
        <v>0</v>
      </c>
      <c r="CQ779" s="109">
        <f t="shared" si="727"/>
        <v>0</v>
      </c>
      <c r="CV779" s="109">
        <f t="shared" si="728"/>
        <v>0</v>
      </c>
      <c r="DA779" s="109">
        <f t="shared" si="729"/>
        <v>0</v>
      </c>
      <c r="DF779" s="109">
        <f t="shared" si="730"/>
        <v>0</v>
      </c>
      <c r="DK779" s="109">
        <f t="shared" si="731"/>
        <v>0</v>
      </c>
      <c r="DP779" s="109">
        <f t="shared" si="732"/>
        <v>0</v>
      </c>
      <c r="DU779" s="109">
        <f t="shared" si="733"/>
        <v>0</v>
      </c>
      <c r="DZ779" s="109">
        <f t="shared" si="734"/>
        <v>0</v>
      </c>
      <c r="EE779" s="109">
        <f t="shared" si="735"/>
        <v>0</v>
      </c>
      <c r="EF779" s="3"/>
      <c r="EG779" s="3"/>
      <c r="EH779" s="3"/>
      <c r="EI779" s="3"/>
      <c r="EJ779" s="109">
        <f t="shared" si="736"/>
        <v>0</v>
      </c>
      <c r="EK779" s="3">
        <f t="shared" si="737"/>
        <v>713</v>
      </c>
      <c r="EL779" t="str">
        <f>+VLOOKUP(A779,'[1]Listado jugadores VALORES'!$A:$D,4,FALSE)</f>
        <v>Defensa</v>
      </c>
      <c r="EM779">
        <f>+VLOOKUP(EK779,Clubes!$A:$O,15,FALSE)</f>
        <v>1</v>
      </c>
      <c r="EN779">
        <f>+VLOOKUP(EK779,Clubes!$A:$M,13,FALSE)</f>
        <v>2</v>
      </c>
      <c r="EO779">
        <f t="shared" si="738"/>
        <v>1</v>
      </c>
      <c r="EP779">
        <f t="shared" si="739"/>
        <v>0</v>
      </c>
      <c r="EQ779">
        <f t="shared" si="740"/>
        <v>0</v>
      </c>
      <c r="ER779">
        <f t="shared" si="741"/>
        <v>0</v>
      </c>
      <c r="ES779">
        <f t="shared" si="742"/>
        <v>0</v>
      </c>
      <c r="ET779">
        <f t="shared" si="743"/>
        <v>0</v>
      </c>
      <c r="EU779">
        <f t="shared" si="744"/>
        <v>0</v>
      </c>
      <c r="EV779">
        <f t="shared" si="745"/>
        <v>0</v>
      </c>
      <c r="EW779">
        <f t="shared" si="746"/>
        <v>0</v>
      </c>
      <c r="EX779">
        <f t="shared" si="747"/>
        <v>0</v>
      </c>
      <c r="EY779">
        <f t="shared" si="748"/>
        <v>0</v>
      </c>
      <c r="EZ779">
        <f t="shared" si="749"/>
        <v>0</v>
      </c>
      <c r="FA779">
        <f t="shared" si="750"/>
        <v>0</v>
      </c>
      <c r="FB779">
        <f t="shared" si="751"/>
        <v>0</v>
      </c>
      <c r="FC779">
        <f t="shared" si="752"/>
        <v>1</v>
      </c>
    </row>
    <row r="780" spans="1:159">
      <c r="A780" s="145">
        <v>1975</v>
      </c>
      <c r="B780" t="s">
        <v>427</v>
      </c>
      <c r="C780" s="139">
        <v>7</v>
      </c>
      <c r="D780">
        <v>1</v>
      </c>
      <c r="E780" s="5">
        <v>13</v>
      </c>
      <c r="F780" s="5">
        <v>74</v>
      </c>
      <c r="G780" s="5">
        <v>3</v>
      </c>
      <c r="K780" s="109">
        <f t="shared" si="716"/>
        <v>0</v>
      </c>
      <c r="M780" s="109">
        <f t="shared" si="717"/>
        <v>0</v>
      </c>
      <c r="X780" s="109">
        <f t="shared" si="718"/>
        <v>0</v>
      </c>
      <c r="AI780" s="109">
        <f t="shared" si="719"/>
        <v>0</v>
      </c>
      <c r="AT780" s="109">
        <f t="shared" si="720"/>
        <v>0</v>
      </c>
      <c r="BA780" s="109">
        <f t="shared" si="721"/>
        <v>0</v>
      </c>
      <c r="BB780" s="113"/>
      <c r="BC780" s="113"/>
      <c r="BD780" s="113"/>
      <c r="BE780" s="113"/>
      <c r="BF780" s="113"/>
      <c r="BG780" s="113"/>
      <c r="BH780" s="113"/>
      <c r="BI780" s="113"/>
      <c r="BJ780" s="113"/>
      <c r="BK780" s="113"/>
      <c r="BL780" s="109">
        <f t="shared" si="722"/>
        <v>0</v>
      </c>
      <c r="BW780" s="109">
        <f t="shared" si="723"/>
        <v>0</v>
      </c>
      <c r="BZ780" s="109">
        <f t="shared" si="724"/>
        <v>0</v>
      </c>
      <c r="CA780" s="3"/>
      <c r="CB780" s="3"/>
      <c r="CC780" s="3"/>
      <c r="CD780" s="3"/>
      <c r="CE780" s="109">
        <f t="shared" si="725"/>
        <v>0</v>
      </c>
      <c r="CJ780" s="109">
        <f t="shared" si="726"/>
        <v>0</v>
      </c>
      <c r="CQ780" s="109">
        <f t="shared" si="727"/>
        <v>0</v>
      </c>
      <c r="CV780" s="109">
        <f t="shared" si="728"/>
        <v>0</v>
      </c>
      <c r="DA780" s="109">
        <f t="shared" si="729"/>
        <v>0</v>
      </c>
      <c r="DF780" s="109">
        <f t="shared" si="730"/>
        <v>0</v>
      </c>
      <c r="DK780" s="109">
        <f t="shared" si="731"/>
        <v>0</v>
      </c>
      <c r="DP780" s="109">
        <f t="shared" si="732"/>
        <v>0</v>
      </c>
      <c r="DU780" s="109">
        <f t="shared" si="733"/>
        <v>0</v>
      </c>
      <c r="DZ780" s="109">
        <f t="shared" si="734"/>
        <v>0</v>
      </c>
      <c r="EE780" s="109">
        <f t="shared" si="735"/>
        <v>0</v>
      </c>
      <c r="EF780" s="3"/>
      <c r="EG780" s="3"/>
      <c r="EH780" s="3"/>
      <c r="EI780" s="3"/>
      <c r="EJ780" s="109">
        <f t="shared" si="736"/>
        <v>0</v>
      </c>
      <c r="EK780" s="3">
        <f t="shared" si="737"/>
        <v>713</v>
      </c>
      <c r="EL780" t="str">
        <f>+VLOOKUP(A780,'[1]Listado jugadores VALORES'!$A:$D,4,FALSE)</f>
        <v>Delantero</v>
      </c>
      <c r="EM780">
        <f>+VLOOKUP(EK780,Clubes!$A:$O,15,FALSE)</f>
        <v>1</v>
      </c>
      <c r="EN780">
        <f>+VLOOKUP(EK780,Clubes!$A:$M,13,FALSE)</f>
        <v>2</v>
      </c>
      <c r="EO780">
        <f t="shared" si="738"/>
        <v>0</v>
      </c>
      <c r="EP780">
        <f t="shared" si="739"/>
        <v>0</v>
      </c>
      <c r="EQ780">
        <f t="shared" si="740"/>
        <v>0</v>
      </c>
      <c r="ER780">
        <f t="shared" si="741"/>
        <v>0</v>
      </c>
      <c r="ES780">
        <f t="shared" si="742"/>
        <v>0</v>
      </c>
      <c r="ET780">
        <f t="shared" si="743"/>
        <v>0</v>
      </c>
      <c r="EU780">
        <f t="shared" si="744"/>
        <v>0</v>
      </c>
      <c r="EV780">
        <f t="shared" si="745"/>
        <v>0</v>
      </c>
      <c r="EW780">
        <f t="shared" si="746"/>
        <v>0</v>
      </c>
      <c r="EX780">
        <f t="shared" si="747"/>
        <v>0</v>
      </c>
      <c r="EY780">
        <f t="shared" si="748"/>
        <v>0</v>
      </c>
      <c r="EZ780">
        <f t="shared" si="749"/>
        <v>0</v>
      </c>
      <c r="FA780">
        <f t="shared" si="750"/>
        <v>0</v>
      </c>
      <c r="FB780">
        <f t="shared" si="751"/>
        <v>0</v>
      </c>
      <c r="FC780">
        <f t="shared" si="752"/>
        <v>0</v>
      </c>
    </row>
    <row r="781" spans="1:159">
      <c r="A781" s="162">
        <v>1990</v>
      </c>
      <c r="B781" t="s">
        <v>630</v>
      </c>
      <c r="C781" s="139">
        <v>7</v>
      </c>
      <c r="D781">
        <v>1</v>
      </c>
      <c r="E781" s="5">
        <v>13</v>
      </c>
      <c r="F781" s="5">
        <v>74</v>
      </c>
      <c r="G781" s="5">
        <v>3</v>
      </c>
      <c r="K781" s="109">
        <f t="shared" si="716"/>
        <v>0</v>
      </c>
      <c r="M781" s="109">
        <f t="shared" si="717"/>
        <v>0</v>
      </c>
      <c r="X781" s="109">
        <f t="shared" si="718"/>
        <v>0</v>
      </c>
      <c r="AI781" s="109">
        <f t="shared" si="719"/>
        <v>0</v>
      </c>
      <c r="AT781" s="109">
        <f t="shared" si="720"/>
        <v>0</v>
      </c>
      <c r="BA781" s="109">
        <f t="shared" si="721"/>
        <v>0</v>
      </c>
      <c r="BB781" s="113"/>
      <c r="BC781" s="113"/>
      <c r="BD781" s="113"/>
      <c r="BE781" s="113"/>
      <c r="BF781" s="113"/>
      <c r="BG781" s="113"/>
      <c r="BH781" s="113"/>
      <c r="BI781" s="113"/>
      <c r="BJ781" s="113"/>
      <c r="BK781" s="113"/>
      <c r="BL781" s="109">
        <f t="shared" si="722"/>
        <v>0</v>
      </c>
      <c r="BW781" s="109">
        <f t="shared" si="723"/>
        <v>0</v>
      </c>
      <c r="BZ781" s="109">
        <f t="shared" si="724"/>
        <v>0</v>
      </c>
      <c r="CA781" s="3"/>
      <c r="CB781" s="3"/>
      <c r="CC781" s="3"/>
      <c r="CD781" s="3"/>
      <c r="CE781" s="109">
        <f t="shared" si="725"/>
        <v>0</v>
      </c>
      <c r="CJ781" s="109">
        <f t="shared" si="726"/>
        <v>0</v>
      </c>
      <c r="CQ781" s="109">
        <f t="shared" si="727"/>
        <v>0</v>
      </c>
      <c r="CV781" s="109">
        <f t="shared" si="728"/>
        <v>0</v>
      </c>
      <c r="DA781" s="109">
        <f t="shared" si="729"/>
        <v>0</v>
      </c>
      <c r="DF781" s="109">
        <f t="shared" si="730"/>
        <v>0</v>
      </c>
      <c r="DK781" s="109">
        <f t="shared" si="731"/>
        <v>0</v>
      </c>
      <c r="DP781" s="109">
        <f t="shared" si="732"/>
        <v>0</v>
      </c>
      <c r="DU781" s="109">
        <f t="shared" si="733"/>
        <v>0</v>
      </c>
      <c r="DZ781" s="109">
        <f t="shared" si="734"/>
        <v>0</v>
      </c>
      <c r="EE781" s="109">
        <f t="shared" si="735"/>
        <v>0</v>
      </c>
      <c r="EF781" s="3"/>
      <c r="EG781" s="3"/>
      <c r="EH781" s="3"/>
      <c r="EI781" s="3"/>
      <c r="EJ781" s="109">
        <f t="shared" si="736"/>
        <v>0</v>
      </c>
      <c r="EK781" s="3">
        <f t="shared" si="737"/>
        <v>713</v>
      </c>
      <c r="EL781" t="str">
        <f>+VLOOKUP(A781,'[1]Listado jugadores VALORES'!$A:$D,4,FALSE)</f>
        <v>Volante</v>
      </c>
      <c r="EM781">
        <f>+VLOOKUP(EK781,Clubes!$A:$O,15,FALSE)</f>
        <v>1</v>
      </c>
      <c r="EN781">
        <f>+VLOOKUP(EK781,Clubes!$A:$M,13,FALSE)</f>
        <v>2</v>
      </c>
      <c r="EO781">
        <f t="shared" si="738"/>
        <v>0</v>
      </c>
      <c r="EP781">
        <f t="shared" si="739"/>
        <v>0</v>
      </c>
      <c r="EQ781">
        <f t="shared" si="740"/>
        <v>0</v>
      </c>
      <c r="ER781">
        <f t="shared" si="741"/>
        <v>0</v>
      </c>
      <c r="ES781">
        <f t="shared" si="742"/>
        <v>0</v>
      </c>
      <c r="ET781">
        <f t="shared" si="743"/>
        <v>0</v>
      </c>
      <c r="EU781">
        <f t="shared" si="744"/>
        <v>0</v>
      </c>
      <c r="EV781">
        <f t="shared" si="745"/>
        <v>0</v>
      </c>
      <c r="EW781">
        <f t="shared" si="746"/>
        <v>0</v>
      </c>
      <c r="EX781">
        <f t="shared" si="747"/>
        <v>0</v>
      </c>
      <c r="EY781">
        <f t="shared" si="748"/>
        <v>0</v>
      </c>
      <c r="EZ781">
        <f t="shared" si="749"/>
        <v>0</v>
      </c>
      <c r="FA781">
        <f t="shared" si="750"/>
        <v>0</v>
      </c>
      <c r="FB781">
        <f t="shared" si="751"/>
        <v>0</v>
      </c>
      <c r="FC781">
        <f t="shared" si="752"/>
        <v>0</v>
      </c>
    </row>
    <row r="782" spans="1:159">
      <c r="A782" s="139">
        <v>772</v>
      </c>
      <c r="B782" s="139" t="s">
        <v>428</v>
      </c>
      <c r="C782" s="139">
        <v>7</v>
      </c>
      <c r="D782">
        <v>1</v>
      </c>
      <c r="E782" s="5">
        <v>13</v>
      </c>
      <c r="F782" s="5">
        <v>74</v>
      </c>
      <c r="G782" s="5">
        <v>1</v>
      </c>
      <c r="H782" s="5">
        <f>45+20</f>
        <v>65</v>
      </c>
      <c r="K782" s="109">
        <f t="shared" si="716"/>
        <v>0</v>
      </c>
      <c r="M782" s="109">
        <f t="shared" si="717"/>
        <v>0</v>
      </c>
      <c r="X782" s="109">
        <f t="shared" si="718"/>
        <v>0</v>
      </c>
      <c r="AI782" s="109">
        <f t="shared" si="719"/>
        <v>0</v>
      </c>
      <c r="AT782" s="109">
        <f t="shared" si="720"/>
        <v>0</v>
      </c>
      <c r="BA782" s="109">
        <f t="shared" si="721"/>
        <v>0</v>
      </c>
      <c r="BB782" s="113"/>
      <c r="BC782" s="113"/>
      <c r="BD782" s="113"/>
      <c r="BE782" s="113"/>
      <c r="BF782" s="113"/>
      <c r="BG782" s="113"/>
      <c r="BH782" s="113"/>
      <c r="BI782" s="113"/>
      <c r="BJ782" s="113"/>
      <c r="BK782" s="113"/>
      <c r="BL782" s="109">
        <f t="shared" si="722"/>
        <v>0</v>
      </c>
      <c r="BW782" s="109">
        <f t="shared" si="723"/>
        <v>0</v>
      </c>
      <c r="BZ782" s="109">
        <f t="shared" si="724"/>
        <v>0</v>
      </c>
      <c r="CA782" s="3"/>
      <c r="CB782" s="3"/>
      <c r="CC782" s="3"/>
      <c r="CD782" s="3"/>
      <c r="CE782" s="109">
        <f t="shared" si="725"/>
        <v>0</v>
      </c>
      <c r="CJ782" s="109">
        <f t="shared" si="726"/>
        <v>0</v>
      </c>
      <c r="CQ782" s="109">
        <f t="shared" si="727"/>
        <v>0</v>
      </c>
      <c r="CV782" s="109">
        <f t="shared" si="728"/>
        <v>0</v>
      </c>
      <c r="DA782" s="109">
        <f t="shared" si="729"/>
        <v>0</v>
      </c>
      <c r="DF782" s="109">
        <f t="shared" si="730"/>
        <v>0</v>
      </c>
      <c r="DK782" s="109">
        <f t="shared" si="731"/>
        <v>0</v>
      </c>
      <c r="DP782" s="109">
        <f t="shared" si="732"/>
        <v>0</v>
      </c>
      <c r="DU782" s="109">
        <f t="shared" si="733"/>
        <v>0</v>
      </c>
      <c r="DZ782" s="109">
        <f t="shared" si="734"/>
        <v>0</v>
      </c>
      <c r="EE782" s="109">
        <f t="shared" si="735"/>
        <v>0</v>
      </c>
      <c r="EF782" s="3"/>
      <c r="EG782" s="3"/>
      <c r="EH782" s="3"/>
      <c r="EI782" s="3"/>
      <c r="EJ782" s="109">
        <f t="shared" si="736"/>
        <v>0</v>
      </c>
      <c r="EK782" s="3">
        <f t="shared" si="737"/>
        <v>713</v>
      </c>
      <c r="EL782" t="str">
        <f>+VLOOKUP(A782,'[1]Listado jugadores VALORES'!$A:$D,4,FALSE)</f>
        <v>Defensa</v>
      </c>
      <c r="EM782">
        <f>+VLOOKUP(EK782,Clubes!$A:$O,15,FALSE)</f>
        <v>1</v>
      </c>
      <c r="EN782">
        <f>+VLOOKUP(EK782,Clubes!$A:$M,13,FALSE)</f>
        <v>2</v>
      </c>
      <c r="EO782">
        <f t="shared" si="738"/>
        <v>2</v>
      </c>
      <c r="EP782">
        <f t="shared" si="739"/>
        <v>2</v>
      </c>
      <c r="EQ782">
        <f t="shared" si="740"/>
        <v>0</v>
      </c>
      <c r="ER782">
        <f t="shared" si="741"/>
        <v>0</v>
      </c>
      <c r="ES782">
        <f t="shared" si="742"/>
        <v>0</v>
      </c>
      <c r="ET782">
        <f t="shared" si="743"/>
        <v>0</v>
      </c>
      <c r="EU782">
        <f t="shared" si="744"/>
        <v>0</v>
      </c>
      <c r="EV782">
        <f t="shared" si="745"/>
        <v>0</v>
      </c>
      <c r="EW782">
        <f t="shared" si="746"/>
        <v>-1</v>
      </c>
      <c r="EX782">
        <f t="shared" si="747"/>
        <v>0</v>
      </c>
      <c r="EY782">
        <f t="shared" si="748"/>
        <v>0</v>
      </c>
      <c r="EZ782">
        <f t="shared" si="749"/>
        <v>0</v>
      </c>
      <c r="FA782">
        <f t="shared" si="750"/>
        <v>0</v>
      </c>
      <c r="FB782">
        <f t="shared" si="751"/>
        <v>0</v>
      </c>
      <c r="FC782">
        <f t="shared" si="752"/>
        <v>3</v>
      </c>
    </row>
    <row r="783" spans="1:159">
      <c r="A783" s="139">
        <v>415</v>
      </c>
      <c r="B783" s="139" t="s">
        <v>429</v>
      </c>
      <c r="C783" s="139">
        <v>7</v>
      </c>
      <c r="D783">
        <v>1</v>
      </c>
      <c r="E783" s="5">
        <v>13</v>
      </c>
      <c r="F783" s="5">
        <v>74</v>
      </c>
      <c r="G783" s="5">
        <v>3</v>
      </c>
      <c r="K783" s="109">
        <f t="shared" si="716"/>
        <v>0</v>
      </c>
      <c r="M783" s="109">
        <f t="shared" si="717"/>
        <v>0</v>
      </c>
      <c r="X783" s="109">
        <f t="shared" si="718"/>
        <v>0</v>
      </c>
      <c r="AI783" s="109">
        <f t="shared" si="719"/>
        <v>0</v>
      </c>
      <c r="AT783" s="109">
        <f t="shared" si="720"/>
        <v>0</v>
      </c>
      <c r="BA783" s="109">
        <f t="shared" si="721"/>
        <v>0</v>
      </c>
      <c r="BB783" s="113"/>
      <c r="BC783" s="113"/>
      <c r="BD783" s="113"/>
      <c r="BE783" s="113"/>
      <c r="BF783" s="113"/>
      <c r="BG783" s="113"/>
      <c r="BH783" s="113"/>
      <c r="BI783" s="113"/>
      <c r="BJ783" s="113"/>
      <c r="BK783" s="113"/>
      <c r="BL783" s="109">
        <f t="shared" si="722"/>
        <v>0</v>
      </c>
      <c r="BW783" s="109">
        <f t="shared" si="723"/>
        <v>0</v>
      </c>
      <c r="BZ783" s="109">
        <f t="shared" si="724"/>
        <v>0</v>
      </c>
      <c r="CA783" s="3"/>
      <c r="CB783" s="3"/>
      <c r="CC783" s="3"/>
      <c r="CD783" s="3"/>
      <c r="CE783" s="109">
        <f t="shared" si="725"/>
        <v>0</v>
      </c>
      <c r="CJ783" s="109">
        <f t="shared" si="726"/>
        <v>0</v>
      </c>
      <c r="CQ783" s="109">
        <f t="shared" si="727"/>
        <v>0</v>
      </c>
      <c r="CV783" s="109">
        <f t="shared" si="728"/>
        <v>0</v>
      </c>
      <c r="DA783" s="109">
        <f t="shared" si="729"/>
        <v>0</v>
      </c>
      <c r="DF783" s="109">
        <f t="shared" si="730"/>
        <v>0</v>
      </c>
      <c r="DK783" s="109">
        <f t="shared" si="731"/>
        <v>0</v>
      </c>
      <c r="DP783" s="109">
        <f t="shared" si="732"/>
        <v>0</v>
      </c>
      <c r="DU783" s="109">
        <f t="shared" si="733"/>
        <v>0</v>
      </c>
      <c r="DZ783" s="109">
        <f t="shared" si="734"/>
        <v>0</v>
      </c>
      <c r="EE783" s="109">
        <f t="shared" si="735"/>
        <v>0</v>
      </c>
      <c r="EF783" s="3"/>
      <c r="EG783" s="3"/>
      <c r="EH783" s="3"/>
      <c r="EI783" s="3"/>
      <c r="EJ783" s="109">
        <f t="shared" si="736"/>
        <v>0</v>
      </c>
      <c r="EK783" s="3">
        <f t="shared" si="737"/>
        <v>713</v>
      </c>
      <c r="EL783" t="str">
        <f>+VLOOKUP(A783,'[1]Listado jugadores VALORES'!$A:$D,4,FALSE)</f>
        <v>Delantero</v>
      </c>
      <c r="EM783">
        <f>+VLOOKUP(EK783,Clubes!$A:$O,15,FALSE)</f>
        <v>1</v>
      </c>
      <c r="EN783">
        <f>+VLOOKUP(EK783,Clubes!$A:$M,13,FALSE)</f>
        <v>2</v>
      </c>
      <c r="EO783">
        <f t="shared" si="738"/>
        <v>0</v>
      </c>
      <c r="EP783">
        <f t="shared" si="739"/>
        <v>0</v>
      </c>
      <c r="EQ783">
        <f t="shared" si="740"/>
        <v>0</v>
      </c>
      <c r="ER783">
        <f t="shared" si="741"/>
        <v>0</v>
      </c>
      <c r="ES783">
        <f t="shared" si="742"/>
        <v>0</v>
      </c>
      <c r="ET783">
        <f t="shared" si="743"/>
        <v>0</v>
      </c>
      <c r="EU783">
        <f t="shared" si="744"/>
        <v>0</v>
      </c>
      <c r="EV783">
        <f t="shared" si="745"/>
        <v>0</v>
      </c>
      <c r="EW783">
        <f t="shared" si="746"/>
        <v>0</v>
      </c>
      <c r="EX783">
        <f t="shared" si="747"/>
        <v>0</v>
      </c>
      <c r="EY783">
        <f t="shared" si="748"/>
        <v>0</v>
      </c>
      <c r="EZ783">
        <f t="shared" si="749"/>
        <v>0</v>
      </c>
      <c r="FA783">
        <f t="shared" si="750"/>
        <v>0</v>
      </c>
      <c r="FB783">
        <f t="shared" si="751"/>
        <v>0</v>
      </c>
      <c r="FC783">
        <f t="shared" si="752"/>
        <v>0</v>
      </c>
    </row>
    <row r="784" spans="1:159">
      <c r="A784" s="139">
        <v>426</v>
      </c>
      <c r="B784" s="139" t="s">
        <v>430</v>
      </c>
      <c r="C784" s="139">
        <v>7</v>
      </c>
      <c r="D784">
        <v>1</v>
      </c>
      <c r="E784" s="5">
        <v>13</v>
      </c>
      <c r="F784" s="5">
        <v>74</v>
      </c>
      <c r="G784" s="5">
        <v>1</v>
      </c>
      <c r="H784" s="5">
        <f>45+36</f>
        <v>81</v>
      </c>
      <c r="I784" s="4">
        <v>16</v>
      </c>
      <c r="K784" s="109">
        <f t="shared" si="716"/>
        <v>1</v>
      </c>
      <c r="M784" s="109">
        <f t="shared" si="717"/>
        <v>0</v>
      </c>
      <c r="X784" s="109">
        <f t="shared" si="718"/>
        <v>0</v>
      </c>
      <c r="AI784" s="109">
        <f t="shared" si="719"/>
        <v>0</v>
      </c>
      <c r="AT784" s="109">
        <f t="shared" si="720"/>
        <v>0</v>
      </c>
      <c r="BA784" s="109">
        <f t="shared" si="721"/>
        <v>0</v>
      </c>
      <c r="BB784" s="113"/>
      <c r="BC784" s="113"/>
      <c r="BD784" s="113"/>
      <c r="BE784" s="113"/>
      <c r="BF784" s="113"/>
      <c r="BG784" s="113"/>
      <c r="BH784" s="113"/>
      <c r="BI784" s="113"/>
      <c r="BJ784" s="113"/>
      <c r="BK784" s="113"/>
      <c r="BL784" s="109">
        <f t="shared" si="722"/>
        <v>0</v>
      </c>
      <c r="BW784" s="109">
        <f t="shared" si="723"/>
        <v>0</v>
      </c>
      <c r="BZ784" s="109">
        <f t="shared" si="724"/>
        <v>0</v>
      </c>
      <c r="CA784" s="3"/>
      <c r="CB784" s="3"/>
      <c r="CC784" s="3"/>
      <c r="CD784" s="3"/>
      <c r="CE784" s="109">
        <f t="shared" si="725"/>
        <v>0</v>
      </c>
      <c r="CJ784" s="109">
        <f t="shared" si="726"/>
        <v>0</v>
      </c>
      <c r="CQ784" s="109">
        <f t="shared" si="727"/>
        <v>0</v>
      </c>
      <c r="CV784" s="109">
        <f t="shared" si="728"/>
        <v>0</v>
      </c>
      <c r="DA784" s="109">
        <f t="shared" si="729"/>
        <v>0</v>
      </c>
      <c r="DF784" s="109">
        <f t="shared" si="730"/>
        <v>0</v>
      </c>
      <c r="DK784" s="109">
        <f t="shared" si="731"/>
        <v>0</v>
      </c>
      <c r="DP784" s="109">
        <f t="shared" si="732"/>
        <v>0</v>
      </c>
      <c r="DU784" s="109">
        <f t="shared" si="733"/>
        <v>0</v>
      </c>
      <c r="DZ784" s="109">
        <f t="shared" si="734"/>
        <v>0</v>
      </c>
      <c r="EE784" s="109">
        <f t="shared" si="735"/>
        <v>0</v>
      </c>
      <c r="EF784" s="3"/>
      <c r="EG784" s="3"/>
      <c r="EH784" s="3"/>
      <c r="EI784" s="3"/>
      <c r="EJ784" s="109">
        <f t="shared" si="736"/>
        <v>0</v>
      </c>
      <c r="EK784" s="3">
        <f t="shared" si="737"/>
        <v>713</v>
      </c>
      <c r="EL784" t="str">
        <f>+VLOOKUP(A784,'[1]Listado jugadores VALORES'!$A:$D,4,FALSE)</f>
        <v>Volante</v>
      </c>
      <c r="EM784">
        <f>+VLOOKUP(EK784,Clubes!$A:$O,15,FALSE)</f>
        <v>1</v>
      </c>
      <c r="EN784">
        <f>+VLOOKUP(EK784,Clubes!$A:$M,13,FALSE)</f>
        <v>2</v>
      </c>
      <c r="EO784">
        <f t="shared" si="738"/>
        <v>2</v>
      </c>
      <c r="EP784">
        <f t="shared" si="739"/>
        <v>2</v>
      </c>
      <c r="EQ784">
        <f t="shared" si="740"/>
        <v>-1</v>
      </c>
      <c r="ER784">
        <f t="shared" si="741"/>
        <v>0</v>
      </c>
      <c r="ES784">
        <f t="shared" si="742"/>
        <v>0</v>
      </c>
      <c r="ET784">
        <f t="shared" si="743"/>
        <v>0</v>
      </c>
      <c r="EU784">
        <f t="shared" si="744"/>
        <v>0</v>
      </c>
      <c r="EV784">
        <f t="shared" si="745"/>
        <v>0</v>
      </c>
      <c r="EW784">
        <f t="shared" si="746"/>
        <v>0</v>
      </c>
      <c r="EX784">
        <f t="shared" si="747"/>
        <v>0</v>
      </c>
      <c r="EY784">
        <f t="shared" si="748"/>
        <v>0</v>
      </c>
      <c r="EZ784">
        <f t="shared" si="749"/>
        <v>0</v>
      </c>
      <c r="FA784">
        <f t="shared" si="750"/>
        <v>0</v>
      </c>
      <c r="FB784">
        <f t="shared" si="751"/>
        <v>0</v>
      </c>
      <c r="FC784">
        <f t="shared" si="752"/>
        <v>3</v>
      </c>
    </row>
    <row r="785" spans="1:159">
      <c r="A785" s="139">
        <v>433</v>
      </c>
      <c r="B785" s="139" t="s">
        <v>431</v>
      </c>
      <c r="C785" s="139">
        <v>7</v>
      </c>
      <c r="D785">
        <v>1</v>
      </c>
      <c r="E785" s="5">
        <v>13</v>
      </c>
      <c r="F785" s="5">
        <v>74</v>
      </c>
      <c r="G785" s="5">
        <v>1</v>
      </c>
      <c r="H785" s="5">
        <v>90</v>
      </c>
      <c r="K785" s="109">
        <f t="shared" si="716"/>
        <v>0</v>
      </c>
      <c r="M785" s="109">
        <f t="shared" si="717"/>
        <v>0</v>
      </c>
      <c r="N785" s="4">
        <f>45+25</f>
        <v>70</v>
      </c>
      <c r="X785" s="109">
        <f t="shared" si="718"/>
        <v>1</v>
      </c>
      <c r="Y785" s="3">
        <v>1</v>
      </c>
      <c r="AI785" s="109">
        <f t="shared" si="719"/>
        <v>1</v>
      </c>
      <c r="AJ785" s="3">
        <v>3</v>
      </c>
      <c r="AT785" s="109">
        <f t="shared" si="720"/>
        <v>1</v>
      </c>
      <c r="BA785" s="109">
        <f t="shared" si="721"/>
        <v>0</v>
      </c>
      <c r="BB785" s="113">
        <v>1</v>
      </c>
      <c r="BC785" s="113"/>
      <c r="BD785" s="113"/>
      <c r="BE785" s="113"/>
      <c r="BF785" s="113"/>
      <c r="BG785" s="113"/>
      <c r="BH785" s="113"/>
      <c r="BI785" s="113"/>
      <c r="BJ785" s="113"/>
      <c r="BK785" s="113"/>
      <c r="BL785" s="109">
        <f t="shared" si="722"/>
        <v>1</v>
      </c>
      <c r="BM785" s="3">
        <v>4</v>
      </c>
      <c r="BW785" s="109">
        <f t="shared" si="723"/>
        <v>1</v>
      </c>
      <c r="BZ785" s="109">
        <f t="shared" si="724"/>
        <v>0</v>
      </c>
      <c r="CA785" s="3"/>
      <c r="CB785" s="3"/>
      <c r="CC785" s="3"/>
      <c r="CD785" s="3"/>
      <c r="CE785" s="109">
        <f t="shared" si="725"/>
        <v>0</v>
      </c>
      <c r="CJ785" s="109">
        <f t="shared" si="726"/>
        <v>0</v>
      </c>
      <c r="CQ785" s="109">
        <f t="shared" si="727"/>
        <v>0</v>
      </c>
      <c r="CV785" s="109">
        <f t="shared" si="728"/>
        <v>0</v>
      </c>
      <c r="DA785" s="109">
        <f t="shared" si="729"/>
        <v>0</v>
      </c>
      <c r="DF785" s="109">
        <f t="shared" si="730"/>
        <v>0</v>
      </c>
      <c r="DK785" s="109">
        <f t="shared" si="731"/>
        <v>0</v>
      </c>
      <c r="DP785" s="109">
        <f t="shared" si="732"/>
        <v>0</v>
      </c>
      <c r="DU785" s="109">
        <f t="shared" si="733"/>
        <v>0</v>
      </c>
      <c r="DZ785" s="109">
        <f t="shared" si="734"/>
        <v>0</v>
      </c>
      <c r="EE785" s="109">
        <f t="shared" si="735"/>
        <v>0</v>
      </c>
      <c r="EF785" s="3"/>
      <c r="EG785" s="3"/>
      <c r="EH785" s="3"/>
      <c r="EI785" s="3"/>
      <c r="EJ785" s="109">
        <f t="shared" si="736"/>
        <v>0</v>
      </c>
      <c r="EK785" s="3">
        <f t="shared" si="737"/>
        <v>713</v>
      </c>
      <c r="EL785" t="str">
        <f>+VLOOKUP(A785,'[1]Listado jugadores VALORES'!$A:$D,4,FALSE)</f>
        <v>Delantero</v>
      </c>
      <c r="EM785">
        <f>+VLOOKUP(EK785,Clubes!$A:$O,15,FALSE)</f>
        <v>1</v>
      </c>
      <c r="EN785">
        <f>+VLOOKUP(EK785,Clubes!$A:$M,13,FALSE)</f>
        <v>2</v>
      </c>
      <c r="EO785">
        <f t="shared" si="738"/>
        <v>2</v>
      </c>
      <c r="EP785">
        <f t="shared" si="739"/>
        <v>2</v>
      </c>
      <c r="EQ785">
        <f t="shared" si="740"/>
        <v>0</v>
      </c>
      <c r="ER785">
        <f t="shared" si="741"/>
        <v>0</v>
      </c>
      <c r="ES785">
        <f t="shared" si="742"/>
        <v>4</v>
      </c>
      <c r="ET785">
        <f t="shared" si="743"/>
        <v>0</v>
      </c>
      <c r="EU785">
        <f t="shared" si="744"/>
        <v>0</v>
      </c>
      <c r="EV785">
        <f t="shared" si="745"/>
        <v>0</v>
      </c>
      <c r="EW785">
        <f t="shared" si="746"/>
        <v>0</v>
      </c>
      <c r="EX785">
        <f t="shared" si="747"/>
        <v>0</v>
      </c>
      <c r="EY785">
        <f t="shared" si="748"/>
        <v>0</v>
      </c>
      <c r="EZ785">
        <f t="shared" si="749"/>
        <v>0</v>
      </c>
      <c r="FA785">
        <f t="shared" si="750"/>
        <v>0</v>
      </c>
      <c r="FB785">
        <f t="shared" si="751"/>
        <v>0</v>
      </c>
      <c r="FC785">
        <f t="shared" si="752"/>
        <v>8</v>
      </c>
    </row>
    <row r="786" spans="1:159">
      <c r="A786" s="139">
        <v>847</v>
      </c>
      <c r="B786" s="139" t="s">
        <v>432</v>
      </c>
      <c r="C786" s="139">
        <v>7</v>
      </c>
      <c r="D786">
        <v>1</v>
      </c>
      <c r="E786" s="5">
        <v>13</v>
      </c>
      <c r="F786" s="5">
        <v>74</v>
      </c>
      <c r="G786" s="5">
        <v>2</v>
      </c>
      <c r="H786" s="5">
        <v>45</v>
      </c>
      <c r="K786" s="109">
        <f t="shared" si="716"/>
        <v>0</v>
      </c>
      <c r="M786" s="109">
        <f t="shared" si="717"/>
        <v>0</v>
      </c>
      <c r="X786" s="109">
        <f t="shared" si="718"/>
        <v>0</v>
      </c>
      <c r="AI786" s="109">
        <f t="shared" si="719"/>
        <v>0</v>
      </c>
      <c r="AT786" s="109">
        <f t="shared" si="720"/>
        <v>0</v>
      </c>
      <c r="BA786" s="109">
        <f t="shared" si="721"/>
        <v>0</v>
      </c>
      <c r="BB786" s="113"/>
      <c r="BC786" s="113"/>
      <c r="BD786" s="113"/>
      <c r="BE786" s="113"/>
      <c r="BF786" s="113"/>
      <c r="BG786" s="113"/>
      <c r="BH786" s="113"/>
      <c r="BI786" s="113"/>
      <c r="BJ786" s="113"/>
      <c r="BK786" s="113"/>
      <c r="BL786" s="109">
        <f t="shared" si="722"/>
        <v>0</v>
      </c>
      <c r="BW786" s="109">
        <f t="shared" si="723"/>
        <v>0</v>
      </c>
      <c r="BZ786" s="109">
        <f t="shared" si="724"/>
        <v>0</v>
      </c>
      <c r="CA786" s="3"/>
      <c r="CB786" s="3"/>
      <c r="CC786" s="3"/>
      <c r="CD786" s="3"/>
      <c r="CE786" s="109">
        <f t="shared" si="725"/>
        <v>0</v>
      </c>
      <c r="CJ786" s="109">
        <f t="shared" si="726"/>
        <v>0</v>
      </c>
      <c r="CQ786" s="109">
        <f t="shared" si="727"/>
        <v>0</v>
      </c>
      <c r="CV786" s="109">
        <f t="shared" si="728"/>
        <v>0</v>
      </c>
      <c r="DA786" s="109">
        <f t="shared" si="729"/>
        <v>0</v>
      </c>
      <c r="DF786" s="109">
        <f t="shared" si="730"/>
        <v>0</v>
      </c>
      <c r="DK786" s="109">
        <f t="shared" si="731"/>
        <v>0</v>
      </c>
      <c r="DP786" s="109">
        <f t="shared" si="732"/>
        <v>0</v>
      </c>
      <c r="DU786" s="109">
        <f t="shared" si="733"/>
        <v>0</v>
      </c>
      <c r="DZ786" s="109">
        <f t="shared" si="734"/>
        <v>0</v>
      </c>
      <c r="EE786" s="109">
        <f t="shared" si="735"/>
        <v>0</v>
      </c>
      <c r="EF786" s="3"/>
      <c r="EG786" s="3"/>
      <c r="EH786" s="3"/>
      <c r="EI786" s="3"/>
      <c r="EJ786" s="109">
        <f t="shared" si="736"/>
        <v>0</v>
      </c>
      <c r="EK786" s="3">
        <f t="shared" si="737"/>
        <v>713</v>
      </c>
      <c r="EL786" t="str">
        <f>+VLOOKUP(A786,'[1]Listado jugadores VALORES'!$A:$D,4,FALSE)</f>
        <v>Delantero</v>
      </c>
      <c r="EM786">
        <f>+VLOOKUP(EK786,Clubes!$A:$O,15,FALSE)</f>
        <v>1</v>
      </c>
      <c r="EN786">
        <f>+VLOOKUP(EK786,Clubes!$A:$M,13,FALSE)</f>
        <v>2</v>
      </c>
      <c r="EO786">
        <f t="shared" si="738"/>
        <v>1</v>
      </c>
      <c r="EP786">
        <f t="shared" si="739"/>
        <v>1</v>
      </c>
      <c r="EQ786">
        <f t="shared" si="740"/>
        <v>0</v>
      </c>
      <c r="ER786">
        <f t="shared" si="741"/>
        <v>0</v>
      </c>
      <c r="ES786">
        <f t="shared" si="742"/>
        <v>0</v>
      </c>
      <c r="ET786">
        <f t="shared" si="743"/>
        <v>0</v>
      </c>
      <c r="EU786">
        <f t="shared" si="744"/>
        <v>0</v>
      </c>
      <c r="EV786">
        <f t="shared" si="745"/>
        <v>0</v>
      </c>
      <c r="EW786">
        <f t="shared" si="746"/>
        <v>0</v>
      </c>
      <c r="EX786">
        <f t="shared" si="747"/>
        <v>0</v>
      </c>
      <c r="EY786">
        <f t="shared" si="748"/>
        <v>0</v>
      </c>
      <c r="EZ786">
        <f t="shared" si="749"/>
        <v>0</v>
      </c>
      <c r="FA786">
        <f t="shared" si="750"/>
        <v>0</v>
      </c>
      <c r="FB786">
        <f t="shared" si="751"/>
        <v>0</v>
      </c>
      <c r="FC786">
        <f t="shared" si="752"/>
        <v>2</v>
      </c>
    </row>
    <row r="787" spans="1:159">
      <c r="A787" s="139">
        <v>1023</v>
      </c>
      <c r="B787" s="141" t="s">
        <v>433</v>
      </c>
      <c r="C787" s="139">
        <v>7</v>
      </c>
      <c r="D787">
        <v>1</v>
      </c>
      <c r="E787" s="5">
        <v>13</v>
      </c>
      <c r="F787" s="5">
        <v>74</v>
      </c>
      <c r="G787" s="5">
        <v>1</v>
      </c>
      <c r="H787" s="5">
        <v>90</v>
      </c>
      <c r="K787" s="109">
        <f t="shared" si="716"/>
        <v>0</v>
      </c>
      <c r="M787" s="109">
        <f t="shared" si="717"/>
        <v>0</v>
      </c>
      <c r="X787" s="109">
        <f t="shared" si="718"/>
        <v>0</v>
      </c>
      <c r="AI787" s="109">
        <f t="shared" si="719"/>
        <v>0</v>
      </c>
      <c r="AT787" s="109">
        <f t="shared" si="720"/>
        <v>0</v>
      </c>
      <c r="BA787" s="109">
        <f t="shared" si="721"/>
        <v>0</v>
      </c>
      <c r="BB787" s="113"/>
      <c r="BC787" s="113"/>
      <c r="BD787" s="113"/>
      <c r="BE787" s="113"/>
      <c r="BF787" s="113"/>
      <c r="BG787" s="113"/>
      <c r="BH787" s="113"/>
      <c r="BI787" s="113"/>
      <c r="BJ787" s="113"/>
      <c r="BK787" s="113"/>
      <c r="BL787" s="109">
        <f t="shared" si="722"/>
        <v>0</v>
      </c>
      <c r="BW787" s="109">
        <f t="shared" si="723"/>
        <v>0</v>
      </c>
      <c r="BZ787" s="109">
        <f t="shared" si="724"/>
        <v>0</v>
      </c>
      <c r="CA787" s="3"/>
      <c r="CB787" s="3"/>
      <c r="CC787" s="3"/>
      <c r="CD787" s="3"/>
      <c r="CE787" s="109">
        <f t="shared" si="725"/>
        <v>0</v>
      </c>
      <c r="CJ787" s="109">
        <f t="shared" si="726"/>
        <v>0</v>
      </c>
      <c r="CQ787" s="109">
        <f t="shared" si="727"/>
        <v>0</v>
      </c>
      <c r="CV787" s="109">
        <f t="shared" si="728"/>
        <v>0</v>
      </c>
      <c r="DA787" s="109">
        <f t="shared" si="729"/>
        <v>0</v>
      </c>
      <c r="DF787" s="109">
        <f t="shared" si="730"/>
        <v>0</v>
      </c>
      <c r="DK787" s="109">
        <f t="shared" si="731"/>
        <v>0</v>
      </c>
      <c r="DP787" s="109">
        <f t="shared" si="732"/>
        <v>0</v>
      </c>
      <c r="DU787" s="109">
        <f t="shared" si="733"/>
        <v>0</v>
      </c>
      <c r="DZ787" s="109">
        <f t="shared" si="734"/>
        <v>0</v>
      </c>
      <c r="EE787" s="109">
        <f t="shared" si="735"/>
        <v>0</v>
      </c>
      <c r="EF787" s="3"/>
      <c r="EG787" s="3"/>
      <c r="EH787" s="3"/>
      <c r="EI787" s="3"/>
      <c r="EJ787" s="109">
        <f t="shared" si="736"/>
        <v>0</v>
      </c>
      <c r="EK787" s="3">
        <f t="shared" si="737"/>
        <v>713</v>
      </c>
      <c r="EL787" t="str">
        <f>+VLOOKUP(A787,'[1]Listado jugadores VALORES'!$A:$D,4,FALSE)</f>
        <v>Portero</v>
      </c>
      <c r="EM787">
        <f>+VLOOKUP(EK787,Clubes!$A:$O,15,FALSE)</f>
        <v>1</v>
      </c>
      <c r="EN787">
        <f>+VLOOKUP(EK787,Clubes!$A:$M,13,FALSE)</f>
        <v>2</v>
      </c>
      <c r="EO787">
        <f t="shared" si="738"/>
        <v>2</v>
      </c>
      <c r="EP787">
        <f t="shared" si="739"/>
        <v>2</v>
      </c>
      <c r="EQ787">
        <f t="shared" si="740"/>
        <v>0</v>
      </c>
      <c r="ER787">
        <f t="shared" si="741"/>
        <v>0</v>
      </c>
      <c r="ES787">
        <f t="shared" si="742"/>
        <v>0</v>
      </c>
      <c r="ET787">
        <f t="shared" si="743"/>
        <v>0</v>
      </c>
      <c r="EU787">
        <f t="shared" si="744"/>
        <v>0</v>
      </c>
      <c r="EV787">
        <f t="shared" si="745"/>
        <v>0</v>
      </c>
      <c r="EW787">
        <f t="shared" si="746"/>
        <v>-1</v>
      </c>
      <c r="EX787">
        <f t="shared" si="747"/>
        <v>0</v>
      </c>
      <c r="EY787">
        <f t="shared" si="748"/>
        <v>0</v>
      </c>
      <c r="EZ787">
        <f t="shared" si="749"/>
        <v>0</v>
      </c>
      <c r="FA787">
        <f t="shared" si="750"/>
        <v>0</v>
      </c>
      <c r="FB787">
        <f t="shared" si="751"/>
        <v>0</v>
      </c>
      <c r="FC787">
        <f t="shared" si="752"/>
        <v>3</v>
      </c>
    </row>
    <row r="788" spans="1:159">
      <c r="A788" s="145">
        <v>785</v>
      </c>
      <c r="B788" t="s">
        <v>434</v>
      </c>
      <c r="C788" s="139">
        <v>7</v>
      </c>
      <c r="D788">
        <v>1</v>
      </c>
      <c r="E788" s="5">
        <v>13</v>
      </c>
      <c r="F788" s="5">
        <v>74</v>
      </c>
      <c r="G788" s="5">
        <v>2</v>
      </c>
      <c r="K788" s="109">
        <f t="shared" si="716"/>
        <v>0</v>
      </c>
      <c r="M788" s="109">
        <f t="shared" si="717"/>
        <v>0</v>
      </c>
      <c r="X788" s="109">
        <f t="shared" si="718"/>
        <v>0</v>
      </c>
      <c r="AI788" s="109">
        <f t="shared" si="719"/>
        <v>0</v>
      </c>
      <c r="AT788" s="109">
        <f t="shared" si="720"/>
        <v>0</v>
      </c>
      <c r="BA788" s="109">
        <f t="shared" si="721"/>
        <v>0</v>
      </c>
      <c r="BB788" s="113"/>
      <c r="BC788" s="113"/>
      <c r="BD788" s="113"/>
      <c r="BE788" s="113"/>
      <c r="BF788" s="113"/>
      <c r="BG788" s="113"/>
      <c r="BH788" s="113"/>
      <c r="BI788" s="113"/>
      <c r="BJ788" s="113"/>
      <c r="BK788" s="113"/>
      <c r="BL788" s="109">
        <f t="shared" si="722"/>
        <v>0</v>
      </c>
      <c r="BW788" s="109">
        <f t="shared" si="723"/>
        <v>0</v>
      </c>
      <c r="BZ788" s="109">
        <f t="shared" si="724"/>
        <v>0</v>
      </c>
      <c r="CA788" s="3"/>
      <c r="CB788" s="3"/>
      <c r="CC788" s="3"/>
      <c r="CD788" s="3"/>
      <c r="CE788" s="109">
        <f t="shared" si="725"/>
        <v>0</v>
      </c>
      <c r="CJ788" s="109">
        <f t="shared" si="726"/>
        <v>0</v>
      </c>
      <c r="CQ788" s="109">
        <f t="shared" si="727"/>
        <v>0</v>
      </c>
      <c r="CV788" s="109">
        <f t="shared" si="728"/>
        <v>0</v>
      </c>
      <c r="DA788" s="109">
        <f t="shared" si="729"/>
        <v>0</v>
      </c>
      <c r="DF788" s="109">
        <f t="shared" si="730"/>
        <v>0</v>
      </c>
      <c r="DK788" s="109">
        <f t="shared" si="731"/>
        <v>0</v>
      </c>
      <c r="DP788" s="109">
        <f t="shared" si="732"/>
        <v>0</v>
      </c>
      <c r="DU788" s="109">
        <f t="shared" si="733"/>
        <v>0</v>
      </c>
      <c r="DZ788" s="109">
        <f t="shared" si="734"/>
        <v>0</v>
      </c>
      <c r="EE788" s="109">
        <f t="shared" si="735"/>
        <v>0</v>
      </c>
      <c r="EF788" s="3"/>
      <c r="EG788" s="3"/>
      <c r="EH788" s="3"/>
      <c r="EI788" s="3"/>
      <c r="EJ788" s="109">
        <f t="shared" si="736"/>
        <v>0</v>
      </c>
      <c r="EK788" s="3">
        <f t="shared" si="737"/>
        <v>713</v>
      </c>
      <c r="EL788" t="str">
        <f>+VLOOKUP(A788,'[1]Listado jugadores VALORES'!$A:$D,4,FALSE)</f>
        <v>Defensa</v>
      </c>
      <c r="EM788">
        <f>+VLOOKUP(EK788,Clubes!$A:$O,15,FALSE)</f>
        <v>1</v>
      </c>
      <c r="EN788">
        <f>+VLOOKUP(EK788,Clubes!$A:$M,13,FALSE)</f>
        <v>2</v>
      </c>
      <c r="EO788">
        <f t="shared" si="738"/>
        <v>1</v>
      </c>
      <c r="EP788">
        <f t="shared" si="739"/>
        <v>0</v>
      </c>
      <c r="EQ788">
        <f t="shared" si="740"/>
        <v>0</v>
      </c>
      <c r="ER788">
        <f t="shared" si="741"/>
        <v>0</v>
      </c>
      <c r="ES788">
        <f t="shared" si="742"/>
        <v>0</v>
      </c>
      <c r="ET788">
        <f t="shared" si="743"/>
        <v>0</v>
      </c>
      <c r="EU788">
        <f t="shared" si="744"/>
        <v>0</v>
      </c>
      <c r="EV788">
        <f t="shared" si="745"/>
        <v>0</v>
      </c>
      <c r="EW788">
        <f t="shared" si="746"/>
        <v>0</v>
      </c>
      <c r="EX788">
        <f t="shared" si="747"/>
        <v>0</v>
      </c>
      <c r="EY788">
        <f t="shared" si="748"/>
        <v>0</v>
      </c>
      <c r="EZ788">
        <f t="shared" si="749"/>
        <v>0</v>
      </c>
      <c r="FA788">
        <f t="shared" si="750"/>
        <v>0</v>
      </c>
      <c r="FB788">
        <f t="shared" si="751"/>
        <v>0</v>
      </c>
      <c r="FC788">
        <f t="shared" si="752"/>
        <v>1</v>
      </c>
    </row>
    <row r="789" spans="1:159">
      <c r="A789" s="139">
        <v>531</v>
      </c>
      <c r="B789" s="139" t="s">
        <v>435</v>
      </c>
      <c r="C789" s="139">
        <v>7</v>
      </c>
      <c r="D789">
        <v>1</v>
      </c>
      <c r="E789" s="5">
        <v>13</v>
      </c>
      <c r="F789" s="5">
        <v>74</v>
      </c>
      <c r="G789" s="5">
        <v>3</v>
      </c>
      <c r="K789" s="109">
        <f t="shared" si="716"/>
        <v>0</v>
      </c>
      <c r="M789" s="109">
        <f t="shared" si="717"/>
        <v>0</v>
      </c>
      <c r="X789" s="109">
        <f t="shared" si="718"/>
        <v>0</v>
      </c>
      <c r="AI789" s="109">
        <f t="shared" si="719"/>
        <v>0</v>
      </c>
      <c r="AT789" s="109">
        <f t="shared" si="720"/>
        <v>0</v>
      </c>
      <c r="BA789" s="109">
        <f t="shared" si="721"/>
        <v>0</v>
      </c>
      <c r="BB789" s="113"/>
      <c r="BC789" s="113"/>
      <c r="BD789" s="113"/>
      <c r="BE789" s="113"/>
      <c r="BF789" s="113"/>
      <c r="BG789" s="113"/>
      <c r="BH789" s="113"/>
      <c r="BI789" s="113"/>
      <c r="BJ789" s="113"/>
      <c r="BK789" s="113"/>
      <c r="BL789" s="109">
        <f t="shared" si="722"/>
        <v>0</v>
      </c>
      <c r="BW789" s="109">
        <f t="shared" si="723"/>
        <v>0</v>
      </c>
      <c r="BZ789" s="109">
        <f t="shared" si="724"/>
        <v>0</v>
      </c>
      <c r="CA789" s="3"/>
      <c r="CB789" s="3"/>
      <c r="CC789" s="3"/>
      <c r="CD789" s="3"/>
      <c r="CE789" s="109">
        <f t="shared" si="725"/>
        <v>0</v>
      </c>
      <c r="CJ789" s="109">
        <f t="shared" si="726"/>
        <v>0</v>
      </c>
      <c r="CQ789" s="109">
        <f t="shared" si="727"/>
        <v>0</v>
      </c>
      <c r="CV789" s="109">
        <f t="shared" si="728"/>
        <v>0</v>
      </c>
      <c r="DA789" s="109">
        <f t="shared" si="729"/>
        <v>0</v>
      </c>
      <c r="DF789" s="109">
        <f t="shared" si="730"/>
        <v>0</v>
      </c>
      <c r="DK789" s="109">
        <f t="shared" si="731"/>
        <v>0</v>
      </c>
      <c r="DP789" s="109">
        <f t="shared" si="732"/>
        <v>0</v>
      </c>
      <c r="DU789" s="109">
        <f t="shared" si="733"/>
        <v>0</v>
      </c>
      <c r="DZ789" s="109">
        <f t="shared" si="734"/>
        <v>0</v>
      </c>
      <c r="EE789" s="109">
        <f t="shared" si="735"/>
        <v>0</v>
      </c>
      <c r="EF789" s="3"/>
      <c r="EG789" s="3"/>
      <c r="EH789" s="3"/>
      <c r="EI789" s="3"/>
      <c r="EJ789" s="109">
        <f t="shared" si="736"/>
        <v>0</v>
      </c>
      <c r="EK789" s="3">
        <f t="shared" si="737"/>
        <v>713</v>
      </c>
      <c r="EL789" t="str">
        <f>+VLOOKUP(A789,'[1]Listado jugadores VALORES'!$A:$D,4,FALSE)</f>
        <v>Delantero</v>
      </c>
      <c r="EM789">
        <f>+VLOOKUP(EK789,Clubes!$A:$O,15,FALSE)</f>
        <v>1</v>
      </c>
      <c r="EN789">
        <f>+VLOOKUP(EK789,Clubes!$A:$M,13,FALSE)</f>
        <v>2</v>
      </c>
      <c r="EO789">
        <f t="shared" si="738"/>
        <v>0</v>
      </c>
      <c r="EP789">
        <f t="shared" si="739"/>
        <v>0</v>
      </c>
      <c r="EQ789">
        <f t="shared" si="740"/>
        <v>0</v>
      </c>
      <c r="ER789">
        <f t="shared" si="741"/>
        <v>0</v>
      </c>
      <c r="ES789">
        <f t="shared" si="742"/>
        <v>0</v>
      </c>
      <c r="ET789">
        <f t="shared" si="743"/>
        <v>0</v>
      </c>
      <c r="EU789">
        <f t="shared" si="744"/>
        <v>0</v>
      </c>
      <c r="EV789">
        <f t="shared" si="745"/>
        <v>0</v>
      </c>
      <c r="EW789">
        <f t="shared" si="746"/>
        <v>0</v>
      </c>
      <c r="EX789">
        <f t="shared" si="747"/>
        <v>0</v>
      </c>
      <c r="EY789">
        <f t="shared" si="748"/>
        <v>0</v>
      </c>
      <c r="EZ789">
        <f t="shared" si="749"/>
        <v>0</v>
      </c>
      <c r="FA789">
        <f t="shared" si="750"/>
        <v>0</v>
      </c>
      <c r="FB789">
        <f t="shared" si="751"/>
        <v>0</v>
      </c>
      <c r="FC789">
        <f t="shared" si="752"/>
        <v>0</v>
      </c>
    </row>
    <row r="790" spans="1:159">
      <c r="A790" s="139">
        <v>550</v>
      </c>
      <c r="B790" s="139" t="s">
        <v>436</v>
      </c>
      <c r="C790" s="139">
        <v>7</v>
      </c>
      <c r="D790">
        <v>1</v>
      </c>
      <c r="E790" s="5">
        <v>13</v>
      </c>
      <c r="F790" s="5">
        <v>74</v>
      </c>
      <c r="G790" s="5">
        <v>3</v>
      </c>
      <c r="K790" s="109">
        <f t="shared" si="716"/>
        <v>0</v>
      </c>
      <c r="M790" s="109">
        <f t="shared" si="717"/>
        <v>0</v>
      </c>
      <c r="X790" s="109">
        <f t="shared" si="718"/>
        <v>0</v>
      </c>
      <c r="AI790" s="109">
        <f t="shared" si="719"/>
        <v>0</v>
      </c>
      <c r="AT790" s="109">
        <f t="shared" si="720"/>
        <v>0</v>
      </c>
      <c r="BA790" s="109">
        <f t="shared" si="721"/>
        <v>0</v>
      </c>
      <c r="BB790" s="113"/>
      <c r="BC790" s="113"/>
      <c r="BD790" s="113"/>
      <c r="BE790" s="113"/>
      <c r="BF790" s="113"/>
      <c r="BG790" s="113"/>
      <c r="BH790" s="113"/>
      <c r="BI790" s="113"/>
      <c r="BJ790" s="113"/>
      <c r="BK790" s="113"/>
      <c r="BL790" s="109">
        <f t="shared" si="722"/>
        <v>0</v>
      </c>
      <c r="BW790" s="109">
        <f t="shared" si="723"/>
        <v>0</v>
      </c>
      <c r="BZ790" s="109">
        <f t="shared" si="724"/>
        <v>0</v>
      </c>
      <c r="CA790" s="3"/>
      <c r="CB790" s="3"/>
      <c r="CC790" s="3"/>
      <c r="CD790" s="3"/>
      <c r="CE790" s="109">
        <f t="shared" si="725"/>
        <v>0</v>
      </c>
      <c r="CJ790" s="109">
        <f t="shared" si="726"/>
        <v>0</v>
      </c>
      <c r="CQ790" s="109">
        <f t="shared" si="727"/>
        <v>0</v>
      </c>
      <c r="CV790" s="109">
        <f t="shared" si="728"/>
        <v>0</v>
      </c>
      <c r="DA790" s="109">
        <f t="shared" si="729"/>
        <v>0</v>
      </c>
      <c r="DF790" s="109">
        <f t="shared" si="730"/>
        <v>0</v>
      </c>
      <c r="DK790" s="109">
        <f t="shared" si="731"/>
        <v>0</v>
      </c>
      <c r="DP790" s="109">
        <f t="shared" si="732"/>
        <v>0</v>
      </c>
      <c r="DU790" s="109">
        <f t="shared" si="733"/>
        <v>0</v>
      </c>
      <c r="DZ790" s="109">
        <f t="shared" si="734"/>
        <v>0</v>
      </c>
      <c r="EE790" s="109">
        <f t="shared" si="735"/>
        <v>0</v>
      </c>
      <c r="EF790" s="3"/>
      <c r="EG790" s="3"/>
      <c r="EH790" s="3"/>
      <c r="EI790" s="3"/>
      <c r="EJ790" s="109">
        <f t="shared" si="736"/>
        <v>0</v>
      </c>
      <c r="EK790" s="3">
        <f t="shared" si="737"/>
        <v>713</v>
      </c>
      <c r="EL790" t="str">
        <f>+VLOOKUP(A790,'[1]Listado jugadores VALORES'!$A:$D,4,FALSE)</f>
        <v>Defensa</v>
      </c>
      <c r="EM790">
        <f>+VLOOKUP(EK790,Clubes!$A:$O,15,FALSE)</f>
        <v>1</v>
      </c>
      <c r="EN790">
        <f>+VLOOKUP(EK790,Clubes!$A:$M,13,FALSE)</f>
        <v>2</v>
      </c>
      <c r="EO790">
        <f t="shared" si="738"/>
        <v>0</v>
      </c>
      <c r="EP790">
        <f t="shared" si="739"/>
        <v>0</v>
      </c>
      <c r="EQ790">
        <f t="shared" si="740"/>
        <v>0</v>
      </c>
      <c r="ER790">
        <f t="shared" si="741"/>
        <v>0</v>
      </c>
      <c r="ES790">
        <f t="shared" si="742"/>
        <v>0</v>
      </c>
      <c r="ET790">
        <f t="shared" si="743"/>
        <v>0</v>
      </c>
      <c r="EU790">
        <f t="shared" si="744"/>
        <v>0</v>
      </c>
      <c r="EV790">
        <f t="shared" si="745"/>
        <v>0</v>
      </c>
      <c r="EW790">
        <f t="shared" si="746"/>
        <v>0</v>
      </c>
      <c r="EX790">
        <f t="shared" si="747"/>
        <v>0</v>
      </c>
      <c r="EY790">
        <f t="shared" si="748"/>
        <v>0</v>
      </c>
      <c r="EZ790">
        <f t="shared" si="749"/>
        <v>0</v>
      </c>
      <c r="FA790">
        <f t="shared" si="750"/>
        <v>0</v>
      </c>
      <c r="FB790">
        <f t="shared" si="751"/>
        <v>0</v>
      </c>
      <c r="FC790">
        <f t="shared" si="752"/>
        <v>0</v>
      </c>
    </row>
    <row r="791" spans="1:159">
      <c r="A791" s="162">
        <v>1991</v>
      </c>
      <c r="B791" t="s">
        <v>626</v>
      </c>
      <c r="C791" s="139">
        <v>7</v>
      </c>
      <c r="D791">
        <v>1</v>
      </c>
      <c r="E791" s="5">
        <v>13</v>
      </c>
      <c r="F791" s="5">
        <v>74</v>
      </c>
      <c r="G791" s="5">
        <v>3</v>
      </c>
      <c r="K791" s="109">
        <f t="shared" si="716"/>
        <v>0</v>
      </c>
      <c r="M791" s="109">
        <f t="shared" si="717"/>
        <v>0</v>
      </c>
      <c r="X791" s="109">
        <f t="shared" si="718"/>
        <v>0</v>
      </c>
      <c r="AI791" s="109">
        <f t="shared" si="719"/>
        <v>0</v>
      </c>
      <c r="AT791" s="109">
        <f t="shared" si="720"/>
        <v>0</v>
      </c>
      <c r="BA791" s="109">
        <f t="shared" si="721"/>
        <v>0</v>
      </c>
      <c r="BB791" s="113"/>
      <c r="BC791" s="113"/>
      <c r="BD791" s="113"/>
      <c r="BE791" s="113"/>
      <c r="BF791" s="113"/>
      <c r="BG791" s="113"/>
      <c r="BH791" s="113"/>
      <c r="BI791" s="113"/>
      <c r="BJ791" s="113"/>
      <c r="BK791" s="113"/>
      <c r="BL791" s="109">
        <f t="shared" si="722"/>
        <v>0</v>
      </c>
      <c r="BW791" s="109">
        <f t="shared" si="723"/>
        <v>0</v>
      </c>
      <c r="BZ791" s="109">
        <f t="shared" si="724"/>
        <v>0</v>
      </c>
      <c r="CA791" s="3"/>
      <c r="CB791" s="3"/>
      <c r="CC791" s="3"/>
      <c r="CD791" s="3"/>
      <c r="CE791" s="109">
        <f t="shared" si="725"/>
        <v>0</v>
      </c>
      <c r="CJ791" s="109">
        <f t="shared" si="726"/>
        <v>0</v>
      </c>
      <c r="CQ791" s="109">
        <f t="shared" si="727"/>
        <v>0</v>
      </c>
      <c r="CV791" s="109">
        <f t="shared" si="728"/>
        <v>0</v>
      </c>
      <c r="DA791" s="109">
        <f t="shared" si="729"/>
        <v>0</v>
      </c>
      <c r="DF791" s="109">
        <f t="shared" si="730"/>
        <v>0</v>
      </c>
      <c r="DK791" s="109">
        <f t="shared" si="731"/>
        <v>0</v>
      </c>
      <c r="DP791" s="109">
        <f t="shared" si="732"/>
        <v>0</v>
      </c>
      <c r="DU791" s="109">
        <f t="shared" si="733"/>
        <v>0</v>
      </c>
      <c r="DZ791" s="109">
        <f t="shared" si="734"/>
        <v>0</v>
      </c>
      <c r="EE791" s="109">
        <f t="shared" si="735"/>
        <v>0</v>
      </c>
      <c r="EF791" s="3"/>
      <c r="EG791" s="3"/>
      <c r="EH791" s="3"/>
      <c r="EI791" s="3"/>
      <c r="EJ791" s="109">
        <f t="shared" si="736"/>
        <v>0</v>
      </c>
      <c r="EK791" s="3">
        <f t="shared" si="737"/>
        <v>713</v>
      </c>
      <c r="EL791" t="str">
        <f>+VLOOKUP(A791,'[1]Listado jugadores VALORES'!$A:$D,4,FALSE)</f>
        <v>Delantero</v>
      </c>
      <c r="EM791">
        <f>+VLOOKUP(EK791,Clubes!$A:$O,15,FALSE)</f>
        <v>1</v>
      </c>
      <c r="EN791">
        <f>+VLOOKUP(EK791,Clubes!$A:$M,13,FALSE)</f>
        <v>2</v>
      </c>
      <c r="EO791">
        <f t="shared" si="738"/>
        <v>0</v>
      </c>
      <c r="EP791">
        <f t="shared" si="739"/>
        <v>0</v>
      </c>
      <c r="EQ791">
        <f t="shared" si="740"/>
        <v>0</v>
      </c>
      <c r="ER791">
        <f t="shared" si="741"/>
        <v>0</v>
      </c>
      <c r="ES791">
        <f t="shared" si="742"/>
        <v>0</v>
      </c>
      <c r="ET791">
        <f t="shared" si="743"/>
        <v>0</v>
      </c>
      <c r="EU791">
        <f t="shared" si="744"/>
        <v>0</v>
      </c>
      <c r="EV791">
        <f t="shared" si="745"/>
        <v>0</v>
      </c>
      <c r="EW791">
        <f t="shared" si="746"/>
        <v>0</v>
      </c>
      <c r="EX791">
        <f t="shared" si="747"/>
        <v>0</v>
      </c>
      <c r="EY791">
        <f t="shared" si="748"/>
        <v>0</v>
      </c>
      <c r="EZ791">
        <f t="shared" si="749"/>
        <v>0</v>
      </c>
      <c r="FA791">
        <f t="shared" si="750"/>
        <v>0</v>
      </c>
      <c r="FB791">
        <f t="shared" si="751"/>
        <v>0</v>
      </c>
      <c r="FC791">
        <f t="shared" si="752"/>
        <v>0</v>
      </c>
    </row>
    <row r="792" spans="1:159">
      <c r="A792" s="145">
        <v>589</v>
      </c>
      <c r="B792" t="s">
        <v>437</v>
      </c>
      <c r="C792" s="139">
        <v>7</v>
      </c>
      <c r="D792">
        <v>1</v>
      </c>
      <c r="E792" s="5">
        <v>13</v>
      </c>
      <c r="F792" s="5">
        <v>74</v>
      </c>
      <c r="G792" s="5">
        <v>1</v>
      </c>
      <c r="H792" s="5">
        <v>90</v>
      </c>
      <c r="I792" s="4">
        <v>90</v>
      </c>
      <c r="K792" s="109">
        <f t="shared" si="716"/>
        <v>1</v>
      </c>
      <c r="M792" s="109">
        <f t="shared" si="717"/>
        <v>0</v>
      </c>
      <c r="X792" s="109">
        <f t="shared" si="718"/>
        <v>0</v>
      </c>
      <c r="AI792" s="109">
        <f t="shared" si="719"/>
        <v>0</v>
      </c>
      <c r="AT792" s="109">
        <f t="shared" si="720"/>
        <v>0</v>
      </c>
      <c r="BA792" s="109">
        <f t="shared" si="721"/>
        <v>0</v>
      </c>
      <c r="BB792" s="113"/>
      <c r="BC792" s="113"/>
      <c r="BD792" s="113"/>
      <c r="BE792" s="113"/>
      <c r="BF792" s="113"/>
      <c r="BG792" s="113"/>
      <c r="BH792" s="113"/>
      <c r="BI792" s="113"/>
      <c r="BJ792" s="113"/>
      <c r="BK792" s="113"/>
      <c r="BL792" s="109">
        <f t="shared" si="722"/>
        <v>0</v>
      </c>
      <c r="BW792" s="109">
        <f t="shared" si="723"/>
        <v>0</v>
      </c>
      <c r="BZ792" s="109">
        <f t="shared" si="724"/>
        <v>0</v>
      </c>
      <c r="CA792" s="3"/>
      <c r="CB792" s="3"/>
      <c r="CC792" s="3"/>
      <c r="CD792" s="3"/>
      <c r="CE792" s="109">
        <f t="shared" si="725"/>
        <v>0</v>
      </c>
      <c r="CJ792" s="109">
        <f t="shared" si="726"/>
        <v>0</v>
      </c>
      <c r="CQ792" s="109">
        <f t="shared" si="727"/>
        <v>0</v>
      </c>
      <c r="CV792" s="109">
        <f t="shared" si="728"/>
        <v>0</v>
      </c>
      <c r="DA792" s="109">
        <f t="shared" si="729"/>
        <v>0</v>
      </c>
      <c r="DF792" s="109">
        <f t="shared" si="730"/>
        <v>0</v>
      </c>
      <c r="DK792" s="109">
        <f t="shared" si="731"/>
        <v>0</v>
      </c>
      <c r="DP792" s="109">
        <f t="shared" si="732"/>
        <v>0</v>
      </c>
      <c r="DU792" s="109">
        <f t="shared" si="733"/>
        <v>0</v>
      </c>
      <c r="DZ792" s="109">
        <f t="shared" si="734"/>
        <v>0</v>
      </c>
      <c r="EE792" s="109">
        <f t="shared" si="735"/>
        <v>0</v>
      </c>
      <c r="EF792" s="3"/>
      <c r="EG792" s="3"/>
      <c r="EH792" s="3"/>
      <c r="EI792" s="3"/>
      <c r="EJ792" s="109">
        <f t="shared" si="736"/>
        <v>0</v>
      </c>
      <c r="EK792" s="3">
        <f t="shared" si="737"/>
        <v>713</v>
      </c>
      <c r="EL792" t="str">
        <f>+VLOOKUP(A792,'[1]Listado jugadores VALORES'!$A:$D,4,FALSE)</f>
        <v>Defensa</v>
      </c>
      <c r="EM792">
        <f>+VLOOKUP(EK792,Clubes!$A:$O,15,FALSE)</f>
        <v>1</v>
      </c>
      <c r="EN792">
        <f>+VLOOKUP(EK792,Clubes!$A:$M,13,FALSE)</f>
        <v>2</v>
      </c>
      <c r="EO792">
        <f t="shared" si="738"/>
        <v>2</v>
      </c>
      <c r="EP792">
        <f t="shared" si="739"/>
        <v>2</v>
      </c>
      <c r="EQ792">
        <f t="shared" si="740"/>
        <v>-1</v>
      </c>
      <c r="ER792">
        <f t="shared" si="741"/>
        <v>0</v>
      </c>
      <c r="ES792">
        <f t="shared" si="742"/>
        <v>0</v>
      </c>
      <c r="ET792">
        <f t="shared" si="743"/>
        <v>0</v>
      </c>
      <c r="EU792">
        <f t="shared" si="744"/>
        <v>0</v>
      </c>
      <c r="EV792">
        <f t="shared" si="745"/>
        <v>0</v>
      </c>
      <c r="EW792">
        <f t="shared" si="746"/>
        <v>-1</v>
      </c>
      <c r="EX792">
        <f t="shared" si="747"/>
        <v>0</v>
      </c>
      <c r="EY792">
        <f t="shared" si="748"/>
        <v>0</v>
      </c>
      <c r="EZ792">
        <f t="shared" si="749"/>
        <v>0</v>
      </c>
      <c r="FA792">
        <f t="shared" si="750"/>
        <v>0</v>
      </c>
      <c r="FB792">
        <f t="shared" si="751"/>
        <v>0</v>
      </c>
      <c r="FC792">
        <f t="shared" si="752"/>
        <v>2</v>
      </c>
    </row>
    <row r="793" spans="1:159">
      <c r="A793" s="139">
        <v>598</v>
      </c>
      <c r="B793" s="139" t="s">
        <v>438</v>
      </c>
      <c r="C793" s="139">
        <v>7</v>
      </c>
      <c r="D793">
        <v>1</v>
      </c>
      <c r="E793" s="5">
        <v>13</v>
      </c>
      <c r="F793" s="5">
        <v>74</v>
      </c>
      <c r="G793" s="5">
        <v>3</v>
      </c>
      <c r="K793" s="109">
        <f t="shared" si="716"/>
        <v>0</v>
      </c>
      <c r="M793" s="109">
        <f t="shared" si="717"/>
        <v>0</v>
      </c>
      <c r="X793" s="109">
        <f t="shared" si="718"/>
        <v>0</v>
      </c>
      <c r="AI793" s="109">
        <f t="shared" si="719"/>
        <v>0</v>
      </c>
      <c r="AT793" s="109">
        <f t="shared" si="720"/>
        <v>0</v>
      </c>
      <c r="BA793" s="109">
        <f t="shared" si="721"/>
        <v>0</v>
      </c>
      <c r="BB793" s="113"/>
      <c r="BC793" s="113"/>
      <c r="BD793" s="113"/>
      <c r="BE793" s="113"/>
      <c r="BF793" s="113"/>
      <c r="BG793" s="113"/>
      <c r="BH793" s="113"/>
      <c r="BI793" s="113"/>
      <c r="BJ793" s="113"/>
      <c r="BK793" s="113"/>
      <c r="BL793" s="109">
        <f t="shared" si="722"/>
        <v>0</v>
      </c>
      <c r="BW793" s="109">
        <f t="shared" si="723"/>
        <v>0</v>
      </c>
      <c r="BZ793" s="109">
        <f t="shared" si="724"/>
        <v>0</v>
      </c>
      <c r="CA793" s="3"/>
      <c r="CB793" s="3"/>
      <c r="CC793" s="3"/>
      <c r="CD793" s="3"/>
      <c r="CE793" s="109">
        <f t="shared" si="725"/>
        <v>0</v>
      </c>
      <c r="CJ793" s="109">
        <f t="shared" si="726"/>
        <v>0</v>
      </c>
      <c r="CQ793" s="109">
        <f t="shared" si="727"/>
        <v>0</v>
      </c>
      <c r="CV793" s="109">
        <f t="shared" si="728"/>
        <v>0</v>
      </c>
      <c r="DA793" s="109">
        <f t="shared" si="729"/>
        <v>0</v>
      </c>
      <c r="DF793" s="109">
        <f t="shared" si="730"/>
        <v>0</v>
      </c>
      <c r="DK793" s="109">
        <f t="shared" si="731"/>
        <v>0</v>
      </c>
      <c r="DP793" s="109">
        <f t="shared" si="732"/>
        <v>0</v>
      </c>
      <c r="DU793" s="109">
        <f t="shared" si="733"/>
        <v>0</v>
      </c>
      <c r="DZ793" s="109">
        <f t="shared" si="734"/>
        <v>0</v>
      </c>
      <c r="EE793" s="109">
        <f t="shared" si="735"/>
        <v>0</v>
      </c>
      <c r="EF793" s="3"/>
      <c r="EG793" s="3"/>
      <c r="EH793" s="3"/>
      <c r="EI793" s="3"/>
      <c r="EJ793" s="109">
        <f t="shared" si="736"/>
        <v>0</v>
      </c>
      <c r="EK793" s="3">
        <f t="shared" si="737"/>
        <v>713</v>
      </c>
      <c r="EL793" t="str">
        <f>+VLOOKUP(A793,'[1]Listado jugadores VALORES'!$A:$D,4,FALSE)</f>
        <v>Portero</v>
      </c>
      <c r="EM793">
        <f>+VLOOKUP(EK793,Clubes!$A:$O,15,FALSE)</f>
        <v>1</v>
      </c>
      <c r="EN793">
        <f>+VLOOKUP(EK793,Clubes!$A:$M,13,FALSE)</f>
        <v>2</v>
      </c>
      <c r="EO793">
        <f t="shared" si="738"/>
        <v>0</v>
      </c>
      <c r="EP793">
        <f t="shared" si="739"/>
        <v>0</v>
      </c>
      <c r="EQ793">
        <f t="shared" si="740"/>
        <v>0</v>
      </c>
      <c r="ER793">
        <f t="shared" si="741"/>
        <v>0</v>
      </c>
      <c r="ES793">
        <f t="shared" si="742"/>
        <v>0</v>
      </c>
      <c r="ET793">
        <f t="shared" si="743"/>
        <v>0</v>
      </c>
      <c r="EU793">
        <f t="shared" si="744"/>
        <v>0</v>
      </c>
      <c r="EV793">
        <f t="shared" si="745"/>
        <v>0</v>
      </c>
      <c r="EW793">
        <f t="shared" si="746"/>
        <v>0</v>
      </c>
      <c r="EX793">
        <f t="shared" si="747"/>
        <v>0</v>
      </c>
      <c r="EY793">
        <f t="shared" si="748"/>
        <v>0</v>
      </c>
      <c r="EZ793">
        <f t="shared" si="749"/>
        <v>0</v>
      </c>
      <c r="FA793">
        <f t="shared" si="750"/>
        <v>0</v>
      </c>
      <c r="FB793">
        <f t="shared" si="751"/>
        <v>0</v>
      </c>
      <c r="FC793">
        <f t="shared" si="752"/>
        <v>0</v>
      </c>
    </row>
    <row r="794" spans="1:159">
      <c r="A794">
        <v>2007</v>
      </c>
      <c r="B794" t="s">
        <v>439</v>
      </c>
      <c r="C794" s="139">
        <v>7</v>
      </c>
      <c r="D794">
        <v>1</v>
      </c>
      <c r="E794" s="5">
        <v>13</v>
      </c>
      <c r="F794" s="5">
        <v>74</v>
      </c>
      <c r="G794" s="5">
        <v>2</v>
      </c>
      <c r="H794" s="5">
        <f>90-65</f>
        <v>25</v>
      </c>
      <c r="K794" s="109">
        <f t="shared" si="716"/>
        <v>0</v>
      </c>
      <c r="M794" s="109">
        <f t="shared" si="717"/>
        <v>0</v>
      </c>
      <c r="X794" s="109">
        <f t="shared" si="718"/>
        <v>0</v>
      </c>
      <c r="AI794" s="109">
        <f t="shared" si="719"/>
        <v>0</v>
      </c>
      <c r="AT794" s="109">
        <f t="shared" si="720"/>
        <v>0</v>
      </c>
      <c r="BA794" s="109">
        <f t="shared" si="721"/>
        <v>0</v>
      </c>
      <c r="BB794" s="113"/>
      <c r="BC794" s="113"/>
      <c r="BD794" s="113"/>
      <c r="BE794" s="113"/>
      <c r="BF794" s="113"/>
      <c r="BG794" s="113"/>
      <c r="BH794" s="113"/>
      <c r="BI794" s="113"/>
      <c r="BJ794" s="113"/>
      <c r="BK794" s="113"/>
      <c r="BL794" s="109">
        <f t="shared" si="722"/>
        <v>0</v>
      </c>
      <c r="BW794" s="109">
        <f t="shared" si="723"/>
        <v>0</v>
      </c>
      <c r="BZ794" s="109">
        <f t="shared" si="724"/>
        <v>0</v>
      </c>
      <c r="CA794" s="3"/>
      <c r="CB794" s="3"/>
      <c r="CC794" s="3"/>
      <c r="CD794" s="3"/>
      <c r="CE794" s="109">
        <f t="shared" si="725"/>
        <v>0</v>
      </c>
      <c r="CJ794" s="109">
        <f t="shared" si="726"/>
        <v>0</v>
      </c>
      <c r="CQ794" s="109">
        <f t="shared" si="727"/>
        <v>0</v>
      </c>
      <c r="CV794" s="109">
        <f t="shared" si="728"/>
        <v>0</v>
      </c>
      <c r="DA794" s="109">
        <f t="shared" si="729"/>
        <v>0</v>
      </c>
      <c r="DF794" s="109">
        <f t="shared" si="730"/>
        <v>0</v>
      </c>
      <c r="DK794" s="109">
        <f t="shared" si="731"/>
        <v>0</v>
      </c>
      <c r="DP794" s="109">
        <f t="shared" si="732"/>
        <v>0</v>
      </c>
      <c r="DU794" s="109">
        <f t="shared" si="733"/>
        <v>0</v>
      </c>
      <c r="DZ794" s="109">
        <f t="shared" si="734"/>
        <v>0</v>
      </c>
      <c r="EE794" s="109">
        <f t="shared" si="735"/>
        <v>0</v>
      </c>
      <c r="EF794" s="3"/>
      <c r="EG794" s="3"/>
      <c r="EH794" s="3"/>
      <c r="EI794" s="3"/>
      <c r="EJ794" s="109">
        <f t="shared" si="736"/>
        <v>0</v>
      </c>
      <c r="EK794" s="3">
        <f t="shared" si="737"/>
        <v>713</v>
      </c>
      <c r="EL794" t="str">
        <f>+VLOOKUP(A794,'[1]Listado jugadores VALORES'!$A:$D,4,FALSE)</f>
        <v>Volante</v>
      </c>
      <c r="EM794">
        <f>+VLOOKUP(EK794,Clubes!$A:$O,15,FALSE)</f>
        <v>1</v>
      </c>
      <c r="EN794">
        <f>+VLOOKUP(EK794,Clubes!$A:$M,13,FALSE)</f>
        <v>2</v>
      </c>
      <c r="EO794">
        <f t="shared" si="738"/>
        <v>1</v>
      </c>
      <c r="EP794">
        <f t="shared" si="739"/>
        <v>1</v>
      </c>
      <c r="EQ794">
        <f t="shared" si="740"/>
        <v>0</v>
      </c>
      <c r="ER794">
        <f t="shared" si="741"/>
        <v>0</v>
      </c>
      <c r="ES794">
        <f t="shared" si="742"/>
        <v>0</v>
      </c>
      <c r="ET794">
        <f t="shared" si="743"/>
        <v>0</v>
      </c>
      <c r="EU794">
        <f t="shared" si="744"/>
        <v>0</v>
      </c>
      <c r="EV794">
        <f t="shared" si="745"/>
        <v>0</v>
      </c>
      <c r="EW794">
        <f t="shared" si="746"/>
        <v>0</v>
      </c>
      <c r="EX794">
        <f t="shared" si="747"/>
        <v>0</v>
      </c>
      <c r="EY794">
        <f t="shared" si="748"/>
        <v>0</v>
      </c>
      <c r="EZ794">
        <f t="shared" si="749"/>
        <v>0</v>
      </c>
      <c r="FA794">
        <f t="shared" si="750"/>
        <v>0</v>
      </c>
      <c r="FB794">
        <f t="shared" si="751"/>
        <v>0</v>
      </c>
      <c r="FC794">
        <f t="shared" si="752"/>
        <v>2</v>
      </c>
    </row>
    <row r="795" spans="1:159">
      <c r="A795" s="139">
        <v>742</v>
      </c>
      <c r="B795" s="139" t="s">
        <v>440</v>
      </c>
      <c r="C795" s="139">
        <v>7</v>
      </c>
      <c r="D795">
        <v>1</v>
      </c>
      <c r="E795" s="5">
        <v>13</v>
      </c>
      <c r="F795" s="5">
        <v>74</v>
      </c>
      <c r="G795" s="5">
        <v>3</v>
      </c>
      <c r="K795" s="109">
        <f t="shared" si="716"/>
        <v>0</v>
      </c>
      <c r="M795" s="109">
        <f t="shared" si="717"/>
        <v>0</v>
      </c>
      <c r="X795" s="109">
        <f t="shared" si="718"/>
        <v>0</v>
      </c>
      <c r="AI795" s="109">
        <f t="shared" si="719"/>
        <v>0</v>
      </c>
      <c r="AT795" s="109">
        <f t="shared" si="720"/>
        <v>0</v>
      </c>
      <c r="BA795" s="109">
        <f t="shared" si="721"/>
        <v>0</v>
      </c>
      <c r="BB795" s="113"/>
      <c r="BC795" s="113"/>
      <c r="BD795" s="113"/>
      <c r="BE795" s="113"/>
      <c r="BF795" s="113"/>
      <c r="BG795" s="113"/>
      <c r="BH795" s="113"/>
      <c r="BI795" s="113"/>
      <c r="BJ795" s="113"/>
      <c r="BK795" s="113"/>
      <c r="BL795" s="109">
        <f t="shared" si="722"/>
        <v>0</v>
      </c>
      <c r="BW795" s="109">
        <f t="shared" si="723"/>
        <v>0</v>
      </c>
      <c r="BZ795" s="109">
        <f t="shared" si="724"/>
        <v>0</v>
      </c>
      <c r="CA795" s="3"/>
      <c r="CB795" s="3"/>
      <c r="CC795" s="3"/>
      <c r="CD795" s="3"/>
      <c r="CE795" s="109">
        <f t="shared" si="725"/>
        <v>0</v>
      </c>
      <c r="CJ795" s="109">
        <f t="shared" si="726"/>
        <v>0</v>
      </c>
      <c r="CQ795" s="109">
        <f t="shared" si="727"/>
        <v>0</v>
      </c>
      <c r="CV795" s="109">
        <f t="shared" si="728"/>
        <v>0</v>
      </c>
      <c r="DA795" s="109">
        <f t="shared" si="729"/>
        <v>0</v>
      </c>
      <c r="DF795" s="109">
        <f t="shared" si="730"/>
        <v>0</v>
      </c>
      <c r="DK795" s="109">
        <f t="shared" si="731"/>
        <v>0</v>
      </c>
      <c r="DP795" s="109">
        <f t="shared" si="732"/>
        <v>0</v>
      </c>
      <c r="DU795" s="109">
        <f t="shared" si="733"/>
        <v>0</v>
      </c>
      <c r="DZ795" s="109">
        <f t="shared" si="734"/>
        <v>0</v>
      </c>
      <c r="EE795" s="109">
        <f t="shared" si="735"/>
        <v>0</v>
      </c>
      <c r="EF795" s="3"/>
      <c r="EG795" s="3"/>
      <c r="EH795" s="3"/>
      <c r="EI795" s="3"/>
      <c r="EJ795" s="109">
        <f t="shared" si="736"/>
        <v>0</v>
      </c>
      <c r="EK795" s="3">
        <f t="shared" si="737"/>
        <v>713</v>
      </c>
      <c r="EL795" t="str">
        <f>+VLOOKUP(A795,'[1]Listado jugadores VALORES'!$A:$D,4,FALSE)</f>
        <v>Volante</v>
      </c>
      <c r="EM795">
        <f>+VLOOKUP(EK795,Clubes!$A:$O,15,FALSE)</f>
        <v>1</v>
      </c>
      <c r="EN795">
        <f>+VLOOKUP(EK795,Clubes!$A:$M,13,FALSE)</f>
        <v>2</v>
      </c>
      <c r="EO795">
        <f t="shared" si="738"/>
        <v>0</v>
      </c>
      <c r="EP795">
        <f t="shared" si="739"/>
        <v>0</v>
      </c>
      <c r="EQ795">
        <f t="shared" si="740"/>
        <v>0</v>
      </c>
      <c r="ER795">
        <f t="shared" si="741"/>
        <v>0</v>
      </c>
      <c r="ES795">
        <f t="shared" si="742"/>
        <v>0</v>
      </c>
      <c r="ET795">
        <f t="shared" si="743"/>
        <v>0</v>
      </c>
      <c r="EU795">
        <f t="shared" si="744"/>
        <v>0</v>
      </c>
      <c r="EV795">
        <f t="shared" si="745"/>
        <v>0</v>
      </c>
      <c r="EW795">
        <f t="shared" si="746"/>
        <v>0</v>
      </c>
      <c r="EX795">
        <f t="shared" si="747"/>
        <v>0</v>
      </c>
      <c r="EY795">
        <f t="shared" si="748"/>
        <v>0</v>
      </c>
      <c r="EZ795">
        <f t="shared" si="749"/>
        <v>0</v>
      </c>
      <c r="FA795">
        <f t="shared" si="750"/>
        <v>0</v>
      </c>
      <c r="FB795">
        <f t="shared" si="751"/>
        <v>0</v>
      </c>
      <c r="FC795">
        <f t="shared" si="752"/>
        <v>0</v>
      </c>
    </row>
    <row r="796" spans="1:159">
      <c r="A796" s="139">
        <v>1849</v>
      </c>
      <c r="B796" s="139" t="s">
        <v>441</v>
      </c>
      <c r="C796" s="139">
        <v>7</v>
      </c>
      <c r="D796">
        <v>1</v>
      </c>
      <c r="E796" s="5">
        <v>13</v>
      </c>
      <c r="F796" s="5">
        <v>74</v>
      </c>
      <c r="G796" s="5">
        <v>3</v>
      </c>
      <c r="K796" s="109">
        <f t="shared" si="716"/>
        <v>0</v>
      </c>
      <c r="M796" s="109">
        <f t="shared" si="717"/>
        <v>0</v>
      </c>
      <c r="X796" s="109">
        <f t="shared" si="718"/>
        <v>0</v>
      </c>
      <c r="AI796" s="109">
        <f t="shared" si="719"/>
        <v>0</v>
      </c>
      <c r="AT796" s="109">
        <f t="shared" si="720"/>
        <v>0</v>
      </c>
      <c r="BA796" s="109">
        <f t="shared" si="721"/>
        <v>0</v>
      </c>
      <c r="BB796" s="113"/>
      <c r="BC796" s="113"/>
      <c r="BD796" s="113"/>
      <c r="BE796" s="113"/>
      <c r="BF796" s="113"/>
      <c r="BG796" s="113"/>
      <c r="BH796" s="113"/>
      <c r="BI796" s="113"/>
      <c r="BJ796" s="113"/>
      <c r="BK796" s="113"/>
      <c r="BL796" s="109">
        <f t="shared" si="722"/>
        <v>0</v>
      </c>
      <c r="BW796" s="109">
        <f t="shared" si="723"/>
        <v>0</v>
      </c>
      <c r="BZ796" s="109">
        <f t="shared" si="724"/>
        <v>0</v>
      </c>
      <c r="CA796" s="3"/>
      <c r="CB796" s="3"/>
      <c r="CC796" s="3"/>
      <c r="CD796" s="3"/>
      <c r="CE796" s="109">
        <f t="shared" si="725"/>
        <v>0</v>
      </c>
      <c r="CJ796" s="109">
        <f t="shared" si="726"/>
        <v>0</v>
      </c>
      <c r="CQ796" s="109">
        <f t="shared" si="727"/>
        <v>0</v>
      </c>
      <c r="CV796" s="109">
        <f t="shared" si="728"/>
        <v>0</v>
      </c>
      <c r="DA796" s="109">
        <f t="shared" si="729"/>
        <v>0</v>
      </c>
      <c r="DF796" s="109">
        <f t="shared" si="730"/>
        <v>0</v>
      </c>
      <c r="DK796" s="109">
        <f t="shared" si="731"/>
        <v>0</v>
      </c>
      <c r="DP796" s="109">
        <f t="shared" si="732"/>
        <v>0</v>
      </c>
      <c r="DU796" s="109">
        <f t="shared" si="733"/>
        <v>0</v>
      </c>
      <c r="DZ796" s="109">
        <f t="shared" si="734"/>
        <v>0</v>
      </c>
      <c r="EE796" s="109">
        <f t="shared" si="735"/>
        <v>0</v>
      </c>
      <c r="EF796" s="3"/>
      <c r="EG796" s="3"/>
      <c r="EH796" s="3"/>
      <c r="EI796" s="3"/>
      <c r="EJ796" s="109">
        <f t="shared" si="736"/>
        <v>0</v>
      </c>
      <c r="EK796" s="3">
        <f t="shared" si="737"/>
        <v>713</v>
      </c>
      <c r="EL796" t="str">
        <f>+VLOOKUP(A796,'[1]Listado jugadores VALORES'!$A:$D,4,FALSE)</f>
        <v>Delantero</v>
      </c>
      <c r="EM796">
        <f>+VLOOKUP(EK796,Clubes!$A:$O,15,FALSE)</f>
        <v>1</v>
      </c>
      <c r="EN796">
        <f>+VLOOKUP(EK796,Clubes!$A:$M,13,FALSE)</f>
        <v>2</v>
      </c>
      <c r="EO796">
        <f t="shared" si="738"/>
        <v>0</v>
      </c>
      <c r="EP796">
        <f t="shared" si="739"/>
        <v>0</v>
      </c>
      <c r="EQ796">
        <f t="shared" si="740"/>
        <v>0</v>
      </c>
      <c r="ER796">
        <f t="shared" si="741"/>
        <v>0</v>
      </c>
      <c r="ES796">
        <f t="shared" si="742"/>
        <v>0</v>
      </c>
      <c r="ET796">
        <f t="shared" si="743"/>
        <v>0</v>
      </c>
      <c r="EU796">
        <f t="shared" si="744"/>
        <v>0</v>
      </c>
      <c r="EV796">
        <f t="shared" si="745"/>
        <v>0</v>
      </c>
      <c r="EW796">
        <f t="shared" si="746"/>
        <v>0</v>
      </c>
      <c r="EX796">
        <f t="shared" si="747"/>
        <v>0</v>
      </c>
      <c r="EY796">
        <f t="shared" si="748"/>
        <v>0</v>
      </c>
      <c r="EZ796">
        <f t="shared" si="749"/>
        <v>0</v>
      </c>
      <c r="FA796">
        <f t="shared" si="750"/>
        <v>0</v>
      </c>
      <c r="FB796">
        <f t="shared" si="751"/>
        <v>0</v>
      </c>
      <c r="FC796">
        <f t="shared" si="752"/>
        <v>0</v>
      </c>
    </row>
    <row r="797" spans="1:159">
      <c r="A797" s="139">
        <v>1797</v>
      </c>
      <c r="B797" s="139" t="s">
        <v>442</v>
      </c>
      <c r="C797" s="139">
        <v>7</v>
      </c>
      <c r="D797">
        <v>1</v>
      </c>
      <c r="E797" s="5">
        <v>13</v>
      </c>
      <c r="F797" s="5">
        <v>74</v>
      </c>
      <c r="G797" s="5">
        <v>3</v>
      </c>
      <c r="K797" s="109">
        <f t="shared" si="716"/>
        <v>0</v>
      </c>
      <c r="M797" s="109">
        <f t="shared" si="717"/>
        <v>0</v>
      </c>
      <c r="X797" s="109">
        <f t="shared" si="718"/>
        <v>0</v>
      </c>
      <c r="AI797" s="109">
        <f t="shared" si="719"/>
        <v>0</v>
      </c>
      <c r="AT797" s="109">
        <f t="shared" si="720"/>
        <v>0</v>
      </c>
      <c r="BA797" s="109">
        <f t="shared" si="721"/>
        <v>0</v>
      </c>
      <c r="BB797" s="113"/>
      <c r="BC797" s="113"/>
      <c r="BD797" s="113"/>
      <c r="BE797" s="113"/>
      <c r="BF797" s="113"/>
      <c r="BG797" s="113"/>
      <c r="BH797" s="113"/>
      <c r="BI797" s="113"/>
      <c r="BJ797" s="113"/>
      <c r="BK797" s="113"/>
      <c r="BL797" s="109">
        <f t="shared" si="722"/>
        <v>0</v>
      </c>
      <c r="BW797" s="109">
        <f t="shared" si="723"/>
        <v>0</v>
      </c>
      <c r="BZ797" s="109">
        <f t="shared" si="724"/>
        <v>0</v>
      </c>
      <c r="CA797" s="3"/>
      <c r="CB797" s="3"/>
      <c r="CC797" s="3"/>
      <c r="CD797" s="3"/>
      <c r="CE797" s="109">
        <f t="shared" si="725"/>
        <v>0</v>
      </c>
      <c r="CJ797" s="109">
        <f t="shared" si="726"/>
        <v>0</v>
      </c>
      <c r="CQ797" s="109">
        <f t="shared" si="727"/>
        <v>0</v>
      </c>
      <c r="CV797" s="109">
        <f t="shared" si="728"/>
        <v>0</v>
      </c>
      <c r="DA797" s="109">
        <f t="shared" si="729"/>
        <v>0</v>
      </c>
      <c r="DF797" s="109">
        <f t="shared" si="730"/>
        <v>0</v>
      </c>
      <c r="DK797" s="109">
        <f t="shared" si="731"/>
        <v>0</v>
      </c>
      <c r="DP797" s="109">
        <f t="shared" si="732"/>
        <v>0</v>
      </c>
      <c r="DU797" s="109">
        <f t="shared" si="733"/>
        <v>0</v>
      </c>
      <c r="DZ797" s="109">
        <f t="shared" si="734"/>
        <v>0</v>
      </c>
      <c r="EE797" s="109">
        <f t="shared" si="735"/>
        <v>0</v>
      </c>
      <c r="EF797" s="3"/>
      <c r="EG797" s="3"/>
      <c r="EH797" s="3"/>
      <c r="EI797" s="3"/>
      <c r="EJ797" s="109">
        <f t="shared" si="736"/>
        <v>0</v>
      </c>
      <c r="EK797" s="3">
        <f t="shared" si="737"/>
        <v>713</v>
      </c>
      <c r="EL797" t="str">
        <f>+VLOOKUP(A797,'[1]Listado jugadores VALORES'!$A:$D,4,FALSE)</f>
        <v>Defensa</v>
      </c>
      <c r="EM797">
        <f>+VLOOKUP(EK797,Clubes!$A:$O,15,FALSE)</f>
        <v>1</v>
      </c>
      <c r="EN797">
        <f>+VLOOKUP(EK797,Clubes!$A:$M,13,FALSE)</f>
        <v>2</v>
      </c>
      <c r="EO797">
        <f t="shared" si="738"/>
        <v>0</v>
      </c>
      <c r="EP797">
        <f t="shared" si="739"/>
        <v>0</v>
      </c>
      <c r="EQ797">
        <f t="shared" si="740"/>
        <v>0</v>
      </c>
      <c r="ER797">
        <f t="shared" si="741"/>
        <v>0</v>
      </c>
      <c r="ES797">
        <f t="shared" si="742"/>
        <v>0</v>
      </c>
      <c r="ET797">
        <f t="shared" si="743"/>
        <v>0</v>
      </c>
      <c r="EU797">
        <f t="shared" si="744"/>
        <v>0</v>
      </c>
      <c r="EV797">
        <f t="shared" si="745"/>
        <v>0</v>
      </c>
      <c r="EW797">
        <f t="shared" si="746"/>
        <v>0</v>
      </c>
      <c r="EX797">
        <f t="shared" si="747"/>
        <v>0</v>
      </c>
      <c r="EY797">
        <f t="shared" si="748"/>
        <v>0</v>
      </c>
      <c r="EZ797">
        <f t="shared" si="749"/>
        <v>0</v>
      </c>
      <c r="FA797">
        <f t="shared" si="750"/>
        <v>0</v>
      </c>
      <c r="FB797">
        <f t="shared" si="751"/>
        <v>0</v>
      </c>
      <c r="FC797">
        <f t="shared" si="752"/>
        <v>0</v>
      </c>
    </row>
    <row r="798" spans="1:159">
      <c r="A798" s="139">
        <v>777</v>
      </c>
      <c r="B798" s="139" t="s">
        <v>443</v>
      </c>
      <c r="C798" s="139">
        <v>7</v>
      </c>
      <c r="D798">
        <v>1</v>
      </c>
      <c r="E798" s="5">
        <v>13</v>
      </c>
      <c r="F798" s="5">
        <v>74</v>
      </c>
      <c r="G798" s="5">
        <v>1</v>
      </c>
      <c r="H798" s="5">
        <v>45</v>
      </c>
      <c r="K798" s="109">
        <f t="shared" si="716"/>
        <v>0</v>
      </c>
      <c r="M798" s="109">
        <f t="shared" si="717"/>
        <v>0</v>
      </c>
      <c r="X798" s="109">
        <f t="shared" si="718"/>
        <v>0</v>
      </c>
      <c r="AI798" s="109">
        <f t="shared" si="719"/>
        <v>0</v>
      </c>
      <c r="AT798" s="109">
        <f t="shared" si="720"/>
        <v>0</v>
      </c>
      <c r="BA798" s="109">
        <f t="shared" si="721"/>
        <v>0</v>
      </c>
      <c r="BB798" s="113"/>
      <c r="BC798" s="113"/>
      <c r="BD798" s="113"/>
      <c r="BE798" s="113"/>
      <c r="BF798" s="113"/>
      <c r="BG798" s="113"/>
      <c r="BH798" s="113"/>
      <c r="BI798" s="113"/>
      <c r="BJ798" s="113"/>
      <c r="BK798" s="113"/>
      <c r="BL798" s="109">
        <f t="shared" si="722"/>
        <v>0</v>
      </c>
      <c r="BW798" s="109">
        <f t="shared" si="723"/>
        <v>0</v>
      </c>
      <c r="BZ798" s="109">
        <f t="shared" si="724"/>
        <v>0</v>
      </c>
      <c r="CA798" s="3"/>
      <c r="CB798" s="3"/>
      <c r="CC798" s="3"/>
      <c r="CD798" s="3"/>
      <c r="CE798" s="109">
        <f t="shared" si="725"/>
        <v>0</v>
      </c>
      <c r="CJ798" s="109">
        <f t="shared" si="726"/>
        <v>0</v>
      </c>
      <c r="CQ798" s="109">
        <f t="shared" si="727"/>
        <v>0</v>
      </c>
      <c r="CV798" s="109">
        <f t="shared" si="728"/>
        <v>0</v>
      </c>
      <c r="DA798" s="109">
        <f t="shared" si="729"/>
        <v>0</v>
      </c>
      <c r="DF798" s="109">
        <f t="shared" si="730"/>
        <v>0</v>
      </c>
      <c r="DK798" s="109">
        <f t="shared" si="731"/>
        <v>0</v>
      </c>
      <c r="DP798" s="109">
        <f t="shared" si="732"/>
        <v>0</v>
      </c>
      <c r="DU798" s="109">
        <f t="shared" si="733"/>
        <v>0</v>
      </c>
      <c r="DZ798" s="109">
        <f t="shared" si="734"/>
        <v>0</v>
      </c>
      <c r="EE798" s="109">
        <f t="shared" si="735"/>
        <v>0</v>
      </c>
      <c r="EF798" s="3"/>
      <c r="EG798" s="3"/>
      <c r="EH798" s="3"/>
      <c r="EI798" s="3"/>
      <c r="EJ798" s="109">
        <f t="shared" si="736"/>
        <v>0</v>
      </c>
      <c r="EK798" s="3">
        <f t="shared" si="737"/>
        <v>713</v>
      </c>
      <c r="EL798" t="str">
        <f>+VLOOKUP(A798,'[1]Listado jugadores VALORES'!$A:$D,4,FALSE)</f>
        <v>Volante</v>
      </c>
      <c r="EM798">
        <f>+VLOOKUP(EK798,Clubes!$A:$O,15,FALSE)</f>
        <v>1</v>
      </c>
      <c r="EN798">
        <f>+VLOOKUP(EK798,Clubes!$A:$M,13,FALSE)</f>
        <v>2</v>
      </c>
      <c r="EO798">
        <f t="shared" si="738"/>
        <v>2</v>
      </c>
      <c r="EP798">
        <f t="shared" si="739"/>
        <v>1</v>
      </c>
      <c r="EQ798">
        <f t="shared" si="740"/>
        <v>0</v>
      </c>
      <c r="ER798">
        <f t="shared" si="741"/>
        <v>0</v>
      </c>
      <c r="ES798">
        <f t="shared" si="742"/>
        <v>0</v>
      </c>
      <c r="ET798">
        <f t="shared" si="743"/>
        <v>0</v>
      </c>
      <c r="EU798">
        <f t="shared" si="744"/>
        <v>0</v>
      </c>
      <c r="EV798">
        <f t="shared" si="745"/>
        <v>0</v>
      </c>
      <c r="EW798">
        <f t="shared" si="746"/>
        <v>0</v>
      </c>
      <c r="EX798">
        <f t="shared" si="747"/>
        <v>0</v>
      </c>
      <c r="EY798">
        <f t="shared" si="748"/>
        <v>0</v>
      </c>
      <c r="EZ798">
        <f t="shared" si="749"/>
        <v>0</v>
      </c>
      <c r="FA798">
        <f t="shared" si="750"/>
        <v>0</v>
      </c>
      <c r="FB798">
        <f t="shared" si="751"/>
        <v>0</v>
      </c>
      <c r="FC798">
        <f t="shared" si="752"/>
        <v>3</v>
      </c>
    </row>
    <row r="799" spans="1:159">
      <c r="A799" s="139">
        <v>657</v>
      </c>
      <c r="B799" s="139" t="s">
        <v>444</v>
      </c>
      <c r="C799" s="139">
        <v>7</v>
      </c>
      <c r="D799">
        <v>1</v>
      </c>
      <c r="E799" s="5">
        <v>13</v>
      </c>
      <c r="F799" s="5">
        <v>74</v>
      </c>
      <c r="G799" s="5">
        <v>1</v>
      </c>
      <c r="H799" s="5">
        <v>90</v>
      </c>
      <c r="I799" s="4">
        <f>45+30</f>
        <v>75</v>
      </c>
      <c r="K799" s="109">
        <f t="shared" si="716"/>
        <v>1</v>
      </c>
      <c r="M799" s="109">
        <f t="shared" si="717"/>
        <v>0</v>
      </c>
      <c r="X799" s="109">
        <f t="shared" si="718"/>
        <v>0</v>
      </c>
      <c r="AI799" s="109">
        <f t="shared" si="719"/>
        <v>0</v>
      </c>
      <c r="AT799" s="109">
        <f t="shared" si="720"/>
        <v>0</v>
      </c>
      <c r="BA799" s="109">
        <f t="shared" si="721"/>
        <v>0</v>
      </c>
      <c r="BB799" s="113"/>
      <c r="BC799" s="113"/>
      <c r="BD799" s="113"/>
      <c r="BE799" s="113"/>
      <c r="BF799" s="113"/>
      <c r="BG799" s="113"/>
      <c r="BH799" s="113"/>
      <c r="BI799" s="113"/>
      <c r="BJ799" s="113"/>
      <c r="BK799" s="113"/>
      <c r="BL799" s="109">
        <f t="shared" si="722"/>
        <v>0</v>
      </c>
      <c r="BW799" s="109">
        <f t="shared" si="723"/>
        <v>0</v>
      </c>
      <c r="BZ799" s="109">
        <f t="shared" si="724"/>
        <v>0</v>
      </c>
      <c r="CA799" s="3"/>
      <c r="CB799" s="3"/>
      <c r="CC799" s="3"/>
      <c r="CD799" s="3"/>
      <c r="CE799" s="109">
        <f t="shared" si="725"/>
        <v>0</v>
      </c>
      <c r="CJ799" s="109">
        <f t="shared" si="726"/>
        <v>0</v>
      </c>
      <c r="CQ799" s="109">
        <f t="shared" si="727"/>
        <v>0</v>
      </c>
      <c r="CV799" s="109">
        <f t="shared" si="728"/>
        <v>0</v>
      </c>
      <c r="DA799" s="109">
        <f t="shared" si="729"/>
        <v>0</v>
      </c>
      <c r="DF799" s="109">
        <f t="shared" si="730"/>
        <v>0</v>
      </c>
      <c r="DK799" s="109">
        <f t="shared" si="731"/>
        <v>0</v>
      </c>
      <c r="DP799" s="109">
        <f t="shared" si="732"/>
        <v>0</v>
      </c>
      <c r="DU799" s="109">
        <f t="shared" si="733"/>
        <v>0</v>
      </c>
      <c r="DZ799" s="109">
        <f t="shared" si="734"/>
        <v>0</v>
      </c>
      <c r="EE799" s="109">
        <f t="shared" si="735"/>
        <v>0</v>
      </c>
      <c r="EF799" s="3"/>
      <c r="EG799" s="3"/>
      <c r="EH799" s="3"/>
      <c r="EI799" s="3"/>
      <c r="EJ799" s="109">
        <f t="shared" si="736"/>
        <v>0</v>
      </c>
      <c r="EK799" s="3">
        <f t="shared" si="737"/>
        <v>713</v>
      </c>
      <c r="EL799" t="str">
        <f>+VLOOKUP(A799,'[1]Listado jugadores VALORES'!$A:$D,4,FALSE)</f>
        <v>Defensa</v>
      </c>
      <c r="EM799">
        <f>+VLOOKUP(EK799,Clubes!$A:$O,15,FALSE)</f>
        <v>1</v>
      </c>
      <c r="EN799">
        <f>+VLOOKUP(EK799,Clubes!$A:$M,13,FALSE)</f>
        <v>2</v>
      </c>
      <c r="EO799">
        <f t="shared" si="738"/>
        <v>2</v>
      </c>
      <c r="EP799">
        <f t="shared" si="739"/>
        <v>2</v>
      </c>
      <c r="EQ799">
        <f t="shared" si="740"/>
        <v>-1</v>
      </c>
      <c r="ER799">
        <f t="shared" si="741"/>
        <v>0</v>
      </c>
      <c r="ES799">
        <f t="shared" si="742"/>
        <v>0</v>
      </c>
      <c r="ET799">
        <f t="shared" si="743"/>
        <v>0</v>
      </c>
      <c r="EU799">
        <f t="shared" si="744"/>
        <v>0</v>
      </c>
      <c r="EV799">
        <f t="shared" si="745"/>
        <v>0</v>
      </c>
      <c r="EW799">
        <f t="shared" si="746"/>
        <v>-1</v>
      </c>
      <c r="EX799">
        <f t="shared" si="747"/>
        <v>0</v>
      </c>
      <c r="EY799">
        <f t="shared" si="748"/>
        <v>0</v>
      </c>
      <c r="EZ799">
        <f t="shared" si="749"/>
        <v>0</v>
      </c>
      <c r="FA799">
        <f t="shared" si="750"/>
        <v>0</v>
      </c>
      <c r="FB799">
        <f t="shared" si="751"/>
        <v>0</v>
      </c>
      <c r="FC799">
        <f t="shared" si="752"/>
        <v>2</v>
      </c>
    </row>
    <row r="800" spans="1:159">
      <c r="A800">
        <v>1990</v>
      </c>
      <c r="B800" s="139" t="s">
        <v>807</v>
      </c>
      <c r="C800" s="139">
        <v>7</v>
      </c>
      <c r="D800">
        <v>1</v>
      </c>
      <c r="E800" s="5">
        <v>13</v>
      </c>
      <c r="F800" s="5">
        <v>74</v>
      </c>
      <c r="G800" s="5">
        <v>2</v>
      </c>
      <c r="H800" s="5">
        <f>90-81</f>
        <v>9</v>
      </c>
      <c r="K800" s="109">
        <f t="shared" ref="K800" si="753">COUNTIF(I800:J800,"&gt;0")</f>
        <v>0</v>
      </c>
      <c r="M800" s="109">
        <f t="shared" ref="M800" si="754">COUNTIF(L800,"&gt;0")</f>
        <v>0</v>
      </c>
      <c r="X800" s="109">
        <f t="shared" ref="X800" si="755">COUNTIF(N800:W800,"&gt;0")</f>
        <v>0</v>
      </c>
      <c r="AI800" s="109">
        <f t="shared" ref="AI800" si="756">COUNTIF(Y800:AH800,"&gt;0")</f>
        <v>0</v>
      </c>
      <c r="AT800" s="109">
        <f t="shared" ref="AT800" si="757">COUNTIF(AJ800:AS800,"&gt;0")</f>
        <v>0</v>
      </c>
      <c r="BA800" s="109">
        <f t="shared" ref="BA800" si="758">COUNTIF(AV800:AZ800,"&gt;0")</f>
        <v>0</v>
      </c>
      <c r="BB800" s="113"/>
      <c r="BC800" s="113"/>
      <c r="BD800" s="113"/>
      <c r="BE800" s="113"/>
      <c r="BF800" s="113"/>
      <c r="BG800" s="113"/>
      <c r="BH800" s="113"/>
      <c r="BI800" s="113"/>
      <c r="BJ800" s="113"/>
      <c r="BK800" s="113"/>
      <c r="BL800" s="109">
        <f t="shared" ref="BL800" si="759">COUNTIF(BB800:BK800,"&gt;0")</f>
        <v>0</v>
      </c>
      <c r="BW800" s="109">
        <f t="shared" ref="BW800" si="760">COUNTIF(BM800:BV800,"&gt;0")</f>
        <v>0</v>
      </c>
      <c r="BZ800" s="109">
        <f t="shared" ref="BZ800" si="761">SUM(BX800:BY800)</f>
        <v>0</v>
      </c>
      <c r="CA800" s="3"/>
      <c r="CB800" s="3"/>
      <c r="CC800" s="3"/>
      <c r="CD800" s="3"/>
      <c r="CE800" s="109">
        <f t="shared" ref="CE800" si="762">COUNTIF(CA800:CD800,"&gt;0")</f>
        <v>0</v>
      </c>
      <c r="CJ800" s="109">
        <f t="shared" ref="CJ800" si="763">COUNTIF(CF800:CI800,"&gt;0")</f>
        <v>0</v>
      </c>
      <c r="CQ800" s="109">
        <f t="shared" ref="CQ800" si="764">COUNTIF(CM800:CP800,"&gt;0")</f>
        <v>0</v>
      </c>
      <c r="CV800" s="109">
        <f t="shared" ref="CV800" si="765">COUNTIF(CR800:CU800,"&gt;0")</f>
        <v>0</v>
      </c>
      <c r="DA800" s="109">
        <f t="shared" ref="DA800" si="766">COUNTIF(CW800:CZ800,"&gt;0")</f>
        <v>0</v>
      </c>
      <c r="DF800" s="109">
        <f t="shared" ref="DF800" si="767">COUNTIF(DB800:DE800,"&gt;0")</f>
        <v>0</v>
      </c>
      <c r="DK800" s="109">
        <f t="shared" ref="DK800" si="768">COUNTIF(DG800:DJ800,"&gt;0")</f>
        <v>0</v>
      </c>
      <c r="DP800" s="109">
        <f t="shared" ref="DP800" si="769">COUNTIF(DL800:DO800,"&gt;0")</f>
        <v>0</v>
      </c>
      <c r="DU800" s="109">
        <f t="shared" ref="DU800" si="770">COUNTIF(DQ800:DT800,"&gt;0")</f>
        <v>0</v>
      </c>
      <c r="DZ800" s="109">
        <f t="shared" ref="DZ800" si="771">COUNTIF(DV800:DY800,"&gt;0")</f>
        <v>0</v>
      </c>
      <c r="EE800" s="109">
        <f t="shared" ref="EE800" si="772">COUNTIF(EA800:ED800,"&gt;0")</f>
        <v>0</v>
      </c>
      <c r="EF800" s="3"/>
      <c r="EG800" s="3"/>
      <c r="EH800" s="3"/>
      <c r="EI800" s="3"/>
      <c r="EJ800" s="109">
        <f t="shared" ref="EJ800" si="773">COUNTIF(EF800:EI800,"&gt;0")</f>
        <v>0</v>
      </c>
      <c r="EK800" s="3">
        <f t="shared" ref="EK800" si="774">+C800*100+E800</f>
        <v>713</v>
      </c>
      <c r="EL800" t="str">
        <f>+VLOOKUP(A800,'[1]Listado jugadores VALORES'!$A:$D,4,FALSE)</f>
        <v>Volante</v>
      </c>
      <c r="EM800">
        <f>+VLOOKUP(EK800,Clubes!$A:$O,15,FALSE)</f>
        <v>1</v>
      </c>
      <c r="EN800">
        <f>+VLOOKUP(EK800,Clubes!$A:$M,13,FALSE)</f>
        <v>2</v>
      </c>
      <c r="EO800">
        <f t="shared" ref="EO800" si="775">IF(G800=1,2,IF(G800=2,1,0))</f>
        <v>1</v>
      </c>
      <c r="EP800">
        <f t="shared" ref="EP800" si="776">+IF(H800=0,0,IF(H800&gt;=60,2,IF(H800&lt;60,1)))</f>
        <v>1</v>
      </c>
      <c r="EQ800">
        <f t="shared" ref="EQ800" si="777">+IF(K800=0,0,IF(K800=1,-1,-2))</f>
        <v>0</v>
      </c>
      <c r="ER800">
        <f t="shared" ref="ER800" si="778">IF(AND(M800=1,K800=0),-3,IF(AND(M800=1,K800=1),-3,0))</f>
        <v>0</v>
      </c>
      <c r="ES800">
        <f t="shared" ref="ES800" si="779">+IF(EL800="Portero",X800*7,IF(EL800="Defensa",X800*6,IF(EL800="Volante",X800*5,IF(EL800="Delantero",X800*4,0))))-CQ800</f>
        <v>0</v>
      </c>
      <c r="ET800">
        <f t="shared" ref="ET800" si="780">+IF(Y800=2,1,IF(Z800=2,1,IF(AA800=2,1,IF(AB800=2,1,IF(AC800=2,1,0)))))</f>
        <v>0</v>
      </c>
      <c r="EU800">
        <f t="shared" ref="EU800" si="781">+IF(EL800="Portero",BA800*5,IF(EL800="Defensa",BA800*4,IF(EL800="Volante",BA800*3,IF(EL800="Delantero",BA800*3,0))))</f>
        <v>0</v>
      </c>
      <c r="EV800">
        <f t="shared" ref="EV800" si="782">+IF(CE800&gt;0,CE800*-2,0)</f>
        <v>0</v>
      </c>
      <c r="EW800">
        <f t="shared" ref="EW800" si="783">+IF(AND(H800&gt;60,EM800=1,EL800="Portero"),-1,IF(AND(H800&gt;60,EM800=1,EL800="Defensa"),-1,IF(AND(H800&gt;60,EM800=2,EL800="Portero"),-1,IF(AND(H800&gt;60,EM800=2,EL800="Defensa"),-1,IF(AND(H800&gt;60,EM800&gt;2,EL800="Portero"),-2,IF(AND(H800&gt;60,EM800&gt;2,EL800="Defensa"),-2,0))))))</f>
        <v>0</v>
      </c>
      <c r="EX800">
        <f t="shared" ref="EX800" si="784">+IF(AND(EN800=1,DA800&gt;0,DB800&lt;4),-1,IF(AND(EN800=1,DA800&gt;0,DB800&gt;3),-2,IF(AND(EN800=2,DA800&gt;0,DB800&lt;4),-2,IF(AND(EN800=2,DA800&gt;0,DB800&gt;3),-3,IF(AND(EN800=3,DA800&gt;0,DB800&lt;4),-2,IF(AND(EN800=3,DA800&gt;0,DB800&gt;3),-3,0))))))</f>
        <v>0</v>
      </c>
      <c r="EY800">
        <f t="shared" ref="EY800" si="785">+IF(OR(EF800=1,EF800=2,EF800=3,EF800=4,EF800=5),4,0)+IF(OR(EG800=1,EG800=2,EG800=3,EG800=4,EG800=5),4,0)</f>
        <v>0</v>
      </c>
      <c r="EZ800">
        <f t="shared" ref="EZ800" si="786">+IF(DK800&gt;0,DK800*-1,0)</f>
        <v>0</v>
      </c>
      <c r="FA800">
        <f t="shared" ref="FA800" si="787">+IF(AND(H800&gt;60,EM800=0,EL800="Portero"),3,IF(AND(H800&gt;60,EM800=0,EL800="Defensa"),2,IF(AND(H800&gt;60,EM800=0,EL800="Volante"),1,0)))</f>
        <v>0</v>
      </c>
      <c r="FB800">
        <f t="shared" ref="FB800" si="788">IF(AND(H800&gt;=60,EN800=1,D800=1),1,IF(AND(H800&gt;=60,EN800=1,D800=2),2,IF(AND(H800&gt;=60,EN800=3,D800=2),-1,IF(AND(H800&gt;=60,EN800=3,D800=1),-2,IF(AND(H800&lt;60,EN800=1,D800=1,X800&gt;0),1,IF(AND(H800&lt;60,EN800=1,D800=2,X800&gt;0),2,0))))))</f>
        <v>0</v>
      </c>
      <c r="FC800">
        <f t="shared" ref="FC800" si="789">SUM(EO800:FB800)</f>
        <v>2</v>
      </c>
    </row>
    <row r="801" spans="1:159">
      <c r="A801" s="139">
        <v>18</v>
      </c>
      <c r="B801" s="139" t="s">
        <v>482</v>
      </c>
      <c r="C801" s="139">
        <v>10</v>
      </c>
      <c r="D801">
        <v>2</v>
      </c>
      <c r="E801" s="5">
        <v>13</v>
      </c>
      <c r="F801" s="5">
        <v>74</v>
      </c>
      <c r="G801" s="5">
        <v>1</v>
      </c>
      <c r="H801" s="5">
        <f>45+27</f>
        <v>72</v>
      </c>
      <c r="K801" s="109">
        <f t="shared" si="716"/>
        <v>0</v>
      </c>
      <c r="M801" s="109">
        <f t="shared" si="717"/>
        <v>0</v>
      </c>
      <c r="X801" s="109">
        <f t="shared" si="718"/>
        <v>0</v>
      </c>
      <c r="AI801" s="109">
        <f t="shared" si="719"/>
        <v>0</v>
      </c>
      <c r="AT801" s="109">
        <f t="shared" si="720"/>
        <v>0</v>
      </c>
      <c r="BA801" s="109">
        <f t="shared" si="721"/>
        <v>0</v>
      </c>
      <c r="BB801" s="113"/>
      <c r="BC801" s="113"/>
      <c r="BD801" s="113"/>
      <c r="BE801" s="113"/>
      <c r="BF801" s="113"/>
      <c r="BG801" s="113"/>
      <c r="BH801" s="113"/>
      <c r="BI801" s="113"/>
      <c r="BJ801" s="113"/>
      <c r="BK801" s="113"/>
      <c r="BL801" s="109">
        <f t="shared" si="722"/>
        <v>0</v>
      </c>
      <c r="BW801" s="109">
        <f t="shared" si="723"/>
        <v>0</v>
      </c>
      <c r="BZ801" s="109">
        <f t="shared" si="724"/>
        <v>0</v>
      </c>
      <c r="CA801" s="3"/>
      <c r="CB801" s="3"/>
      <c r="CC801" s="3"/>
      <c r="CD801" s="3"/>
      <c r="CE801" s="109">
        <f t="shared" si="725"/>
        <v>0</v>
      </c>
      <c r="CJ801" s="109">
        <f t="shared" si="726"/>
        <v>0</v>
      </c>
      <c r="CQ801" s="109">
        <f t="shared" si="727"/>
        <v>0</v>
      </c>
      <c r="CV801" s="109">
        <f t="shared" si="728"/>
        <v>0</v>
      </c>
      <c r="DA801" s="109">
        <f t="shared" si="729"/>
        <v>0</v>
      </c>
      <c r="DF801" s="109">
        <f t="shared" si="730"/>
        <v>0</v>
      </c>
      <c r="DK801" s="109">
        <f t="shared" si="731"/>
        <v>0</v>
      </c>
      <c r="DP801" s="109">
        <f t="shared" si="732"/>
        <v>0</v>
      </c>
      <c r="DU801" s="109">
        <f t="shared" si="733"/>
        <v>0</v>
      </c>
      <c r="DZ801" s="109">
        <f t="shared" si="734"/>
        <v>0</v>
      </c>
      <c r="EE801" s="109">
        <f t="shared" si="735"/>
        <v>0</v>
      </c>
      <c r="EF801" s="3"/>
      <c r="EG801" s="3"/>
      <c r="EH801" s="3"/>
      <c r="EI801" s="3"/>
      <c r="EJ801" s="109">
        <f t="shared" si="736"/>
        <v>0</v>
      </c>
      <c r="EK801" s="3">
        <f t="shared" si="737"/>
        <v>1013</v>
      </c>
      <c r="EL801" t="str">
        <f>+VLOOKUP(A801,'[1]Listado jugadores VALORES'!$A:$D,4,FALSE)</f>
        <v>Volante</v>
      </c>
      <c r="EM801">
        <f>+VLOOKUP(EK801,Clubes!$A:$O,15,FALSE)</f>
        <v>1</v>
      </c>
      <c r="EN801">
        <f>+VLOOKUP(EK801,Clubes!$A:$M,13,FALSE)</f>
        <v>2</v>
      </c>
      <c r="EO801">
        <f t="shared" si="738"/>
        <v>2</v>
      </c>
      <c r="EP801">
        <f t="shared" si="739"/>
        <v>2</v>
      </c>
      <c r="EQ801">
        <f t="shared" si="740"/>
        <v>0</v>
      </c>
      <c r="ER801">
        <f t="shared" si="741"/>
        <v>0</v>
      </c>
      <c r="ES801">
        <f t="shared" si="742"/>
        <v>0</v>
      </c>
      <c r="ET801">
        <f t="shared" si="743"/>
        <v>0</v>
      </c>
      <c r="EU801">
        <f t="shared" si="744"/>
        <v>0</v>
      </c>
      <c r="EV801">
        <f t="shared" si="745"/>
        <v>0</v>
      </c>
      <c r="EW801">
        <f t="shared" si="746"/>
        <v>0</v>
      </c>
      <c r="EX801">
        <f t="shared" si="747"/>
        <v>0</v>
      </c>
      <c r="EY801">
        <f t="shared" si="748"/>
        <v>0</v>
      </c>
      <c r="EZ801">
        <f t="shared" si="749"/>
        <v>0</v>
      </c>
      <c r="FA801">
        <f t="shared" si="750"/>
        <v>0</v>
      </c>
      <c r="FB801">
        <f t="shared" si="751"/>
        <v>0</v>
      </c>
      <c r="FC801">
        <f t="shared" si="752"/>
        <v>4</v>
      </c>
    </row>
    <row r="802" spans="1:159">
      <c r="A802" s="145">
        <v>48</v>
      </c>
      <c r="B802" t="s">
        <v>514</v>
      </c>
      <c r="C802" s="139">
        <v>10</v>
      </c>
      <c r="D802">
        <v>2</v>
      </c>
      <c r="E802" s="5">
        <v>13</v>
      </c>
      <c r="F802" s="5">
        <v>74</v>
      </c>
      <c r="G802" s="5">
        <v>1</v>
      </c>
      <c r="H802" s="5">
        <v>90</v>
      </c>
      <c r="K802" s="109">
        <f t="shared" si="716"/>
        <v>0</v>
      </c>
      <c r="M802" s="109">
        <f t="shared" si="717"/>
        <v>0</v>
      </c>
      <c r="X802" s="109">
        <f t="shared" si="718"/>
        <v>0</v>
      </c>
      <c r="AI802" s="109">
        <f t="shared" si="719"/>
        <v>0</v>
      </c>
      <c r="AT802" s="109">
        <f t="shared" si="720"/>
        <v>0</v>
      </c>
      <c r="BA802" s="109">
        <f t="shared" si="721"/>
        <v>0</v>
      </c>
      <c r="BB802" s="113"/>
      <c r="BC802" s="113"/>
      <c r="BD802" s="113"/>
      <c r="BE802" s="113"/>
      <c r="BF802" s="113"/>
      <c r="BG802" s="113"/>
      <c r="BH802" s="113"/>
      <c r="BI802" s="113"/>
      <c r="BJ802" s="113"/>
      <c r="BK802" s="113"/>
      <c r="BL802" s="109">
        <f t="shared" si="722"/>
        <v>0</v>
      </c>
      <c r="BW802" s="109">
        <f t="shared" si="723"/>
        <v>0</v>
      </c>
      <c r="BZ802" s="109">
        <f t="shared" si="724"/>
        <v>0</v>
      </c>
      <c r="CA802" s="3"/>
      <c r="CB802" s="3"/>
      <c r="CC802" s="3"/>
      <c r="CD802" s="3"/>
      <c r="CE802" s="109">
        <f t="shared" si="725"/>
        <v>0</v>
      </c>
      <c r="CJ802" s="109">
        <f t="shared" si="726"/>
        <v>0</v>
      </c>
      <c r="CQ802" s="109">
        <f t="shared" si="727"/>
        <v>0</v>
      </c>
      <c r="CV802" s="109">
        <f t="shared" si="728"/>
        <v>0</v>
      </c>
      <c r="DA802" s="109">
        <f t="shared" si="729"/>
        <v>0</v>
      </c>
      <c r="DF802" s="109">
        <f t="shared" si="730"/>
        <v>0</v>
      </c>
      <c r="DK802" s="109">
        <f t="shared" si="731"/>
        <v>0</v>
      </c>
      <c r="DP802" s="109">
        <f t="shared" si="732"/>
        <v>0</v>
      </c>
      <c r="DU802" s="109">
        <f t="shared" si="733"/>
        <v>0</v>
      </c>
      <c r="DZ802" s="109">
        <f t="shared" si="734"/>
        <v>0</v>
      </c>
      <c r="EE802" s="109">
        <f t="shared" si="735"/>
        <v>0</v>
      </c>
      <c r="EF802" s="3"/>
      <c r="EG802" s="3"/>
      <c r="EH802" s="3"/>
      <c r="EI802" s="3"/>
      <c r="EJ802" s="109">
        <f t="shared" si="736"/>
        <v>0</v>
      </c>
      <c r="EK802" s="3">
        <f t="shared" si="737"/>
        <v>1013</v>
      </c>
      <c r="EL802" t="str">
        <f>+VLOOKUP(A802,'[1]Listado jugadores VALORES'!$A:$D,4,FALSE)</f>
        <v>Delantero</v>
      </c>
      <c r="EM802">
        <f>+VLOOKUP(EK802,Clubes!$A:$O,15,FALSE)</f>
        <v>1</v>
      </c>
      <c r="EN802">
        <f>+VLOOKUP(EK802,Clubes!$A:$M,13,FALSE)</f>
        <v>2</v>
      </c>
      <c r="EO802">
        <f t="shared" si="738"/>
        <v>2</v>
      </c>
      <c r="EP802">
        <f t="shared" si="739"/>
        <v>2</v>
      </c>
      <c r="EQ802">
        <f t="shared" si="740"/>
        <v>0</v>
      </c>
      <c r="ER802">
        <f t="shared" si="741"/>
        <v>0</v>
      </c>
      <c r="ES802">
        <f t="shared" si="742"/>
        <v>0</v>
      </c>
      <c r="ET802">
        <f t="shared" si="743"/>
        <v>0</v>
      </c>
      <c r="EU802">
        <f t="shared" si="744"/>
        <v>0</v>
      </c>
      <c r="EV802">
        <f t="shared" si="745"/>
        <v>0</v>
      </c>
      <c r="EW802">
        <f t="shared" si="746"/>
        <v>0</v>
      </c>
      <c r="EX802">
        <f t="shared" si="747"/>
        <v>0</v>
      </c>
      <c r="EY802">
        <f t="shared" si="748"/>
        <v>0</v>
      </c>
      <c r="EZ802">
        <f t="shared" si="749"/>
        <v>0</v>
      </c>
      <c r="FA802">
        <f t="shared" si="750"/>
        <v>0</v>
      </c>
      <c r="FB802">
        <f t="shared" si="751"/>
        <v>0</v>
      </c>
      <c r="FC802">
        <f t="shared" si="752"/>
        <v>4</v>
      </c>
    </row>
    <row r="803" spans="1:159">
      <c r="A803" s="139">
        <v>1949</v>
      </c>
      <c r="B803" s="139" t="s">
        <v>483</v>
      </c>
      <c r="C803" s="139">
        <v>10</v>
      </c>
      <c r="D803">
        <v>2</v>
      </c>
      <c r="E803" s="5">
        <v>13</v>
      </c>
      <c r="F803" s="5">
        <v>74</v>
      </c>
      <c r="G803" s="5">
        <v>3</v>
      </c>
      <c r="K803" s="109">
        <f t="shared" si="716"/>
        <v>0</v>
      </c>
      <c r="M803" s="109">
        <f t="shared" si="717"/>
        <v>0</v>
      </c>
      <c r="X803" s="109">
        <f t="shared" si="718"/>
        <v>0</v>
      </c>
      <c r="AI803" s="109">
        <f t="shared" si="719"/>
        <v>0</v>
      </c>
      <c r="AT803" s="109">
        <f t="shared" si="720"/>
        <v>0</v>
      </c>
      <c r="BA803" s="109">
        <f t="shared" si="721"/>
        <v>0</v>
      </c>
      <c r="BB803" s="113"/>
      <c r="BC803" s="113"/>
      <c r="BD803" s="113"/>
      <c r="BE803" s="113"/>
      <c r="BF803" s="113"/>
      <c r="BG803" s="113"/>
      <c r="BH803" s="113"/>
      <c r="BI803" s="113"/>
      <c r="BJ803" s="113"/>
      <c r="BK803" s="113"/>
      <c r="BL803" s="109">
        <f t="shared" si="722"/>
        <v>0</v>
      </c>
      <c r="BW803" s="109">
        <f t="shared" si="723"/>
        <v>0</v>
      </c>
      <c r="BZ803" s="109">
        <f t="shared" si="724"/>
        <v>0</v>
      </c>
      <c r="CA803" s="3"/>
      <c r="CB803" s="3"/>
      <c r="CC803" s="3"/>
      <c r="CD803" s="3"/>
      <c r="CE803" s="109">
        <f t="shared" si="725"/>
        <v>0</v>
      </c>
      <c r="CJ803" s="109">
        <f t="shared" si="726"/>
        <v>0</v>
      </c>
      <c r="CQ803" s="109">
        <f t="shared" si="727"/>
        <v>0</v>
      </c>
      <c r="CV803" s="109">
        <f t="shared" si="728"/>
        <v>0</v>
      </c>
      <c r="DA803" s="109">
        <f t="shared" si="729"/>
        <v>0</v>
      </c>
      <c r="DF803" s="109">
        <f t="shared" si="730"/>
        <v>0</v>
      </c>
      <c r="DK803" s="109">
        <f t="shared" si="731"/>
        <v>0</v>
      </c>
      <c r="DP803" s="109">
        <f t="shared" si="732"/>
        <v>0</v>
      </c>
      <c r="DU803" s="109">
        <f t="shared" si="733"/>
        <v>0</v>
      </c>
      <c r="DZ803" s="109">
        <f t="shared" si="734"/>
        <v>0</v>
      </c>
      <c r="EE803" s="109">
        <f t="shared" si="735"/>
        <v>0</v>
      </c>
      <c r="EF803" s="3"/>
      <c r="EG803" s="3"/>
      <c r="EH803" s="3"/>
      <c r="EI803" s="3"/>
      <c r="EJ803" s="109">
        <f t="shared" si="736"/>
        <v>0</v>
      </c>
      <c r="EK803" s="3">
        <f t="shared" si="737"/>
        <v>1013</v>
      </c>
      <c r="EL803" t="str">
        <f>+VLOOKUP(A803,'[1]Listado jugadores VALORES'!$A:$D,4,FALSE)</f>
        <v>Portero</v>
      </c>
      <c r="EM803">
        <f>+VLOOKUP(EK803,Clubes!$A:$O,15,FALSE)</f>
        <v>1</v>
      </c>
      <c r="EN803">
        <f>+VLOOKUP(EK803,Clubes!$A:$M,13,FALSE)</f>
        <v>2</v>
      </c>
      <c r="EO803">
        <f t="shared" si="738"/>
        <v>0</v>
      </c>
      <c r="EP803">
        <f t="shared" si="739"/>
        <v>0</v>
      </c>
      <c r="EQ803">
        <f t="shared" si="740"/>
        <v>0</v>
      </c>
      <c r="ER803">
        <f t="shared" si="741"/>
        <v>0</v>
      </c>
      <c r="ES803">
        <f t="shared" si="742"/>
        <v>0</v>
      </c>
      <c r="ET803">
        <f t="shared" si="743"/>
        <v>0</v>
      </c>
      <c r="EU803">
        <f t="shared" si="744"/>
        <v>0</v>
      </c>
      <c r="EV803">
        <f t="shared" si="745"/>
        <v>0</v>
      </c>
      <c r="EW803">
        <f t="shared" si="746"/>
        <v>0</v>
      </c>
      <c r="EX803">
        <f t="shared" si="747"/>
        <v>0</v>
      </c>
      <c r="EY803">
        <f t="shared" si="748"/>
        <v>0</v>
      </c>
      <c r="EZ803">
        <f t="shared" si="749"/>
        <v>0</v>
      </c>
      <c r="FA803">
        <f t="shared" si="750"/>
        <v>0</v>
      </c>
      <c r="FB803">
        <f t="shared" si="751"/>
        <v>0</v>
      </c>
      <c r="FC803">
        <f t="shared" si="752"/>
        <v>0</v>
      </c>
    </row>
    <row r="804" spans="1:159">
      <c r="A804" s="139">
        <v>1038</v>
      </c>
      <c r="B804" s="139" t="s">
        <v>484</v>
      </c>
      <c r="C804" s="139">
        <v>10</v>
      </c>
      <c r="D804">
        <v>2</v>
      </c>
      <c r="E804" s="5">
        <v>13</v>
      </c>
      <c r="F804" s="5">
        <v>74</v>
      </c>
      <c r="G804" s="5">
        <v>3</v>
      </c>
      <c r="K804" s="109">
        <f t="shared" si="716"/>
        <v>0</v>
      </c>
      <c r="M804" s="109">
        <f t="shared" si="717"/>
        <v>0</v>
      </c>
      <c r="X804" s="109">
        <f t="shared" si="718"/>
        <v>0</v>
      </c>
      <c r="AI804" s="109">
        <f t="shared" si="719"/>
        <v>0</v>
      </c>
      <c r="AT804" s="109">
        <f t="shared" si="720"/>
        <v>0</v>
      </c>
      <c r="BA804" s="109">
        <f t="shared" si="721"/>
        <v>0</v>
      </c>
      <c r="BB804" s="113"/>
      <c r="BC804" s="113"/>
      <c r="BD804" s="113"/>
      <c r="BE804" s="113"/>
      <c r="BF804" s="113"/>
      <c r="BG804" s="113"/>
      <c r="BH804" s="113"/>
      <c r="BI804" s="113"/>
      <c r="BJ804" s="113"/>
      <c r="BK804" s="113"/>
      <c r="BL804" s="109">
        <f t="shared" si="722"/>
        <v>0</v>
      </c>
      <c r="BW804" s="109">
        <f t="shared" si="723"/>
        <v>0</v>
      </c>
      <c r="BZ804" s="109">
        <f t="shared" si="724"/>
        <v>0</v>
      </c>
      <c r="CA804" s="3"/>
      <c r="CB804" s="3"/>
      <c r="CC804" s="3"/>
      <c r="CD804" s="3"/>
      <c r="CE804" s="109">
        <f t="shared" si="725"/>
        <v>0</v>
      </c>
      <c r="CJ804" s="109">
        <f t="shared" si="726"/>
        <v>0</v>
      </c>
      <c r="CQ804" s="109">
        <f t="shared" si="727"/>
        <v>0</v>
      </c>
      <c r="CV804" s="109">
        <f t="shared" si="728"/>
        <v>0</v>
      </c>
      <c r="DA804" s="109">
        <f t="shared" si="729"/>
        <v>0</v>
      </c>
      <c r="DF804" s="109">
        <f t="shared" si="730"/>
        <v>0</v>
      </c>
      <c r="DK804" s="109">
        <f t="shared" si="731"/>
        <v>0</v>
      </c>
      <c r="DP804" s="109">
        <f t="shared" si="732"/>
        <v>0</v>
      </c>
      <c r="DU804" s="109">
        <f t="shared" si="733"/>
        <v>0</v>
      </c>
      <c r="DZ804" s="109">
        <f t="shared" si="734"/>
        <v>0</v>
      </c>
      <c r="EE804" s="109">
        <f t="shared" si="735"/>
        <v>0</v>
      </c>
      <c r="EF804" s="3"/>
      <c r="EG804" s="3"/>
      <c r="EH804" s="3"/>
      <c r="EI804" s="3"/>
      <c r="EJ804" s="109">
        <f t="shared" si="736"/>
        <v>0</v>
      </c>
      <c r="EK804" s="3">
        <f t="shared" si="737"/>
        <v>1013</v>
      </c>
      <c r="EL804" t="str">
        <f>+VLOOKUP(A804,'[1]Listado jugadores VALORES'!$A:$D,4,FALSE)</f>
        <v>Defensa</v>
      </c>
      <c r="EM804">
        <f>+VLOOKUP(EK804,Clubes!$A:$O,15,FALSE)</f>
        <v>1</v>
      </c>
      <c r="EN804">
        <f>+VLOOKUP(EK804,Clubes!$A:$M,13,FALSE)</f>
        <v>2</v>
      </c>
      <c r="EO804">
        <f t="shared" si="738"/>
        <v>0</v>
      </c>
      <c r="EP804">
        <f t="shared" si="739"/>
        <v>0</v>
      </c>
      <c r="EQ804">
        <f t="shared" si="740"/>
        <v>0</v>
      </c>
      <c r="ER804">
        <f t="shared" si="741"/>
        <v>0</v>
      </c>
      <c r="ES804">
        <f t="shared" si="742"/>
        <v>0</v>
      </c>
      <c r="ET804">
        <f t="shared" si="743"/>
        <v>0</v>
      </c>
      <c r="EU804">
        <f t="shared" si="744"/>
        <v>0</v>
      </c>
      <c r="EV804">
        <f t="shared" si="745"/>
        <v>0</v>
      </c>
      <c r="EW804">
        <f t="shared" si="746"/>
        <v>0</v>
      </c>
      <c r="EX804">
        <f t="shared" si="747"/>
        <v>0</v>
      </c>
      <c r="EY804">
        <f t="shared" si="748"/>
        <v>0</v>
      </c>
      <c r="EZ804">
        <f t="shared" si="749"/>
        <v>0</v>
      </c>
      <c r="FA804">
        <f t="shared" si="750"/>
        <v>0</v>
      </c>
      <c r="FB804">
        <f t="shared" si="751"/>
        <v>0</v>
      </c>
      <c r="FC804">
        <f t="shared" si="752"/>
        <v>0</v>
      </c>
    </row>
    <row r="805" spans="1:159">
      <c r="A805" s="139">
        <v>173</v>
      </c>
      <c r="B805" s="139" t="s">
        <v>485</v>
      </c>
      <c r="C805" s="139">
        <v>10</v>
      </c>
      <c r="D805">
        <v>2</v>
      </c>
      <c r="E805" s="5">
        <v>13</v>
      </c>
      <c r="F805" s="5">
        <v>74</v>
      </c>
      <c r="G805" s="5">
        <v>3</v>
      </c>
      <c r="K805" s="109">
        <f t="shared" si="716"/>
        <v>0</v>
      </c>
      <c r="M805" s="109">
        <f t="shared" si="717"/>
        <v>0</v>
      </c>
      <c r="X805" s="109">
        <f t="shared" si="718"/>
        <v>0</v>
      </c>
      <c r="AI805" s="109">
        <f t="shared" si="719"/>
        <v>0</v>
      </c>
      <c r="AT805" s="109">
        <f t="shared" si="720"/>
        <v>0</v>
      </c>
      <c r="BA805" s="109">
        <f t="shared" si="721"/>
        <v>0</v>
      </c>
      <c r="BB805" s="113"/>
      <c r="BC805" s="113"/>
      <c r="BD805" s="113"/>
      <c r="BE805" s="113"/>
      <c r="BF805" s="113"/>
      <c r="BG805" s="113"/>
      <c r="BH805" s="113"/>
      <c r="BI805" s="113"/>
      <c r="BJ805" s="113"/>
      <c r="BK805" s="113"/>
      <c r="BL805" s="109">
        <f t="shared" si="722"/>
        <v>0</v>
      </c>
      <c r="BW805" s="109">
        <f t="shared" si="723"/>
        <v>0</v>
      </c>
      <c r="BZ805" s="109">
        <f t="shared" si="724"/>
        <v>0</v>
      </c>
      <c r="CA805" s="3"/>
      <c r="CB805" s="3"/>
      <c r="CC805" s="3"/>
      <c r="CD805" s="3"/>
      <c r="CE805" s="109">
        <f t="shared" si="725"/>
        <v>0</v>
      </c>
      <c r="CJ805" s="109">
        <f t="shared" si="726"/>
        <v>0</v>
      </c>
      <c r="CQ805" s="109">
        <f t="shared" si="727"/>
        <v>0</v>
      </c>
      <c r="CV805" s="109">
        <f t="shared" si="728"/>
        <v>0</v>
      </c>
      <c r="DA805" s="109">
        <f t="shared" si="729"/>
        <v>0</v>
      </c>
      <c r="DF805" s="109">
        <f t="shared" si="730"/>
        <v>0</v>
      </c>
      <c r="DK805" s="109">
        <f t="shared" si="731"/>
        <v>0</v>
      </c>
      <c r="DP805" s="109">
        <f t="shared" si="732"/>
        <v>0</v>
      </c>
      <c r="DU805" s="109">
        <f t="shared" si="733"/>
        <v>0</v>
      </c>
      <c r="DZ805" s="109">
        <f t="shared" si="734"/>
        <v>0</v>
      </c>
      <c r="EE805" s="109">
        <f t="shared" si="735"/>
        <v>0</v>
      </c>
      <c r="EF805" s="3"/>
      <c r="EG805" s="3"/>
      <c r="EH805" s="3"/>
      <c r="EI805" s="3"/>
      <c r="EJ805" s="109">
        <f t="shared" si="736"/>
        <v>0</v>
      </c>
      <c r="EK805" s="3">
        <f t="shared" si="737"/>
        <v>1013</v>
      </c>
      <c r="EL805" t="str">
        <f>+VLOOKUP(A805,'[1]Listado jugadores VALORES'!$A:$D,4,FALSE)</f>
        <v>Defensa</v>
      </c>
      <c r="EM805">
        <f>+VLOOKUP(EK805,Clubes!$A:$O,15,FALSE)</f>
        <v>1</v>
      </c>
      <c r="EN805">
        <f>+VLOOKUP(EK805,Clubes!$A:$M,13,FALSE)</f>
        <v>2</v>
      </c>
      <c r="EO805">
        <f t="shared" si="738"/>
        <v>0</v>
      </c>
      <c r="EP805">
        <f t="shared" si="739"/>
        <v>0</v>
      </c>
      <c r="EQ805">
        <f t="shared" si="740"/>
        <v>0</v>
      </c>
      <c r="ER805">
        <f t="shared" si="741"/>
        <v>0</v>
      </c>
      <c r="ES805">
        <f t="shared" si="742"/>
        <v>0</v>
      </c>
      <c r="ET805">
        <f t="shared" si="743"/>
        <v>0</v>
      </c>
      <c r="EU805">
        <f t="shared" si="744"/>
        <v>0</v>
      </c>
      <c r="EV805">
        <f t="shared" si="745"/>
        <v>0</v>
      </c>
      <c r="EW805">
        <f t="shared" si="746"/>
        <v>0</v>
      </c>
      <c r="EX805">
        <f t="shared" si="747"/>
        <v>0</v>
      </c>
      <c r="EY805">
        <f t="shared" si="748"/>
        <v>0</v>
      </c>
      <c r="EZ805">
        <f t="shared" si="749"/>
        <v>0</v>
      </c>
      <c r="FA805">
        <f t="shared" si="750"/>
        <v>0</v>
      </c>
      <c r="FB805">
        <f t="shared" si="751"/>
        <v>0</v>
      </c>
      <c r="FC805">
        <f t="shared" si="752"/>
        <v>0</v>
      </c>
    </row>
    <row r="806" spans="1:159">
      <c r="A806" s="139">
        <v>174</v>
      </c>
      <c r="B806" s="139" t="s">
        <v>486</v>
      </c>
      <c r="C806" s="139">
        <v>10</v>
      </c>
      <c r="D806">
        <v>2</v>
      </c>
      <c r="E806" s="5">
        <v>13</v>
      </c>
      <c r="F806" s="5">
        <v>74</v>
      </c>
      <c r="G806" s="5">
        <v>1</v>
      </c>
      <c r="H806" s="5">
        <v>90</v>
      </c>
      <c r="K806" s="109">
        <f t="shared" si="716"/>
        <v>0</v>
      </c>
      <c r="M806" s="109">
        <f t="shared" si="717"/>
        <v>0</v>
      </c>
      <c r="X806" s="109">
        <f t="shared" si="718"/>
        <v>0</v>
      </c>
      <c r="AI806" s="109">
        <f t="shared" si="719"/>
        <v>0</v>
      </c>
      <c r="AT806" s="109">
        <f t="shared" si="720"/>
        <v>0</v>
      </c>
      <c r="BA806" s="109">
        <f t="shared" si="721"/>
        <v>0</v>
      </c>
      <c r="BB806" s="113"/>
      <c r="BC806" s="113"/>
      <c r="BD806" s="113"/>
      <c r="BE806" s="113"/>
      <c r="BF806" s="113"/>
      <c r="BG806" s="113"/>
      <c r="BH806" s="113"/>
      <c r="BI806" s="113"/>
      <c r="BJ806" s="113"/>
      <c r="BK806" s="113"/>
      <c r="BL806" s="109">
        <f t="shared" si="722"/>
        <v>0</v>
      </c>
      <c r="BW806" s="109">
        <f t="shared" si="723"/>
        <v>0</v>
      </c>
      <c r="BZ806" s="109">
        <f t="shared" si="724"/>
        <v>0</v>
      </c>
      <c r="CA806" s="3"/>
      <c r="CB806" s="3"/>
      <c r="CC806" s="3"/>
      <c r="CD806" s="3"/>
      <c r="CE806" s="109">
        <f t="shared" si="725"/>
        <v>0</v>
      </c>
      <c r="CJ806" s="109">
        <f t="shared" si="726"/>
        <v>0</v>
      </c>
      <c r="CQ806" s="109">
        <f t="shared" si="727"/>
        <v>0</v>
      </c>
      <c r="CV806" s="109">
        <f t="shared" si="728"/>
        <v>0</v>
      </c>
      <c r="DA806" s="109">
        <f t="shared" si="729"/>
        <v>0</v>
      </c>
      <c r="DF806" s="109">
        <f t="shared" si="730"/>
        <v>0</v>
      </c>
      <c r="DK806" s="109">
        <f t="shared" si="731"/>
        <v>0</v>
      </c>
      <c r="DP806" s="109">
        <f t="shared" si="732"/>
        <v>0</v>
      </c>
      <c r="DU806" s="109">
        <f t="shared" si="733"/>
        <v>0</v>
      </c>
      <c r="DZ806" s="109">
        <f t="shared" si="734"/>
        <v>0</v>
      </c>
      <c r="EE806" s="109">
        <f t="shared" si="735"/>
        <v>0</v>
      </c>
      <c r="EF806" s="3"/>
      <c r="EG806" s="3"/>
      <c r="EH806" s="3"/>
      <c r="EI806" s="3"/>
      <c r="EJ806" s="109">
        <f t="shared" si="736"/>
        <v>0</v>
      </c>
      <c r="EK806" s="3">
        <f t="shared" si="737"/>
        <v>1013</v>
      </c>
      <c r="EL806" t="str">
        <f>+VLOOKUP(A806,'[1]Listado jugadores VALORES'!$A:$D,4,FALSE)</f>
        <v>Portero</v>
      </c>
      <c r="EM806">
        <f>+VLOOKUP(EK806,Clubes!$A:$O,15,FALSE)</f>
        <v>1</v>
      </c>
      <c r="EN806">
        <f>+VLOOKUP(EK806,Clubes!$A:$M,13,FALSE)</f>
        <v>2</v>
      </c>
      <c r="EO806">
        <f t="shared" si="738"/>
        <v>2</v>
      </c>
      <c r="EP806">
        <f t="shared" si="739"/>
        <v>2</v>
      </c>
      <c r="EQ806">
        <f t="shared" si="740"/>
        <v>0</v>
      </c>
      <c r="ER806">
        <f t="shared" si="741"/>
        <v>0</v>
      </c>
      <c r="ES806">
        <f t="shared" si="742"/>
        <v>0</v>
      </c>
      <c r="ET806">
        <f t="shared" si="743"/>
        <v>0</v>
      </c>
      <c r="EU806">
        <f t="shared" si="744"/>
        <v>0</v>
      </c>
      <c r="EV806">
        <f t="shared" si="745"/>
        <v>0</v>
      </c>
      <c r="EW806">
        <f t="shared" si="746"/>
        <v>-1</v>
      </c>
      <c r="EX806">
        <f t="shared" si="747"/>
        <v>0</v>
      </c>
      <c r="EY806">
        <f t="shared" si="748"/>
        <v>0</v>
      </c>
      <c r="EZ806">
        <f t="shared" si="749"/>
        <v>0</v>
      </c>
      <c r="FA806">
        <f t="shared" si="750"/>
        <v>0</v>
      </c>
      <c r="FB806">
        <f t="shared" si="751"/>
        <v>0</v>
      </c>
      <c r="FC806">
        <f>SUM(EO806:FB806)+1</f>
        <v>4</v>
      </c>
    </row>
    <row r="807" spans="1:159">
      <c r="A807" s="145">
        <v>210</v>
      </c>
      <c r="B807" t="s">
        <v>512</v>
      </c>
      <c r="C807" s="139">
        <v>10</v>
      </c>
      <c r="D807">
        <v>2</v>
      </c>
      <c r="E807" s="5">
        <v>13</v>
      </c>
      <c r="F807" s="5">
        <v>74</v>
      </c>
      <c r="G807" s="5">
        <v>1</v>
      </c>
      <c r="H807" s="5">
        <v>90</v>
      </c>
      <c r="K807" s="109">
        <f t="shared" si="716"/>
        <v>0</v>
      </c>
      <c r="M807" s="109">
        <f t="shared" si="717"/>
        <v>0</v>
      </c>
      <c r="X807" s="109">
        <f t="shared" si="718"/>
        <v>0</v>
      </c>
      <c r="AI807" s="109">
        <f t="shared" si="719"/>
        <v>0</v>
      </c>
      <c r="AT807" s="109">
        <f t="shared" si="720"/>
        <v>0</v>
      </c>
      <c r="BA807" s="109">
        <f t="shared" si="721"/>
        <v>0</v>
      </c>
      <c r="BB807" s="113"/>
      <c r="BC807" s="113"/>
      <c r="BD807" s="113"/>
      <c r="BE807" s="113"/>
      <c r="BF807" s="113"/>
      <c r="BG807" s="113"/>
      <c r="BH807" s="113"/>
      <c r="BI807" s="113"/>
      <c r="BJ807" s="113"/>
      <c r="BK807" s="113"/>
      <c r="BL807" s="109">
        <f t="shared" si="722"/>
        <v>0</v>
      </c>
      <c r="BW807" s="109">
        <f t="shared" si="723"/>
        <v>0</v>
      </c>
      <c r="BZ807" s="109">
        <f t="shared" si="724"/>
        <v>0</v>
      </c>
      <c r="CA807" s="3"/>
      <c r="CB807" s="3"/>
      <c r="CC807" s="3"/>
      <c r="CD807" s="3"/>
      <c r="CE807" s="109">
        <f t="shared" si="725"/>
        <v>0</v>
      </c>
      <c r="CJ807" s="109">
        <f t="shared" si="726"/>
        <v>0</v>
      </c>
      <c r="CQ807" s="109">
        <f t="shared" si="727"/>
        <v>0</v>
      </c>
      <c r="CV807" s="109">
        <f t="shared" si="728"/>
        <v>0</v>
      </c>
      <c r="DA807" s="109">
        <f t="shared" si="729"/>
        <v>0</v>
      </c>
      <c r="DF807" s="109">
        <f t="shared" si="730"/>
        <v>0</v>
      </c>
      <c r="DK807" s="109">
        <f t="shared" si="731"/>
        <v>0</v>
      </c>
      <c r="DP807" s="109">
        <f t="shared" si="732"/>
        <v>0</v>
      </c>
      <c r="DU807" s="109">
        <f t="shared" si="733"/>
        <v>0</v>
      </c>
      <c r="DZ807" s="109">
        <f t="shared" si="734"/>
        <v>0</v>
      </c>
      <c r="EE807" s="109">
        <f t="shared" si="735"/>
        <v>0</v>
      </c>
      <c r="EF807" s="3"/>
      <c r="EG807" s="3"/>
      <c r="EH807" s="3"/>
      <c r="EI807" s="3"/>
      <c r="EJ807" s="109">
        <f t="shared" si="736"/>
        <v>0</v>
      </c>
      <c r="EK807" s="3">
        <f t="shared" si="737"/>
        <v>1013</v>
      </c>
      <c r="EL807" t="str">
        <f>+VLOOKUP(A807,'[1]Listado jugadores VALORES'!$A:$D,4,FALSE)</f>
        <v>Defensa</v>
      </c>
      <c r="EM807">
        <f>+VLOOKUP(EK807,Clubes!$A:$O,15,FALSE)</f>
        <v>1</v>
      </c>
      <c r="EN807">
        <f>+VLOOKUP(EK807,Clubes!$A:$M,13,FALSE)</f>
        <v>2</v>
      </c>
      <c r="EO807">
        <f t="shared" si="738"/>
        <v>2</v>
      </c>
      <c r="EP807">
        <f t="shared" si="739"/>
        <v>2</v>
      </c>
      <c r="EQ807">
        <f t="shared" si="740"/>
        <v>0</v>
      </c>
      <c r="ER807">
        <f t="shared" si="741"/>
        <v>0</v>
      </c>
      <c r="ES807">
        <f t="shared" si="742"/>
        <v>0</v>
      </c>
      <c r="ET807">
        <f t="shared" si="743"/>
        <v>0</v>
      </c>
      <c r="EU807">
        <f t="shared" si="744"/>
        <v>0</v>
      </c>
      <c r="EV807">
        <f t="shared" si="745"/>
        <v>0</v>
      </c>
      <c r="EW807">
        <f t="shared" si="746"/>
        <v>-1</v>
      </c>
      <c r="EX807">
        <f t="shared" si="747"/>
        <v>0</v>
      </c>
      <c r="EY807">
        <f t="shared" si="748"/>
        <v>0</v>
      </c>
      <c r="EZ807">
        <f t="shared" si="749"/>
        <v>0</v>
      </c>
      <c r="FA807">
        <f t="shared" si="750"/>
        <v>0</v>
      </c>
      <c r="FB807">
        <f t="shared" si="751"/>
        <v>0</v>
      </c>
      <c r="FC807">
        <f t="shared" si="752"/>
        <v>3</v>
      </c>
    </row>
    <row r="808" spans="1:159">
      <c r="A808" s="139">
        <v>253</v>
      </c>
      <c r="B808" s="139" t="s">
        <v>487</v>
      </c>
      <c r="C808" s="139">
        <v>10</v>
      </c>
      <c r="D808">
        <v>2</v>
      </c>
      <c r="E808" s="5">
        <v>13</v>
      </c>
      <c r="F808" s="5">
        <v>74</v>
      </c>
      <c r="G808" s="5">
        <v>3</v>
      </c>
      <c r="K808" s="109">
        <f t="shared" si="716"/>
        <v>0</v>
      </c>
      <c r="M808" s="109">
        <f t="shared" si="717"/>
        <v>0</v>
      </c>
      <c r="X808" s="109">
        <f t="shared" si="718"/>
        <v>0</v>
      </c>
      <c r="AI808" s="109">
        <f t="shared" si="719"/>
        <v>0</v>
      </c>
      <c r="AT808" s="109">
        <f t="shared" si="720"/>
        <v>0</v>
      </c>
      <c r="BA808" s="109">
        <f t="shared" si="721"/>
        <v>0</v>
      </c>
      <c r="BB808" s="113"/>
      <c r="BC808" s="113"/>
      <c r="BD808" s="113"/>
      <c r="BE808" s="113"/>
      <c r="BF808" s="113"/>
      <c r="BG808" s="113"/>
      <c r="BH808" s="113"/>
      <c r="BI808" s="113"/>
      <c r="BJ808" s="113"/>
      <c r="BK808" s="113"/>
      <c r="BL808" s="109">
        <f t="shared" si="722"/>
        <v>0</v>
      </c>
      <c r="BW808" s="109">
        <f t="shared" si="723"/>
        <v>0</v>
      </c>
      <c r="BZ808" s="109">
        <f t="shared" si="724"/>
        <v>0</v>
      </c>
      <c r="CA808" s="3"/>
      <c r="CB808" s="3"/>
      <c r="CC808" s="3"/>
      <c r="CD808" s="3"/>
      <c r="CE808" s="109">
        <f t="shared" si="725"/>
        <v>0</v>
      </c>
      <c r="CJ808" s="109">
        <f t="shared" si="726"/>
        <v>0</v>
      </c>
      <c r="CQ808" s="109">
        <f t="shared" si="727"/>
        <v>0</v>
      </c>
      <c r="CV808" s="109">
        <f t="shared" si="728"/>
        <v>0</v>
      </c>
      <c r="DA808" s="109">
        <f t="shared" si="729"/>
        <v>0</v>
      </c>
      <c r="DF808" s="109">
        <f t="shared" si="730"/>
        <v>0</v>
      </c>
      <c r="DK808" s="109">
        <f t="shared" si="731"/>
        <v>0</v>
      </c>
      <c r="DP808" s="109">
        <f t="shared" si="732"/>
        <v>0</v>
      </c>
      <c r="DU808" s="109">
        <f t="shared" si="733"/>
        <v>0</v>
      </c>
      <c r="DZ808" s="109">
        <f t="shared" si="734"/>
        <v>0</v>
      </c>
      <c r="EE808" s="109">
        <f t="shared" si="735"/>
        <v>0</v>
      </c>
      <c r="EF808" s="3"/>
      <c r="EG808" s="3"/>
      <c r="EH808" s="3"/>
      <c r="EI808" s="3"/>
      <c r="EJ808" s="109">
        <f t="shared" si="736"/>
        <v>0</v>
      </c>
      <c r="EK808" s="3">
        <f t="shared" si="737"/>
        <v>1013</v>
      </c>
      <c r="EL808" t="str">
        <f>+VLOOKUP(A808,'[1]Listado jugadores VALORES'!$A:$D,4,FALSE)</f>
        <v>Delantero</v>
      </c>
      <c r="EM808">
        <f>+VLOOKUP(EK808,Clubes!$A:$O,15,FALSE)</f>
        <v>1</v>
      </c>
      <c r="EN808">
        <f>+VLOOKUP(EK808,Clubes!$A:$M,13,FALSE)</f>
        <v>2</v>
      </c>
      <c r="EO808">
        <f t="shared" si="738"/>
        <v>0</v>
      </c>
      <c r="EP808">
        <f t="shared" si="739"/>
        <v>0</v>
      </c>
      <c r="EQ808">
        <f t="shared" si="740"/>
        <v>0</v>
      </c>
      <c r="ER808">
        <f t="shared" si="741"/>
        <v>0</v>
      </c>
      <c r="ES808">
        <f t="shared" si="742"/>
        <v>0</v>
      </c>
      <c r="ET808">
        <f t="shared" si="743"/>
        <v>0</v>
      </c>
      <c r="EU808">
        <f t="shared" si="744"/>
        <v>0</v>
      </c>
      <c r="EV808">
        <f t="shared" si="745"/>
        <v>0</v>
      </c>
      <c r="EW808">
        <f t="shared" si="746"/>
        <v>0</v>
      </c>
      <c r="EX808">
        <f t="shared" si="747"/>
        <v>0</v>
      </c>
      <c r="EY808">
        <f t="shared" si="748"/>
        <v>0</v>
      </c>
      <c r="EZ808">
        <f t="shared" si="749"/>
        <v>0</v>
      </c>
      <c r="FA808">
        <f t="shared" si="750"/>
        <v>0</v>
      </c>
      <c r="FB808">
        <f t="shared" si="751"/>
        <v>0</v>
      </c>
      <c r="FC808">
        <f t="shared" si="752"/>
        <v>0</v>
      </c>
    </row>
    <row r="809" spans="1:159">
      <c r="A809" s="139">
        <v>1916</v>
      </c>
      <c r="B809" s="139" t="s">
        <v>488</v>
      </c>
      <c r="C809" s="139">
        <v>10</v>
      </c>
      <c r="D809">
        <v>2</v>
      </c>
      <c r="E809" s="5">
        <v>13</v>
      </c>
      <c r="F809" s="5">
        <v>74</v>
      </c>
      <c r="G809" s="5">
        <v>3</v>
      </c>
      <c r="K809" s="109">
        <f t="shared" si="716"/>
        <v>0</v>
      </c>
      <c r="M809" s="109">
        <f t="shared" si="717"/>
        <v>0</v>
      </c>
      <c r="X809" s="109">
        <f t="shared" si="718"/>
        <v>0</v>
      </c>
      <c r="AI809" s="109">
        <f t="shared" si="719"/>
        <v>0</v>
      </c>
      <c r="AT809" s="109">
        <f t="shared" si="720"/>
        <v>0</v>
      </c>
      <c r="BA809" s="109">
        <f t="shared" si="721"/>
        <v>0</v>
      </c>
      <c r="BB809" s="113"/>
      <c r="BC809" s="113"/>
      <c r="BD809" s="113"/>
      <c r="BE809" s="113"/>
      <c r="BF809" s="113"/>
      <c r="BG809" s="113"/>
      <c r="BH809" s="113"/>
      <c r="BI809" s="113"/>
      <c r="BJ809" s="113"/>
      <c r="BK809" s="113"/>
      <c r="BL809" s="109">
        <f t="shared" si="722"/>
        <v>0</v>
      </c>
      <c r="BW809" s="109">
        <f t="shared" si="723"/>
        <v>0</v>
      </c>
      <c r="BZ809" s="109">
        <f t="shared" si="724"/>
        <v>0</v>
      </c>
      <c r="CA809" s="3"/>
      <c r="CB809" s="3"/>
      <c r="CC809" s="3"/>
      <c r="CD809" s="3"/>
      <c r="CE809" s="109">
        <f t="shared" si="725"/>
        <v>0</v>
      </c>
      <c r="CJ809" s="109">
        <f t="shared" si="726"/>
        <v>0</v>
      </c>
      <c r="CQ809" s="109">
        <f t="shared" si="727"/>
        <v>0</v>
      </c>
      <c r="CV809" s="109">
        <f t="shared" si="728"/>
        <v>0</v>
      </c>
      <c r="DA809" s="109">
        <f t="shared" si="729"/>
        <v>0</v>
      </c>
      <c r="DF809" s="109">
        <f t="shared" si="730"/>
        <v>0</v>
      </c>
      <c r="DK809" s="109">
        <f t="shared" si="731"/>
        <v>0</v>
      </c>
      <c r="DP809" s="109">
        <f t="shared" si="732"/>
        <v>0</v>
      </c>
      <c r="DU809" s="109">
        <f t="shared" si="733"/>
        <v>0</v>
      </c>
      <c r="DZ809" s="109">
        <f t="shared" si="734"/>
        <v>0</v>
      </c>
      <c r="EE809" s="109">
        <f t="shared" si="735"/>
        <v>0</v>
      </c>
      <c r="EF809" s="3"/>
      <c r="EG809" s="3"/>
      <c r="EH809" s="3"/>
      <c r="EI809" s="3"/>
      <c r="EJ809" s="109">
        <f t="shared" si="736"/>
        <v>0</v>
      </c>
      <c r="EK809" s="3">
        <f t="shared" si="737"/>
        <v>1013</v>
      </c>
      <c r="EL809" t="str">
        <f>+VLOOKUP(A809,'[1]Listado jugadores VALORES'!$A:$D,4,FALSE)</f>
        <v>Delantero</v>
      </c>
      <c r="EM809">
        <f>+VLOOKUP(EK809,Clubes!$A:$O,15,FALSE)</f>
        <v>1</v>
      </c>
      <c r="EN809">
        <f>+VLOOKUP(EK809,Clubes!$A:$M,13,FALSE)</f>
        <v>2</v>
      </c>
      <c r="EO809">
        <f t="shared" si="738"/>
        <v>0</v>
      </c>
      <c r="EP809">
        <f t="shared" si="739"/>
        <v>0</v>
      </c>
      <c r="EQ809">
        <f t="shared" si="740"/>
        <v>0</v>
      </c>
      <c r="ER809">
        <f t="shared" si="741"/>
        <v>0</v>
      </c>
      <c r="ES809">
        <f t="shared" si="742"/>
        <v>0</v>
      </c>
      <c r="ET809">
        <f t="shared" si="743"/>
        <v>0</v>
      </c>
      <c r="EU809">
        <f t="shared" si="744"/>
        <v>0</v>
      </c>
      <c r="EV809">
        <f t="shared" si="745"/>
        <v>0</v>
      </c>
      <c r="EW809">
        <f t="shared" si="746"/>
        <v>0</v>
      </c>
      <c r="EX809">
        <f t="shared" si="747"/>
        <v>0</v>
      </c>
      <c r="EY809">
        <f t="shared" si="748"/>
        <v>0</v>
      </c>
      <c r="EZ809">
        <f t="shared" si="749"/>
        <v>0</v>
      </c>
      <c r="FA809">
        <f t="shared" si="750"/>
        <v>0</v>
      </c>
      <c r="FB809">
        <f t="shared" si="751"/>
        <v>0</v>
      </c>
      <c r="FC809">
        <f t="shared" si="752"/>
        <v>0</v>
      </c>
    </row>
    <row r="810" spans="1:159">
      <c r="A810" s="139">
        <v>301</v>
      </c>
      <c r="B810" s="139" t="s">
        <v>489</v>
      </c>
      <c r="C810" s="139">
        <v>10</v>
      </c>
      <c r="D810">
        <v>2</v>
      </c>
      <c r="E810" s="5">
        <v>13</v>
      </c>
      <c r="F810" s="5">
        <v>74</v>
      </c>
      <c r="G810" s="5">
        <v>3</v>
      </c>
      <c r="K810" s="109">
        <f t="shared" si="716"/>
        <v>0</v>
      </c>
      <c r="M810" s="109">
        <f t="shared" si="717"/>
        <v>0</v>
      </c>
      <c r="X810" s="109">
        <f t="shared" si="718"/>
        <v>0</v>
      </c>
      <c r="AI810" s="109">
        <f t="shared" si="719"/>
        <v>0</v>
      </c>
      <c r="AT810" s="109">
        <f t="shared" si="720"/>
        <v>0</v>
      </c>
      <c r="BA810" s="109">
        <f t="shared" si="721"/>
        <v>0</v>
      </c>
      <c r="BB810" s="113"/>
      <c r="BC810" s="113"/>
      <c r="BD810" s="113"/>
      <c r="BE810" s="113"/>
      <c r="BF810" s="113"/>
      <c r="BG810" s="113"/>
      <c r="BH810" s="113"/>
      <c r="BI810" s="113"/>
      <c r="BJ810" s="113"/>
      <c r="BK810" s="113"/>
      <c r="BL810" s="109">
        <f t="shared" si="722"/>
        <v>0</v>
      </c>
      <c r="BW810" s="109">
        <f t="shared" si="723"/>
        <v>0</v>
      </c>
      <c r="BZ810" s="109">
        <f t="shared" si="724"/>
        <v>0</v>
      </c>
      <c r="CA810" s="3"/>
      <c r="CB810" s="3"/>
      <c r="CC810" s="3"/>
      <c r="CD810" s="3"/>
      <c r="CE810" s="109">
        <f t="shared" si="725"/>
        <v>0</v>
      </c>
      <c r="CJ810" s="109">
        <f t="shared" si="726"/>
        <v>0</v>
      </c>
      <c r="CQ810" s="109">
        <f t="shared" si="727"/>
        <v>0</v>
      </c>
      <c r="CV810" s="109">
        <f t="shared" si="728"/>
        <v>0</v>
      </c>
      <c r="DA810" s="109">
        <f t="shared" si="729"/>
        <v>0</v>
      </c>
      <c r="DF810" s="109">
        <f t="shared" si="730"/>
        <v>0</v>
      </c>
      <c r="DK810" s="109">
        <f t="shared" si="731"/>
        <v>0</v>
      </c>
      <c r="DP810" s="109">
        <f t="shared" si="732"/>
        <v>0</v>
      </c>
      <c r="DU810" s="109">
        <f t="shared" si="733"/>
        <v>0</v>
      </c>
      <c r="DZ810" s="109">
        <f t="shared" si="734"/>
        <v>0</v>
      </c>
      <c r="EE810" s="109">
        <f t="shared" si="735"/>
        <v>0</v>
      </c>
      <c r="EF810" s="3"/>
      <c r="EG810" s="3"/>
      <c r="EH810" s="3"/>
      <c r="EI810" s="3"/>
      <c r="EJ810" s="109">
        <f t="shared" si="736"/>
        <v>0</v>
      </c>
      <c r="EK810" s="3">
        <f t="shared" si="737"/>
        <v>1013</v>
      </c>
      <c r="EL810" t="str">
        <f>+VLOOKUP(A810,'[1]Listado jugadores VALORES'!$A:$D,4,FALSE)</f>
        <v>Volante</v>
      </c>
      <c r="EM810">
        <f>+VLOOKUP(EK810,Clubes!$A:$O,15,FALSE)</f>
        <v>1</v>
      </c>
      <c r="EN810">
        <f>+VLOOKUP(EK810,Clubes!$A:$M,13,FALSE)</f>
        <v>2</v>
      </c>
      <c r="EO810">
        <f t="shared" si="738"/>
        <v>0</v>
      </c>
      <c r="EP810">
        <f t="shared" si="739"/>
        <v>0</v>
      </c>
      <c r="EQ810">
        <f t="shared" si="740"/>
        <v>0</v>
      </c>
      <c r="ER810">
        <f t="shared" si="741"/>
        <v>0</v>
      </c>
      <c r="ES810">
        <f t="shared" si="742"/>
        <v>0</v>
      </c>
      <c r="ET810">
        <f t="shared" si="743"/>
        <v>0</v>
      </c>
      <c r="EU810">
        <f t="shared" si="744"/>
        <v>0</v>
      </c>
      <c r="EV810">
        <f t="shared" si="745"/>
        <v>0</v>
      </c>
      <c r="EW810">
        <f t="shared" si="746"/>
        <v>0</v>
      </c>
      <c r="EX810">
        <f t="shared" si="747"/>
        <v>0</v>
      </c>
      <c r="EY810">
        <f t="shared" si="748"/>
        <v>0</v>
      </c>
      <c r="EZ810">
        <f t="shared" si="749"/>
        <v>0</v>
      </c>
      <c r="FA810">
        <f t="shared" si="750"/>
        <v>0</v>
      </c>
      <c r="FB810">
        <f t="shared" si="751"/>
        <v>0</v>
      </c>
      <c r="FC810">
        <f t="shared" si="752"/>
        <v>0</v>
      </c>
    </row>
    <row r="811" spans="1:159">
      <c r="A811" s="139">
        <v>1917</v>
      </c>
      <c r="B811" s="143" t="s">
        <v>490</v>
      </c>
      <c r="C811" s="139">
        <v>10</v>
      </c>
      <c r="D811">
        <v>2</v>
      </c>
      <c r="E811" s="5">
        <v>13</v>
      </c>
      <c r="F811" s="5">
        <v>74</v>
      </c>
      <c r="G811" s="5">
        <v>3</v>
      </c>
      <c r="K811" s="109">
        <f t="shared" si="716"/>
        <v>0</v>
      </c>
      <c r="M811" s="109">
        <f t="shared" si="717"/>
        <v>0</v>
      </c>
      <c r="X811" s="109">
        <f t="shared" si="718"/>
        <v>0</v>
      </c>
      <c r="AI811" s="109">
        <f t="shared" si="719"/>
        <v>0</v>
      </c>
      <c r="AT811" s="109">
        <f t="shared" si="720"/>
        <v>0</v>
      </c>
      <c r="BA811" s="109">
        <f t="shared" si="721"/>
        <v>0</v>
      </c>
      <c r="BB811" s="113"/>
      <c r="BC811" s="113"/>
      <c r="BD811" s="113"/>
      <c r="BE811" s="113"/>
      <c r="BF811" s="113"/>
      <c r="BG811" s="113"/>
      <c r="BH811" s="113"/>
      <c r="BI811" s="113"/>
      <c r="BJ811" s="113"/>
      <c r="BK811" s="113"/>
      <c r="BL811" s="109">
        <f t="shared" si="722"/>
        <v>0</v>
      </c>
      <c r="BW811" s="109">
        <f t="shared" si="723"/>
        <v>0</v>
      </c>
      <c r="BZ811" s="109">
        <f t="shared" si="724"/>
        <v>0</v>
      </c>
      <c r="CA811" s="3"/>
      <c r="CB811" s="3"/>
      <c r="CC811" s="3"/>
      <c r="CD811" s="3"/>
      <c r="CE811" s="109">
        <f t="shared" si="725"/>
        <v>0</v>
      </c>
      <c r="CJ811" s="109">
        <f t="shared" si="726"/>
        <v>0</v>
      </c>
      <c r="CQ811" s="109">
        <f t="shared" si="727"/>
        <v>0</v>
      </c>
      <c r="CV811" s="109">
        <f t="shared" si="728"/>
        <v>0</v>
      </c>
      <c r="DA811" s="109">
        <f t="shared" si="729"/>
        <v>0</v>
      </c>
      <c r="DF811" s="109">
        <f t="shared" si="730"/>
        <v>0</v>
      </c>
      <c r="DK811" s="109">
        <f t="shared" si="731"/>
        <v>0</v>
      </c>
      <c r="DP811" s="109">
        <f t="shared" si="732"/>
        <v>0</v>
      </c>
      <c r="DU811" s="109">
        <f t="shared" si="733"/>
        <v>0</v>
      </c>
      <c r="DZ811" s="109">
        <f t="shared" si="734"/>
        <v>0</v>
      </c>
      <c r="EE811" s="109">
        <f t="shared" si="735"/>
        <v>0</v>
      </c>
      <c r="EF811" s="3"/>
      <c r="EG811" s="3"/>
      <c r="EH811" s="3"/>
      <c r="EI811" s="3"/>
      <c r="EJ811" s="109">
        <f t="shared" si="736"/>
        <v>0</v>
      </c>
      <c r="EK811" s="3">
        <f t="shared" si="737"/>
        <v>1013</v>
      </c>
      <c r="EL811" t="str">
        <f>+VLOOKUP(A811,'[1]Listado jugadores VALORES'!$A:$D,4,FALSE)</f>
        <v>Volante</v>
      </c>
      <c r="EM811">
        <f>+VLOOKUP(EK811,Clubes!$A:$O,15,FALSE)</f>
        <v>1</v>
      </c>
      <c r="EN811">
        <f>+VLOOKUP(EK811,Clubes!$A:$M,13,FALSE)</f>
        <v>2</v>
      </c>
      <c r="EO811">
        <f t="shared" si="738"/>
        <v>0</v>
      </c>
      <c r="EP811">
        <f t="shared" si="739"/>
        <v>0</v>
      </c>
      <c r="EQ811">
        <f t="shared" si="740"/>
        <v>0</v>
      </c>
      <c r="ER811">
        <f t="shared" si="741"/>
        <v>0</v>
      </c>
      <c r="ES811">
        <f t="shared" si="742"/>
        <v>0</v>
      </c>
      <c r="ET811">
        <f t="shared" si="743"/>
        <v>0</v>
      </c>
      <c r="EU811">
        <f t="shared" si="744"/>
        <v>0</v>
      </c>
      <c r="EV811">
        <f t="shared" si="745"/>
        <v>0</v>
      </c>
      <c r="EW811">
        <f t="shared" si="746"/>
        <v>0</v>
      </c>
      <c r="EX811">
        <f t="shared" si="747"/>
        <v>0</v>
      </c>
      <c r="EY811">
        <f t="shared" si="748"/>
        <v>0</v>
      </c>
      <c r="EZ811">
        <f t="shared" si="749"/>
        <v>0</v>
      </c>
      <c r="FA811">
        <f t="shared" si="750"/>
        <v>0</v>
      </c>
      <c r="FB811">
        <f t="shared" si="751"/>
        <v>0</v>
      </c>
      <c r="FC811">
        <f t="shared" si="752"/>
        <v>0</v>
      </c>
    </row>
    <row r="812" spans="1:159">
      <c r="A812" s="145">
        <v>1969</v>
      </c>
      <c r="B812" s="139" t="s">
        <v>491</v>
      </c>
      <c r="C812" s="139">
        <v>10</v>
      </c>
      <c r="D812">
        <v>2</v>
      </c>
      <c r="E812" s="5">
        <v>13</v>
      </c>
      <c r="F812" s="5">
        <v>74</v>
      </c>
      <c r="G812" s="5">
        <v>1</v>
      </c>
      <c r="H812" s="5">
        <v>90</v>
      </c>
      <c r="K812" s="109">
        <f t="shared" si="716"/>
        <v>0</v>
      </c>
      <c r="M812" s="109">
        <f t="shared" si="717"/>
        <v>0</v>
      </c>
      <c r="N812" s="4">
        <v>41</v>
      </c>
      <c r="X812" s="109">
        <f t="shared" si="718"/>
        <v>1</v>
      </c>
      <c r="Y812" s="3">
        <v>1</v>
      </c>
      <c r="AI812" s="109">
        <f t="shared" si="719"/>
        <v>1</v>
      </c>
      <c r="AJ812" s="3">
        <v>3</v>
      </c>
      <c r="AT812" s="109">
        <f t="shared" si="720"/>
        <v>1</v>
      </c>
      <c r="BA812" s="109">
        <f t="shared" si="721"/>
        <v>0</v>
      </c>
      <c r="BB812" s="113">
        <v>1</v>
      </c>
      <c r="BC812" s="113"/>
      <c r="BD812" s="113"/>
      <c r="BE812" s="113"/>
      <c r="BF812" s="113"/>
      <c r="BG812" s="113"/>
      <c r="BH812" s="113"/>
      <c r="BI812" s="113"/>
      <c r="BJ812" s="113"/>
      <c r="BK812" s="113"/>
      <c r="BL812" s="109">
        <f t="shared" si="722"/>
        <v>1</v>
      </c>
      <c r="BM812" s="3">
        <v>3</v>
      </c>
      <c r="BW812" s="109">
        <f t="shared" si="723"/>
        <v>1</v>
      </c>
      <c r="BZ812" s="109">
        <f t="shared" si="724"/>
        <v>0</v>
      </c>
      <c r="CA812" s="3"/>
      <c r="CB812" s="3"/>
      <c r="CC812" s="3"/>
      <c r="CD812" s="3"/>
      <c r="CE812" s="109">
        <f t="shared" si="725"/>
        <v>0</v>
      </c>
      <c r="CJ812" s="109">
        <f t="shared" si="726"/>
        <v>0</v>
      </c>
      <c r="CQ812" s="109">
        <f t="shared" si="727"/>
        <v>0</v>
      </c>
      <c r="CV812" s="109">
        <f t="shared" si="728"/>
        <v>0</v>
      </c>
      <c r="DA812" s="109">
        <f t="shared" si="729"/>
        <v>0</v>
      </c>
      <c r="DF812" s="109">
        <f t="shared" si="730"/>
        <v>0</v>
      </c>
      <c r="DK812" s="109">
        <f t="shared" si="731"/>
        <v>0</v>
      </c>
      <c r="DP812" s="109">
        <f t="shared" si="732"/>
        <v>0</v>
      </c>
      <c r="DU812" s="109">
        <f t="shared" si="733"/>
        <v>0</v>
      </c>
      <c r="DZ812" s="109">
        <f t="shared" si="734"/>
        <v>0</v>
      </c>
      <c r="EE812" s="109">
        <f t="shared" si="735"/>
        <v>0</v>
      </c>
      <c r="EF812" s="3"/>
      <c r="EG812" s="3"/>
      <c r="EH812" s="3"/>
      <c r="EI812" s="3"/>
      <c r="EJ812" s="109">
        <f t="shared" si="736"/>
        <v>0</v>
      </c>
      <c r="EK812" s="3">
        <f t="shared" si="737"/>
        <v>1013</v>
      </c>
      <c r="EL812" t="str">
        <f>+VLOOKUP(A812,'[1]Listado jugadores VALORES'!$A:$D,4,FALSE)</f>
        <v>Volante</v>
      </c>
      <c r="EM812">
        <f>+VLOOKUP(EK812,Clubes!$A:$O,15,FALSE)</f>
        <v>1</v>
      </c>
      <c r="EN812">
        <f>+VLOOKUP(EK812,Clubes!$A:$M,13,FALSE)</f>
        <v>2</v>
      </c>
      <c r="EO812">
        <f t="shared" si="738"/>
        <v>2</v>
      </c>
      <c r="EP812">
        <f t="shared" si="739"/>
        <v>2</v>
      </c>
      <c r="EQ812">
        <f t="shared" si="740"/>
        <v>0</v>
      </c>
      <c r="ER812">
        <f t="shared" si="741"/>
        <v>0</v>
      </c>
      <c r="ES812">
        <f t="shared" si="742"/>
        <v>5</v>
      </c>
      <c r="ET812">
        <f t="shared" si="743"/>
        <v>0</v>
      </c>
      <c r="EU812">
        <f t="shared" si="744"/>
        <v>0</v>
      </c>
      <c r="EV812">
        <f t="shared" si="745"/>
        <v>0</v>
      </c>
      <c r="EW812">
        <f t="shared" si="746"/>
        <v>0</v>
      </c>
      <c r="EX812">
        <f t="shared" si="747"/>
        <v>0</v>
      </c>
      <c r="EY812">
        <f t="shared" si="748"/>
        <v>0</v>
      </c>
      <c r="EZ812">
        <f t="shared" si="749"/>
        <v>0</v>
      </c>
      <c r="FA812">
        <f t="shared" si="750"/>
        <v>0</v>
      </c>
      <c r="FB812">
        <f t="shared" si="751"/>
        <v>0</v>
      </c>
      <c r="FC812">
        <f t="shared" si="752"/>
        <v>9</v>
      </c>
    </row>
    <row r="813" spans="1:159">
      <c r="A813" s="145">
        <v>1970</v>
      </c>
      <c r="B813" t="s">
        <v>492</v>
      </c>
      <c r="C813" s="139">
        <v>10</v>
      </c>
      <c r="D813">
        <v>2</v>
      </c>
      <c r="E813" s="5">
        <v>13</v>
      </c>
      <c r="F813" s="5">
        <v>74</v>
      </c>
      <c r="G813" s="5">
        <v>2</v>
      </c>
      <c r="K813" s="109">
        <f t="shared" si="716"/>
        <v>0</v>
      </c>
      <c r="M813" s="109">
        <f t="shared" si="717"/>
        <v>0</v>
      </c>
      <c r="X813" s="109">
        <f t="shared" si="718"/>
        <v>0</v>
      </c>
      <c r="AI813" s="109">
        <f t="shared" si="719"/>
        <v>0</v>
      </c>
      <c r="AT813" s="109">
        <f t="shared" si="720"/>
        <v>0</v>
      </c>
      <c r="BA813" s="109">
        <f t="shared" si="721"/>
        <v>0</v>
      </c>
      <c r="BB813" s="113"/>
      <c r="BC813" s="113"/>
      <c r="BD813" s="113"/>
      <c r="BE813" s="113"/>
      <c r="BF813" s="113"/>
      <c r="BG813" s="113"/>
      <c r="BH813" s="113"/>
      <c r="BI813" s="113"/>
      <c r="BJ813" s="113"/>
      <c r="BK813" s="113"/>
      <c r="BL813" s="109">
        <f t="shared" si="722"/>
        <v>0</v>
      </c>
      <c r="BW813" s="109">
        <f t="shared" si="723"/>
        <v>0</v>
      </c>
      <c r="BZ813" s="109">
        <f t="shared" si="724"/>
        <v>0</v>
      </c>
      <c r="CA813" s="3"/>
      <c r="CB813" s="3"/>
      <c r="CC813" s="3"/>
      <c r="CD813" s="3"/>
      <c r="CE813" s="109">
        <f t="shared" si="725"/>
        <v>0</v>
      </c>
      <c r="CJ813" s="109">
        <f t="shared" si="726"/>
        <v>0</v>
      </c>
      <c r="CQ813" s="109">
        <f t="shared" si="727"/>
        <v>0</v>
      </c>
      <c r="CV813" s="109">
        <f t="shared" si="728"/>
        <v>0</v>
      </c>
      <c r="DA813" s="109">
        <f t="shared" si="729"/>
        <v>0</v>
      </c>
      <c r="DF813" s="109">
        <f t="shared" si="730"/>
        <v>0</v>
      </c>
      <c r="DK813" s="109">
        <f t="shared" si="731"/>
        <v>0</v>
      </c>
      <c r="DP813" s="109">
        <f t="shared" si="732"/>
        <v>0</v>
      </c>
      <c r="DU813" s="109">
        <f t="shared" si="733"/>
        <v>0</v>
      </c>
      <c r="DZ813" s="109">
        <f t="shared" si="734"/>
        <v>0</v>
      </c>
      <c r="EE813" s="109">
        <f t="shared" si="735"/>
        <v>0</v>
      </c>
      <c r="EF813" s="3"/>
      <c r="EG813" s="3"/>
      <c r="EH813" s="3"/>
      <c r="EI813" s="3"/>
      <c r="EJ813" s="109">
        <f t="shared" si="736"/>
        <v>0</v>
      </c>
      <c r="EK813" s="3">
        <f t="shared" si="737"/>
        <v>1013</v>
      </c>
      <c r="EL813" t="str">
        <f>+VLOOKUP(A813,'[1]Listado jugadores VALORES'!$A:$D,4,FALSE)</f>
        <v>Volante</v>
      </c>
      <c r="EM813">
        <f>+VLOOKUP(EK813,Clubes!$A:$O,15,FALSE)</f>
        <v>1</v>
      </c>
      <c r="EN813">
        <f>+VLOOKUP(EK813,Clubes!$A:$M,13,FALSE)</f>
        <v>2</v>
      </c>
      <c r="EO813">
        <f t="shared" si="738"/>
        <v>1</v>
      </c>
      <c r="EP813">
        <f t="shared" si="739"/>
        <v>0</v>
      </c>
      <c r="EQ813">
        <f t="shared" si="740"/>
        <v>0</v>
      </c>
      <c r="ER813">
        <f t="shared" si="741"/>
        <v>0</v>
      </c>
      <c r="ES813">
        <f t="shared" si="742"/>
        <v>0</v>
      </c>
      <c r="ET813">
        <f t="shared" si="743"/>
        <v>0</v>
      </c>
      <c r="EU813">
        <f t="shared" si="744"/>
        <v>0</v>
      </c>
      <c r="EV813">
        <f t="shared" si="745"/>
        <v>0</v>
      </c>
      <c r="EW813">
        <f t="shared" si="746"/>
        <v>0</v>
      </c>
      <c r="EX813">
        <f t="shared" si="747"/>
        <v>0</v>
      </c>
      <c r="EY813">
        <f t="shared" si="748"/>
        <v>0</v>
      </c>
      <c r="EZ813">
        <f t="shared" si="749"/>
        <v>0</v>
      </c>
      <c r="FA813">
        <f t="shared" si="750"/>
        <v>0</v>
      </c>
      <c r="FB813">
        <f t="shared" si="751"/>
        <v>0</v>
      </c>
      <c r="FC813">
        <f t="shared" si="752"/>
        <v>1</v>
      </c>
    </row>
    <row r="814" spans="1:159">
      <c r="A814" s="139">
        <v>346</v>
      </c>
      <c r="B814" s="139" t="s">
        <v>493</v>
      </c>
      <c r="C814" s="139">
        <v>10</v>
      </c>
      <c r="D814">
        <v>2</v>
      </c>
      <c r="E814" s="5">
        <v>13</v>
      </c>
      <c r="F814" s="5">
        <v>74</v>
      </c>
      <c r="G814" s="5">
        <v>2</v>
      </c>
      <c r="H814" s="5">
        <f>90-72</f>
        <v>18</v>
      </c>
      <c r="K814" s="109">
        <f t="shared" si="716"/>
        <v>0</v>
      </c>
      <c r="M814" s="109">
        <f t="shared" si="717"/>
        <v>0</v>
      </c>
      <c r="X814" s="109">
        <f t="shared" si="718"/>
        <v>0</v>
      </c>
      <c r="AI814" s="109">
        <f t="shared" si="719"/>
        <v>0</v>
      </c>
      <c r="AT814" s="109">
        <f t="shared" si="720"/>
        <v>0</v>
      </c>
      <c r="BA814" s="109">
        <f t="shared" si="721"/>
        <v>0</v>
      </c>
      <c r="BB814" s="113"/>
      <c r="BC814" s="113"/>
      <c r="BD814" s="113"/>
      <c r="BE814" s="113"/>
      <c r="BF814" s="113"/>
      <c r="BG814" s="113"/>
      <c r="BH814" s="113"/>
      <c r="BI814" s="113"/>
      <c r="BJ814" s="113"/>
      <c r="BK814" s="113"/>
      <c r="BL814" s="109">
        <f t="shared" si="722"/>
        <v>0</v>
      </c>
      <c r="BW814" s="109">
        <f t="shared" si="723"/>
        <v>0</v>
      </c>
      <c r="BZ814" s="109">
        <f t="shared" si="724"/>
        <v>0</v>
      </c>
      <c r="CA814" s="3"/>
      <c r="CB814" s="3"/>
      <c r="CC814" s="3"/>
      <c r="CD814" s="3"/>
      <c r="CE814" s="109">
        <f t="shared" si="725"/>
        <v>0</v>
      </c>
      <c r="CJ814" s="109">
        <f t="shared" si="726"/>
        <v>0</v>
      </c>
      <c r="CQ814" s="109">
        <f t="shared" si="727"/>
        <v>0</v>
      </c>
      <c r="CV814" s="109">
        <f t="shared" si="728"/>
        <v>0</v>
      </c>
      <c r="DA814" s="109">
        <f t="shared" si="729"/>
        <v>0</v>
      </c>
      <c r="DF814" s="109">
        <f t="shared" si="730"/>
        <v>0</v>
      </c>
      <c r="DK814" s="109">
        <f t="shared" si="731"/>
        <v>0</v>
      </c>
      <c r="DP814" s="109">
        <f t="shared" si="732"/>
        <v>0</v>
      </c>
      <c r="DU814" s="109">
        <f t="shared" si="733"/>
        <v>0</v>
      </c>
      <c r="DZ814" s="109">
        <f t="shared" si="734"/>
        <v>0</v>
      </c>
      <c r="EE814" s="109">
        <f t="shared" si="735"/>
        <v>0</v>
      </c>
      <c r="EF814" s="3"/>
      <c r="EG814" s="3"/>
      <c r="EH814" s="3"/>
      <c r="EI814" s="3"/>
      <c r="EJ814" s="109">
        <f t="shared" si="736"/>
        <v>0</v>
      </c>
      <c r="EK814" s="3">
        <f t="shared" si="737"/>
        <v>1013</v>
      </c>
      <c r="EL814" t="str">
        <f>+VLOOKUP(A814,'[1]Listado jugadores VALORES'!$A:$D,4,FALSE)</f>
        <v>Volante</v>
      </c>
      <c r="EM814">
        <f>+VLOOKUP(EK814,Clubes!$A:$O,15,FALSE)</f>
        <v>1</v>
      </c>
      <c r="EN814">
        <f>+VLOOKUP(EK814,Clubes!$A:$M,13,FALSE)</f>
        <v>2</v>
      </c>
      <c r="EO814">
        <f t="shared" si="738"/>
        <v>1</v>
      </c>
      <c r="EP814">
        <f t="shared" si="739"/>
        <v>1</v>
      </c>
      <c r="EQ814">
        <f t="shared" si="740"/>
        <v>0</v>
      </c>
      <c r="ER814">
        <f t="shared" si="741"/>
        <v>0</v>
      </c>
      <c r="ES814">
        <f t="shared" si="742"/>
        <v>0</v>
      </c>
      <c r="ET814">
        <f t="shared" si="743"/>
        <v>0</v>
      </c>
      <c r="EU814">
        <f t="shared" si="744"/>
        <v>0</v>
      </c>
      <c r="EV814">
        <f t="shared" si="745"/>
        <v>0</v>
      </c>
      <c r="EW814">
        <f t="shared" si="746"/>
        <v>0</v>
      </c>
      <c r="EX814">
        <f t="shared" si="747"/>
        <v>0</v>
      </c>
      <c r="EY814">
        <f t="shared" si="748"/>
        <v>0</v>
      </c>
      <c r="EZ814">
        <f t="shared" si="749"/>
        <v>0</v>
      </c>
      <c r="FA814">
        <f t="shared" si="750"/>
        <v>0</v>
      </c>
      <c r="FB814">
        <f t="shared" si="751"/>
        <v>0</v>
      </c>
      <c r="FC814">
        <f t="shared" si="752"/>
        <v>2</v>
      </c>
    </row>
    <row r="815" spans="1:159">
      <c r="A815" s="139">
        <v>1808</v>
      </c>
      <c r="B815" s="139" t="s">
        <v>494</v>
      </c>
      <c r="C815" s="139">
        <v>10</v>
      </c>
      <c r="D815">
        <v>2</v>
      </c>
      <c r="E815" s="5">
        <v>13</v>
      </c>
      <c r="F815" s="5">
        <v>74</v>
      </c>
      <c r="G815" s="5">
        <v>3</v>
      </c>
      <c r="K815" s="109">
        <f t="shared" si="716"/>
        <v>0</v>
      </c>
      <c r="M815" s="109">
        <f t="shared" si="717"/>
        <v>0</v>
      </c>
      <c r="X815" s="109">
        <f t="shared" si="718"/>
        <v>0</v>
      </c>
      <c r="AI815" s="109">
        <f t="shared" si="719"/>
        <v>0</v>
      </c>
      <c r="AT815" s="109">
        <f t="shared" si="720"/>
        <v>0</v>
      </c>
      <c r="BA815" s="109">
        <f t="shared" si="721"/>
        <v>0</v>
      </c>
      <c r="BB815" s="113"/>
      <c r="BC815" s="113"/>
      <c r="BD815" s="113"/>
      <c r="BE815" s="113"/>
      <c r="BF815" s="113"/>
      <c r="BG815" s="113"/>
      <c r="BH815" s="113"/>
      <c r="BI815" s="113"/>
      <c r="BJ815" s="113"/>
      <c r="BK815" s="113"/>
      <c r="BL815" s="109">
        <f t="shared" si="722"/>
        <v>0</v>
      </c>
      <c r="BW815" s="109">
        <f t="shared" si="723"/>
        <v>0</v>
      </c>
      <c r="BZ815" s="109">
        <f t="shared" si="724"/>
        <v>0</v>
      </c>
      <c r="CA815" s="3"/>
      <c r="CB815" s="3"/>
      <c r="CC815" s="3"/>
      <c r="CD815" s="3"/>
      <c r="CE815" s="109">
        <f t="shared" si="725"/>
        <v>0</v>
      </c>
      <c r="CJ815" s="109">
        <f t="shared" si="726"/>
        <v>0</v>
      </c>
      <c r="CQ815" s="109">
        <f t="shared" si="727"/>
        <v>0</v>
      </c>
      <c r="CV815" s="109">
        <f t="shared" si="728"/>
        <v>0</v>
      </c>
      <c r="DA815" s="109">
        <f t="shared" si="729"/>
        <v>0</v>
      </c>
      <c r="DF815" s="109">
        <f t="shared" si="730"/>
        <v>0</v>
      </c>
      <c r="DK815" s="109">
        <f t="shared" si="731"/>
        <v>0</v>
      </c>
      <c r="DP815" s="109">
        <f t="shared" si="732"/>
        <v>0</v>
      </c>
      <c r="DU815" s="109">
        <f t="shared" si="733"/>
        <v>0</v>
      </c>
      <c r="DZ815" s="109">
        <f t="shared" si="734"/>
        <v>0</v>
      </c>
      <c r="EE815" s="109">
        <f t="shared" si="735"/>
        <v>0</v>
      </c>
      <c r="EF815" s="3"/>
      <c r="EG815" s="3"/>
      <c r="EH815" s="3"/>
      <c r="EI815" s="3"/>
      <c r="EJ815" s="109">
        <f t="shared" si="736"/>
        <v>0</v>
      </c>
      <c r="EK815" s="3">
        <f t="shared" si="737"/>
        <v>1013</v>
      </c>
      <c r="EL815" t="str">
        <f>+VLOOKUP(A815,'[1]Listado jugadores VALORES'!$A:$D,4,FALSE)</f>
        <v>Defensa</v>
      </c>
      <c r="EM815">
        <f>+VLOOKUP(EK815,Clubes!$A:$O,15,FALSE)</f>
        <v>1</v>
      </c>
      <c r="EN815">
        <f>+VLOOKUP(EK815,Clubes!$A:$M,13,FALSE)</f>
        <v>2</v>
      </c>
      <c r="EO815">
        <f t="shared" si="738"/>
        <v>0</v>
      </c>
      <c r="EP815">
        <f t="shared" si="739"/>
        <v>0</v>
      </c>
      <c r="EQ815">
        <f t="shared" si="740"/>
        <v>0</v>
      </c>
      <c r="ER815">
        <f t="shared" si="741"/>
        <v>0</v>
      </c>
      <c r="ES815">
        <f t="shared" si="742"/>
        <v>0</v>
      </c>
      <c r="ET815">
        <f t="shared" si="743"/>
        <v>0</v>
      </c>
      <c r="EU815">
        <f t="shared" si="744"/>
        <v>0</v>
      </c>
      <c r="EV815">
        <f t="shared" si="745"/>
        <v>0</v>
      </c>
      <c r="EW815">
        <f t="shared" si="746"/>
        <v>0</v>
      </c>
      <c r="EX815">
        <f t="shared" si="747"/>
        <v>0</v>
      </c>
      <c r="EY815">
        <f t="shared" si="748"/>
        <v>0</v>
      </c>
      <c r="EZ815">
        <f t="shared" si="749"/>
        <v>0</v>
      </c>
      <c r="FA815">
        <f t="shared" si="750"/>
        <v>0</v>
      </c>
      <c r="FB815">
        <f t="shared" si="751"/>
        <v>0</v>
      </c>
      <c r="FC815">
        <f t="shared" si="752"/>
        <v>0</v>
      </c>
    </row>
    <row r="816" spans="1:159">
      <c r="A816" s="139">
        <v>1972</v>
      </c>
      <c r="B816" t="s">
        <v>511</v>
      </c>
      <c r="C816" s="139">
        <v>10</v>
      </c>
      <c r="D816">
        <v>2</v>
      </c>
      <c r="E816" s="5">
        <v>13</v>
      </c>
      <c r="F816" s="5">
        <v>74</v>
      </c>
      <c r="G816" s="5">
        <v>3</v>
      </c>
      <c r="K816" s="109">
        <f t="shared" si="716"/>
        <v>0</v>
      </c>
      <c r="M816" s="109">
        <f t="shared" si="717"/>
        <v>0</v>
      </c>
      <c r="X816" s="109">
        <f t="shared" si="718"/>
        <v>0</v>
      </c>
      <c r="AI816" s="109">
        <f t="shared" si="719"/>
        <v>0</v>
      </c>
      <c r="AT816" s="109">
        <f t="shared" si="720"/>
        <v>0</v>
      </c>
      <c r="BA816" s="109">
        <f t="shared" si="721"/>
        <v>0</v>
      </c>
      <c r="BB816" s="113"/>
      <c r="BC816" s="113"/>
      <c r="BD816" s="113"/>
      <c r="BE816" s="113"/>
      <c r="BF816" s="113"/>
      <c r="BG816" s="113"/>
      <c r="BH816" s="113"/>
      <c r="BI816" s="113"/>
      <c r="BJ816" s="113"/>
      <c r="BK816" s="113"/>
      <c r="BL816" s="109">
        <f t="shared" si="722"/>
        <v>0</v>
      </c>
      <c r="BW816" s="109">
        <f t="shared" si="723"/>
        <v>0</v>
      </c>
      <c r="BZ816" s="109">
        <f t="shared" si="724"/>
        <v>0</v>
      </c>
      <c r="CA816" s="3"/>
      <c r="CB816" s="3"/>
      <c r="CC816" s="3"/>
      <c r="CD816" s="3"/>
      <c r="CE816" s="109">
        <f t="shared" si="725"/>
        <v>0</v>
      </c>
      <c r="CJ816" s="109">
        <f t="shared" si="726"/>
        <v>0</v>
      </c>
      <c r="CQ816" s="109">
        <f t="shared" si="727"/>
        <v>0</v>
      </c>
      <c r="CV816" s="109">
        <f t="shared" si="728"/>
        <v>0</v>
      </c>
      <c r="DA816" s="109">
        <f t="shared" si="729"/>
        <v>0</v>
      </c>
      <c r="DF816" s="109">
        <f t="shared" si="730"/>
        <v>0</v>
      </c>
      <c r="DK816" s="109">
        <f t="shared" si="731"/>
        <v>0</v>
      </c>
      <c r="DP816" s="109">
        <f t="shared" si="732"/>
        <v>0</v>
      </c>
      <c r="DU816" s="109">
        <f t="shared" si="733"/>
        <v>0</v>
      </c>
      <c r="DZ816" s="109">
        <f t="shared" si="734"/>
        <v>0</v>
      </c>
      <c r="EE816" s="109">
        <f t="shared" si="735"/>
        <v>0</v>
      </c>
      <c r="EF816" s="3"/>
      <c r="EG816" s="3"/>
      <c r="EH816" s="3"/>
      <c r="EI816" s="3"/>
      <c r="EJ816" s="109">
        <f t="shared" si="736"/>
        <v>0</v>
      </c>
      <c r="EK816" s="3">
        <f t="shared" si="737"/>
        <v>1013</v>
      </c>
      <c r="EL816" t="str">
        <f>+VLOOKUP(A816,'[1]Listado jugadores VALORES'!$A:$D,4,FALSE)</f>
        <v>Defensa</v>
      </c>
      <c r="EM816">
        <f>+VLOOKUP(EK816,Clubes!$A:$O,15,FALSE)</f>
        <v>1</v>
      </c>
      <c r="EN816">
        <f>+VLOOKUP(EK816,Clubes!$A:$M,13,FALSE)</f>
        <v>2</v>
      </c>
      <c r="EO816">
        <f t="shared" si="738"/>
        <v>0</v>
      </c>
      <c r="EP816">
        <f t="shared" si="739"/>
        <v>0</v>
      </c>
      <c r="EQ816">
        <f t="shared" si="740"/>
        <v>0</v>
      </c>
      <c r="ER816">
        <f t="shared" si="741"/>
        <v>0</v>
      </c>
      <c r="ES816">
        <f t="shared" si="742"/>
        <v>0</v>
      </c>
      <c r="ET816">
        <f t="shared" si="743"/>
        <v>0</v>
      </c>
      <c r="EU816">
        <f t="shared" si="744"/>
        <v>0</v>
      </c>
      <c r="EV816">
        <f t="shared" si="745"/>
        <v>0</v>
      </c>
      <c r="EW816">
        <f t="shared" si="746"/>
        <v>0</v>
      </c>
      <c r="EX816">
        <f t="shared" si="747"/>
        <v>0</v>
      </c>
      <c r="EY816">
        <f t="shared" si="748"/>
        <v>0</v>
      </c>
      <c r="EZ816">
        <f t="shared" si="749"/>
        <v>0</v>
      </c>
      <c r="FA816">
        <f t="shared" si="750"/>
        <v>0</v>
      </c>
      <c r="FB816">
        <f t="shared" si="751"/>
        <v>0</v>
      </c>
      <c r="FC816">
        <f t="shared" si="752"/>
        <v>0</v>
      </c>
    </row>
    <row r="817" spans="1:159">
      <c r="A817" s="145">
        <v>1806</v>
      </c>
      <c r="B817" t="s">
        <v>495</v>
      </c>
      <c r="C817" s="139">
        <v>10</v>
      </c>
      <c r="D817">
        <v>2</v>
      </c>
      <c r="E817" s="5">
        <v>13</v>
      </c>
      <c r="F817" s="5">
        <v>74</v>
      </c>
      <c r="G817" s="5">
        <v>3</v>
      </c>
      <c r="K817" s="109">
        <f t="shared" si="716"/>
        <v>0</v>
      </c>
      <c r="M817" s="109">
        <f t="shared" si="717"/>
        <v>0</v>
      </c>
      <c r="X817" s="109">
        <f t="shared" si="718"/>
        <v>0</v>
      </c>
      <c r="AI817" s="109">
        <f t="shared" si="719"/>
        <v>0</v>
      </c>
      <c r="AT817" s="109">
        <f t="shared" si="720"/>
        <v>0</v>
      </c>
      <c r="BA817" s="109">
        <f t="shared" si="721"/>
        <v>0</v>
      </c>
      <c r="BB817" s="113"/>
      <c r="BC817" s="113"/>
      <c r="BD817" s="113"/>
      <c r="BE817" s="113"/>
      <c r="BF817" s="113"/>
      <c r="BG817" s="113"/>
      <c r="BH817" s="113"/>
      <c r="BI817" s="113"/>
      <c r="BJ817" s="113"/>
      <c r="BK817" s="113"/>
      <c r="BL817" s="109">
        <f t="shared" si="722"/>
        <v>0</v>
      </c>
      <c r="BW817" s="109">
        <f t="shared" si="723"/>
        <v>0</v>
      </c>
      <c r="BZ817" s="109">
        <f t="shared" si="724"/>
        <v>0</v>
      </c>
      <c r="CA817" s="3"/>
      <c r="CB817" s="3"/>
      <c r="CC817" s="3"/>
      <c r="CD817" s="3"/>
      <c r="CE817" s="109">
        <f t="shared" si="725"/>
        <v>0</v>
      </c>
      <c r="CJ817" s="109">
        <f t="shared" si="726"/>
        <v>0</v>
      </c>
      <c r="CQ817" s="109">
        <f t="shared" si="727"/>
        <v>0</v>
      </c>
      <c r="CV817" s="109">
        <f t="shared" si="728"/>
        <v>0</v>
      </c>
      <c r="DA817" s="109">
        <f t="shared" si="729"/>
        <v>0</v>
      </c>
      <c r="DF817" s="109">
        <f t="shared" si="730"/>
        <v>0</v>
      </c>
      <c r="DK817" s="109">
        <f t="shared" si="731"/>
        <v>0</v>
      </c>
      <c r="DP817" s="109">
        <f t="shared" si="732"/>
        <v>0</v>
      </c>
      <c r="DU817" s="109">
        <f t="shared" si="733"/>
        <v>0</v>
      </c>
      <c r="DZ817" s="109">
        <f t="shared" si="734"/>
        <v>0</v>
      </c>
      <c r="EE817" s="109">
        <f t="shared" si="735"/>
        <v>0</v>
      </c>
      <c r="EF817" s="3"/>
      <c r="EG817" s="3"/>
      <c r="EH817" s="3"/>
      <c r="EI817" s="3"/>
      <c r="EJ817" s="109">
        <f t="shared" si="736"/>
        <v>0</v>
      </c>
      <c r="EK817" s="3">
        <f t="shared" si="737"/>
        <v>1013</v>
      </c>
      <c r="EL817" t="str">
        <f>+VLOOKUP(A817,'[1]Listado jugadores VALORES'!$A:$D,4,FALSE)</f>
        <v>Defensa</v>
      </c>
      <c r="EM817">
        <f>+VLOOKUP(EK817,Clubes!$A:$O,15,FALSE)</f>
        <v>1</v>
      </c>
      <c r="EN817">
        <f>+VLOOKUP(EK817,Clubes!$A:$M,13,FALSE)</f>
        <v>2</v>
      </c>
      <c r="EO817">
        <f t="shared" si="738"/>
        <v>0</v>
      </c>
      <c r="EP817">
        <f t="shared" si="739"/>
        <v>0</v>
      </c>
      <c r="EQ817">
        <f t="shared" si="740"/>
        <v>0</v>
      </c>
      <c r="ER817">
        <f t="shared" si="741"/>
        <v>0</v>
      </c>
      <c r="ES817">
        <f t="shared" si="742"/>
        <v>0</v>
      </c>
      <c r="ET817">
        <f t="shared" si="743"/>
        <v>0</v>
      </c>
      <c r="EU817">
        <f t="shared" si="744"/>
        <v>0</v>
      </c>
      <c r="EV817">
        <f t="shared" si="745"/>
        <v>0</v>
      </c>
      <c r="EW817">
        <f t="shared" si="746"/>
        <v>0</v>
      </c>
      <c r="EX817">
        <f t="shared" si="747"/>
        <v>0</v>
      </c>
      <c r="EY817">
        <f t="shared" si="748"/>
        <v>0</v>
      </c>
      <c r="EZ817">
        <f t="shared" si="749"/>
        <v>0</v>
      </c>
      <c r="FA817">
        <f t="shared" si="750"/>
        <v>0</v>
      </c>
      <c r="FB817">
        <f t="shared" si="751"/>
        <v>0</v>
      </c>
      <c r="FC817">
        <f t="shared" si="752"/>
        <v>0</v>
      </c>
    </row>
    <row r="818" spans="1:159">
      <c r="A818" s="139">
        <v>1915</v>
      </c>
      <c r="B818" s="139" t="s">
        <v>496</v>
      </c>
      <c r="C818" s="139">
        <v>10</v>
      </c>
      <c r="D818">
        <v>2</v>
      </c>
      <c r="E818" s="5">
        <v>13</v>
      </c>
      <c r="F818" s="5">
        <v>74</v>
      </c>
      <c r="G818" s="5">
        <v>3</v>
      </c>
      <c r="K818" s="109">
        <f t="shared" si="716"/>
        <v>0</v>
      </c>
      <c r="M818" s="109">
        <f t="shared" si="717"/>
        <v>0</v>
      </c>
      <c r="X818" s="109">
        <f t="shared" si="718"/>
        <v>0</v>
      </c>
      <c r="AI818" s="109">
        <f t="shared" si="719"/>
        <v>0</v>
      </c>
      <c r="AT818" s="109">
        <f t="shared" si="720"/>
        <v>0</v>
      </c>
      <c r="BA818" s="109">
        <f t="shared" si="721"/>
        <v>0</v>
      </c>
      <c r="BB818" s="113"/>
      <c r="BC818" s="113"/>
      <c r="BD818" s="113"/>
      <c r="BE818" s="113"/>
      <c r="BF818" s="113"/>
      <c r="BG818" s="113"/>
      <c r="BH818" s="113"/>
      <c r="BI818" s="113"/>
      <c r="BJ818" s="113"/>
      <c r="BK818" s="113"/>
      <c r="BL818" s="109">
        <f t="shared" si="722"/>
        <v>0</v>
      </c>
      <c r="BW818" s="109">
        <f t="shared" si="723"/>
        <v>0</v>
      </c>
      <c r="BZ818" s="109">
        <f t="shared" si="724"/>
        <v>0</v>
      </c>
      <c r="CA818" s="3"/>
      <c r="CB818" s="3"/>
      <c r="CC818" s="3"/>
      <c r="CD818" s="3"/>
      <c r="CE818" s="109">
        <f t="shared" si="725"/>
        <v>0</v>
      </c>
      <c r="CJ818" s="109">
        <f t="shared" si="726"/>
        <v>0</v>
      </c>
      <c r="CQ818" s="109">
        <f t="shared" si="727"/>
        <v>0</v>
      </c>
      <c r="CV818" s="109">
        <f t="shared" si="728"/>
        <v>0</v>
      </c>
      <c r="DA818" s="109">
        <f t="shared" si="729"/>
        <v>0</v>
      </c>
      <c r="DF818" s="109">
        <f t="shared" si="730"/>
        <v>0</v>
      </c>
      <c r="DK818" s="109">
        <f t="shared" si="731"/>
        <v>0</v>
      </c>
      <c r="DP818" s="109">
        <f t="shared" si="732"/>
        <v>0</v>
      </c>
      <c r="DU818" s="109">
        <f t="shared" si="733"/>
        <v>0</v>
      </c>
      <c r="DZ818" s="109">
        <f t="shared" si="734"/>
        <v>0</v>
      </c>
      <c r="EE818" s="109">
        <f t="shared" si="735"/>
        <v>0</v>
      </c>
      <c r="EF818" s="3"/>
      <c r="EG818" s="3"/>
      <c r="EH818" s="3"/>
      <c r="EI818" s="3"/>
      <c r="EJ818" s="109">
        <f t="shared" si="736"/>
        <v>0</v>
      </c>
      <c r="EK818" s="3">
        <f t="shared" si="737"/>
        <v>1013</v>
      </c>
      <c r="EL818" t="str">
        <f>+VLOOKUP(A818,'[1]Listado jugadores VALORES'!$A:$D,4,FALSE)</f>
        <v>Volante</v>
      </c>
      <c r="EM818">
        <f>+VLOOKUP(EK818,Clubes!$A:$O,15,FALSE)</f>
        <v>1</v>
      </c>
      <c r="EN818">
        <f>+VLOOKUP(EK818,Clubes!$A:$M,13,FALSE)</f>
        <v>2</v>
      </c>
      <c r="EO818">
        <f t="shared" si="738"/>
        <v>0</v>
      </c>
      <c r="EP818">
        <f t="shared" si="739"/>
        <v>0</v>
      </c>
      <c r="EQ818">
        <f t="shared" si="740"/>
        <v>0</v>
      </c>
      <c r="ER818">
        <f t="shared" si="741"/>
        <v>0</v>
      </c>
      <c r="ES818">
        <f t="shared" si="742"/>
        <v>0</v>
      </c>
      <c r="ET818">
        <f t="shared" si="743"/>
        <v>0</v>
      </c>
      <c r="EU818">
        <f t="shared" si="744"/>
        <v>0</v>
      </c>
      <c r="EV818">
        <f t="shared" si="745"/>
        <v>0</v>
      </c>
      <c r="EW818">
        <f t="shared" si="746"/>
        <v>0</v>
      </c>
      <c r="EX818">
        <f t="shared" si="747"/>
        <v>0</v>
      </c>
      <c r="EY818">
        <f t="shared" si="748"/>
        <v>0</v>
      </c>
      <c r="EZ818">
        <f t="shared" si="749"/>
        <v>0</v>
      </c>
      <c r="FA818">
        <f t="shared" si="750"/>
        <v>0</v>
      </c>
      <c r="FB818">
        <f t="shared" si="751"/>
        <v>0</v>
      </c>
      <c r="FC818">
        <f t="shared" si="752"/>
        <v>0</v>
      </c>
    </row>
    <row r="819" spans="1:159">
      <c r="A819" s="139">
        <v>1029</v>
      </c>
      <c r="B819" s="139" t="s">
        <v>497</v>
      </c>
      <c r="C819" s="139">
        <v>10</v>
      </c>
      <c r="D819">
        <v>2</v>
      </c>
      <c r="E819" s="5">
        <v>13</v>
      </c>
      <c r="F819" s="5">
        <v>74</v>
      </c>
      <c r="G819" s="5">
        <v>1</v>
      </c>
      <c r="H819" s="5">
        <v>89</v>
      </c>
      <c r="K819" s="109">
        <f t="shared" si="716"/>
        <v>0</v>
      </c>
      <c r="M819" s="109">
        <f t="shared" si="717"/>
        <v>0</v>
      </c>
      <c r="X819" s="109">
        <f t="shared" si="718"/>
        <v>0</v>
      </c>
      <c r="AI819" s="109">
        <f t="shared" si="719"/>
        <v>0</v>
      </c>
      <c r="AT819" s="109">
        <f t="shared" si="720"/>
        <v>0</v>
      </c>
      <c r="BA819" s="109">
        <f t="shared" si="721"/>
        <v>0</v>
      </c>
      <c r="BB819" s="113"/>
      <c r="BC819" s="113"/>
      <c r="BD819" s="113"/>
      <c r="BE819" s="113"/>
      <c r="BF819" s="113"/>
      <c r="BG819" s="113"/>
      <c r="BH819" s="113"/>
      <c r="BI819" s="113"/>
      <c r="BJ819" s="113"/>
      <c r="BK819" s="113"/>
      <c r="BL819" s="109">
        <f t="shared" si="722"/>
        <v>0</v>
      </c>
      <c r="BW819" s="109">
        <f t="shared" si="723"/>
        <v>0</v>
      </c>
      <c r="BZ819" s="109">
        <f t="shared" si="724"/>
        <v>0</v>
      </c>
      <c r="CA819" s="3"/>
      <c r="CB819" s="3"/>
      <c r="CC819" s="3"/>
      <c r="CD819" s="3"/>
      <c r="CE819" s="109">
        <f t="shared" si="725"/>
        <v>0</v>
      </c>
      <c r="CJ819" s="109">
        <f t="shared" si="726"/>
        <v>0</v>
      </c>
      <c r="CQ819" s="109">
        <f t="shared" si="727"/>
        <v>0</v>
      </c>
      <c r="CV819" s="109">
        <f t="shared" si="728"/>
        <v>0</v>
      </c>
      <c r="DA819" s="109">
        <f t="shared" si="729"/>
        <v>0</v>
      </c>
      <c r="DF819" s="109">
        <f t="shared" si="730"/>
        <v>0</v>
      </c>
      <c r="DK819" s="109">
        <f t="shared" si="731"/>
        <v>0</v>
      </c>
      <c r="DP819" s="109">
        <f t="shared" si="732"/>
        <v>0</v>
      </c>
      <c r="DU819" s="109">
        <f t="shared" si="733"/>
        <v>0</v>
      </c>
      <c r="DZ819" s="109">
        <f t="shared" si="734"/>
        <v>0</v>
      </c>
      <c r="EE819" s="109">
        <f t="shared" si="735"/>
        <v>0</v>
      </c>
      <c r="EF819" s="3"/>
      <c r="EG819" s="3"/>
      <c r="EH819" s="3"/>
      <c r="EI819" s="3"/>
      <c r="EJ819" s="109">
        <f t="shared" si="736"/>
        <v>0</v>
      </c>
      <c r="EK819" s="3">
        <f t="shared" si="737"/>
        <v>1013</v>
      </c>
      <c r="EL819" t="str">
        <f>+VLOOKUP(A819,'[1]Listado jugadores VALORES'!$A:$D,4,FALSE)</f>
        <v>Delantero</v>
      </c>
      <c r="EM819">
        <f>+VLOOKUP(EK819,Clubes!$A:$O,15,FALSE)</f>
        <v>1</v>
      </c>
      <c r="EN819">
        <f>+VLOOKUP(EK819,Clubes!$A:$M,13,FALSE)</f>
        <v>2</v>
      </c>
      <c r="EO819">
        <f t="shared" si="738"/>
        <v>2</v>
      </c>
      <c r="EP819">
        <f t="shared" si="739"/>
        <v>2</v>
      </c>
      <c r="EQ819">
        <f t="shared" si="740"/>
        <v>0</v>
      </c>
      <c r="ER819">
        <f t="shared" si="741"/>
        <v>0</v>
      </c>
      <c r="ES819">
        <f t="shared" si="742"/>
        <v>0</v>
      </c>
      <c r="ET819">
        <f t="shared" si="743"/>
        <v>0</v>
      </c>
      <c r="EU819">
        <f t="shared" si="744"/>
        <v>0</v>
      </c>
      <c r="EV819">
        <f t="shared" si="745"/>
        <v>0</v>
      </c>
      <c r="EW819">
        <f t="shared" si="746"/>
        <v>0</v>
      </c>
      <c r="EX819">
        <f t="shared" si="747"/>
        <v>0</v>
      </c>
      <c r="EY819">
        <f t="shared" si="748"/>
        <v>0</v>
      </c>
      <c r="EZ819">
        <f t="shared" si="749"/>
        <v>0</v>
      </c>
      <c r="FA819">
        <f t="shared" si="750"/>
        <v>0</v>
      </c>
      <c r="FB819">
        <f t="shared" si="751"/>
        <v>0</v>
      </c>
      <c r="FC819">
        <f t="shared" si="752"/>
        <v>4</v>
      </c>
    </row>
    <row r="820" spans="1:159">
      <c r="A820" s="139">
        <v>444</v>
      </c>
      <c r="B820" s="139" t="s">
        <v>498</v>
      </c>
      <c r="C820" s="139">
        <v>10</v>
      </c>
      <c r="D820">
        <v>2</v>
      </c>
      <c r="E820" s="5">
        <v>13</v>
      </c>
      <c r="F820" s="5">
        <v>74</v>
      </c>
      <c r="G820" s="5">
        <v>3</v>
      </c>
      <c r="K820" s="109">
        <f t="shared" si="716"/>
        <v>0</v>
      </c>
      <c r="M820" s="109">
        <f t="shared" si="717"/>
        <v>0</v>
      </c>
      <c r="X820" s="109">
        <f t="shared" si="718"/>
        <v>0</v>
      </c>
      <c r="AI820" s="109">
        <f t="shared" si="719"/>
        <v>0</v>
      </c>
      <c r="AT820" s="109">
        <f t="shared" si="720"/>
        <v>0</v>
      </c>
      <c r="BA820" s="109">
        <f t="shared" si="721"/>
        <v>0</v>
      </c>
      <c r="BB820" s="113"/>
      <c r="BC820" s="113"/>
      <c r="BD820" s="113"/>
      <c r="BE820" s="113"/>
      <c r="BF820" s="113"/>
      <c r="BG820" s="113"/>
      <c r="BH820" s="113"/>
      <c r="BI820" s="113"/>
      <c r="BJ820" s="113"/>
      <c r="BK820" s="113"/>
      <c r="BL820" s="109">
        <f t="shared" si="722"/>
        <v>0</v>
      </c>
      <c r="BW820" s="109">
        <f t="shared" si="723"/>
        <v>0</v>
      </c>
      <c r="BZ820" s="109">
        <f t="shared" si="724"/>
        <v>0</v>
      </c>
      <c r="CA820" s="3"/>
      <c r="CB820" s="3"/>
      <c r="CC820" s="3"/>
      <c r="CD820" s="3"/>
      <c r="CE820" s="109">
        <f t="shared" si="725"/>
        <v>0</v>
      </c>
      <c r="CJ820" s="109">
        <f t="shared" si="726"/>
        <v>0</v>
      </c>
      <c r="CQ820" s="109">
        <f t="shared" si="727"/>
        <v>0</v>
      </c>
      <c r="CV820" s="109">
        <f t="shared" si="728"/>
        <v>0</v>
      </c>
      <c r="DA820" s="109">
        <f t="shared" si="729"/>
        <v>0</v>
      </c>
      <c r="DF820" s="109">
        <f t="shared" si="730"/>
        <v>0</v>
      </c>
      <c r="DK820" s="109">
        <f t="shared" si="731"/>
        <v>0</v>
      </c>
      <c r="DP820" s="109">
        <f t="shared" si="732"/>
        <v>0</v>
      </c>
      <c r="DU820" s="109">
        <f t="shared" si="733"/>
        <v>0</v>
      </c>
      <c r="DZ820" s="109">
        <f t="shared" si="734"/>
        <v>0</v>
      </c>
      <c r="EE820" s="109">
        <f t="shared" si="735"/>
        <v>0</v>
      </c>
      <c r="EF820" s="3"/>
      <c r="EG820" s="3"/>
      <c r="EH820" s="3"/>
      <c r="EI820" s="3"/>
      <c r="EJ820" s="109">
        <f t="shared" si="736"/>
        <v>0</v>
      </c>
      <c r="EK820" s="3">
        <f t="shared" si="737"/>
        <v>1013</v>
      </c>
      <c r="EL820" t="str">
        <f>+VLOOKUP(A820,'[1]Listado jugadores VALORES'!$A:$D,4,FALSE)</f>
        <v>Volante</v>
      </c>
      <c r="EM820">
        <f>+VLOOKUP(EK820,Clubes!$A:$O,15,FALSE)</f>
        <v>1</v>
      </c>
      <c r="EN820">
        <f>+VLOOKUP(EK820,Clubes!$A:$M,13,FALSE)</f>
        <v>2</v>
      </c>
      <c r="EO820">
        <f t="shared" si="738"/>
        <v>0</v>
      </c>
      <c r="EP820">
        <f t="shared" si="739"/>
        <v>0</v>
      </c>
      <c r="EQ820">
        <f t="shared" si="740"/>
        <v>0</v>
      </c>
      <c r="ER820">
        <f t="shared" si="741"/>
        <v>0</v>
      </c>
      <c r="ES820">
        <f t="shared" si="742"/>
        <v>0</v>
      </c>
      <c r="ET820">
        <f t="shared" si="743"/>
        <v>0</v>
      </c>
      <c r="EU820">
        <f t="shared" si="744"/>
        <v>0</v>
      </c>
      <c r="EV820">
        <f t="shared" si="745"/>
        <v>0</v>
      </c>
      <c r="EW820">
        <f t="shared" si="746"/>
        <v>0</v>
      </c>
      <c r="EX820">
        <f t="shared" si="747"/>
        <v>0</v>
      </c>
      <c r="EY820">
        <f t="shared" si="748"/>
        <v>0</v>
      </c>
      <c r="EZ820">
        <f t="shared" si="749"/>
        <v>0</v>
      </c>
      <c r="FA820">
        <f t="shared" si="750"/>
        <v>0</v>
      </c>
      <c r="FB820">
        <f t="shared" si="751"/>
        <v>0</v>
      </c>
      <c r="FC820">
        <f t="shared" si="752"/>
        <v>0</v>
      </c>
    </row>
    <row r="821" spans="1:159">
      <c r="A821" s="146">
        <v>465</v>
      </c>
      <c r="B821" s="144" t="s">
        <v>499</v>
      </c>
      <c r="C821" s="139">
        <v>10</v>
      </c>
      <c r="D821">
        <v>2</v>
      </c>
      <c r="E821" s="5">
        <v>13</v>
      </c>
      <c r="F821" s="5">
        <v>74</v>
      </c>
      <c r="G821" s="5">
        <v>1</v>
      </c>
      <c r="H821" s="5">
        <v>90</v>
      </c>
      <c r="K821" s="109">
        <f t="shared" si="716"/>
        <v>0</v>
      </c>
      <c r="M821" s="109">
        <f t="shared" si="717"/>
        <v>0</v>
      </c>
      <c r="X821" s="109">
        <f t="shared" si="718"/>
        <v>0</v>
      </c>
      <c r="AI821" s="109">
        <f t="shared" si="719"/>
        <v>0</v>
      </c>
      <c r="AT821" s="109">
        <f t="shared" si="720"/>
        <v>0</v>
      </c>
      <c r="BA821" s="109">
        <f t="shared" si="721"/>
        <v>0</v>
      </c>
      <c r="BB821" s="113"/>
      <c r="BC821" s="113"/>
      <c r="BD821" s="113"/>
      <c r="BE821" s="113"/>
      <c r="BF821" s="113"/>
      <c r="BG821" s="113"/>
      <c r="BH821" s="113"/>
      <c r="BI821" s="113"/>
      <c r="BJ821" s="113"/>
      <c r="BK821" s="113"/>
      <c r="BL821" s="109">
        <f t="shared" si="722"/>
        <v>0</v>
      </c>
      <c r="BW821" s="109">
        <f t="shared" si="723"/>
        <v>0</v>
      </c>
      <c r="BZ821" s="109">
        <f t="shared" si="724"/>
        <v>0</v>
      </c>
      <c r="CA821" s="3"/>
      <c r="CB821" s="3"/>
      <c r="CC821" s="3"/>
      <c r="CD821" s="3"/>
      <c r="CE821" s="109">
        <f t="shared" si="725"/>
        <v>0</v>
      </c>
      <c r="CJ821" s="109">
        <f t="shared" si="726"/>
        <v>0</v>
      </c>
      <c r="CQ821" s="109">
        <f t="shared" si="727"/>
        <v>0</v>
      </c>
      <c r="CV821" s="109">
        <f t="shared" si="728"/>
        <v>0</v>
      </c>
      <c r="DA821" s="109">
        <f t="shared" si="729"/>
        <v>0</v>
      </c>
      <c r="DF821" s="109">
        <f t="shared" si="730"/>
        <v>0</v>
      </c>
      <c r="DK821" s="109">
        <f t="shared" si="731"/>
        <v>0</v>
      </c>
      <c r="DP821" s="109">
        <f t="shared" si="732"/>
        <v>0</v>
      </c>
      <c r="DU821" s="109">
        <f t="shared" si="733"/>
        <v>0</v>
      </c>
      <c r="DZ821" s="109">
        <f t="shared" si="734"/>
        <v>0</v>
      </c>
      <c r="EE821" s="109">
        <f t="shared" si="735"/>
        <v>0</v>
      </c>
      <c r="EF821" s="3"/>
      <c r="EG821" s="3"/>
      <c r="EH821" s="3"/>
      <c r="EI821" s="3"/>
      <c r="EJ821" s="109">
        <f t="shared" si="736"/>
        <v>0</v>
      </c>
      <c r="EK821" s="3">
        <f t="shared" si="737"/>
        <v>1013</v>
      </c>
      <c r="EL821" t="str">
        <f>+VLOOKUP(A821,'[1]Listado jugadores VALORES'!$A:$D,4,FALSE)</f>
        <v>Volante</v>
      </c>
      <c r="EM821">
        <f>+VLOOKUP(EK821,Clubes!$A:$O,15,FALSE)</f>
        <v>1</v>
      </c>
      <c r="EN821">
        <f>+VLOOKUP(EK821,Clubes!$A:$M,13,FALSE)</f>
        <v>2</v>
      </c>
      <c r="EO821">
        <f t="shared" si="738"/>
        <v>2</v>
      </c>
      <c r="EP821">
        <f t="shared" si="739"/>
        <v>2</v>
      </c>
      <c r="EQ821">
        <f t="shared" si="740"/>
        <v>0</v>
      </c>
      <c r="ER821">
        <f t="shared" si="741"/>
        <v>0</v>
      </c>
      <c r="ES821">
        <f t="shared" si="742"/>
        <v>0</v>
      </c>
      <c r="ET821">
        <f t="shared" si="743"/>
        <v>0</v>
      </c>
      <c r="EU821">
        <f t="shared" si="744"/>
        <v>0</v>
      </c>
      <c r="EV821">
        <f t="shared" si="745"/>
        <v>0</v>
      </c>
      <c r="EW821">
        <f t="shared" si="746"/>
        <v>0</v>
      </c>
      <c r="EX821">
        <f t="shared" si="747"/>
        <v>0</v>
      </c>
      <c r="EY821">
        <f t="shared" si="748"/>
        <v>0</v>
      </c>
      <c r="EZ821">
        <f t="shared" si="749"/>
        <v>0</v>
      </c>
      <c r="FA821">
        <f t="shared" si="750"/>
        <v>0</v>
      </c>
      <c r="FB821">
        <f t="shared" si="751"/>
        <v>0</v>
      </c>
      <c r="FC821">
        <f t="shared" si="752"/>
        <v>4</v>
      </c>
    </row>
    <row r="822" spans="1:159">
      <c r="A822" s="139">
        <v>1959</v>
      </c>
      <c r="B822" s="139" t="s">
        <v>500</v>
      </c>
      <c r="C822" s="139">
        <v>10</v>
      </c>
      <c r="D822">
        <v>2</v>
      </c>
      <c r="E822" s="5">
        <v>13</v>
      </c>
      <c r="F822" s="5">
        <v>74</v>
      </c>
      <c r="G822" s="5">
        <v>3</v>
      </c>
      <c r="K822" s="109">
        <f t="shared" si="716"/>
        <v>0</v>
      </c>
      <c r="M822" s="109">
        <f t="shared" si="717"/>
        <v>0</v>
      </c>
      <c r="X822" s="109">
        <f t="shared" si="718"/>
        <v>0</v>
      </c>
      <c r="AI822" s="109">
        <f t="shared" si="719"/>
        <v>0</v>
      </c>
      <c r="AT822" s="109">
        <f t="shared" si="720"/>
        <v>0</v>
      </c>
      <c r="BA822" s="109">
        <f t="shared" si="721"/>
        <v>0</v>
      </c>
      <c r="BB822" s="113"/>
      <c r="BC822" s="113"/>
      <c r="BD822" s="113"/>
      <c r="BE822" s="113"/>
      <c r="BF822" s="113"/>
      <c r="BG822" s="113"/>
      <c r="BH822" s="113"/>
      <c r="BI822" s="113"/>
      <c r="BJ822" s="113"/>
      <c r="BK822" s="113"/>
      <c r="BL822" s="109">
        <f t="shared" si="722"/>
        <v>0</v>
      </c>
      <c r="BW822" s="109">
        <f t="shared" si="723"/>
        <v>0</v>
      </c>
      <c r="BZ822" s="109">
        <f t="shared" si="724"/>
        <v>0</v>
      </c>
      <c r="CA822" s="3"/>
      <c r="CB822" s="3"/>
      <c r="CC822" s="3"/>
      <c r="CD822" s="3"/>
      <c r="CE822" s="109">
        <f t="shared" si="725"/>
        <v>0</v>
      </c>
      <c r="CJ822" s="109">
        <f t="shared" si="726"/>
        <v>0</v>
      </c>
      <c r="CQ822" s="109">
        <f t="shared" si="727"/>
        <v>0</v>
      </c>
      <c r="CV822" s="109">
        <f t="shared" si="728"/>
        <v>0</v>
      </c>
      <c r="DA822" s="109">
        <f t="shared" si="729"/>
        <v>0</v>
      </c>
      <c r="DF822" s="109">
        <f t="shared" si="730"/>
        <v>0</v>
      </c>
      <c r="DK822" s="109">
        <f t="shared" si="731"/>
        <v>0</v>
      </c>
      <c r="DP822" s="109">
        <f t="shared" si="732"/>
        <v>0</v>
      </c>
      <c r="DU822" s="109">
        <f t="shared" si="733"/>
        <v>0</v>
      </c>
      <c r="DZ822" s="109">
        <f t="shared" si="734"/>
        <v>0</v>
      </c>
      <c r="EE822" s="109">
        <f t="shared" si="735"/>
        <v>0</v>
      </c>
      <c r="EF822" s="3"/>
      <c r="EG822" s="3"/>
      <c r="EH822" s="3"/>
      <c r="EI822" s="3"/>
      <c r="EJ822" s="109">
        <f t="shared" si="736"/>
        <v>0</v>
      </c>
      <c r="EK822" s="3">
        <f t="shared" si="737"/>
        <v>1013</v>
      </c>
      <c r="EL822" t="str">
        <f>+VLOOKUP(A822,'[1]Listado jugadores VALORES'!$A:$D,4,FALSE)</f>
        <v>Volante</v>
      </c>
      <c r="EM822">
        <f>+VLOOKUP(EK822,Clubes!$A:$O,15,FALSE)</f>
        <v>1</v>
      </c>
      <c r="EN822">
        <f>+VLOOKUP(EK822,Clubes!$A:$M,13,FALSE)</f>
        <v>2</v>
      </c>
      <c r="EO822">
        <f t="shared" si="738"/>
        <v>0</v>
      </c>
      <c r="EP822">
        <f t="shared" si="739"/>
        <v>0</v>
      </c>
      <c r="EQ822">
        <f t="shared" si="740"/>
        <v>0</v>
      </c>
      <c r="ER822">
        <f t="shared" si="741"/>
        <v>0</v>
      </c>
      <c r="ES822">
        <f t="shared" si="742"/>
        <v>0</v>
      </c>
      <c r="ET822">
        <f t="shared" si="743"/>
        <v>0</v>
      </c>
      <c r="EU822">
        <f t="shared" si="744"/>
        <v>0</v>
      </c>
      <c r="EV822">
        <f t="shared" si="745"/>
        <v>0</v>
      </c>
      <c r="EW822">
        <f t="shared" si="746"/>
        <v>0</v>
      </c>
      <c r="EX822">
        <f t="shared" si="747"/>
        <v>0</v>
      </c>
      <c r="EY822">
        <f t="shared" si="748"/>
        <v>0</v>
      </c>
      <c r="EZ822">
        <f t="shared" si="749"/>
        <v>0</v>
      </c>
      <c r="FA822">
        <f t="shared" si="750"/>
        <v>0</v>
      </c>
      <c r="FB822">
        <f t="shared" si="751"/>
        <v>0</v>
      </c>
      <c r="FC822">
        <f t="shared" si="752"/>
        <v>0</v>
      </c>
    </row>
    <row r="823" spans="1:159">
      <c r="A823" s="139">
        <v>505</v>
      </c>
      <c r="B823" s="144" t="s">
        <v>501</v>
      </c>
      <c r="C823" s="139">
        <v>10</v>
      </c>
      <c r="D823">
        <v>2</v>
      </c>
      <c r="E823" s="5">
        <v>13</v>
      </c>
      <c r="F823" s="5">
        <v>74</v>
      </c>
      <c r="G823" s="5">
        <v>1</v>
      </c>
      <c r="H823" s="5">
        <v>90</v>
      </c>
      <c r="K823" s="109">
        <f t="shared" si="716"/>
        <v>0</v>
      </c>
      <c r="M823" s="109">
        <f t="shared" si="717"/>
        <v>0</v>
      </c>
      <c r="X823" s="109">
        <f t="shared" si="718"/>
        <v>0</v>
      </c>
      <c r="AI823" s="109">
        <f t="shared" si="719"/>
        <v>0</v>
      </c>
      <c r="AT823" s="109">
        <f t="shared" si="720"/>
        <v>0</v>
      </c>
      <c r="BA823" s="109">
        <f t="shared" si="721"/>
        <v>0</v>
      </c>
      <c r="BB823" s="113"/>
      <c r="BC823" s="113"/>
      <c r="BD823" s="113"/>
      <c r="BE823" s="113"/>
      <c r="BF823" s="113"/>
      <c r="BG823" s="113"/>
      <c r="BH823" s="113"/>
      <c r="BI823" s="113"/>
      <c r="BJ823" s="113"/>
      <c r="BK823" s="113"/>
      <c r="BL823" s="109">
        <f t="shared" si="722"/>
        <v>0</v>
      </c>
      <c r="BW823" s="109">
        <f t="shared" si="723"/>
        <v>0</v>
      </c>
      <c r="BZ823" s="109">
        <f t="shared" si="724"/>
        <v>0</v>
      </c>
      <c r="CA823" s="3"/>
      <c r="CB823" s="3"/>
      <c r="CC823" s="3"/>
      <c r="CD823" s="3"/>
      <c r="CE823" s="109">
        <f t="shared" si="725"/>
        <v>0</v>
      </c>
      <c r="CJ823" s="109">
        <f t="shared" si="726"/>
        <v>0</v>
      </c>
      <c r="CQ823" s="109">
        <f t="shared" si="727"/>
        <v>0</v>
      </c>
      <c r="CV823" s="109">
        <f t="shared" si="728"/>
        <v>0</v>
      </c>
      <c r="DA823" s="109">
        <f t="shared" si="729"/>
        <v>0</v>
      </c>
      <c r="DF823" s="109">
        <f t="shared" si="730"/>
        <v>0</v>
      </c>
      <c r="DK823" s="109">
        <f t="shared" si="731"/>
        <v>0</v>
      </c>
      <c r="DP823" s="109">
        <f t="shared" si="732"/>
        <v>0</v>
      </c>
      <c r="DU823" s="109">
        <f t="shared" si="733"/>
        <v>0</v>
      </c>
      <c r="DZ823" s="109">
        <f t="shared" si="734"/>
        <v>0</v>
      </c>
      <c r="EE823" s="109">
        <f t="shared" si="735"/>
        <v>0</v>
      </c>
      <c r="EF823" s="3"/>
      <c r="EG823" s="3"/>
      <c r="EH823" s="3"/>
      <c r="EI823" s="3"/>
      <c r="EJ823" s="109">
        <f t="shared" si="736"/>
        <v>0</v>
      </c>
      <c r="EK823" s="3">
        <f t="shared" si="737"/>
        <v>1013</v>
      </c>
      <c r="EL823" t="str">
        <f>+VLOOKUP(A823,'[1]Listado jugadores VALORES'!$A:$D,4,FALSE)</f>
        <v>Volante</v>
      </c>
      <c r="EM823">
        <f>+VLOOKUP(EK823,Clubes!$A:$O,15,FALSE)</f>
        <v>1</v>
      </c>
      <c r="EN823">
        <f>+VLOOKUP(EK823,Clubes!$A:$M,13,FALSE)</f>
        <v>2</v>
      </c>
      <c r="EO823">
        <f t="shared" si="738"/>
        <v>2</v>
      </c>
      <c r="EP823">
        <f t="shared" si="739"/>
        <v>2</v>
      </c>
      <c r="EQ823">
        <f t="shared" si="740"/>
        <v>0</v>
      </c>
      <c r="ER823">
        <f t="shared" si="741"/>
        <v>0</v>
      </c>
      <c r="ES823">
        <f t="shared" si="742"/>
        <v>0</v>
      </c>
      <c r="ET823">
        <f t="shared" si="743"/>
        <v>0</v>
      </c>
      <c r="EU823">
        <f t="shared" si="744"/>
        <v>0</v>
      </c>
      <c r="EV823">
        <f t="shared" si="745"/>
        <v>0</v>
      </c>
      <c r="EW823">
        <f t="shared" si="746"/>
        <v>0</v>
      </c>
      <c r="EX823">
        <f t="shared" si="747"/>
        <v>0</v>
      </c>
      <c r="EY823">
        <f t="shared" si="748"/>
        <v>0</v>
      </c>
      <c r="EZ823">
        <f t="shared" si="749"/>
        <v>0</v>
      </c>
      <c r="FA823">
        <f t="shared" si="750"/>
        <v>0</v>
      </c>
      <c r="FB823">
        <f t="shared" si="751"/>
        <v>0</v>
      </c>
      <c r="FC823">
        <f t="shared" si="752"/>
        <v>4</v>
      </c>
    </row>
    <row r="824" spans="1:159">
      <c r="A824" s="145">
        <v>1971</v>
      </c>
      <c r="B824" t="s">
        <v>805</v>
      </c>
      <c r="C824" s="139">
        <v>10</v>
      </c>
      <c r="D824">
        <v>2</v>
      </c>
      <c r="E824" s="5">
        <v>13</v>
      </c>
      <c r="F824" s="5">
        <v>74</v>
      </c>
      <c r="G824" s="5">
        <v>2</v>
      </c>
      <c r="K824" s="109">
        <f t="shared" si="716"/>
        <v>0</v>
      </c>
      <c r="M824" s="109">
        <f t="shared" si="717"/>
        <v>0</v>
      </c>
      <c r="X824" s="109">
        <f t="shared" si="718"/>
        <v>0</v>
      </c>
      <c r="AI824" s="109">
        <f t="shared" si="719"/>
        <v>0</v>
      </c>
      <c r="AT824" s="109">
        <f t="shared" si="720"/>
        <v>0</v>
      </c>
      <c r="BA824" s="109">
        <f t="shared" si="721"/>
        <v>0</v>
      </c>
      <c r="BB824" s="113"/>
      <c r="BC824" s="113"/>
      <c r="BD824" s="113"/>
      <c r="BE824" s="113"/>
      <c r="BF824" s="113"/>
      <c r="BG824" s="113"/>
      <c r="BH824" s="113"/>
      <c r="BI824" s="113"/>
      <c r="BJ824" s="113"/>
      <c r="BK824" s="113"/>
      <c r="BL824" s="109">
        <f t="shared" si="722"/>
        <v>0</v>
      </c>
      <c r="BW824" s="109">
        <f t="shared" si="723"/>
        <v>0</v>
      </c>
      <c r="BZ824" s="109">
        <f t="shared" si="724"/>
        <v>0</v>
      </c>
      <c r="CA824" s="3"/>
      <c r="CB824" s="3"/>
      <c r="CC824" s="3"/>
      <c r="CD824" s="3"/>
      <c r="CE824" s="109">
        <f t="shared" si="725"/>
        <v>0</v>
      </c>
      <c r="CJ824" s="109">
        <f t="shared" si="726"/>
        <v>0</v>
      </c>
      <c r="CQ824" s="109">
        <f t="shared" si="727"/>
        <v>0</v>
      </c>
      <c r="CV824" s="109">
        <f t="shared" si="728"/>
        <v>0</v>
      </c>
      <c r="DA824" s="109">
        <f t="shared" si="729"/>
        <v>0</v>
      </c>
      <c r="DF824" s="109">
        <f t="shared" si="730"/>
        <v>0</v>
      </c>
      <c r="DK824" s="109">
        <f t="shared" si="731"/>
        <v>0</v>
      </c>
      <c r="DP824" s="109">
        <f t="shared" si="732"/>
        <v>0</v>
      </c>
      <c r="DU824" s="109">
        <f t="shared" si="733"/>
        <v>0</v>
      </c>
      <c r="DZ824" s="109">
        <f t="shared" si="734"/>
        <v>0</v>
      </c>
      <c r="EE824" s="109">
        <f t="shared" si="735"/>
        <v>0</v>
      </c>
      <c r="EF824" s="3"/>
      <c r="EG824" s="3"/>
      <c r="EH824" s="3"/>
      <c r="EI824" s="3"/>
      <c r="EJ824" s="109">
        <f t="shared" si="736"/>
        <v>0</v>
      </c>
      <c r="EK824" s="3">
        <f t="shared" si="737"/>
        <v>1013</v>
      </c>
      <c r="EL824" t="str">
        <f>+VLOOKUP(A824,'[1]Listado jugadores VALORES'!$A:$D,4,FALSE)</f>
        <v>Portero</v>
      </c>
      <c r="EM824">
        <f>+VLOOKUP(EK824,Clubes!$A:$O,15,FALSE)</f>
        <v>1</v>
      </c>
      <c r="EN824">
        <f>+VLOOKUP(EK824,Clubes!$A:$M,13,FALSE)</f>
        <v>2</v>
      </c>
      <c r="EO824">
        <f t="shared" si="738"/>
        <v>1</v>
      </c>
      <c r="EP824">
        <f t="shared" si="739"/>
        <v>0</v>
      </c>
      <c r="EQ824">
        <f t="shared" si="740"/>
        <v>0</v>
      </c>
      <c r="ER824">
        <f t="shared" si="741"/>
        <v>0</v>
      </c>
      <c r="ES824">
        <f t="shared" si="742"/>
        <v>0</v>
      </c>
      <c r="ET824">
        <f t="shared" si="743"/>
        <v>0</v>
      </c>
      <c r="EU824">
        <f t="shared" si="744"/>
        <v>0</v>
      </c>
      <c r="EV824">
        <f t="shared" si="745"/>
        <v>0</v>
      </c>
      <c r="EW824">
        <f t="shared" si="746"/>
        <v>0</v>
      </c>
      <c r="EX824">
        <f t="shared" si="747"/>
        <v>0</v>
      </c>
      <c r="EY824">
        <f t="shared" si="748"/>
        <v>0</v>
      </c>
      <c r="EZ824">
        <f t="shared" si="749"/>
        <v>0</v>
      </c>
      <c r="FA824">
        <f t="shared" si="750"/>
        <v>0</v>
      </c>
      <c r="FB824">
        <f t="shared" si="751"/>
        <v>0</v>
      </c>
      <c r="FC824">
        <f t="shared" si="752"/>
        <v>1</v>
      </c>
    </row>
    <row r="825" spans="1:159">
      <c r="A825" s="139">
        <v>547</v>
      </c>
      <c r="B825" s="139" t="s">
        <v>502</v>
      </c>
      <c r="C825" s="139">
        <v>10</v>
      </c>
      <c r="D825">
        <v>2</v>
      </c>
      <c r="E825" s="5">
        <v>13</v>
      </c>
      <c r="F825" s="5">
        <v>74</v>
      </c>
      <c r="G825" s="5">
        <v>3</v>
      </c>
      <c r="K825" s="109">
        <f t="shared" si="716"/>
        <v>0</v>
      </c>
      <c r="M825" s="109">
        <f t="shared" si="717"/>
        <v>0</v>
      </c>
      <c r="X825" s="109">
        <f t="shared" si="718"/>
        <v>0</v>
      </c>
      <c r="AI825" s="109">
        <f t="shared" si="719"/>
        <v>0</v>
      </c>
      <c r="AT825" s="109">
        <f t="shared" si="720"/>
        <v>0</v>
      </c>
      <c r="BA825" s="109">
        <f t="shared" si="721"/>
        <v>0</v>
      </c>
      <c r="BB825" s="113"/>
      <c r="BC825" s="113"/>
      <c r="BD825" s="113"/>
      <c r="BE825" s="113"/>
      <c r="BF825" s="113"/>
      <c r="BG825" s="113"/>
      <c r="BH825" s="113"/>
      <c r="BI825" s="113"/>
      <c r="BJ825" s="113"/>
      <c r="BK825" s="113"/>
      <c r="BL825" s="109">
        <f t="shared" si="722"/>
        <v>0</v>
      </c>
      <c r="BW825" s="109">
        <f t="shared" si="723"/>
        <v>0</v>
      </c>
      <c r="BZ825" s="109">
        <f t="shared" si="724"/>
        <v>0</v>
      </c>
      <c r="CA825" s="3"/>
      <c r="CB825" s="3"/>
      <c r="CC825" s="3"/>
      <c r="CD825" s="3"/>
      <c r="CE825" s="109">
        <f t="shared" si="725"/>
        <v>0</v>
      </c>
      <c r="CJ825" s="109">
        <f t="shared" si="726"/>
        <v>0</v>
      </c>
      <c r="CQ825" s="109">
        <f t="shared" si="727"/>
        <v>0</v>
      </c>
      <c r="CV825" s="109">
        <f t="shared" si="728"/>
        <v>0</v>
      </c>
      <c r="DA825" s="109">
        <f t="shared" si="729"/>
        <v>0</v>
      </c>
      <c r="DF825" s="109">
        <f t="shared" si="730"/>
        <v>0</v>
      </c>
      <c r="DK825" s="109">
        <f t="shared" si="731"/>
        <v>0</v>
      </c>
      <c r="DP825" s="109">
        <f t="shared" si="732"/>
        <v>0</v>
      </c>
      <c r="DU825" s="109">
        <f t="shared" si="733"/>
        <v>0</v>
      </c>
      <c r="DZ825" s="109">
        <f t="shared" si="734"/>
        <v>0</v>
      </c>
      <c r="EE825" s="109">
        <f t="shared" si="735"/>
        <v>0</v>
      </c>
      <c r="EF825" s="3"/>
      <c r="EG825" s="3"/>
      <c r="EH825" s="3"/>
      <c r="EI825" s="3"/>
      <c r="EJ825" s="109">
        <f t="shared" si="736"/>
        <v>0</v>
      </c>
      <c r="EK825" s="3">
        <f t="shared" si="737"/>
        <v>1013</v>
      </c>
      <c r="EL825" t="str">
        <f>+VLOOKUP(A825,'[1]Listado jugadores VALORES'!$A:$D,4,FALSE)</f>
        <v>Volante</v>
      </c>
      <c r="EM825">
        <f>+VLOOKUP(EK825,Clubes!$A:$O,15,FALSE)</f>
        <v>1</v>
      </c>
      <c r="EN825">
        <f>+VLOOKUP(EK825,Clubes!$A:$M,13,FALSE)</f>
        <v>2</v>
      </c>
      <c r="EO825">
        <f t="shared" si="738"/>
        <v>0</v>
      </c>
      <c r="EP825">
        <f t="shared" si="739"/>
        <v>0</v>
      </c>
      <c r="EQ825">
        <f t="shared" si="740"/>
        <v>0</v>
      </c>
      <c r="ER825">
        <f t="shared" si="741"/>
        <v>0</v>
      </c>
      <c r="ES825">
        <f t="shared" si="742"/>
        <v>0</v>
      </c>
      <c r="ET825">
        <f t="shared" si="743"/>
        <v>0</v>
      </c>
      <c r="EU825">
        <f t="shared" si="744"/>
        <v>0</v>
      </c>
      <c r="EV825">
        <f t="shared" si="745"/>
        <v>0</v>
      </c>
      <c r="EW825">
        <f t="shared" si="746"/>
        <v>0</v>
      </c>
      <c r="EX825">
        <f t="shared" si="747"/>
        <v>0</v>
      </c>
      <c r="EY825">
        <f t="shared" si="748"/>
        <v>0</v>
      </c>
      <c r="EZ825">
        <f t="shared" si="749"/>
        <v>0</v>
      </c>
      <c r="FA825">
        <f t="shared" si="750"/>
        <v>0</v>
      </c>
      <c r="FB825">
        <f t="shared" si="751"/>
        <v>0</v>
      </c>
      <c r="FC825">
        <f t="shared" si="752"/>
        <v>0</v>
      </c>
    </row>
    <row r="826" spans="1:159">
      <c r="A826" s="139">
        <v>571</v>
      </c>
      <c r="B826" s="142" t="s">
        <v>503</v>
      </c>
      <c r="C826" s="139">
        <v>10</v>
      </c>
      <c r="D826">
        <v>2</v>
      </c>
      <c r="E826" s="5">
        <v>13</v>
      </c>
      <c r="F826" s="5">
        <v>74</v>
      </c>
      <c r="G826" s="5">
        <v>3</v>
      </c>
      <c r="K826" s="109">
        <f t="shared" si="716"/>
        <v>0</v>
      </c>
      <c r="M826" s="109">
        <f t="shared" si="717"/>
        <v>0</v>
      </c>
      <c r="X826" s="109">
        <f t="shared" si="718"/>
        <v>0</v>
      </c>
      <c r="AI826" s="109">
        <f t="shared" si="719"/>
        <v>0</v>
      </c>
      <c r="AT826" s="109">
        <f t="shared" si="720"/>
        <v>0</v>
      </c>
      <c r="BA826" s="109">
        <f t="shared" si="721"/>
        <v>0</v>
      </c>
      <c r="BB826" s="113"/>
      <c r="BC826" s="113"/>
      <c r="BD826" s="113"/>
      <c r="BE826" s="113"/>
      <c r="BF826" s="113"/>
      <c r="BG826" s="113"/>
      <c r="BH826" s="113"/>
      <c r="BI826" s="113"/>
      <c r="BJ826" s="113"/>
      <c r="BK826" s="113"/>
      <c r="BL826" s="109">
        <f t="shared" si="722"/>
        <v>0</v>
      </c>
      <c r="BW826" s="109">
        <f t="shared" si="723"/>
        <v>0</v>
      </c>
      <c r="BZ826" s="109">
        <f t="shared" si="724"/>
        <v>0</v>
      </c>
      <c r="CA826" s="3"/>
      <c r="CB826" s="3"/>
      <c r="CC826" s="3"/>
      <c r="CD826" s="3"/>
      <c r="CE826" s="109">
        <f t="shared" si="725"/>
        <v>0</v>
      </c>
      <c r="CJ826" s="109">
        <f t="shared" si="726"/>
        <v>0</v>
      </c>
      <c r="CQ826" s="109">
        <f t="shared" si="727"/>
        <v>0</v>
      </c>
      <c r="CV826" s="109">
        <f t="shared" si="728"/>
        <v>0</v>
      </c>
      <c r="DA826" s="109">
        <f t="shared" si="729"/>
        <v>0</v>
      </c>
      <c r="DF826" s="109">
        <f t="shared" si="730"/>
        <v>0</v>
      </c>
      <c r="DK826" s="109">
        <f t="shared" si="731"/>
        <v>0</v>
      </c>
      <c r="DP826" s="109">
        <f t="shared" si="732"/>
        <v>0</v>
      </c>
      <c r="DU826" s="109">
        <f t="shared" si="733"/>
        <v>0</v>
      </c>
      <c r="DZ826" s="109">
        <f t="shared" si="734"/>
        <v>0</v>
      </c>
      <c r="EE826" s="109">
        <f t="shared" si="735"/>
        <v>0</v>
      </c>
      <c r="EF826" s="3"/>
      <c r="EG826" s="3"/>
      <c r="EH826" s="3"/>
      <c r="EI826" s="3"/>
      <c r="EJ826" s="109">
        <f t="shared" si="736"/>
        <v>0</v>
      </c>
      <c r="EK826" s="3">
        <f t="shared" si="737"/>
        <v>1013</v>
      </c>
      <c r="EL826" t="str">
        <f>+VLOOKUP(A826,'[1]Listado jugadores VALORES'!$A:$D,4,FALSE)</f>
        <v>Defensa</v>
      </c>
      <c r="EM826">
        <f>+VLOOKUP(EK826,Clubes!$A:$O,15,FALSE)</f>
        <v>1</v>
      </c>
      <c r="EN826">
        <f>+VLOOKUP(EK826,Clubes!$A:$M,13,FALSE)</f>
        <v>2</v>
      </c>
      <c r="EO826">
        <f t="shared" si="738"/>
        <v>0</v>
      </c>
      <c r="EP826">
        <f t="shared" si="739"/>
        <v>0</v>
      </c>
      <c r="EQ826">
        <f t="shared" si="740"/>
        <v>0</v>
      </c>
      <c r="ER826">
        <f t="shared" si="741"/>
        <v>0</v>
      </c>
      <c r="ES826">
        <f t="shared" si="742"/>
        <v>0</v>
      </c>
      <c r="ET826">
        <f t="shared" si="743"/>
        <v>0</v>
      </c>
      <c r="EU826">
        <f t="shared" si="744"/>
        <v>0</v>
      </c>
      <c r="EV826">
        <f t="shared" si="745"/>
        <v>0</v>
      </c>
      <c r="EW826">
        <f t="shared" si="746"/>
        <v>0</v>
      </c>
      <c r="EX826">
        <f t="shared" si="747"/>
        <v>0</v>
      </c>
      <c r="EY826">
        <f t="shared" si="748"/>
        <v>0</v>
      </c>
      <c r="EZ826">
        <f t="shared" si="749"/>
        <v>0</v>
      </c>
      <c r="FA826">
        <f t="shared" si="750"/>
        <v>0</v>
      </c>
      <c r="FB826">
        <f t="shared" si="751"/>
        <v>0</v>
      </c>
      <c r="FC826">
        <f t="shared" si="752"/>
        <v>0</v>
      </c>
    </row>
    <row r="827" spans="1:159">
      <c r="A827" s="146">
        <v>601</v>
      </c>
      <c r="B827" s="144" t="s">
        <v>504</v>
      </c>
      <c r="C827" s="139">
        <v>10</v>
      </c>
      <c r="D827">
        <v>2</v>
      </c>
      <c r="E827" s="5">
        <v>13</v>
      </c>
      <c r="F827" s="5">
        <v>74</v>
      </c>
      <c r="G827" s="5">
        <v>1</v>
      </c>
      <c r="H827" s="5">
        <v>90</v>
      </c>
      <c r="K827" s="109">
        <f t="shared" si="716"/>
        <v>0</v>
      </c>
      <c r="M827" s="109">
        <f t="shared" si="717"/>
        <v>0</v>
      </c>
      <c r="X827" s="109">
        <f t="shared" si="718"/>
        <v>0</v>
      </c>
      <c r="AI827" s="109">
        <f t="shared" si="719"/>
        <v>0</v>
      </c>
      <c r="AT827" s="109">
        <f t="shared" si="720"/>
        <v>0</v>
      </c>
      <c r="AU827" s="3">
        <v>1</v>
      </c>
      <c r="AV827" s="3">
        <v>1969</v>
      </c>
      <c r="BA827" s="109">
        <f t="shared" si="721"/>
        <v>1</v>
      </c>
      <c r="BB827" s="113"/>
      <c r="BC827" s="113"/>
      <c r="BD827" s="113"/>
      <c r="BE827" s="113"/>
      <c r="BF827" s="113"/>
      <c r="BG827" s="113"/>
      <c r="BH827" s="113"/>
      <c r="BI827" s="113"/>
      <c r="BJ827" s="113"/>
      <c r="BK827" s="113"/>
      <c r="BL827" s="109">
        <f t="shared" si="722"/>
        <v>0</v>
      </c>
      <c r="BW827" s="109">
        <f t="shared" si="723"/>
        <v>0</v>
      </c>
      <c r="BZ827" s="109">
        <f t="shared" si="724"/>
        <v>0</v>
      </c>
      <c r="CA827" s="3"/>
      <c r="CB827" s="3"/>
      <c r="CC827" s="3"/>
      <c r="CD827" s="3"/>
      <c r="CE827" s="109">
        <f t="shared" si="725"/>
        <v>0</v>
      </c>
      <c r="CJ827" s="109">
        <f t="shared" si="726"/>
        <v>0</v>
      </c>
      <c r="CQ827" s="109">
        <f t="shared" si="727"/>
        <v>0</v>
      </c>
      <c r="CV827" s="109">
        <f t="shared" si="728"/>
        <v>0</v>
      </c>
      <c r="DA827" s="109">
        <f t="shared" si="729"/>
        <v>0</v>
      </c>
      <c r="DF827" s="109">
        <f t="shared" si="730"/>
        <v>0</v>
      </c>
      <c r="DK827" s="109">
        <f t="shared" si="731"/>
        <v>0</v>
      </c>
      <c r="DP827" s="109">
        <f t="shared" si="732"/>
        <v>0</v>
      </c>
      <c r="DU827" s="109">
        <f t="shared" si="733"/>
        <v>0</v>
      </c>
      <c r="DZ827" s="109">
        <f t="shared" si="734"/>
        <v>0</v>
      </c>
      <c r="EE827" s="109">
        <f t="shared" si="735"/>
        <v>0</v>
      </c>
      <c r="EF827" s="3"/>
      <c r="EG827" s="3"/>
      <c r="EH827" s="3"/>
      <c r="EI827" s="3"/>
      <c r="EJ827" s="109">
        <f t="shared" si="736"/>
        <v>0</v>
      </c>
      <c r="EK827" s="3">
        <f t="shared" si="737"/>
        <v>1013</v>
      </c>
      <c r="EL827" t="str">
        <f>+VLOOKUP(A827,'[1]Listado jugadores VALORES'!$A:$D,4,FALSE)</f>
        <v>Volante</v>
      </c>
      <c r="EM827">
        <f>+VLOOKUP(EK827,Clubes!$A:$O,15,FALSE)</f>
        <v>1</v>
      </c>
      <c r="EN827">
        <f>+VLOOKUP(EK827,Clubes!$A:$M,13,FALSE)</f>
        <v>2</v>
      </c>
      <c r="EO827">
        <f t="shared" si="738"/>
        <v>2</v>
      </c>
      <c r="EP827">
        <f t="shared" si="739"/>
        <v>2</v>
      </c>
      <c r="EQ827">
        <f t="shared" si="740"/>
        <v>0</v>
      </c>
      <c r="ER827">
        <f t="shared" si="741"/>
        <v>0</v>
      </c>
      <c r="ES827">
        <f t="shared" si="742"/>
        <v>0</v>
      </c>
      <c r="ET827">
        <f t="shared" si="743"/>
        <v>0</v>
      </c>
      <c r="EU827">
        <f t="shared" si="744"/>
        <v>3</v>
      </c>
      <c r="EV827">
        <f t="shared" si="745"/>
        <v>0</v>
      </c>
      <c r="EW827">
        <f t="shared" si="746"/>
        <v>0</v>
      </c>
      <c r="EX827">
        <f t="shared" si="747"/>
        <v>0</v>
      </c>
      <c r="EY827">
        <f t="shared" si="748"/>
        <v>0</v>
      </c>
      <c r="EZ827">
        <f t="shared" si="749"/>
        <v>0</v>
      </c>
      <c r="FA827">
        <f t="shared" si="750"/>
        <v>0</v>
      </c>
      <c r="FB827">
        <f t="shared" si="751"/>
        <v>0</v>
      </c>
      <c r="FC827">
        <f t="shared" si="752"/>
        <v>7</v>
      </c>
    </row>
    <row r="828" spans="1:159">
      <c r="A828" s="139">
        <v>1958</v>
      </c>
      <c r="B828" s="139" t="s">
        <v>505</v>
      </c>
      <c r="C828" s="139">
        <v>10</v>
      </c>
      <c r="D828">
        <v>2</v>
      </c>
      <c r="E828" s="5">
        <v>13</v>
      </c>
      <c r="F828" s="5">
        <v>74</v>
      </c>
      <c r="G828" s="5">
        <v>2</v>
      </c>
      <c r="H828" s="5">
        <f>90-89</f>
        <v>1</v>
      </c>
      <c r="K828" s="109">
        <f t="shared" si="716"/>
        <v>0</v>
      </c>
      <c r="M828" s="109">
        <f t="shared" si="717"/>
        <v>0</v>
      </c>
      <c r="X828" s="109">
        <f t="shared" si="718"/>
        <v>0</v>
      </c>
      <c r="AI828" s="109">
        <f t="shared" si="719"/>
        <v>0</v>
      </c>
      <c r="AT828" s="109">
        <f t="shared" si="720"/>
        <v>0</v>
      </c>
      <c r="BA828" s="109">
        <f t="shared" si="721"/>
        <v>0</v>
      </c>
      <c r="BB828" s="113"/>
      <c r="BC828" s="113"/>
      <c r="BD828" s="113"/>
      <c r="BE828" s="113"/>
      <c r="BF828" s="113"/>
      <c r="BG828" s="113"/>
      <c r="BH828" s="113"/>
      <c r="BI828" s="113"/>
      <c r="BJ828" s="113"/>
      <c r="BK828" s="113"/>
      <c r="BL828" s="109">
        <f t="shared" si="722"/>
        <v>0</v>
      </c>
      <c r="BW828" s="109">
        <f t="shared" si="723"/>
        <v>0</v>
      </c>
      <c r="BZ828" s="109">
        <f t="shared" si="724"/>
        <v>0</v>
      </c>
      <c r="CA828" s="3"/>
      <c r="CB828" s="3"/>
      <c r="CC828" s="3"/>
      <c r="CD828" s="3"/>
      <c r="CE828" s="109">
        <f t="shared" si="725"/>
        <v>0</v>
      </c>
      <c r="CJ828" s="109">
        <f t="shared" si="726"/>
        <v>0</v>
      </c>
      <c r="CQ828" s="109">
        <f t="shared" si="727"/>
        <v>0</v>
      </c>
      <c r="CV828" s="109">
        <f t="shared" si="728"/>
        <v>0</v>
      </c>
      <c r="DA828" s="109">
        <f t="shared" si="729"/>
        <v>0</v>
      </c>
      <c r="DF828" s="109">
        <f t="shared" si="730"/>
        <v>0</v>
      </c>
      <c r="DK828" s="109">
        <f t="shared" si="731"/>
        <v>0</v>
      </c>
      <c r="DP828" s="109">
        <f t="shared" si="732"/>
        <v>0</v>
      </c>
      <c r="DU828" s="109">
        <f t="shared" si="733"/>
        <v>0</v>
      </c>
      <c r="DZ828" s="109">
        <f t="shared" si="734"/>
        <v>0</v>
      </c>
      <c r="EE828" s="109">
        <f t="shared" si="735"/>
        <v>0</v>
      </c>
      <c r="EF828" s="3"/>
      <c r="EG828" s="3"/>
      <c r="EH828" s="3"/>
      <c r="EI828" s="3"/>
      <c r="EJ828" s="109">
        <f t="shared" si="736"/>
        <v>0</v>
      </c>
      <c r="EK828" s="3">
        <f t="shared" si="737"/>
        <v>1013</v>
      </c>
      <c r="EL828" t="str">
        <f>+VLOOKUP(A828,'[1]Listado jugadores VALORES'!$A:$D,4,FALSE)</f>
        <v>Defensa</v>
      </c>
      <c r="EM828">
        <f>+VLOOKUP(EK828,Clubes!$A:$O,15,FALSE)</f>
        <v>1</v>
      </c>
      <c r="EN828">
        <f>+VLOOKUP(EK828,Clubes!$A:$M,13,FALSE)</f>
        <v>2</v>
      </c>
      <c r="EO828">
        <f t="shared" si="738"/>
        <v>1</v>
      </c>
      <c r="EP828">
        <f t="shared" si="739"/>
        <v>1</v>
      </c>
      <c r="EQ828">
        <f t="shared" si="740"/>
        <v>0</v>
      </c>
      <c r="ER828">
        <f t="shared" si="741"/>
        <v>0</v>
      </c>
      <c r="ES828">
        <f t="shared" si="742"/>
        <v>0</v>
      </c>
      <c r="ET828">
        <f t="shared" si="743"/>
        <v>0</v>
      </c>
      <c r="EU828">
        <f t="shared" si="744"/>
        <v>0</v>
      </c>
      <c r="EV828">
        <f t="shared" si="745"/>
        <v>0</v>
      </c>
      <c r="EW828">
        <f t="shared" si="746"/>
        <v>0</v>
      </c>
      <c r="EX828">
        <f t="shared" si="747"/>
        <v>0</v>
      </c>
      <c r="EY828">
        <f t="shared" si="748"/>
        <v>0</v>
      </c>
      <c r="EZ828">
        <f t="shared" si="749"/>
        <v>0</v>
      </c>
      <c r="FA828">
        <f t="shared" si="750"/>
        <v>0</v>
      </c>
      <c r="FB828">
        <f t="shared" si="751"/>
        <v>0</v>
      </c>
      <c r="FC828">
        <f t="shared" si="752"/>
        <v>2</v>
      </c>
    </row>
    <row r="829" spans="1:159">
      <c r="A829" s="139">
        <v>1842</v>
      </c>
      <c r="B829" s="143" t="s">
        <v>506</v>
      </c>
      <c r="C829" s="139">
        <v>10</v>
      </c>
      <c r="D829">
        <v>2</v>
      </c>
      <c r="E829" s="5">
        <v>13</v>
      </c>
      <c r="F829" s="5">
        <v>74</v>
      </c>
      <c r="G829" s="5">
        <v>2</v>
      </c>
      <c r="K829" s="109">
        <f t="shared" si="716"/>
        <v>0</v>
      </c>
      <c r="M829" s="109">
        <f t="shared" si="717"/>
        <v>0</v>
      </c>
      <c r="X829" s="109">
        <f t="shared" si="718"/>
        <v>0</v>
      </c>
      <c r="AI829" s="109">
        <f t="shared" si="719"/>
        <v>0</v>
      </c>
      <c r="AT829" s="109">
        <f t="shared" si="720"/>
        <v>0</v>
      </c>
      <c r="BA829" s="109">
        <f t="shared" si="721"/>
        <v>0</v>
      </c>
      <c r="BB829" s="113"/>
      <c r="BC829" s="113"/>
      <c r="BD829" s="113"/>
      <c r="BE829" s="113"/>
      <c r="BF829" s="113"/>
      <c r="BG829" s="113"/>
      <c r="BH829" s="113"/>
      <c r="BI829" s="113"/>
      <c r="BJ829" s="113"/>
      <c r="BK829" s="113"/>
      <c r="BL829" s="109">
        <f t="shared" si="722"/>
        <v>0</v>
      </c>
      <c r="BW829" s="109">
        <f t="shared" si="723"/>
        <v>0</v>
      </c>
      <c r="BZ829" s="109">
        <f t="shared" si="724"/>
        <v>0</v>
      </c>
      <c r="CA829" s="3"/>
      <c r="CB829" s="3"/>
      <c r="CC829" s="3"/>
      <c r="CD829" s="3"/>
      <c r="CE829" s="109">
        <f t="shared" si="725"/>
        <v>0</v>
      </c>
      <c r="CJ829" s="109">
        <f t="shared" si="726"/>
        <v>0</v>
      </c>
      <c r="CQ829" s="109">
        <f t="shared" si="727"/>
        <v>0</v>
      </c>
      <c r="CV829" s="109">
        <f t="shared" si="728"/>
        <v>0</v>
      </c>
      <c r="DA829" s="109">
        <f t="shared" si="729"/>
        <v>0</v>
      </c>
      <c r="DF829" s="109">
        <f t="shared" si="730"/>
        <v>0</v>
      </c>
      <c r="DK829" s="109">
        <f t="shared" si="731"/>
        <v>0</v>
      </c>
      <c r="DP829" s="109">
        <f t="shared" si="732"/>
        <v>0</v>
      </c>
      <c r="DU829" s="109">
        <f t="shared" si="733"/>
        <v>0</v>
      </c>
      <c r="DZ829" s="109">
        <f t="shared" si="734"/>
        <v>0</v>
      </c>
      <c r="EE829" s="109">
        <f t="shared" si="735"/>
        <v>0</v>
      </c>
      <c r="EF829" s="3"/>
      <c r="EG829" s="3"/>
      <c r="EH829" s="3"/>
      <c r="EI829" s="3"/>
      <c r="EJ829" s="109">
        <f t="shared" si="736"/>
        <v>0</v>
      </c>
      <c r="EK829" s="3">
        <f t="shared" si="737"/>
        <v>1013</v>
      </c>
      <c r="EL829" t="str">
        <f>+VLOOKUP(A829,'[1]Listado jugadores VALORES'!$A:$D,4,FALSE)</f>
        <v>Volante</v>
      </c>
      <c r="EM829">
        <f>+VLOOKUP(EK829,Clubes!$A:$O,15,FALSE)</f>
        <v>1</v>
      </c>
      <c r="EN829">
        <f>+VLOOKUP(EK829,Clubes!$A:$M,13,FALSE)</f>
        <v>2</v>
      </c>
      <c r="EO829">
        <f t="shared" si="738"/>
        <v>1</v>
      </c>
      <c r="EP829">
        <f t="shared" si="739"/>
        <v>0</v>
      </c>
      <c r="EQ829">
        <f t="shared" si="740"/>
        <v>0</v>
      </c>
      <c r="ER829">
        <f t="shared" si="741"/>
        <v>0</v>
      </c>
      <c r="ES829">
        <f t="shared" si="742"/>
        <v>0</v>
      </c>
      <c r="ET829">
        <f t="shared" si="743"/>
        <v>0</v>
      </c>
      <c r="EU829">
        <f t="shared" si="744"/>
        <v>0</v>
      </c>
      <c r="EV829">
        <f t="shared" si="745"/>
        <v>0</v>
      </c>
      <c r="EW829">
        <f t="shared" si="746"/>
        <v>0</v>
      </c>
      <c r="EX829">
        <f t="shared" si="747"/>
        <v>0</v>
      </c>
      <c r="EY829">
        <f t="shared" si="748"/>
        <v>0</v>
      </c>
      <c r="EZ829">
        <f t="shared" si="749"/>
        <v>0</v>
      </c>
      <c r="FA829">
        <f t="shared" si="750"/>
        <v>0</v>
      </c>
      <c r="FB829">
        <f t="shared" si="751"/>
        <v>0</v>
      </c>
      <c r="FC829">
        <f t="shared" si="752"/>
        <v>1</v>
      </c>
    </row>
    <row r="830" spans="1:159">
      <c r="A830" s="139">
        <v>1807</v>
      </c>
      <c r="B830" s="139" t="s">
        <v>507</v>
      </c>
      <c r="C830" s="139">
        <v>10</v>
      </c>
      <c r="D830">
        <v>2</v>
      </c>
      <c r="E830" s="5">
        <v>13</v>
      </c>
      <c r="F830" s="5">
        <v>74</v>
      </c>
      <c r="G830" s="5">
        <v>2</v>
      </c>
      <c r="H830" s="5">
        <f>90-77</f>
        <v>13</v>
      </c>
      <c r="K830" s="109">
        <f t="shared" si="716"/>
        <v>0</v>
      </c>
      <c r="M830" s="109">
        <f t="shared" si="717"/>
        <v>0</v>
      </c>
      <c r="X830" s="109">
        <f t="shared" si="718"/>
        <v>0</v>
      </c>
      <c r="AI830" s="109">
        <f t="shared" si="719"/>
        <v>0</v>
      </c>
      <c r="AT830" s="109">
        <f t="shared" si="720"/>
        <v>0</v>
      </c>
      <c r="BA830" s="109">
        <f t="shared" si="721"/>
        <v>0</v>
      </c>
      <c r="BB830" s="113"/>
      <c r="BC830" s="113"/>
      <c r="BD830" s="113"/>
      <c r="BE830" s="113"/>
      <c r="BF830" s="113"/>
      <c r="BG830" s="113"/>
      <c r="BH830" s="113"/>
      <c r="BI830" s="113"/>
      <c r="BJ830" s="113"/>
      <c r="BK830" s="113"/>
      <c r="BL830" s="109">
        <f t="shared" si="722"/>
        <v>0</v>
      </c>
      <c r="BW830" s="109">
        <f t="shared" si="723"/>
        <v>0</v>
      </c>
      <c r="BZ830" s="109">
        <f t="shared" si="724"/>
        <v>0</v>
      </c>
      <c r="CA830" s="3"/>
      <c r="CB830" s="3"/>
      <c r="CC830" s="3"/>
      <c r="CD830" s="3"/>
      <c r="CE830" s="109">
        <f t="shared" si="725"/>
        <v>0</v>
      </c>
      <c r="CJ830" s="109">
        <f t="shared" si="726"/>
        <v>0</v>
      </c>
      <c r="CQ830" s="109">
        <f t="shared" si="727"/>
        <v>0</v>
      </c>
      <c r="CV830" s="109">
        <f t="shared" si="728"/>
        <v>0</v>
      </c>
      <c r="DA830" s="109">
        <f t="shared" si="729"/>
        <v>0</v>
      </c>
      <c r="DF830" s="109">
        <f t="shared" si="730"/>
        <v>0</v>
      </c>
      <c r="DK830" s="109">
        <f t="shared" si="731"/>
        <v>0</v>
      </c>
      <c r="DP830" s="109">
        <f t="shared" si="732"/>
        <v>0</v>
      </c>
      <c r="DU830" s="109">
        <f t="shared" si="733"/>
        <v>0</v>
      </c>
      <c r="DZ830" s="109">
        <f t="shared" si="734"/>
        <v>0</v>
      </c>
      <c r="EE830" s="109">
        <f t="shared" si="735"/>
        <v>0</v>
      </c>
      <c r="EF830" s="3"/>
      <c r="EG830" s="3"/>
      <c r="EH830" s="3"/>
      <c r="EI830" s="3"/>
      <c r="EJ830" s="109">
        <f t="shared" si="736"/>
        <v>0</v>
      </c>
      <c r="EK830" s="3">
        <f t="shared" si="737"/>
        <v>1013</v>
      </c>
      <c r="EL830" t="str">
        <f>+VLOOKUP(A830,'[1]Listado jugadores VALORES'!$A:$D,4,FALSE)</f>
        <v>Volante</v>
      </c>
      <c r="EM830">
        <f>+VLOOKUP(EK830,Clubes!$A:$O,15,FALSE)</f>
        <v>1</v>
      </c>
      <c r="EN830">
        <f>+VLOOKUP(EK830,Clubes!$A:$M,13,FALSE)</f>
        <v>2</v>
      </c>
      <c r="EO830">
        <f t="shared" si="738"/>
        <v>1</v>
      </c>
      <c r="EP830">
        <f t="shared" si="739"/>
        <v>1</v>
      </c>
      <c r="EQ830">
        <f t="shared" si="740"/>
        <v>0</v>
      </c>
      <c r="ER830">
        <f t="shared" si="741"/>
        <v>0</v>
      </c>
      <c r="ES830">
        <f t="shared" si="742"/>
        <v>0</v>
      </c>
      <c r="ET830">
        <f t="shared" si="743"/>
        <v>0</v>
      </c>
      <c r="EU830">
        <f t="shared" si="744"/>
        <v>0</v>
      </c>
      <c r="EV830">
        <f t="shared" si="745"/>
        <v>0</v>
      </c>
      <c r="EW830">
        <f t="shared" si="746"/>
        <v>0</v>
      </c>
      <c r="EX830">
        <f t="shared" si="747"/>
        <v>0</v>
      </c>
      <c r="EY830">
        <f t="shared" si="748"/>
        <v>0</v>
      </c>
      <c r="EZ830">
        <f t="shared" si="749"/>
        <v>0</v>
      </c>
      <c r="FA830">
        <f t="shared" si="750"/>
        <v>0</v>
      </c>
      <c r="FB830">
        <f t="shared" si="751"/>
        <v>0</v>
      </c>
      <c r="FC830">
        <f t="shared" si="752"/>
        <v>2</v>
      </c>
    </row>
    <row r="831" spans="1:159">
      <c r="A831" s="162">
        <v>656</v>
      </c>
      <c r="B831" t="s">
        <v>806</v>
      </c>
      <c r="C831" s="139">
        <v>10</v>
      </c>
      <c r="D831">
        <v>2</v>
      </c>
      <c r="E831" s="5">
        <v>13</v>
      </c>
      <c r="F831" s="5">
        <v>74</v>
      </c>
      <c r="G831" s="5">
        <v>1</v>
      </c>
      <c r="H831" s="5">
        <v>90</v>
      </c>
      <c r="K831" s="109">
        <f t="shared" si="716"/>
        <v>0</v>
      </c>
      <c r="M831" s="109">
        <f t="shared" si="717"/>
        <v>0</v>
      </c>
      <c r="X831" s="109">
        <f t="shared" si="718"/>
        <v>0</v>
      </c>
      <c r="AI831" s="109">
        <f t="shared" si="719"/>
        <v>0</v>
      </c>
      <c r="AT831" s="109">
        <f t="shared" si="720"/>
        <v>0</v>
      </c>
      <c r="BA831" s="109">
        <f t="shared" si="721"/>
        <v>0</v>
      </c>
      <c r="BB831" s="113"/>
      <c r="BC831" s="113"/>
      <c r="BD831" s="113"/>
      <c r="BE831" s="113"/>
      <c r="BF831" s="113"/>
      <c r="BG831" s="113"/>
      <c r="BH831" s="113"/>
      <c r="BI831" s="113"/>
      <c r="BJ831" s="113"/>
      <c r="BK831" s="113"/>
      <c r="BL831" s="109">
        <f t="shared" si="722"/>
        <v>0</v>
      </c>
      <c r="BW831" s="109">
        <f t="shared" si="723"/>
        <v>0</v>
      </c>
      <c r="BZ831" s="109">
        <f t="shared" si="724"/>
        <v>0</v>
      </c>
      <c r="CA831" s="3"/>
      <c r="CB831" s="3"/>
      <c r="CC831" s="3"/>
      <c r="CD831" s="3"/>
      <c r="CE831" s="109">
        <f t="shared" si="725"/>
        <v>0</v>
      </c>
      <c r="CJ831" s="109">
        <f t="shared" si="726"/>
        <v>0</v>
      </c>
      <c r="CQ831" s="109">
        <f t="shared" si="727"/>
        <v>0</v>
      </c>
      <c r="CV831" s="109">
        <f t="shared" si="728"/>
        <v>0</v>
      </c>
      <c r="DA831" s="109">
        <f t="shared" si="729"/>
        <v>0</v>
      </c>
      <c r="DF831" s="109">
        <f t="shared" si="730"/>
        <v>0</v>
      </c>
      <c r="DK831" s="109">
        <f t="shared" si="731"/>
        <v>0</v>
      </c>
      <c r="DP831" s="109">
        <f t="shared" si="732"/>
        <v>0</v>
      </c>
      <c r="DU831" s="109">
        <f t="shared" si="733"/>
        <v>0</v>
      </c>
      <c r="DZ831" s="109">
        <f t="shared" si="734"/>
        <v>0</v>
      </c>
      <c r="EE831" s="109">
        <f t="shared" si="735"/>
        <v>0</v>
      </c>
      <c r="EF831" s="3"/>
      <c r="EG831" s="3"/>
      <c r="EH831" s="3"/>
      <c r="EI831" s="3"/>
      <c r="EJ831" s="109">
        <f t="shared" si="736"/>
        <v>0</v>
      </c>
      <c r="EK831" s="3">
        <f t="shared" si="737"/>
        <v>1013</v>
      </c>
      <c r="EL831" t="str">
        <f>+VLOOKUP(A831,'[1]Listado jugadores VALORES'!$A:$D,4,FALSE)</f>
        <v>Defensa</v>
      </c>
      <c r="EM831">
        <f>+VLOOKUP(EK831,Clubes!$A:$O,15,FALSE)</f>
        <v>1</v>
      </c>
      <c r="EN831">
        <f>+VLOOKUP(EK831,Clubes!$A:$M,13,FALSE)</f>
        <v>2</v>
      </c>
      <c r="EO831">
        <f t="shared" si="738"/>
        <v>2</v>
      </c>
      <c r="EP831">
        <f t="shared" si="739"/>
        <v>2</v>
      </c>
      <c r="EQ831">
        <f t="shared" si="740"/>
        <v>0</v>
      </c>
      <c r="ER831">
        <f t="shared" si="741"/>
        <v>0</v>
      </c>
      <c r="ES831">
        <f t="shared" si="742"/>
        <v>0</v>
      </c>
      <c r="ET831">
        <f t="shared" si="743"/>
        <v>0</v>
      </c>
      <c r="EU831">
        <f t="shared" si="744"/>
        <v>0</v>
      </c>
      <c r="EV831">
        <f t="shared" si="745"/>
        <v>0</v>
      </c>
      <c r="EW831">
        <f t="shared" si="746"/>
        <v>-1</v>
      </c>
      <c r="EX831">
        <f t="shared" si="747"/>
        <v>0</v>
      </c>
      <c r="EY831">
        <f t="shared" si="748"/>
        <v>0</v>
      </c>
      <c r="EZ831">
        <f t="shared" si="749"/>
        <v>0</v>
      </c>
      <c r="FA831">
        <f t="shared" si="750"/>
        <v>0</v>
      </c>
      <c r="FB831">
        <f t="shared" si="751"/>
        <v>0</v>
      </c>
      <c r="FC831">
        <f t="shared" si="752"/>
        <v>3</v>
      </c>
    </row>
    <row r="832" spans="1:159">
      <c r="A832" s="139">
        <v>1918</v>
      </c>
      <c r="B832" s="143" t="s">
        <v>508</v>
      </c>
      <c r="C832" s="139">
        <v>10</v>
      </c>
      <c r="D832">
        <v>2</v>
      </c>
      <c r="E832" s="5">
        <v>13</v>
      </c>
      <c r="F832" s="5">
        <v>74</v>
      </c>
      <c r="G832" s="5">
        <v>3</v>
      </c>
      <c r="K832" s="109">
        <f t="shared" si="716"/>
        <v>0</v>
      </c>
      <c r="M832" s="109">
        <f t="shared" si="717"/>
        <v>0</v>
      </c>
      <c r="X832" s="109">
        <f t="shared" si="718"/>
        <v>0</v>
      </c>
      <c r="AI832" s="109">
        <f t="shared" si="719"/>
        <v>0</v>
      </c>
      <c r="AT832" s="109">
        <f t="shared" si="720"/>
        <v>0</v>
      </c>
      <c r="BA832" s="109">
        <f t="shared" si="721"/>
        <v>0</v>
      </c>
      <c r="BB832" s="113"/>
      <c r="BC832" s="113"/>
      <c r="BD832" s="113"/>
      <c r="BE832" s="113"/>
      <c r="BF832" s="113"/>
      <c r="BG832" s="113"/>
      <c r="BH832" s="113"/>
      <c r="BI832" s="113"/>
      <c r="BJ832" s="113"/>
      <c r="BK832" s="113"/>
      <c r="BL832" s="109">
        <f t="shared" si="722"/>
        <v>0</v>
      </c>
      <c r="BW832" s="109">
        <f t="shared" si="723"/>
        <v>0</v>
      </c>
      <c r="BZ832" s="109">
        <f t="shared" si="724"/>
        <v>0</v>
      </c>
      <c r="CA832" s="3"/>
      <c r="CB832" s="3"/>
      <c r="CC832" s="3"/>
      <c r="CD832" s="3"/>
      <c r="CE832" s="109">
        <f t="shared" si="725"/>
        <v>0</v>
      </c>
      <c r="CJ832" s="109">
        <f t="shared" si="726"/>
        <v>0</v>
      </c>
      <c r="CQ832" s="109">
        <f t="shared" si="727"/>
        <v>0</v>
      </c>
      <c r="CV832" s="109">
        <f t="shared" si="728"/>
        <v>0</v>
      </c>
      <c r="DA832" s="109">
        <f t="shared" si="729"/>
        <v>0</v>
      </c>
      <c r="DF832" s="109">
        <f t="shared" si="730"/>
        <v>0</v>
      </c>
      <c r="DK832" s="109">
        <f t="shared" si="731"/>
        <v>0</v>
      </c>
      <c r="DP832" s="109">
        <f t="shared" si="732"/>
        <v>0</v>
      </c>
      <c r="DU832" s="109">
        <f t="shared" si="733"/>
        <v>0</v>
      </c>
      <c r="DZ832" s="109">
        <f t="shared" si="734"/>
        <v>0</v>
      </c>
      <c r="EE832" s="109">
        <f t="shared" si="735"/>
        <v>0</v>
      </c>
      <c r="EF832" s="3"/>
      <c r="EG832" s="3"/>
      <c r="EH832" s="3"/>
      <c r="EI832" s="3"/>
      <c r="EJ832" s="109">
        <f t="shared" si="736"/>
        <v>0</v>
      </c>
      <c r="EK832" s="3">
        <f t="shared" si="737"/>
        <v>1013</v>
      </c>
      <c r="EL832" t="str">
        <f>+VLOOKUP(A832,'[1]Listado jugadores VALORES'!$A:$D,4,FALSE)</f>
        <v>Volante</v>
      </c>
      <c r="EM832">
        <f>+VLOOKUP(EK832,Clubes!$A:$O,15,FALSE)</f>
        <v>1</v>
      </c>
      <c r="EN832">
        <f>+VLOOKUP(EK832,Clubes!$A:$M,13,FALSE)</f>
        <v>2</v>
      </c>
      <c r="EO832">
        <f t="shared" si="738"/>
        <v>0</v>
      </c>
      <c r="EP832">
        <f t="shared" si="739"/>
        <v>0</v>
      </c>
      <c r="EQ832">
        <f t="shared" si="740"/>
        <v>0</v>
      </c>
      <c r="ER832">
        <f t="shared" si="741"/>
        <v>0</v>
      </c>
      <c r="ES832">
        <f t="shared" si="742"/>
        <v>0</v>
      </c>
      <c r="ET832">
        <f t="shared" si="743"/>
        <v>0</v>
      </c>
      <c r="EU832">
        <f t="shared" si="744"/>
        <v>0</v>
      </c>
      <c r="EV832">
        <f t="shared" si="745"/>
        <v>0</v>
      </c>
      <c r="EW832">
        <f t="shared" si="746"/>
        <v>0</v>
      </c>
      <c r="EX832">
        <f t="shared" si="747"/>
        <v>0</v>
      </c>
      <c r="EY832">
        <f t="shared" si="748"/>
        <v>0</v>
      </c>
      <c r="EZ832">
        <f t="shared" si="749"/>
        <v>0</v>
      </c>
      <c r="FA832">
        <f t="shared" si="750"/>
        <v>0</v>
      </c>
      <c r="FB832">
        <f t="shared" si="751"/>
        <v>0</v>
      </c>
      <c r="FC832">
        <f t="shared" si="752"/>
        <v>0</v>
      </c>
    </row>
    <row r="833" spans="1:159">
      <c r="A833" s="139">
        <v>1891</v>
      </c>
      <c r="B833" s="139" t="s">
        <v>513</v>
      </c>
      <c r="C833" s="139">
        <v>10</v>
      </c>
      <c r="D833">
        <v>2</v>
      </c>
      <c r="E833" s="5">
        <v>13</v>
      </c>
      <c r="F833" s="5">
        <v>74</v>
      </c>
      <c r="G833" s="5">
        <v>3</v>
      </c>
      <c r="K833" s="109">
        <f t="shared" ref="K833:K835" si="790">COUNTIF(I833:J833,"&gt;0")</f>
        <v>0</v>
      </c>
      <c r="M833" s="109">
        <f t="shared" ref="M833:M835" si="791">COUNTIF(L833,"&gt;0")</f>
        <v>0</v>
      </c>
      <c r="X833" s="109">
        <f t="shared" ref="X833:X835" si="792">COUNTIF(N833:W833,"&gt;0")</f>
        <v>0</v>
      </c>
      <c r="AI833" s="109">
        <f t="shared" ref="AI833:AI835" si="793">COUNTIF(Y833:AH833,"&gt;0")</f>
        <v>0</v>
      </c>
      <c r="AT833" s="109">
        <f t="shared" ref="AT833:AT835" si="794">COUNTIF(AJ833:AS833,"&gt;0")</f>
        <v>0</v>
      </c>
      <c r="BA833" s="109">
        <f t="shared" ref="BA833:BA835" si="795">COUNTIF(AV833:AZ833,"&gt;0")</f>
        <v>0</v>
      </c>
      <c r="BB833" s="113"/>
      <c r="BC833" s="113"/>
      <c r="BD833" s="113"/>
      <c r="BE833" s="113"/>
      <c r="BF833" s="113"/>
      <c r="BG833" s="113"/>
      <c r="BH833" s="113"/>
      <c r="BI833" s="113"/>
      <c r="BJ833" s="113"/>
      <c r="BK833" s="113"/>
      <c r="BL833" s="109">
        <f t="shared" ref="BL833:BL835" si="796">COUNTIF(BB833:BK833,"&gt;0")</f>
        <v>0</v>
      </c>
      <c r="BW833" s="109">
        <f t="shared" ref="BW833:BW835" si="797">COUNTIF(BM833:BV833,"&gt;0")</f>
        <v>0</v>
      </c>
      <c r="BZ833" s="109">
        <f t="shared" ref="BZ833:BZ835" si="798">SUM(BX833:BY833)</f>
        <v>0</v>
      </c>
      <c r="CA833" s="3"/>
      <c r="CB833" s="3"/>
      <c r="CC833" s="3"/>
      <c r="CD833" s="3"/>
      <c r="CE833" s="109">
        <f t="shared" ref="CE833:CE835" si="799">COUNTIF(CA833:CD833,"&gt;0")</f>
        <v>0</v>
      </c>
      <c r="CJ833" s="109">
        <f t="shared" ref="CJ833:CJ835" si="800">COUNTIF(CF833:CI833,"&gt;0")</f>
        <v>0</v>
      </c>
      <c r="CQ833" s="109">
        <f t="shared" ref="CQ833:CQ835" si="801">COUNTIF(CM833:CP833,"&gt;0")</f>
        <v>0</v>
      </c>
      <c r="CV833" s="109">
        <f t="shared" ref="CV833:CV835" si="802">COUNTIF(CR833:CU833,"&gt;0")</f>
        <v>0</v>
      </c>
      <c r="DA833" s="109">
        <f t="shared" ref="DA833:DA835" si="803">COUNTIF(CW833:CZ833,"&gt;0")</f>
        <v>0</v>
      </c>
      <c r="DF833" s="109">
        <f t="shared" ref="DF833:DF835" si="804">COUNTIF(DB833:DE833,"&gt;0")</f>
        <v>0</v>
      </c>
      <c r="DK833" s="109">
        <f t="shared" ref="DK833:DK835" si="805">COUNTIF(DG833:DJ833,"&gt;0")</f>
        <v>0</v>
      </c>
      <c r="DP833" s="109">
        <f t="shared" ref="DP833:DP835" si="806">COUNTIF(DL833:DO833,"&gt;0")</f>
        <v>0</v>
      </c>
      <c r="DU833" s="109">
        <f t="shared" ref="DU833:DU835" si="807">COUNTIF(DQ833:DT833,"&gt;0")</f>
        <v>0</v>
      </c>
      <c r="DZ833" s="109">
        <f t="shared" ref="DZ833:DZ835" si="808">COUNTIF(DV833:DY833,"&gt;0")</f>
        <v>0</v>
      </c>
      <c r="EE833" s="109">
        <f t="shared" ref="EE833:EE835" si="809">COUNTIF(EA833:ED833,"&gt;0")</f>
        <v>0</v>
      </c>
      <c r="EF833" s="3"/>
      <c r="EG833" s="3"/>
      <c r="EH833" s="3"/>
      <c r="EI833" s="3"/>
      <c r="EJ833" s="109">
        <f t="shared" ref="EJ833:EJ835" si="810">COUNTIF(EF833:EI833,"&gt;0")</f>
        <v>0</v>
      </c>
      <c r="EK833" s="3">
        <f t="shared" ref="EK833:EK835" si="811">+C833*100+E833</f>
        <v>1013</v>
      </c>
      <c r="EL833" t="str">
        <f>+VLOOKUP(A833,'[1]Listado jugadores VALORES'!$A:$D,4,FALSE)</f>
        <v>Volante</v>
      </c>
      <c r="EM833">
        <f>+VLOOKUP(EK833,Clubes!$A:$O,15,FALSE)</f>
        <v>1</v>
      </c>
      <c r="EN833">
        <f>+VLOOKUP(EK833,Clubes!$A:$M,13,FALSE)</f>
        <v>2</v>
      </c>
      <c r="EO833">
        <f t="shared" ref="EO833:EO835" si="812">IF(G833=1,2,IF(G833=2,1,0))</f>
        <v>0</v>
      </c>
      <c r="EP833">
        <f t="shared" ref="EP833:EP835" si="813">+IF(H833=0,0,IF(H833&gt;=60,2,IF(H833&lt;60,1)))</f>
        <v>0</v>
      </c>
      <c r="EQ833">
        <f t="shared" ref="EQ833:EQ835" si="814">+IF(K833=0,0,IF(K833=1,-1,-2))</f>
        <v>0</v>
      </c>
      <c r="ER833">
        <f t="shared" ref="ER833:ER835" si="815">IF(AND(M833=1,K833=0),-3,IF(AND(M833=1,K833=1),-3,0))</f>
        <v>0</v>
      </c>
      <c r="ES833">
        <f t="shared" ref="ES833:ES835" si="816">+IF(EL833="Portero",X833*7,IF(EL833="Defensa",X833*6,IF(EL833="Volante",X833*5,IF(EL833="Delantero",X833*4,0))))-CQ833</f>
        <v>0</v>
      </c>
      <c r="ET833">
        <f t="shared" ref="ET833:ET835" si="817">+IF(Y833=2,1,IF(Z833=2,1,IF(AA833=2,1,IF(AB833=2,1,IF(AC833=2,1,0)))))</f>
        <v>0</v>
      </c>
      <c r="EU833">
        <f t="shared" ref="EU833:EU835" si="818">+IF(EL833="Portero",BA833*5,IF(EL833="Defensa",BA833*4,IF(EL833="Volante",BA833*3,IF(EL833="Delantero",BA833*3,0))))</f>
        <v>0</v>
      </c>
      <c r="EV833">
        <f t="shared" ref="EV833:EV835" si="819">+IF(CE833&gt;0,CE833*-2,0)</f>
        <v>0</v>
      </c>
      <c r="EW833">
        <f t="shared" ref="EW833:EW835" si="820">+IF(AND(H833&gt;60,EM833=1,EL833="Portero"),-1,IF(AND(H833&gt;60,EM833=1,EL833="Defensa"),-1,IF(AND(H833&gt;60,EM833=2,EL833="Portero"),-1,IF(AND(H833&gt;60,EM833=2,EL833="Defensa"),-1,IF(AND(H833&gt;60,EM833&gt;2,EL833="Portero"),-2,IF(AND(H833&gt;60,EM833&gt;2,EL833="Defensa"),-2,0))))))</f>
        <v>0</v>
      </c>
      <c r="EX833">
        <f t="shared" ref="EX833:EX835" si="821">+IF(AND(EN833=1,DA833&gt;0,DB833&lt;4),-1,IF(AND(EN833=1,DA833&gt;0,DB833&gt;3),-2,IF(AND(EN833=2,DA833&gt;0,DB833&lt;4),-2,IF(AND(EN833=2,DA833&gt;0,DB833&gt;3),-3,IF(AND(EN833=3,DA833&gt;0,DB833&lt;4),-2,IF(AND(EN833=3,DA833&gt;0,DB833&gt;3),-3,0))))))</f>
        <v>0</v>
      </c>
      <c r="EY833">
        <f t="shared" ref="EY833:EY835" si="822">+IF(OR(EF833=1,EF833=2,EF833=3,EF833=4,EF833=5),4,0)+IF(OR(EG833=1,EG833=2,EG833=3,EG833=4,EG833=5),4,0)</f>
        <v>0</v>
      </c>
      <c r="EZ833">
        <f t="shared" ref="EZ833:EZ835" si="823">+IF(DK833&gt;0,DK833*-1,0)</f>
        <v>0</v>
      </c>
      <c r="FA833">
        <f t="shared" ref="FA833:FA835" si="824">+IF(AND(H833&gt;60,EM833=0,EL833="Portero"),3,IF(AND(H833&gt;60,EM833=0,EL833="Defensa"),2,IF(AND(H833&gt;60,EM833=0,EL833="Volante"),1,0)))</f>
        <v>0</v>
      </c>
      <c r="FB833">
        <f t="shared" ref="FB833:FB835" si="825">IF(AND(H833&gt;=60,EN833=1,D833=1),1,IF(AND(H833&gt;=60,EN833=1,D833=2),2,IF(AND(H833&gt;=60,EN833=3,D833=2),-1,IF(AND(H833&gt;=60,EN833=3,D833=1),-2,IF(AND(H833&lt;60,EN833=1,D833=1,X833&gt;0),1,IF(AND(H833&lt;60,EN833=1,D833=2,X833&gt;0),2,0))))))</f>
        <v>0</v>
      </c>
      <c r="FC833">
        <f t="shared" ref="FC833:FC835" si="826">SUM(EO833:FB833)</f>
        <v>0</v>
      </c>
    </row>
    <row r="834" spans="1:159">
      <c r="A834" s="139">
        <v>738</v>
      </c>
      <c r="B834" s="139" t="s">
        <v>509</v>
      </c>
      <c r="C834" s="139">
        <v>10</v>
      </c>
      <c r="D834">
        <v>2</v>
      </c>
      <c r="E834" s="5">
        <v>13</v>
      </c>
      <c r="F834" s="5">
        <v>74</v>
      </c>
      <c r="G834" s="5">
        <v>2</v>
      </c>
      <c r="K834" s="109">
        <f t="shared" si="790"/>
        <v>0</v>
      </c>
      <c r="M834" s="109">
        <f t="shared" si="791"/>
        <v>0</v>
      </c>
      <c r="X834" s="109">
        <f t="shared" si="792"/>
        <v>0</v>
      </c>
      <c r="AI834" s="109">
        <f t="shared" si="793"/>
        <v>0</v>
      </c>
      <c r="AT834" s="109">
        <f t="shared" si="794"/>
        <v>0</v>
      </c>
      <c r="BA834" s="109">
        <f t="shared" si="795"/>
        <v>0</v>
      </c>
      <c r="BB834" s="113"/>
      <c r="BC834" s="113"/>
      <c r="BD834" s="113"/>
      <c r="BE834" s="113"/>
      <c r="BF834" s="113"/>
      <c r="BG834" s="113"/>
      <c r="BH834" s="113"/>
      <c r="BI834" s="113"/>
      <c r="BJ834" s="113"/>
      <c r="BK834" s="113"/>
      <c r="BL834" s="109">
        <f t="shared" si="796"/>
        <v>0</v>
      </c>
      <c r="BW834" s="109">
        <f t="shared" si="797"/>
        <v>0</v>
      </c>
      <c r="BZ834" s="109">
        <f t="shared" si="798"/>
        <v>0</v>
      </c>
      <c r="CA834" s="3"/>
      <c r="CB834" s="3"/>
      <c r="CC834" s="3"/>
      <c r="CD834" s="3"/>
      <c r="CE834" s="109">
        <f t="shared" si="799"/>
        <v>0</v>
      </c>
      <c r="CJ834" s="109">
        <f t="shared" si="800"/>
        <v>0</v>
      </c>
      <c r="CQ834" s="109">
        <f t="shared" si="801"/>
        <v>0</v>
      </c>
      <c r="CV834" s="109">
        <f t="shared" si="802"/>
        <v>0</v>
      </c>
      <c r="DA834" s="109">
        <f t="shared" si="803"/>
        <v>0</v>
      </c>
      <c r="DF834" s="109">
        <f t="shared" si="804"/>
        <v>0</v>
      </c>
      <c r="DK834" s="109">
        <f t="shared" si="805"/>
        <v>0</v>
      </c>
      <c r="DP834" s="109">
        <f t="shared" si="806"/>
        <v>0</v>
      </c>
      <c r="DU834" s="109">
        <f t="shared" si="807"/>
        <v>0</v>
      </c>
      <c r="DZ834" s="109">
        <f t="shared" si="808"/>
        <v>0</v>
      </c>
      <c r="EE834" s="109">
        <f t="shared" si="809"/>
        <v>0</v>
      </c>
      <c r="EF834" s="3"/>
      <c r="EG834" s="3"/>
      <c r="EH834" s="3"/>
      <c r="EI834" s="3"/>
      <c r="EJ834" s="109">
        <f t="shared" si="810"/>
        <v>0</v>
      </c>
      <c r="EK834" s="3">
        <f t="shared" si="811"/>
        <v>1013</v>
      </c>
      <c r="EL834" t="str">
        <f>+VLOOKUP(A834,'[1]Listado jugadores VALORES'!$A:$D,4,FALSE)</f>
        <v>Volante</v>
      </c>
      <c r="EM834">
        <f>+VLOOKUP(EK834,Clubes!$A:$O,15,FALSE)</f>
        <v>1</v>
      </c>
      <c r="EN834">
        <f>+VLOOKUP(EK834,Clubes!$A:$M,13,FALSE)</f>
        <v>2</v>
      </c>
      <c r="EO834">
        <f t="shared" si="812"/>
        <v>1</v>
      </c>
      <c r="EP834">
        <f t="shared" si="813"/>
        <v>0</v>
      </c>
      <c r="EQ834">
        <f t="shared" si="814"/>
        <v>0</v>
      </c>
      <c r="ER834">
        <f t="shared" si="815"/>
        <v>0</v>
      </c>
      <c r="ES834">
        <f t="shared" si="816"/>
        <v>0</v>
      </c>
      <c r="ET834">
        <f t="shared" si="817"/>
        <v>0</v>
      </c>
      <c r="EU834">
        <f t="shared" si="818"/>
        <v>0</v>
      </c>
      <c r="EV834">
        <f t="shared" si="819"/>
        <v>0</v>
      </c>
      <c r="EW834">
        <f t="shared" si="820"/>
        <v>0</v>
      </c>
      <c r="EX834">
        <f t="shared" si="821"/>
        <v>0</v>
      </c>
      <c r="EY834">
        <f t="shared" si="822"/>
        <v>0</v>
      </c>
      <c r="EZ834">
        <f t="shared" si="823"/>
        <v>0</v>
      </c>
      <c r="FA834">
        <f t="shared" si="824"/>
        <v>0</v>
      </c>
      <c r="FB834">
        <f t="shared" si="825"/>
        <v>0</v>
      </c>
      <c r="FC834">
        <f t="shared" si="826"/>
        <v>1</v>
      </c>
    </row>
    <row r="835" spans="1:159">
      <c r="A835" s="139">
        <v>718</v>
      </c>
      <c r="B835" s="139" t="s">
        <v>510</v>
      </c>
      <c r="C835" s="139">
        <v>10</v>
      </c>
      <c r="D835">
        <v>2</v>
      </c>
      <c r="E835" s="5">
        <v>13</v>
      </c>
      <c r="F835" s="5">
        <v>74</v>
      </c>
      <c r="G835" s="5">
        <v>1</v>
      </c>
      <c r="H835" s="5">
        <f>45+32</f>
        <v>77</v>
      </c>
      <c r="I835" s="4">
        <f>45+3</f>
        <v>48</v>
      </c>
      <c r="K835" s="109">
        <f t="shared" si="790"/>
        <v>1</v>
      </c>
      <c r="M835" s="109">
        <f t="shared" si="791"/>
        <v>0</v>
      </c>
      <c r="X835" s="109">
        <f t="shared" si="792"/>
        <v>0</v>
      </c>
      <c r="AI835" s="109">
        <f t="shared" si="793"/>
        <v>0</v>
      </c>
      <c r="AT835" s="109">
        <f t="shared" si="794"/>
        <v>0</v>
      </c>
      <c r="BA835" s="109">
        <f t="shared" si="795"/>
        <v>0</v>
      </c>
      <c r="BB835" s="113"/>
      <c r="BC835" s="113"/>
      <c r="BD835" s="113"/>
      <c r="BE835" s="113"/>
      <c r="BF835" s="113"/>
      <c r="BG835" s="113"/>
      <c r="BH835" s="113"/>
      <c r="BI835" s="113"/>
      <c r="BJ835" s="113"/>
      <c r="BK835" s="113"/>
      <c r="BL835" s="109">
        <f t="shared" si="796"/>
        <v>0</v>
      </c>
      <c r="BW835" s="109">
        <f t="shared" si="797"/>
        <v>0</v>
      </c>
      <c r="BZ835" s="109">
        <f t="shared" si="798"/>
        <v>0</v>
      </c>
      <c r="CA835" s="3"/>
      <c r="CB835" s="3"/>
      <c r="CC835" s="3"/>
      <c r="CD835" s="3"/>
      <c r="CE835" s="109">
        <f t="shared" si="799"/>
        <v>0</v>
      </c>
      <c r="CJ835" s="109">
        <f t="shared" si="800"/>
        <v>0</v>
      </c>
      <c r="CQ835" s="109">
        <f t="shared" si="801"/>
        <v>0</v>
      </c>
      <c r="CV835" s="109">
        <f t="shared" si="802"/>
        <v>0</v>
      </c>
      <c r="DA835" s="109">
        <f t="shared" si="803"/>
        <v>0</v>
      </c>
      <c r="DF835" s="109">
        <f t="shared" si="804"/>
        <v>0</v>
      </c>
      <c r="DK835" s="109">
        <f t="shared" si="805"/>
        <v>0</v>
      </c>
      <c r="DP835" s="109">
        <f t="shared" si="806"/>
        <v>0</v>
      </c>
      <c r="DU835" s="109">
        <f t="shared" si="807"/>
        <v>0</v>
      </c>
      <c r="DZ835" s="109">
        <f t="shared" si="808"/>
        <v>0</v>
      </c>
      <c r="EE835" s="109">
        <f t="shared" si="809"/>
        <v>0</v>
      </c>
      <c r="EF835" s="3"/>
      <c r="EG835" s="3"/>
      <c r="EH835" s="3"/>
      <c r="EI835" s="3"/>
      <c r="EJ835" s="109">
        <f t="shared" si="810"/>
        <v>0</v>
      </c>
      <c r="EK835" s="3">
        <f t="shared" si="811"/>
        <v>1013</v>
      </c>
      <c r="EL835" t="str">
        <f>+VLOOKUP(A835,'[1]Listado jugadores VALORES'!$A:$D,4,FALSE)</f>
        <v>Delantero</v>
      </c>
      <c r="EM835">
        <f>+VLOOKUP(EK835,Clubes!$A:$O,15,FALSE)</f>
        <v>1</v>
      </c>
      <c r="EN835">
        <f>+VLOOKUP(EK835,Clubes!$A:$M,13,FALSE)</f>
        <v>2</v>
      </c>
      <c r="EO835">
        <f t="shared" si="812"/>
        <v>2</v>
      </c>
      <c r="EP835">
        <f t="shared" si="813"/>
        <v>2</v>
      </c>
      <c r="EQ835">
        <f t="shared" si="814"/>
        <v>-1</v>
      </c>
      <c r="ER835">
        <f t="shared" si="815"/>
        <v>0</v>
      </c>
      <c r="ES835">
        <f t="shared" si="816"/>
        <v>0</v>
      </c>
      <c r="ET835">
        <f t="shared" si="817"/>
        <v>0</v>
      </c>
      <c r="EU835">
        <f t="shared" si="818"/>
        <v>0</v>
      </c>
      <c r="EV835">
        <f t="shared" si="819"/>
        <v>0</v>
      </c>
      <c r="EW835">
        <f t="shared" si="820"/>
        <v>0</v>
      </c>
      <c r="EX835">
        <f t="shared" si="821"/>
        <v>0</v>
      </c>
      <c r="EY835">
        <f t="shared" si="822"/>
        <v>0</v>
      </c>
      <c r="EZ835">
        <f t="shared" si="823"/>
        <v>0</v>
      </c>
      <c r="FA835">
        <f t="shared" si="824"/>
        <v>0</v>
      </c>
      <c r="FB835">
        <f t="shared" si="825"/>
        <v>0</v>
      </c>
      <c r="FC835">
        <f t="shared" si="826"/>
        <v>3</v>
      </c>
    </row>
    <row r="836" spans="1:159">
      <c r="A836" s="145">
        <v>1980</v>
      </c>
      <c r="B836" s="139" t="s">
        <v>544</v>
      </c>
      <c r="C836" s="139">
        <v>5</v>
      </c>
      <c r="D836">
        <v>1</v>
      </c>
      <c r="E836" s="5">
        <v>14</v>
      </c>
      <c r="F836" s="5">
        <v>84</v>
      </c>
      <c r="G836" s="5">
        <v>2</v>
      </c>
      <c r="H836" s="5">
        <f>90-73</f>
        <v>17</v>
      </c>
      <c r="K836" s="109">
        <f t="shared" ref="K836:K898" si="827">COUNTIF(I836:J836,"&gt;0")</f>
        <v>0</v>
      </c>
      <c r="M836" s="109">
        <f t="shared" ref="M836:M898" si="828">COUNTIF(L836,"&gt;0")</f>
        <v>0</v>
      </c>
      <c r="X836" s="109">
        <f t="shared" ref="X836:X898" si="829">COUNTIF(N836:W836,"&gt;0")</f>
        <v>0</v>
      </c>
      <c r="AI836" s="109">
        <f t="shared" ref="AI836:AI898" si="830">COUNTIF(Y836:AH836,"&gt;0")</f>
        <v>0</v>
      </c>
      <c r="AT836" s="109">
        <f t="shared" ref="AT836:AT898" si="831">COUNTIF(AJ836:AS836,"&gt;0")</f>
        <v>0</v>
      </c>
      <c r="BA836" s="109">
        <f t="shared" ref="BA836:BA898" si="832">COUNTIF(AV836:AZ836,"&gt;0")</f>
        <v>0</v>
      </c>
      <c r="BB836" s="113"/>
      <c r="BC836" s="113"/>
      <c r="BD836" s="113"/>
      <c r="BE836" s="113"/>
      <c r="BF836" s="113"/>
      <c r="BG836" s="113"/>
      <c r="BH836" s="113"/>
      <c r="BI836" s="113"/>
      <c r="BJ836" s="113"/>
      <c r="BK836" s="113"/>
      <c r="BL836" s="109">
        <f t="shared" ref="BL836:BL898" si="833">COUNTIF(BB836:BK836,"&gt;0")</f>
        <v>0</v>
      </c>
      <c r="BW836" s="109">
        <f t="shared" ref="BW836:BW898" si="834">COUNTIF(BM836:BV836,"&gt;0")</f>
        <v>0</v>
      </c>
      <c r="BZ836" s="109">
        <f t="shared" ref="BZ836:BZ898" si="835">SUM(BX836:BY836)</f>
        <v>0</v>
      </c>
      <c r="CA836" s="3"/>
      <c r="CB836" s="3"/>
      <c r="CC836" s="3"/>
      <c r="CD836" s="3"/>
      <c r="CE836" s="109">
        <f t="shared" ref="CE836:CE898" si="836">COUNTIF(CA836:CD836,"&gt;0")</f>
        <v>0</v>
      </c>
      <c r="CJ836" s="109">
        <f t="shared" ref="CJ836:CJ898" si="837">COUNTIF(CF836:CI836,"&gt;0")</f>
        <v>0</v>
      </c>
      <c r="CQ836" s="109">
        <f t="shared" ref="CQ836:CQ898" si="838">COUNTIF(CM836:CP836,"&gt;0")</f>
        <v>0</v>
      </c>
      <c r="CV836" s="109">
        <f t="shared" ref="CV836:CV898" si="839">COUNTIF(CR836:CU836,"&gt;0")</f>
        <v>0</v>
      </c>
      <c r="DA836" s="109">
        <f t="shared" ref="DA836:DA898" si="840">COUNTIF(CW836:CZ836,"&gt;0")</f>
        <v>0</v>
      </c>
      <c r="DF836" s="109">
        <f t="shared" ref="DF836:DF898" si="841">COUNTIF(DB836:DE836,"&gt;0")</f>
        <v>0</v>
      </c>
      <c r="DK836" s="109">
        <f t="shared" ref="DK836:DK898" si="842">COUNTIF(DG836:DJ836,"&gt;0")</f>
        <v>0</v>
      </c>
      <c r="DP836" s="109">
        <f t="shared" ref="DP836:DP898" si="843">COUNTIF(DL836:DO836,"&gt;0")</f>
        <v>0</v>
      </c>
      <c r="DU836" s="109">
        <f t="shared" ref="DU836:DU898" si="844">COUNTIF(DQ836:DT836,"&gt;0")</f>
        <v>0</v>
      </c>
      <c r="DZ836" s="109">
        <f t="shared" ref="DZ836:DZ898" si="845">COUNTIF(DV836:DY836,"&gt;0")</f>
        <v>0</v>
      </c>
      <c r="EE836" s="109">
        <f t="shared" ref="EE836:EE898" si="846">COUNTIF(EA836:ED836,"&gt;0")</f>
        <v>0</v>
      </c>
      <c r="EF836" s="3"/>
      <c r="EG836" s="3"/>
      <c r="EH836" s="3"/>
      <c r="EI836" s="3"/>
      <c r="EJ836" s="109">
        <f t="shared" ref="EJ836:EJ898" si="847">COUNTIF(EF836:EI836,"&gt;0")</f>
        <v>0</v>
      </c>
      <c r="EK836" s="3">
        <f t="shared" ref="EK836:EK898" si="848">+C836*100+E836</f>
        <v>514</v>
      </c>
      <c r="EL836" t="str">
        <f>+VLOOKUP(A836,'[1]Listado jugadores VALORES'!$A:$D,4,FALSE)</f>
        <v>Delantero</v>
      </c>
      <c r="EM836">
        <f>+VLOOKUP(EK836,Clubes!$A:$O,15,FALSE)</f>
        <v>4</v>
      </c>
      <c r="EN836">
        <f>+VLOOKUP(EK836,Clubes!$A:$M,13,FALSE)</f>
        <v>3</v>
      </c>
      <c r="EO836">
        <f t="shared" ref="EO836:EO898" si="849">IF(G836=1,2,IF(G836=2,1,0))</f>
        <v>1</v>
      </c>
      <c r="EP836">
        <f t="shared" ref="EP836:EP898" si="850">+IF(H836=0,0,IF(H836&gt;=60,2,IF(H836&lt;60,1)))</f>
        <v>1</v>
      </c>
      <c r="EQ836">
        <f t="shared" ref="EQ836:EQ898" si="851">+IF(K836=0,0,IF(K836=1,-1,-2))</f>
        <v>0</v>
      </c>
      <c r="ER836">
        <f t="shared" ref="ER836:ER898" si="852">IF(AND(M836=1,K836=0),-3,IF(AND(M836=1,K836=1),-3,0))</f>
        <v>0</v>
      </c>
      <c r="ES836">
        <f t="shared" ref="ES836:ES898" si="853">+IF(EL836="Portero",X836*7,IF(EL836="Defensa",X836*6,IF(EL836="Volante",X836*5,IF(EL836="Delantero",X836*4,0))))-CQ836</f>
        <v>0</v>
      </c>
      <c r="ET836">
        <f t="shared" ref="ET836:ET898" si="854">+IF(Y836=2,1,IF(Z836=2,1,IF(AA836=2,1,IF(AB836=2,1,IF(AC836=2,1,0)))))</f>
        <v>0</v>
      </c>
      <c r="EU836">
        <f t="shared" ref="EU836:EU898" si="855">+IF(EL836="Portero",BA836*5,IF(EL836="Defensa",BA836*4,IF(EL836="Volante",BA836*3,IF(EL836="Delantero",BA836*3,0))))</f>
        <v>0</v>
      </c>
      <c r="EV836">
        <f t="shared" ref="EV836:EV898" si="856">+IF(CE836&gt;0,CE836*-2,0)</f>
        <v>0</v>
      </c>
      <c r="EW836">
        <f t="shared" ref="EW836:EW898" si="857">+IF(AND(H836&gt;60,EM836=1,EL836="Portero"),-1,IF(AND(H836&gt;60,EM836=1,EL836="Defensa"),-1,IF(AND(H836&gt;60,EM836=2,EL836="Portero"),-1,IF(AND(H836&gt;60,EM836=2,EL836="Defensa"),-1,IF(AND(H836&gt;60,EM836&gt;2,EL836="Portero"),-2,IF(AND(H836&gt;60,EM836&gt;2,EL836="Defensa"),-2,0))))))</f>
        <v>0</v>
      </c>
      <c r="EX836">
        <f t="shared" ref="EX836:EX898" si="858">+IF(AND(EN836=1,DA836&gt;0,DB836&lt;4),-1,IF(AND(EN836=1,DA836&gt;0,DB836&gt;3),-2,IF(AND(EN836=2,DA836&gt;0,DB836&lt;4),-2,IF(AND(EN836=2,DA836&gt;0,DB836&gt;3),-3,IF(AND(EN836=3,DA836&gt;0,DB836&lt;4),-2,IF(AND(EN836=3,DA836&gt;0,DB836&gt;3),-3,0))))))</f>
        <v>0</v>
      </c>
      <c r="EY836">
        <f t="shared" ref="EY836:EY898" si="859">+IF(OR(EF836=1,EF836=2,EF836=3,EF836=4,EF836=5),4,0)+IF(OR(EG836=1,EG836=2,EG836=3,EG836=4,EG836=5),4,0)</f>
        <v>0</v>
      </c>
      <c r="EZ836">
        <f t="shared" ref="EZ836:EZ898" si="860">+IF(DK836&gt;0,DK836*-1,0)</f>
        <v>0</v>
      </c>
      <c r="FA836">
        <f t="shared" ref="FA836:FA898" si="861">+IF(AND(H836&gt;60,EM836=0,EL836="Portero"),3,IF(AND(H836&gt;60,EM836=0,EL836="Defensa"),2,IF(AND(H836&gt;60,EM836=0,EL836="Volante"),1,0)))</f>
        <v>0</v>
      </c>
      <c r="FB836">
        <f t="shared" ref="FB836:FB898" si="862">IF(AND(H836&gt;=60,EN836=1,D836=1),1,IF(AND(H836&gt;=60,EN836=1,D836=2),2,IF(AND(H836&gt;=60,EN836=3,D836=2),-1,IF(AND(H836&gt;=60,EN836=3,D836=1),-2,IF(AND(H836&lt;60,EN836=1,D836=1,X836&gt;0),1,IF(AND(H836&lt;60,EN836=1,D836=2,X836&gt;0),2,0))))))</f>
        <v>0</v>
      </c>
      <c r="FC836">
        <f t="shared" ref="FC836:FC898" si="863">SUM(EO836:FB836)</f>
        <v>2</v>
      </c>
    </row>
    <row r="837" spans="1:159">
      <c r="A837" s="139">
        <v>1961</v>
      </c>
      <c r="B837" s="141" t="s">
        <v>516</v>
      </c>
      <c r="C837" s="139">
        <v>5</v>
      </c>
      <c r="D837">
        <v>1</v>
      </c>
      <c r="E837" s="5">
        <v>14</v>
      </c>
      <c r="F837" s="5">
        <v>84</v>
      </c>
      <c r="G837" s="5">
        <v>3</v>
      </c>
      <c r="K837" s="109">
        <f t="shared" si="827"/>
        <v>0</v>
      </c>
      <c r="M837" s="109">
        <f t="shared" si="828"/>
        <v>0</v>
      </c>
      <c r="X837" s="109">
        <f t="shared" si="829"/>
        <v>0</v>
      </c>
      <c r="AI837" s="109">
        <f t="shared" si="830"/>
        <v>0</v>
      </c>
      <c r="AT837" s="109">
        <f t="shared" si="831"/>
        <v>0</v>
      </c>
      <c r="BA837" s="109">
        <f t="shared" si="832"/>
        <v>0</v>
      </c>
      <c r="BB837" s="113"/>
      <c r="BC837" s="113"/>
      <c r="BD837" s="113"/>
      <c r="BE837" s="113"/>
      <c r="BF837" s="113"/>
      <c r="BG837" s="113"/>
      <c r="BH837" s="113"/>
      <c r="BI837" s="113"/>
      <c r="BJ837" s="113"/>
      <c r="BK837" s="113"/>
      <c r="BL837" s="109">
        <f t="shared" si="833"/>
        <v>0</v>
      </c>
      <c r="BW837" s="109">
        <f t="shared" si="834"/>
        <v>0</v>
      </c>
      <c r="BZ837" s="109">
        <f t="shared" si="835"/>
        <v>0</v>
      </c>
      <c r="CA837" s="3"/>
      <c r="CB837" s="3"/>
      <c r="CC837" s="3"/>
      <c r="CD837" s="3"/>
      <c r="CE837" s="109">
        <f t="shared" si="836"/>
        <v>0</v>
      </c>
      <c r="CJ837" s="109">
        <f t="shared" si="837"/>
        <v>0</v>
      </c>
      <c r="CQ837" s="109">
        <f t="shared" si="838"/>
        <v>0</v>
      </c>
      <c r="CV837" s="109">
        <f t="shared" si="839"/>
        <v>0</v>
      </c>
      <c r="DA837" s="109">
        <f t="shared" si="840"/>
        <v>0</v>
      </c>
      <c r="DF837" s="109">
        <f t="shared" si="841"/>
        <v>0</v>
      </c>
      <c r="DK837" s="109">
        <f t="shared" si="842"/>
        <v>0</v>
      </c>
      <c r="DP837" s="109">
        <f t="shared" si="843"/>
        <v>0</v>
      </c>
      <c r="DU837" s="109">
        <f t="shared" si="844"/>
        <v>0</v>
      </c>
      <c r="DZ837" s="109">
        <f t="shared" si="845"/>
        <v>0</v>
      </c>
      <c r="EE837" s="109">
        <f t="shared" si="846"/>
        <v>0</v>
      </c>
      <c r="EF837" s="3"/>
      <c r="EG837" s="3"/>
      <c r="EH837" s="3"/>
      <c r="EI837" s="3"/>
      <c r="EJ837" s="109">
        <f t="shared" si="847"/>
        <v>0</v>
      </c>
      <c r="EK837" s="3">
        <f t="shared" si="848"/>
        <v>514</v>
      </c>
      <c r="EL837" t="str">
        <f>+VLOOKUP(A837,'[1]Listado jugadores VALORES'!$A:$D,4,FALSE)</f>
        <v>Volante</v>
      </c>
      <c r="EM837">
        <f>+VLOOKUP(EK837,Clubes!$A:$O,15,FALSE)</f>
        <v>4</v>
      </c>
      <c r="EN837">
        <f>+VLOOKUP(EK837,Clubes!$A:$M,13,FALSE)</f>
        <v>3</v>
      </c>
      <c r="EO837">
        <f t="shared" si="849"/>
        <v>0</v>
      </c>
      <c r="EP837">
        <f t="shared" si="850"/>
        <v>0</v>
      </c>
      <c r="EQ837">
        <f t="shared" si="851"/>
        <v>0</v>
      </c>
      <c r="ER837">
        <f t="shared" si="852"/>
        <v>0</v>
      </c>
      <c r="ES837">
        <f t="shared" si="853"/>
        <v>0</v>
      </c>
      <c r="ET837">
        <f t="shared" si="854"/>
        <v>0</v>
      </c>
      <c r="EU837">
        <f t="shared" si="855"/>
        <v>0</v>
      </c>
      <c r="EV837">
        <f t="shared" si="856"/>
        <v>0</v>
      </c>
      <c r="EW837">
        <f t="shared" si="857"/>
        <v>0</v>
      </c>
      <c r="EX837">
        <f t="shared" si="858"/>
        <v>0</v>
      </c>
      <c r="EY837">
        <f t="shared" si="859"/>
        <v>0</v>
      </c>
      <c r="EZ837">
        <f t="shared" si="860"/>
        <v>0</v>
      </c>
      <c r="FA837">
        <f t="shared" si="861"/>
        <v>0</v>
      </c>
      <c r="FB837">
        <f t="shared" si="862"/>
        <v>0</v>
      </c>
      <c r="FC837">
        <f t="shared" si="863"/>
        <v>0</v>
      </c>
    </row>
    <row r="838" spans="1:159">
      <c r="A838" s="139">
        <v>62</v>
      </c>
      <c r="B838" s="139" t="s">
        <v>517</v>
      </c>
      <c r="C838" s="139">
        <v>5</v>
      </c>
      <c r="D838">
        <v>1</v>
      </c>
      <c r="E838" s="5">
        <v>14</v>
      </c>
      <c r="F838" s="5">
        <v>84</v>
      </c>
      <c r="G838" s="5">
        <v>2</v>
      </c>
      <c r="H838" s="5">
        <f>90-64</f>
        <v>26</v>
      </c>
      <c r="K838" s="109">
        <f t="shared" si="827"/>
        <v>0</v>
      </c>
      <c r="M838" s="109">
        <f t="shared" si="828"/>
        <v>0</v>
      </c>
      <c r="X838" s="109">
        <f t="shared" si="829"/>
        <v>0</v>
      </c>
      <c r="AI838" s="109">
        <f t="shared" si="830"/>
        <v>0</v>
      </c>
      <c r="AT838" s="109">
        <f t="shared" si="831"/>
        <v>0</v>
      </c>
      <c r="BA838" s="109">
        <f t="shared" si="832"/>
        <v>0</v>
      </c>
      <c r="BB838" s="113"/>
      <c r="BC838" s="113"/>
      <c r="BD838" s="113"/>
      <c r="BE838" s="113"/>
      <c r="BF838" s="113"/>
      <c r="BG838" s="113"/>
      <c r="BH838" s="113"/>
      <c r="BI838" s="113"/>
      <c r="BJ838" s="113"/>
      <c r="BK838" s="113"/>
      <c r="BL838" s="109">
        <f t="shared" si="833"/>
        <v>0</v>
      </c>
      <c r="BW838" s="109">
        <f t="shared" si="834"/>
        <v>0</v>
      </c>
      <c r="BZ838" s="109">
        <f t="shared" si="835"/>
        <v>0</v>
      </c>
      <c r="CA838" s="3"/>
      <c r="CB838" s="3"/>
      <c r="CC838" s="3"/>
      <c r="CD838" s="3"/>
      <c r="CE838" s="109">
        <f t="shared" si="836"/>
        <v>0</v>
      </c>
      <c r="CJ838" s="109">
        <f t="shared" si="837"/>
        <v>0</v>
      </c>
      <c r="CQ838" s="109">
        <f t="shared" si="838"/>
        <v>0</v>
      </c>
      <c r="CV838" s="109">
        <f t="shared" si="839"/>
        <v>0</v>
      </c>
      <c r="DA838" s="109">
        <f t="shared" si="840"/>
        <v>0</v>
      </c>
      <c r="DF838" s="109">
        <f t="shared" si="841"/>
        <v>0</v>
      </c>
      <c r="DK838" s="109">
        <f t="shared" si="842"/>
        <v>0</v>
      </c>
      <c r="DP838" s="109">
        <f t="shared" si="843"/>
        <v>0</v>
      </c>
      <c r="DU838" s="109">
        <f t="shared" si="844"/>
        <v>0</v>
      </c>
      <c r="DZ838" s="109">
        <f t="shared" si="845"/>
        <v>0</v>
      </c>
      <c r="EE838" s="109">
        <f t="shared" si="846"/>
        <v>0</v>
      </c>
      <c r="EF838" s="3"/>
      <c r="EG838" s="3"/>
      <c r="EH838" s="3"/>
      <c r="EI838" s="3"/>
      <c r="EJ838" s="109">
        <f t="shared" si="847"/>
        <v>0</v>
      </c>
      <c r="EK838" s="3">
        <f t="shared" si="848"/>
        <v>514</v>
      </c>
      <c r="EL838" t="str">
        <f>+VLOOKUP(A838,'[1]Listado jugadores VALORES'!$A:$D,4,FALSE)</f>
        <v>Delantero</v>
      </c>
      <c r="EM838">
        <f>+VLOOKUP(EK838,Clubes!$A:$O,15,FALSE)</f>
        <v>4</v>
      </c>
      <c r="EN838">
        <f>+VLOOKUP(EK838,Clubes!$A:$M,13,FALSE)</f>
        <v>3</v>
      </c>
      <c r="EO838">
        <f t="shared" si="849"/>
        <v>1</v>
      </c>
      <c r="EP838">
        <f t="shared" si="850"/>
        <v>1</v>
      </c>
      <c r="EQ838">
        <f t="shared" si="851"/>
        <v>0</v>
      </c>
      <c r="ER838">
        <f t="shared" si="852"/>
        <v>0</v>
      </c>
      <c r="ES838">
        <f t="shared" si="853"/>
        <v>0</v>
      </c>
      <c r="ET838">
        <f t="shared" si="854"/>
        <v>0</v>
      </c>
      <c r="EU838">
        <f t="shared" si="855"/>
        <v>0</v>
      </c>
      <c r="EV838">
        <f t="shared" si="856"/>
        <v>0</v>
      </c>
      <c r="EW838">
        <f t="shared" si="857"/>
        <v>0</v>
      </c>
      <c r="EX838">
        <f t="shared" si="858"/>
        <v>0</v>
      </c>
      <c r="EY838">
        <f t="shared" si="859"/>
        <v>0</v>
      </c>
      <c r="EZ838">
        <f t="shared" si="860"/>
        <v>0</v>
      </c>
      <c r="FA838">
        <f t="shared" si="861"/>
        <v>0</v>
      </c>
      <c r="FB838">
        <f t="shared" si="862"/>
        <v>0</v>
      </c>
      <c r="FC838">
        <f t="shared" si="863"/>
        <v>2</v>
      </c>
    </row>
    <row r="839" spans="1:159">
      <c r="A839" s="139">
        <v>72</v>
      </c>
      <c r="B839" s="139" t="s">
        <v>518</v>
      </c>
      <c r="C839" s="139">
        <v>5</v>
      </c>
      <c r="D839">
        <v>1</v>
      </c>
      <c r="E839" s="5">
        <v>14</v>
      </c>
      <c r="F839" s="5">
        <v>84</v>
      </c>
      <c r="G839" s="5">
        <v>3</v>
      </c>
      <c r="K839" s="109">
        <f t="shared" si="827"/>
        <v>0</v>
      </c>
      <c r="M839" s="109">
        <f t="shared" si="828"/>
        <v>0</v>
      </c>
      <c r="X839" s="109">
        <f t="shared" si="829"/>
        <v>0</v>
      </c>
      <c r="AI839" s="109">
        <f t="shared" si="830"/>
        <v>0</v>
      </c>
      <c r="AT839" s="109">
        <f t="shared" si="831"/>
        <v>0</v>
      </c>
      <c r="BA839" s="109">
        <f t="shared" si="832"/>
        <v>0</v>
      </c>
      <c r="BB839" s="113"/>
      <c r="BC839" s="113"/>
      <c r="BD839" s="113"/>
      <c r="BE839" s="113"/>
      <c r="BF839" s="113"/>
      <c r="BG839" s="113"/>
      <c r="BH839" s="113"/>
      <c r="BI839" s="113"/>
      <c r="BJ839" s="113"/>
      <c r="BK839" s="113"/>
      <c r="BL839" s="109">
        <f t="shared" si="833"/>
        <v>0</v>
      </c>
      <c r="BW839" s="109">
        <f t="shared" si="834"/>
        <v>0</v>
      </c>
      <c r="BZ839" s="109">
        <f t="shared" si="835"/>
        <v>0</v>
      </c>
      <c r="CA839" s="3"/>
      <c r="CB839" s="3"/>
      <c r="CC839" s="3"/>
      <c r="CD839" s="3"/>
      <c r="CE839" s="109">
        <f t="shared" si="836"/>
        <v>0</v>
      </c>
      <c r="CJ839" s="109">
        <f t="shared" si="837"/>
        <v>0</v>
      </c>
      <c r="CQ839" s="109">
        <f t="shared" si="838"/>
        <v>0</v>
      </c>
      <c r="CV839" s="109">
        <f t="shared" si="839"/>
        <v>0</v>
      </c>
      <c r="DA839" s="109">
        <f t="shared" si="840"/>
        <v>0</v>
      </c>
      <c r="DF839" s="109">
        <f t="shared" si="841"/>
        <v>0</v>
      </c>
      <c r="DK839" s="109">
        <f t="shared" si="842"/>
        <v>0</v>
      </c>
      <c r="DP839" s="109">
        <f t="shared" si="843"/>
        <v>0</v>
      </c>
      <c r="DU839" s="109">
        <f t="shared" si="844"/>
        <v>0</v>
      </c>
      <c r="DZ839" s="109">
        <f t="shared" si="845"/>
        <v>0</v>
      </c>
      <c r="EE839" s="109">
        <f t="shared" si="846"/>
        <v>0</v>
      </c>
      <c r="EF839" s="3"/>
      <c r="EG839" s="3"/>
      <c r="EH839" s="3"/>
      <c r="EI839" s="3"/>
      <c r="EJ839" s="109">
        <f t="shared" si="847"/>
        <v>0</v>
      </c>
      <c r="EK839" s="3">
        <f t="shared" si="848"/>
        <v>514</v>
      </c>
      <c r="EL839" t="str">
        <f>+VLOOKUP(A839,'[1]Listado jugadores VALORES'!$A:$D,4,FALSE)</f>
        <v>Defensa</v>
      </c>
      <c r="EM839">
        <f>+VLOOKUP(EK839,Clubes!$A:$O,15,FALSE)</f>
        <v>4</v>
      </c>
      <c r="EN839">
        <f>+VLOOKUP(EK839,Clubes!$A:$M,13,FALSE)</f>
        <v>3</v>
      </c>
      <c r="EO839">
        <f t="shared" si="849"/>
        <v>0</v>
      </c>
      <c r="EP839">
        <f t="shared" si="850"/>
        <v>0</v>
      </c>
      <c r="EQ839">
        <f t="shared" si="851"/>
        <v>0</v>
      </c>
      <c r="ER839">
        <f t="shared" si="852"/>
        <v>0</v>
      </c>
      <c r="ES839">
        <f t="shared" si="853"/>
        <v>0</v>
      </c>
      <c r="ET839">
        <f t="shared" si="854"/>
        <v>0</v>
      </c>
      <c r="EU839">
        <f t="shared" si="855"/>
        <v>0</v>
      </c>
      <c r="EV839">
        <f t="shared" si="856"/>
        <v>0</v>
      </c>
      <c r="EW839">
        <f t="shared" si="857"/>
        <v>0</v>
      </c>
      <c r="EX839">
        <f t="shared" si="858"/>
        <v>0</v>
      </c>
      <c r="EY839">
        <f t="shared" si="859"/>
        <v>0</v>
      </c>
      <c r="EZ839">
        <f t="shared" si="860"/>
        <v>0</v>
      </c>
      <c r="FA839">
        <f t="shared" si="861"/>
        <v>0</v>
      </c>
      <c r="FB839">
        <f t="shared" si="862"/>
        <v>0</v>
      </c>
      <c r="FC839">
        <f t="shared" si="863"/>
        <v>0</v>
      </c>
    </row>
    <row r="840" spans="1:159">
      <c r="A840" s="139">
        <v>1784</v>
      </c>
      <c r="B840" s="139" t="s">
        <v>519</v>
      </c>
      <c r="C840" s="139">
        <v>5</v>
      </c>
      <c r="D840">
        <v>1</v>
      </c>
      <c r="E840" s="5">
        <v>14</v>
      </c>
      <c r="F840" s="5">
        <v>84</v>
      </c>
      <c r="G840" s="5">
        <v>3</v>
      </c>
      <c r="K840" s="109">
        <f t="shared" si="827"/>
        <v>0</v>
      </c>
      <c r="M840" s="109">
        <f t="shared" si="828"/>
        <v>0</v>
      </c>
      <c r="X840" s="109">
        <f t="shared" si="829"/>
        <v>0</v>
      </c>
      <c r="AI840" s="109">
        <f t="shared" si="830"/>
        <v>0</v>
      </c>
      <c r="AT840" s="109">
        <f t="shared" si="831"/>
        <v>0</v>
      </c>
      <c r="BA840" s="109">
        <f t="shared" si="832"/>
        <v>0</v>
      </c>
      <c r="BB840" s="113"/>
      <c r="BC840" s="113"/>
      <c r="BD840" s="113"/>
      <c r="BE840" s="113"/>
      <c r="BF840" s="113"/>
      <c r="BG840" s="113"/>
      <c r="BH840" s="113"/>
      <c r="BI840" s="113"/>
      <c r="BJ840" s="113"/>
      <c r="BK840" s="113"/>
      <c r="BL840" s="109">
        <f t="shared" si="833"/>
        <v>0</v>
      </c>
      <c r="BW840" s="109">
        <f t="shared" si="834"/>
        <v>0</v>
      </c>
      <c r="BZ840" s="109">
        <f t="shared" si="835"/>
        <v>0</v>
      </c>
      <c r="CA840" s="3"/>
      <c r="CB840" s="3"/>
      <c r="CC840" s="3"/>
      <c r="CD840" s="3"/>
      <c r="CE840" s="109">
        <f t="shared" si="836"/>
        <v>0</v>
      </c>
      <c r="CJ840" s="109">
        <f t="shared" si="837"/>
        <v>0</v>
      </c>
      <c r="CQ840" s="109">
        <f t="shared" si="838"/>
        <v>0</v>
      </c>
      <c r="CV840" s="109">
        <f t="shared" si="839"/>
        <v>0</v>
      </c>
      <c r="DA840" s="109">
        <f t="shared" si="840"/>
        <v>0</v>
      </c>
      <c r="DF840" s="109">
        <f t="shared" si="841"/>
        <v>0</v>
      </c>
      <c r="DK840" s="109">
        <f t="shared" si="842"/>
        <v>0</v>
      </c>
      <c r="DP840" s="109">
        <f t="shared" si="843"/>
        <v>0</v>
      </c>
      <c r="DU840" s="109">
        <f t="shared" si="844"/>
        <v>0</v>
      </c>
      <c r="DZ840" s="109">
        <f t="shared" si="845"/>
        <v>0</v>
      </c>
      <c r="EE840" s="109">
        <f t="shared" si="846"/>
        <v>0</v>
      </c>
      <c r="EF840" s="3"/>
      <c r="EG840" s="3"/>
      <c r="EH840" s="3"/>
      <c r="EI840" s="3"/>
      <c r="EJ840" s="109">
        <f t="shared" si="847"/>
        <v>0</v>
      </c>
      <c r="EK840" s="3">
        <f t="shared" si="848"/>
        <v>514</v>
      </c>
      <c r="EL840" t="str">
        <f>+VLOOKUP(A840,'[1]Listado jugadores VALORES'!$A:$D,4,FALSE)</f>
        <v>Volante</v>
      </c>
      <c r="EM840">
        <f>+VLOOKUP(EK840,Clubes!$A:$O,15,FALSE)</f>
        <v>4</v>
      </c>
      <c r="EN840">
        <f>+VLOOKUP(EK840,Clubes!$A:$M,13,FALSE)</f>
        <v>3</v>
      </c>
      <c r="EO840">
        <f t="shared" si="849"/>
        <v>0</v>
      </c>
      <c r="EP840">
        <f t="shared" si="850"/>
        <v>0</v>
      </c>
      <c r="EQ840">
        <f t="shared" si="851"/>
        <v>0</v>
      </c>
      <c r="ER840">
        <f t="shared" si="852"/>
        <v>0</v>
      </c>
      <c r="ES840">
        <f t="shared" si="853"/>
        <v>0</v>
      </c>
      <c r="ET840">
        <f t="shared" si="854"/>
        <v>0</v>
      </c>
      <c r="EU840">
        <f t="shared" si="855"/>
        <v>0</v>
      </c>
      <c r="EV840">
        <f t="shared" si="856"/>
        <v>0</v>
      </c>
      <c r="EW840">
        <f t="shared" si="857"/>
        <v>0</v>
      </c>
      <c r="EX840">
        <f t="shared" si="858"/>
        <v>0</v>
      </c>
      <c r="EY840">
        <f t="shared" si="859"/>
        <v>0</v>
      </c>
      <c r="EZ840">
        <f t="shared" si="860"/>
        <v>0</v>
      </c>
      <c r="FA840">
        <f t="shared" si="861"/>
        <v>0</v>
      </c>
      <c r="FB840">
        <f t="shared" si="862"/>
        <v>0</v>
      </c>
      <c r="FC840">
        <f t="shared" si="863"/>
        <v>0</v>
      </c>
    </row>
    <row r="841" spans="1:159">
      <c r="A841" s="139">
        <v>94</v>
      </c>
      <c r="B841" s="140" t="s">
        <v>520</v>
      </c>
      <c r="C841" s="139">
        <v>5</v>
      </c>
      <c r="D841">
        <v>1</v>
      </c>
      <c r="E841" s="5">
        <v>14</v>
      </c>
      <c r="F841" s="5">
        <v>84</v>
      </c>
      <c r="G841" s="5">
        <v>2</v>
      </c>
      <c r="K841" s="109">
        <f t="shared" si="827"/>
        <v>0</v>
      </c>
      <c r="M841" s="109">
        <f t="shared" si="828"/>
        <v>0</v>
      </c>
      <c r="X841" s="109">
        <f t="shared" si="829"/>
        <v>0</v>
      </c>
      <c r="AI841" s="109">
        <f t="shared" si="830"/>
        <v>0</v>
      </c>
      <c r="AT841" s="109">
        <f t="shared" si="831"/>
        <v>0</v>
      </c>
      <c r="BA841" s="109">
        <f t="shared" si="832"/>
        <v>0</v>
      </c>
      <c r="BB841" s="113"/>
      <c r="BC841" s="113"/>
      <c r="BD841" s="113"/>
      <c r="BE841" s="113"/>
      <c r="BF841" s="113"/>
      <c r="BG841" s="113"/>
      <c r="BH841" s="113"/>
      <c r="BI841" s="113"/>
      <c r="BJ841" s="113"/>
      <c r="BK841" s="113"/>
      <c r="BL841" s="109">
        <f t="shared" si="833"/>
        <v>0</v>
      </c>
      <c r="BW841" s="109">
        <f t="shared" si="834"/>
        <v>0</v>
      </c>
      <c r="BZ841" s="109">
        <f t="shared" si="835"/>
        <v>0</v>
      </c>
      <c r="CA841" s="3"/>
      <c r="CB841" s="3"/>
      <c r="CC841" s="3"/>
      <c r="CD841" s="3"/>
      <c r="CE841" s="109">
        <f t="shared" si="836"/>
        <v>0</v>
      </c>
      <c r="CJ841" s="109">
        <f t="shared" si="837"/>
        <v>0</v>
      </c>
      <c r="CQ841" s="109">
        <f t="shared" si="838"/>
        <v>0</v>
      </c>
      <c r="CV841" s="109">
        <f t="shared" si="839"/>
        <v>0</v>
      </c>
      <c r="DA841" s="109">
        <f t="shared" si="840"/>
        <v>0</v>
      </c>
      <c r="DF841" s="109">
        <f t="shared" si="841"/>
        <v>0</v>
      </c>
      <c r="DK841" s="109">
        <f t="shared" si="842"/>
        <v>0</v>
      </c>
      <c r="DP841" s="109">
        <f t="shared" si="843"/>
        <v>0</v>
      </c>
      <c r="DU841" s="109">
        <f t="shared" si="844"/>
        <v>0</v>
      </c>
      <c r="DZ841" s="109">
        <f t="shared" si="845"/>
        <v>0</v>
      </c>
      <c r="EE841" s="109">
        <f t="shared" si="846"/>
        <v>0</v>
      </c>
      <c r="EF841" s="3"/>
      <c r="EG841" s="3"/>
      <c r="EH841" s="3"/>
      <c r="EI841" s="3"/>
      <c r="EJ841" s="109">
        <f t="shared" si="847"/>
        <v>0</v>
      </c>
      <c r="EK841" s="3">
        <f t="shared" si="848"/>
        <v>514</v>
      </c>
      <c r="EL841" t="str">
        <f>+VLOOKUP(A841,'[1]Listado jugadores VALORES'!$A:$D,4,FALSE)</f>
        <v>Portero</v>
      </c>
      <c r="EM841">
        <f>+VLOOKUP(EK841,Clubes!$A:$O,15,FALSE)</f>
        <v>4</v>
      </c>
      <c r="EN841">
        <f>+VLOOKUP(EK841,Clubes!$A:$M,13,FALSE)</f>
        <v>3</v>
      </c>
      <c r="EO841">
        <f t="shared" si="849"/>
        <v>1</v>
      </c>
      <c r="EP841">
        <f t="shared" si="850"/>
        <v>0</v>
      </c>
      <c r="EQ841">
        <f t="shared" si="851"/>
        <v>0</v>
      </c>
      <c r="ER841">
        <f t="shared" si="852"/>
        <v>0</v>
      </c>
      <c r="ES841">
        <f t="shared" si="853"/>
        <v>0</v>
      </c>
      <c r="ET841">
        <f t="shared" si="854"/>
        <v>0</v>
      </c>
      <c r="EU841">
        <f t="shared" si="855"/>
        <v>0</v>
      </c>
      <c r="EV841">
        <f t="shared" si="856"/>
        <v>0</v>
      </c>
      <c r="EW841">
        <f t="shared" si="857"/>
        <v>0</v>
      </c>
      <c r="EX841">
        <f t="shared" si="858"/>
        <v>0</v>
      </c>
      <c r="EY841">
        <f t="shared" si="859"/>
        <v>0</v>
      </c>
      <c r="EZ841">
        <f t="shared" si="860"/>
        <v>0</v>
      </c>
      <c r="FA841">
        <f t="shared" si="861"/>
        <v>0</v>
      </c>
      <c r="FB841">
        <f t="shared" si="862"/>
        <v>0</v>
      </c>
      <c r="FC841">
        <f t="shared" si="863"/>
        <v>1</v>
      </c>
    </row>
    <row r="842" spans="1:159">
      <c r="A842" s="139">
        <v>122</v>
      </c>
      <c r="B842" s="139" t="s">
        <v>521</v>
      </c>
      <c r="C842" s="139">
        <v>5</v>
      </c>
      <c r="D842">
        <v>1</v>
      </c>
      <c r="E842" s="5">
        <v>14</v>
      </c>
      <c r="F842" s="5">
        <v>84</v>
      </c>
      <c r="G842" s="5">
        <v>3</v>
      </c>
      <c r="K842" s="109">
        <f t="shared" si="827"/>
        <v>0</v>
      </c>
      <c r="M842" s="109">
        <f t="shared" si="828"/>
        <v>0</v>
      </c>
      <c r="X842" s="109">
        <f t="shared" si="829"/>
        <v>0</v>
      </c>
      <c r="AI842" s="109">
        <f t="shared" si="830"/>
        <v>0</v>
      </c>
      <c r="AT842" s="109">
        <f t="shared" si="831"/>
        <v>0</v>
      </c>
      <c r="BA842" s="109">
        <f t="shared" si="832"/>
        <v>0</v>
      </c>
      <c r="BB842" s="113"/>
      <c r="BC842" s="113"/>
      <c r="BD842" s="113"/>
      <c r="BE842" s="113"/>
      <c r="BF842" s="113"/>
      <c r="BG842" s="113"/>
      <c r="BH842" s="113"/>
      <c r="BI842" s="113"/>
      <c r="BJ842" s="113"/>
      <c r="BK842" s="113"/>
      <c r="BL842" s="109">
        <f t="shared" si="833"/>
        <v>0</v>
      </c>
      <c r="BW842" s="109">
        <f t="shared" si="834"/>
        <v>0</v>
      </c>
      <c r="BZ842" s="109">
        <f t="shared" si="835"/>
        <v>0</v>
      </c>
      <c r="CA842" s="3"/>
      <c r="CB842" s="3"/>
      <c r="CC842" s="3"/>
      <c r="CD842" s="3"/>
      <c r="CE842" s="109">
        <f t="shared" si="836"/>
        <v>0</v>
      </c>
      <c r="CJ842" s="109">
        <f t="shared" si="837"/>
        <v>0</v>
      </c>
      <c r="CQ842" s="109">
        <f t="shared" si="838"/>
        <v>0</v>
      </c>
      <c r="CV842" s="109">
        <f t="shared" si="839"/>
        <v>0</v>
      </c>
      <c r="DA842" s="109">
        <f t="shared" si="840"/>
        <v>0</v>
      </c>
      <c r="DF842" s="109">
        <f t="shared" si="841"/>
        <v>0</v>
      </c>
      <c r="DK842" s="109">
        <f t="shared" si="842"/>
        <v>0</v>
      </c>
      <c r="DP842" s="109">
        <f t="shared" si="843"/>
        <v>0</v>
      </c>
      <c r="DU842" s="109">
        <f t="shared" si="844"/>
        <v>0</v>
      </c>
      <c r="DZ842" s="109">
        <f t="shared" si="845"/>
        <v>0</v>
      </c>
      <c r="EE842" s="109">
        <f t="shared" si="846"/>
        <v>0</v>
      </c>
      <c r="EF842" s="3"/>
      <c r="EG842" s="3"/>
      <c r="EH842" s="3"/>
      <c r="EI842" s="3"/>
      <c r="EJ842" s="109">
        <f t="shared" si="847"/>
        <v>0</v>
      </c>
      <c r="EK842" s="3">
        <f t="shared" si="848"/>
        <v>514</v>
      </c>
      <c r="EL842" t="str">
        <f>+VLOOKUP(A842,'[1]Listado jugadores VALORES'!$A:$D,4,FALSE)</f>
        <v>Delantero</v>
      </c>
      <c r="EM842">
        <f>+VLOOKUP(EK842,Clubes!$A:$O,15,FALSE)</f>
        <v>4</v>
      </c>
      <c r="EN842">
        <f>+VLOOKUP(EK842,Clubes!$A:$M,13,FALSE)</f>
        <v>3</v>
      </c>
      <c r="EO842">
        <f t="shared" si="849"/>
        <v>0</v>
      </c>
      <c r="EP842">
        <f t="shared" si="850"/>
        <v>0</v>
      </c>
      <c r="EQ842">
        <f t="shared" si="851"/>
        <v>0</v>
      </c>
      <c r="ER842">
        <f t="shared" si="852"/>
        <v>0</v>
      </c>
      <c r="ES842">
        <f t="shared" si="853"/>
        <v>0</v>
      </c>
      <c r="ET842">
        <f t="shared" si="854"/>
        <v>0</v>
      </c>
      <c r="EU842">
        <f t="shared" si="855"/>
        <v>0</v>
      </c>
      <c r="EV842">
        <f t="shared" si="856"/>
        <v>0</v>
      </c>
      <c r="EW842">
        <f t="shared" si="857"/>
        <v>0</v>
      </c>
      <c r="EX842">
        <f t="shared" si="858"/>
        <v>0</v>
      </c>
      <c r="EY842">
        <f t="shared" si="859"/>
        <v>0</v>
      </c>
      <c r="EZ842">
        <f t="shared" si="860"/>
        <v>0</v>
      </c>
      <c r="FA842">
        <f t="shared" si="861"/>
        <v>0</v>
      </c>
      <c r="FB842">
        <f t="shared" si="862"/>
        <v>0</v>
      </c>
      <c r="FC842">
        <f t="shared" si="863"/>
        <v>0</v>
      </c>
    </row>
    <row r="843" spans="1:159">
      <c r="A843" s="162">
        <v>1989</v>
      </c>
      <c r="B843" t="s">
        <v>808</v>
      </c>
      <c r="C843" s="139">
        <v>5</v>
      </c>
      <c r="D843">
        <v>1</v>
      </c>
      <c r="E843" s="5">
        <v>14</v>
      </c>
      <c r="F843" s="5">
        <v>84</v>
      </c>
      <c r="G843" s="5">
        <v>3</v>
      </c>
      <c r="K843" s="109">
        <f t="shared" si="827"/>
        <v>0</v>
      </c>
      <c r="M843" s="109">
        <f t="shared" si="828"/>
        <v>0</v>
      </c>
      <c r="X843" s="109">
        <f t="shared" si="829"/>
        <v>0</v>
      </c>
      <c r="AI843" s="109">
        <f t="shared" si="830"/>
        <v>0</v>
      </c>
      <c r="AT843" s="109">
        <f t="shared" si="831"/>
        <v>0</v>
      </c>
      <c r="BA843" s="109">
        <f t="shared" si="832"/>
        <v>0</v>
      </c>
      <c r="BB843" s="113"/>
      <c r="BC843" s="113"/>
      <c r="BD843" s="113"/>
      <c r="BE843" s="113"/>
      <c r="BF843" s="113"/>
      <c r="BG843" s="113"/>
      <c r="BH843" s="113"/>
      <c r="BI843" s="113"/>
      <c r="BJ843" s="113"/>
      <c r="BK843" s="113"/>
      <c r="BL843" s="109">
        <f t="shared" si="833"/>
        <v>0</v>
      </c>
      <c r="BW843" s="109">
        <f t="shared" si="834"/>
        <v>0</v>
      </c>
      <c r="BZ843" s="109">
        <f t="shared" si="835"/>
        <v>0</v>
      </c>
      <c r="CA843" s="3"/>
      <c r="CB843" s="3"/>
      <c r="CC843" s="3"/>
      <c r="CD843" s="3"/>
      <c r="CE843" s="109">
        <f t="shared" si="836"/>
        <v>0</v>
      </c>
      <c r="CJ843" s="109">
        <f t="shared" si="837"/>
        <v>0</v>
      </c>
      <c r="CQ843" s="109">
        <f t="shared" si="838"/>
        <v>0</v>
      </c>
      <c r="CV843" s="109">
        <f t="shared" si="839"/>
        <v>0</v>
      </c>
      <c r="DA843" s="109">
        <f t="shared" si="840"/>
        <v>0</v>
      </c>
      <c r="DF843" s="109">
        <f t="shared" si="841"/>
        <v>0</v>
      </c>
      <c r="DK843" s="109">
        <f t="shared" si="842"/>
        <v>0</v>
      </c>
      <c r="DP843" s="109">
        <f t="shared" si="843"/>
        <v>0</v>
      </c>
      <c r="DU843" s="109">
        <f t="shared" si="844"/>
        <v>0</v>
      </c>
      <c r="DZ843" s="109">
        <f t="shared" si="845"/>
        <v>0</v>
      </c>
      <c r="EE843" s="109">
        <f t="shared" si="846"/>
        <v>0</v>
      </c>
      <c r="EF843" s="3"/>
      <c r="EG843" s="3"/>
      <c r="EH843" s="3"/>
      <c r="EI843" s="3"/>
      <c r="EJ843" s="109">
        <f t="shared" si="847"/>
        <v>0</v>
      </c>
      <c r="EK843" s="3">
        <f t="shared" si="848"/>
        <v>514</v>
      </c>
      <c r="EL843" t="str">
        <f>+VLOOKUP(A843,'[1]Listado jugadores VALORES'!$A:$D,4,FALSE)</f>
        <v>Delantero</v>
      </c>
      <c r="EM843">
        <f>+VLOOKUP(EK843,Clubes!$A:$O,15,FALSE)</f>
        <v>4</v>
      </c>
      <c r="EN843">
        <f>+VLOOKUP(EK843,Clubes!$A:$M,13,FALSE)</f>
        <v>3</v>
      </c>
      <c r="EO843">
        <f t="shared" si="849"/>
        <v>0</v>
      </c>
      <c r="EP843">
        <f t="shared" si="850"/>
        <v>0</v>
      </c>
      <c r="EQ843">
        <f t="shared" si="851"/>
        <v>0</v>
      </c>
      <c r="ER843">
        <f t="shared" si="852"/>
        <v>0</v>
      </c>
      <c r="ES843">
        <f t="shared" si="853"/>
        <v>0</v>
      </c>
      <c r="ET843">
        <f t="shared" si="854"/>
        <v>0</v>
      </c>
      <c r="EU843">
        <f t="shared" si="855"/>
        <v>0</v>
      </c>
      <c r="EV843">
        <f t="shared" si="856"/>
        <v>0</v>
      </c>
      <c r="EW843">
        <f t="shared" si="857"/>
        <v>0</v>
      </c>
      <c r="EX843">
        <f t="shared" si="858"/>
        <v>0</v>
      </c>
      <c r="EY843">
        <f t="shared" si="859"/>
        <v>0</v>
      </c>
      <c r="EZ843">
        <f t="shared" si="860"/>
        <v>0</v>
      </c>
      <c r="FA843">
        <f t="shared" si="861"/>
        <v>0</v>
      </c>
      <c r="FB843">
        <f t="shared" si="862"/>
        <v>0</v>
      </c>
      <c r="FC843">
        <f t="shared" si="863"/>
        <v>0</v>
      </c>
    </row>
    <row r="844" spans="1:159">
      <c r="A844" s="139">
        <v>1014</v>
      </c>
      <c r="B844" s="139" t="s">
        <v>522</v>
      </c>
      <c r="C844" s="139">
        <v>5</v>
      </c>
      <c r="D844">
        <v>1</v>
      </c>
      <c r="E844" s="5">
        <v>14</v>
      </c>
      <c r="F844" s="5">
        <v>84</v>
      </c>
      <c r="G844" s="5">
        <v>1</v>
      </c>
      <c r="H844" s="5">
        <v>90</v>
      </c>
      <c r="K844" s="109">
        <f t="shared" si="827"/>
        <v>0</v>
      </c>
      <c r="M844" s="109">
        <f t="shared" si="828"/>
        <v>0</v>
      </c>
      <c r="X844" s="109">
        <f t="shared" si="829"/>
        <v>0</v>
      </c>
      <c r="AI844" s="109">
        <f t="shared" si="830"/>
        <v>0</v>
      </c>
      <c r="AT844" s="109">
        <f t="shared" si="831"/>
        <v>0</v>
      </c>
      <c r="BA844" s="109">
        <f t="shared" si="832"/>
        <v>0</v>
      </c>
      <c r="BB844" s="113"/>
      <c r="BC844" s="113"/>
      <c r="BD844" s="113"/>
      <c r="BE844" s="113"/>
      <c r="BF844" s="113"/>
      <c r="BG844" s="113"/>
      <c r="BH844" s="113"/>
      <c r="BI844" s="113"/>
      <c r="BJ844" s="113"/>
      <c r="BK844" s="113"/>
      <c r="BL844" s="109">
        <f t="shared" si="833"/>
        <v>0</v>
      </c>
      <c r="BW844" s="109">
        <f t="shared" si="834"/>
        <v>0</v>
      </c>
      <c r="BZ844" s="109">
        <f t="shared" si="835"/>
        <v>0</v>
      </c>
      <c r="CA844" s="3"/>
      <c r="CB844" s="3"/>
      <c r="CC844" s="3"/>
      <c r="CD844" s="3"/>
      <c r="CE844" s="109">
        <f t="shared" si="836"/>
        <v>0</v>
      </c>
      <c r="CJ844" s="109">
        <f t="shared" si="837"/>
        <v>0</v>
      </c>
      <c r="CQ844" s="109">
        <f t="shared" si="838"/>
        <v>0</v>
      </c>
      <c r="CV844" s="109">
        <f t="shared" si="839"/>
        <v>0</v>
      </c>
      <c r="DA844" s="109">
        <f t="shared" si="840"/>
        <v>0</v>
      </c>
      <c r="DF844" s="109">
        <f t="shared" si="841"/>
        <v>0</v>
      </c>
      <c r="DK844" s="109">
        <f t="shared" si="842"/>
        <v>0</v>
      </c>
      <c r="DP844" s="109">
        <f t="shared" si="843"/>
        <v>0</v>
      </c>
      <c r="DU844" s="109">
        <f t="shared" si="844"/>
        <v>0</v>
      </c>
      <c r="DZ844" s="109">
        <f t="shared" si="845"/>
        <v>0</v>
      </c>
      <c r="EE844" s="109">
        <f t="shared" si="846"/>
        <v>0</v>
      </c>
      <c r="EF844" s="3"/>
      <c r="EG844" s="3"/>
      <c r="EH844" s="3"/>
      <c r="EI844" s="3"/>
      <c r="EJ844" s="109">
        <f t="shared" si="847"/>
        <v>0</v>
      </c>
      <c r="EK844" s="3">
        <f t="shared" si="848"/>
        <v>514</v>
      </c>
      <c r="EL844" t="str">
        <f>+VLOOKUP(A844,'[1]Listado jugadores VALORES'!$A:$D,4,FALSE)</f>
        <v>Defensa</v>
      </c>
      <c r="EM844">
        <f>+VLOOKUP(EK844,Clubes!$A:$O,15,FALSE)</f>
        <v>4</v>
      </c>
      <c r="EN844">
        <f>+VLOOKUP(EK844,Clubes!$A:$M,13,FALSE)</f>
        <v>3</v>
      </c>
      <c r="EO844">
        <f t="shared" si="849"/>
        <v>2</v>
      </c>
      <c r="EP844">
        <f t="shared" si="850"/>
        <v>2</v>
      </c>
      <c r="EQ844">
        <f t="shared" si="851"/>
        <v>0</v>
      </c>
      <c r="ER844">
        <f t="shared" si="852"/>
        <v>0</v>
      </c>
      <c r="ES844">
        <f t="shared" si="853"/>
        <v>0</v>
      </c>
      <c r="ET844">
        <f t="shared" si="854"/>
        <v>0</v>
      </c>
      <c r="EU844">
        <f t="shared" si="855"/>
        <v>0</v>
      </c>
      <c r="EV844">
        <f t="shared" si="856"/>
        <v>0</v>
      </c>
      <c r="EW844">
        <f t="shared" si="857"/>
        <v>-2</v>
      </c>
      <c r="EX844">
        <f t="shared" si="858"/>
        <v>0</v>
      </c>
      <c r="EY844">
        <f t="shared" si="859"/>
        <v>0</v>
      </c>
      <c r="EZ844">
        <f t="shared" si="860"/>
        <v>0</v>
      </c>
      <c r="FA844">
        <f t="shared" si="861"/>
        <v>0</v>
      </c>
      <c r="FB844">
        <f t="shared" si="862"/>
        <v>-2</v>
      </c>
      <c r="FC844">
        <f t="shared" si="863"/>
        <v>0</v>
      </c>
    </row>
    <row r="845" spans="1:159">
      <c r="A845" s="139">
        <v>1913</v>
      </c>
      <c r="B845" s="139" t="s">
        <v>523</v>
      </c>
      <c r="C845" s="139">
        <v>5</v>
      </c>
      <c r="D845">
        <v>1</v>
      </c>
      <c r="E845" s="5">
        <v>14</v>
      </c>
      <c r="F845" s="5">
        <v>84</v>
      </c>
      <c r="G845" s="5">
        <v>2</v>
      </c>
      <c r="H845" s="5">
        <f>90-51</f>
        <v>39</v>
      </c>
      <c r="K845" s="109">
        <f t="shared" si="827"/>
        <v>0</v>
      </c>
      <c r="M845" s="109">
        <f t="shared" si="828"/>
        <v>0</v>
      </c>
      <c r="X845" s="109">
        <f t="shared" si="829"/>
        <v>0</v>
      </c>
      <c r="AI845" s="109">
        <f t="shared" si="830"/>
        <v>0</v>
      </c>
      <c r="AT845" s="109">
        <f t="shared" si="831"/>
        <v>0</v>
      </c>
      <c r="BA845" s="109">
        <f t="shared" si="832"/>
        <v>0</v>
      </c>
      <c r="BB845" s="113"/>
      <c r="BC845" s="113"/>
      <c r="BD845" s="113"/>
      <c r="BE845" s="113"/>
      <c r="BF845" s="113"/>
      <c r="BG845" s="113"/>
      <c r="BH845" s="113"/>
      <c r="BI845" s="113"/>
      <c r="BJ845" s="113"/>
      <c r="BK845" s="113"/>
      <c r="BL845" s="109">
        <f t="shared" si="833"/>
        <v>0</v>
      </c>
      <c r="BW845" s="109">
        <f t="shared" si="834"/>
        <v>0</v>
      </c>
      <c r="BZ845" s="109">
        <f t="shared" si="835"/>
        <v>0</v>
      </c>
      <c r="CA845" s="3"/>
      <c r="CB845" s="3"/>
      <c r="CC845" s="3"/>
      <c r="CD845" s="3"/>
      <c r="CE845" s="109">
        <f t="shared" si="836"/>
        <v>0</v>
      </c>
      <c r="CJ845" s="109">
        <f t="shared" si="837"/>
        <v>0</v>
      </c>
      <c r="CQ845" s="109">
        <f t="shared" si="838"/>
        <v>0</v>
      </c>
      <c r="CV845" s="109">
        <f t="shared" si="839"/>
        <v>0</v>
      </c>
      <c r="DA845" s="109">
        <f t="shared" si="840"/>
        <v>0</v>
      </c>
      <c r="DF845" s="109">
        <f t="shared" si="841"/>
        <v>0</v>
      </c>
      <c r="DK845" s="109">
        <f t="shared" si="842"/>
        <v>0</v>
      </c>
      <c r="DP845" s="109">
        <f t="shared" si="843"/>
        <v>0</v>
      </c>
      <c r="DU845" s="109">
        <f t="shared" si="844"/>
        <v>0</v>
      </c>
      <c r="DZ845" s="109">
        <f t="shared" si="845"/>
        <v>0</v>
      </c>
      <c r="EE845" s="109">
        <f t="shared" si="846"/>
        <v>0</v>
      </c>
      <c r="EF845" s="3"/>
      <c r="EG845" s="3"/>
      <c r="EH845" s="3"/>
      <c r="EI845" s="3"/>
      <c r="EJ845" s="109">
        <f t="shared" si="847"/>
        <v>0</v>
      </c>
      <c r="EK845" s="3">
        <f t="shared" si="848"/>
        <v>514</v>
      </c>
      <c r="EL845" t="str">
        <f>+VLOOKUP(A845,'[1]Listado jugadores VALORES'!$A:$D,4,FALSE)</f>
        <v>Delantero</v>
      </c>
      <c r="EM845">
        <f>+VLOOKUP(EK845,Clubes!$A:$O,15,FALSE)</f>
        <v>4</v>
      </c>
      <c r="EN845">
        <f>+VLOOKUP(EK845,Clubes!$A:$M,13,FALSE)</f>
        <v>3</v>
      </c>
      <c r="EO845">
        <f t="shared" si="849"/>
        <v>1</v>
      </c>
      <c r="EP845">
        <f t="shared" si="850"/>
        <v>1</v>
      </c>
      <c r="EQ845">
        <f t="shared" si="851"/>
        <v>0</v>
      </c>
      <c r="ER845">
        <f t="shared" si="852"/>
        <v>0</v>
      </c>
      <c r="ES845">
        <f t="shared" si="853"/>
        <v>0</v>
      </c>
      <c r="ET845">
        <f t="shared" si="854"/>
        <v>0</v>
      </c>
      <c r="EU845">
        <f t="shared" si="855"/>
        <v>0</v>
      </c>
      <c r="EV845">
        <f t="shared" si="856"/>
        <v>0</v>
      </c>
      <c r="EW845">
        <f t="shared" si="857"/>
        <v>0</v>
      </c>
      <c r="EX845">
        <f t="shared" si="858"/>
        <v>0</v>
      </c>
      <c r="EY845">
        <f t="shared" si="859"/>
        <v>0</v>
      </c>
      <c r="EZ845">
        <f t="shared" si="860"/>
        <v>0</v>
      </c>
      <c r="FA845">
        <f t="shared" si="861"/>
        <v>0</v>
      </c>
      <c r="FB845">
        <f t="shared" si="862"/>
        <v>0</v>
      </c>
      <c r="FC845">
        <f t="shared" si="863"/>
        <v>2</v>
      </c>
    </row>
    <row r="846" spans="1:159">
      <c r="A846" s="139">
        <v>194</v>
      </c>
      <c r="B846" s="139" t="s">
        <v>524</v>
      </c>
      <c r="C846" s="139">
        <v>5</v>
      </c>
      <c r="D846">
        <v>1</v>
      </c>
      <c r="E846" s="5">
        <v>14</v>
      </c>
      <c r="F846" s="5">
        <v>84</v>
      </c>
      <c r="G846" s="5">
        <v>2</v>
      </c>
      <c r="K846" s="109">
        <f t="shared" si="827"/>
        <v>0</v>
      </c>
      <c r="M846" s="109">
        <f t="shared" si="828"/>
        <v>0</v>
      </c>
      <c r="X846" s="109">
        <f t="shared" si="829"/>
        <v>0</v>
      </c>
      <c r="AI846" s="109">
        <f t="shared" si="830"/>
        <v>0</v>
      </c>
      <c r="AT846" s="109">
        <f t="shared" si="831"/>
        <v>0</v>
      </c>
      <c r="BA846" s="109">
        <f t="shared" si="832"/>
        <v>0</v>
      </c>
      <c r="BB846" s="113"/>
      <c r="BC846" s="113"/>
      <c r="BD846" s="113"/>
      <c r="BE846" s="113"/>
      <c r="BF846" s="113"/>
      <c r="BG846" s="113"/>
      <c r="BH846" s="113"/>
      <c r="BI846" s="113"/>
      <c r="BJ846" s="113"/>
      <c r="BK846" s="113"/>
      <c r="BL846" s="109">
        <f t="shared" si="833"/>
        <v>0</v>
      </c>
      <c r="BW846" s="109">
        <f t="shared" si="834"/>
        <v>0</v>
      </c>
      <c r="BZ846" s="109">
        <f t="shared" si="835"/>
        <v>0</v>
      </c>
      <c r="CA846" s="3"/>
      <c r="CB846" s="3"/>
      <c r="CC846" s="3"/>
      <c r="CD846" s="3"/>
      <c r="CE846" s="109">
        <f t="shared" si="836"/>
        <v>0</v>
      </c>
      <c r="CJ846" s="109">
        <f t="shared" si="837"/>
        <v>0</v>
      </c>
      <c r="CQ846" s="109">
        <f t="shared" si="838"/>
        <v>0</v>
      </c>
      <c r="CV846" s="109">
        <f t="shared" si="839"/>
        <v>0</v>
      </c>
      <c r="DA846" s="109">
        <f t="shared" si="840"/>
        <v>0</v>
      </c>
      <c r="DF846" s="109">
        <f t="shared" si="841"/>
        <v>0</v>
      </c>
      <c r="DK846" s="109">
        <f t="shared" si="842"/>
        <v>0</v>
      </c>
      <c r="DP846" s="109">
        <f t="shared" si="843"/>
        <v>0</v>
      </c>
      <c r="DU846" s="109">
        <f t="shared" si="844"/>
        <v>0</v>
      </c>
      <c r="DZ846" s="109">
        <f t="shared" si="845"/>
        <v>0</v>
      </c>
      <c r="EE846" s="109">
        <f t="shared" si="846"/>
        <v>0</v>
      </c>
      <c r="EF846" s="3"/>
      <c r="EG846" s="3"/>
      <c r="EH846" s="3"/>
      <c r="EI846" s="3"/>
      <c r="EJ846" s="109">
        <f t="shared" si="847"/>
        <v>0</v>
      </c>
      <c r="EK846" s="3">
        <f t="shared" si="848"/>
        <v>514</v>
      </c>
      <c r="EL846" t="str">
        <f>+VLOOKUP(A846,'[1]Listado jugadores VALORES'!$A:$D,4,FALSE)</f>
        <v>Defensa</v>
      </c>
      <c r="EM846">
        <f>+VLOOKUP(EK846,Clubes!$A:$O,15,FALSE)</f>
        <v>4</v>
      </c>
      <c r="EN846">
        <f>+VLOOKUP(EK846,Clubes!$A:$M,13,FALSE)</f>
        <v>3</v>
      </c>
      <c r="EO846">
        <f t="shared" si="849"/>
        <v>1</v>
      </c>
      <c r="EP846">
        <f t="shared" si="850"/>
        <v>0</v>
      </c>
      <c r="EQ846">
        <f t="shared" si="851"/>
        <v>0</v>
      </c>
      <c r="ER846">
        <f t="shared" si="852"/>
        <v>0</v>
      </c>
      <c r="ES846">
        <f t="shared" si="853"/>
        <v>0</v>
      </c>
      <c r="ET846">
        <f t="shared" si="854"/>
        <v>0</v>
      </c>
      <c r="EU846">
        <f t="shared" si="855"/>
        <v>0</v>
      </c>
      <c r="EV846">
        <f t="shared" si="856"/>
        <v>0</v>
      </c>
      <c r="EW846">
        <f t="shared" si="857"/>
        <v>0</v>
      </c>
      <c r="EX846">
        <f t="shared" si="858"/>
        <v>0</v>
      </c>
      <c r="EY846">
        <f t="shared" si="859"/>
        <v>0</v>
      </c>
      <c r="EZ846">
        <f t="shared" si="860"/>
        <v>0</v>
      </c>
      <c r="FA846">
        <f t="shared" si="861"/>
        <v>0</v>
      </c>
      <c r="FB846">
        <f t="shared" si="862"/>
        <v>0</v>
      </c>
      <c r="FC846">
        <f t="shared" si="863"/>
        <v>1</v>
      </c>
    </row>
    <row r="847" spans="1:159">
      <c r="A847" s="139">
        <v>1973</v>
      </c>
      <c r="B847" s="139" t="s">
        <v>813</v>
      </c>
      <c r="C847" s="139">
        <v>5</v>
      </c>
      <c r="D847">
        <v>1</v>
      </c>
      <c r="E847" s="5">
        <v>14</v>
      </c>
      <c r="F847" s="5">
        <v>84</v>
      </c>
      <c r="G847" s="5">
        <v>3</v>
      </c>
      <c r="K847" s="109">
        <f t="shared" si="827"/>
        <v>0</v>
      </c>
      <c r="M847" s="109">
        <f t="shared" si="828"/>
        <v>0</v>
      </c>
      <c r="X847" s="109">
        <f t="shared" si="829"/>
        <v>0</v>
      </c>
      <c r="AI847" s="109">
        <f t="shared" si="830"/>
        <v>0</v>
      </c>
      <c r="AT847" s="109">
        <f t="shared" si="831"/>
        <v>0</v>
      </c>
      <c r="BA847" s="109">
        <f t="shared" si="832"/>
        <v>0</v>
      </c>
      <c r="BB847" s="113"/>
      <c r="BC847" s="113"/>
      <c r="BD847" s="113"/>
      <c r="BE847" s="113"/>
      <c r="BF847" s="113"/>
      <c r="BG847" s="113"/>
      <c r="BH847" s="113"/>
      <c r="BI847" s="113"/>
      <c r="BJ847" s="113"/>
      <c r="BK847" s="113"/>
      <c r="BL847" s="109">
        <f t="shared" si="833"/>
        <v>0</v>
      </c>
      <c r="BW847" s="109">
        <f t="shared" si="834"/>
        <v>0</v>
      </c>
      <c r="BZ847" s="109">
        <f t="shared" si="835"/>
        <v>0</v>
      </c>
      <c r="CA847" s="3"/>
      <c r="CB847" s="3"/>
      <c r="CC847" s="3"/>
      <c r="CD847" s="3"/>
      <c r="CE847" s="109">
        <f t="shared" si="836"/>
        <v>0</v>
      </c>
      <c r="CJ847" s="109">
        <f t="shared" si="837"/>
        <v>0</v>
      </c>
      <c r="CQ847" s="109">
        <f t="shared" si="838"/>
        <v>0</v>
      </c>
      <c r="CV847" s="109">
        <f t="shared" si="839"/>
        <v>0</v>
      </c>
      <c r="DA847" s="109">
        <f t="shared" si="840"/>
        <v>0</v>
      </c>
      <c r="DF847" s="109">
        <f t="shared" si="841"/>
        <v>0</v>
      </c>
      <c r="DK847" s="109">
        <f t="shared" si="842"/>
        <v>0</v>
      </c>
      <c r="DP847" s="109">
        <f t="shared" si="843"/>
        <v>0</v>
      </c>
      <c r="DU847" s="109">
        <f t="shared" si="844"/>
        <v>0</v>
      </c>
      <c r="DZ847" s="109">
        <f t="shared" si="845"/>
        <v>0</v>
      </c>
      <c r="EE847" s="109">
        <f t="shared" si="846"/>
        <v>0</v>
      </c>
      <c r="EF847" s="3"/>
      <c r="EG847" s="3"/>
      <c r="EH847" s="3"/>
      <c r="EI847" s="3"/>
      <c r="EJ847" s="109">
        <f t="shared" si="847"/>
        <v>0</v>
      </c>
      <c r="EK847" s="3">
        <f t="shared" si="848"/>
        <v>514</v>
      </c>
      <c r="EL847" t="str">
        <f>+VLOOKUP(A847,'[1]Listado jugadores VALORES'!$A:$D,4,FALSE)</f>
        <v>Volante</v>
      </c>
      <c r="EM847">
        <f>+VLOOKUP(EK847,Clubes!$A:$O,15,FALSE)</f>
        <v>4</v>
      </c>
      <c r="EN847">
        <f>+VLOOKUP(EK847,Clubes!$A:$M,13,FALSE)</f>
        <v>3</v>
      </c>
      <c r="EO847">
        <f t="shared" si="849"/>
        <v>0</v>
      </c>
      <c r="EP847">
        <f t="shared" si="850"/>
        <v>0</v>
      </c>
      <c r="EQ847">
        <f t="shared" si="851"/>
        <v>0</v>
      </c>
      <c r="ER847">
        <f t="shared" si="852"/>
        <v>0</v>
      </c>
      <c r="ES847">
        <f t="shared" si="853"/>
        <v>0</v>
      </c>
      <c r="ET847">
        <f t="shared" si="854"/>
        <v>0</v>
      </c>
      <c r="EU847">
        <f t="shared" si="855"/>
        <v>0</v>
      </c>
      <c r="EV847">
        <f t="shared" si="856"/>
        <v>0</v>
      </c>
      <c r="EW847">
        <f t="shared" si="857"/>
        <v>0</v>
      </c>
      <c r="EX847">
        <f t="shared" si="858"/>
        <v>0</v>
      </c>
      <c r="EY847">
        <f t="shared" si="859"/>
        <v>0</v>
      </c>
      <c r="EZ847">
        <f t="shared" si="860"/>
        <v>0</v>
      </c>
      <c r="FA847">
        <f t="shared" si="861"/>
        <v>0</v>
      </c>
      <c r="FB847">
        <f t="shared" si="862"/>
        <v>0</v>
      </c>
      <c r="FC847">
        <f t="shared" si="863"/>
        <v>0</v>
      </c>
    </row>
    <row r="848" spans="1:159">
      <c r="A848" s="139">
        <v>256</v>
      </c>
      <c r="B848" s="139" t="s">
        <v>526</v>
      </c>
      <c r="C848" s="139">
        <v>5</v>
      </c>
      <c r="D848">
        <v>1</v>
      </c>
      <c r="E848" s="5">
        <v>14</v>
      </c>
      <c r="F848" s="5">
        <v>84</v>
      </c>
      <c r="G848" s="5">
        <v>1</v>
      </c>
      <c r="H848" s="5">
        <f>45+28</f>
        <v>73</v>
      </c>
      <c r="K848" s="109">
        <f t="shared" si="827"/>
        <v>0</v>
      </c>
      <c r="M848" s="109">
        <f t="shared" si="828"/>
        <v>0</v>
      </c>
      <c r="X848" s="109">
        <f t="shared" si="829"/>
        <v>0</v>
      </c>
      <c r="AI848" s="109">
        <f t="shared" si="830"/>
        <v>0</v>
      </c>
      <c r="AT848" s="109">
        <f t="shared" si="831"/>
        <v>0</v>
      </c>
      <c r="BA848" s="109">
        <f t="shared" si="832"/>
        <v>0</v>
      </c>
      <c r="BB848" s="113"/>
      <c r="BC848" s="113"/>
      <c r="BD848" s="113"/>
      <c r="BE848" s="113"/>
      <c r="BF848" s="113"/>
      <c r="BG848" s="113"/>
      <c r="BH848" s="113"/>
      <c r="BI848" s="113"/>
      <c r="BJ848" s="113"/>
      <c r="BK848" s="113"/>
      <c r="BL848" s="109">
        <f t="shared" si="833"/>
        <v>0</v>
      </c>
      <c r="BW848" s="109">
        <f t="shared" si="834"/>
        <v>0</v>
      </c>
      <c r="BZ848" s="109">
        <f t="shared" si="835"/>
        <v>0</v>
      </c>
      <c r="CA848" s="3"/>
      <c r="CB848" s="3"/>
      <c r="CC848" s="3"/>
      <c r="CD848" s="3"/>
      <c r="CE848" s="109">
        <f t="shared" si="836"/>
        <v>0</v>
      </c>
      <c r="CJ848" s="109">
        <f t="shared" si="837"/>
        <v>0</v>
      </c>
      <c r="CQ848" s="109">
        <f t="shared" si="838"/>
        <v>0</v>
      </c>
      <c r="CV848" s="109">
        <f t="shared" si="839"/>
        <v>0</v>
      </c>
      <c r="DA848" s="109">
        <f t="shared" si="840"/>
        <v>0</v>
      </c>
      <c r="DF848" s="109">
        <f t="shared" si="841"/>
        <v>0</v>
      </c>
      <c r="DK848" s="109">
        <f t="shared" si="842"/>
        <v>0</v>
      </c>
      <c r="DP848" s="109">
        <f t="shared" si="843"/>
        <v>0</v>
      </c>
      <c r="DU848" s="109">
        <f t="shared" si="844"/>
        <v>0</v>
      </c>
      <c r="DZ848" s="109">
        <f t="shared" si="845"/>
        <v>0</v>
      </c>
      <c r="EE848" s="109">
        <f t="shared" si="846"/>
        <v>0</v>
      </c>
      <c r="EF848" s="3"/>
      <c r="EG848" s="3"/>
      <c r="EH848" s="3"/>
      <c r="EI848" s="3"/>
      <c r="EJ848" s="109">
        <f t="shared" si="847"/>
        <v>0</v>
      </c>
      <c r="EK848" s="3">
        <f t="shared" si="848"/>
        <v>514</v>
      </c>
      <c r="EL848" t="str">
        <f>+VLOOKUP(A848,'[1]Listado jugadores VALORES'!$A:$D,4,FALSE)</f>
        <v>Delantero</v>
      </c>
      <c r="EM848">
        <f>+VLOOKUP(EK848,Clubes!$A:$O,15,FALSE)</f>
        <v>4</v>
      </c>
      <c r="EN848">
        <f>+VLOOKUP(EK848,Clubes!$A:$M,13,FALSE)</f>
        <v>3</v>
      </c>
      <c r="EO848">
        <f t="shared" si="849"/>
        <v>2</v>
      </c>
      <c r="EP848">
        <f t="shared" si="850"/>
        <v>2</v>
      </c>
      <c r="EQ848">
        <f t="shared" si="851"/>
        <v>0</v>
      </c>
      <c r="ER848">
        <f t="shared" si="852"/>
        <v>0</v>
      </c>
      <c r="ES848">
        <f t="shared" si="853"/>
        <v>0</v>
      </c>
      <c r="ET848">
        <f t="shared" si="854"/>
        <v>0</v>
      </c>
      <c r="EU848">
        <f t="shared" si="855"/>
        <v>0</v>
      </c>
      <c r="EV848">
        <f t="shared" si="856"/>
        <v>0</v>
      </c>
      <c r="EW848">
        <f t="shared" si="857"/>
        <v>0</v>
      </c>
      <c r="EX848">
        <f t="shared" si="858"/>
        <v>0</v>
      </c>
      <c r="EY848">
        <f t="shared" si="859"/>
        <v>0</v>
      </c>
      <c r="EZ848">
        <f t="shared" si="860"/>
        <v>0</v>
      </c>
      <c r="FA848">
        <f t="shared" si="861"/>
        <v>0</v>
      </c>
      <c r="FB848">
        <f t="shared" si="862"/>
        <v>-2</v>
      </c>
      <c r="FC848">
        <f t="shared" si="863"/>
        <v>2</v>
      </c>
    </row>
    <row r="849" spans="1:159">
      <c r="A849" s="139">
        <v>783</v>
      </c>
      <c r="B849" s="139" t="s">
        <v>527</v>
      </c>
      <c r="C849" s="139">
        <v>5</v>
      </c>
      <c r="D849">
        <v>1</v>
      </c>
      <c r="E849" s="5">
        <v>14</v>
      </c>
      <c r="F849" s="5">
        <v>84</v>
      </c>
      <c r="G849" s="5">
        <v>3</v>
      </c>
      <c r="K849" s="109">
        <f t="shared" si="827"/>
        <v>0</v>
      </c>
      <c r="M849" s="109">
        <f t="shared" si="828"/>
        <v>0</v>
      </c>
      <c r="X849" s="109">
        <f t="shared" si="829"/>
        <v>0</v>
      </c>
      <c r="AI849" s="109">
        <f t="shared" si="830"/>
        <v>0</v>
      </c>
      <c r="AT849" s="109">
        <f t="shared" si="831"/>
        <v>0</v>
      </c>
      <c r="BA849" s="109">
        <f t="shared" si="832"/>
        <v>0</v>
      </c>
      <c r="BB849" s="113"/>
      <c r="BC849" s="113"/>
      <c r="BD849" s="113"/>
      <c r="BE849" s="113"/>
      <c r="BF849" s="113"/>
      <c r="BG849" s="113"/>
      <c r="BH849" s="113"/>
      <c r="BI849" s="113"/>
      <c r="BJ849" s="113"/>
      <c r="BK849" s="113"/>
      <c r="BL849" s="109">
        <f t="shared" si="833"/>
        <v>0</v>
      </c>
      <c r="BW849" s="109">
        <f t="shared" si="834"/>
        <v>0</v>
      </c>
      <c r="BZ849" s="109">
        <f t="shared" si="835"/>
        <v>0</v>
      </c>
      <c r="CA849" s="3"/>
      <c r="CB849" s="3"/>
      <c r="CC849" s="3"/>
      <c r="CD849" s="3"/>
      <c r="CE849" s="109">
        <f t="shared" si="836"/>
        <v>0</v>
      </c>
      <c r="CJ849" s="109">
        <f t="shared" si="837"/>
        <v>0</v>
      </c>
      <c r="CQ849" s="109">
        <f t="shared" si="838"/>
        <v>0</v>
      </c>
      <c r="CV849" s="109">
        <f t="shared" si="839"/>
        <v>0</v>
      </c>
      <c r="DA849" s="109">
        <f t="shared" si="840"/>
        <v>0</v>
      </c>
      <c r="DF849" s="109">
        <f t="shared" si="841"/>
        <v>0</v>
      </c>
      <c r="DK849" s="109">
        <f t="shared" si="842"/>
        <v>0</v>
      </c>
      <c r="DP849" s="109">
        <f t="shared" si="843"/>
        <v>0</v>
      </c>
      <c r="DU849" s="109">
        <f t="shared" si="844"/>
        <v>0</v>
      </c>
      <c r="DZ849" s="109">
        <f t="shared" si="845"/>
        <v>0</v>
      </c>
      <c r="EE849" s="109">
        <f t="shared" si="846"/>
        <v>0</v>
      </c>
      <c r="EF849" s="3"/>
      <c r="EG849" s="3"/>
      <c r="EH849" s="3"/>
      <c r="EI849" s="3"/>
      <c r="EJ849" s="109">
        <f t="shared" si="847"/>
        <v>0</v>
      </c>
      <c r="EK849" s="3">
        <f t="shared" si="848"/>
        <v>514</v>
      </c>
      <c r="EL849" t="str">
        <f>+VLOOKUP(A849,'[1]Listado jugadores VALORES'!$A:$D,4,FALSE)</f>
        <v>Portero</v>
      </c>
      <c r="EM849">
        <f>+VLOOKUP(EK849,Clubes!$A:$O,15,FALSE)</f>
        <v>4</v>
      </c>
      <c r="EN849">
        <f>+VLOOKUP(EK849,Clubes!$A:$M,13,FALSE)</f>
        <v>3</v>
      </c>
      <c r="EO849">
        <f t="shared" si="849"/>
        <v>0</v>
      </c>
      <c r="EP849">
        <f t="shared" si="850"/>
        <v>0</v>
      </c>
      <c r="EQ849">
        <f t="shared" si="851"/>
        <v>0</v>
      </c>
      <c r="ER849">
        <f t="shared" si="852"/>
        <v>0</v>
      </c>
      <c r="ES849">
        <f t="shared" si="853"/>
        <v>0</v>
      </c>
      <c r="ET849">
        <f t="shared" si="854"/>
        <v>0</v>
      </c>
      <c r="EU849">
        <f t="shared" si="855"/>
        <v>0</v>
      </c>
      <c r="EV849">
        <f t="shared" si="856"/>
        <v>0</v>
      </c>
      <c r="EW849">
        <f t="shared" si="857"/>
        <v>0</v>
      </c>
      <c r="EX849">
        <f t="shared" si="858"/>
        <v>0</v>
      </c>
      <c r="EY849">
        <f t="shared" si="859"/>
        <v>0</v>
      </c>
      <c r="EZ849">
        <f t="shared" si="860"/>
        <v>0</v>
      </c>
      <c r="FA849">
        <f t="shared" si="861"/>
        <v>0</v>
      </c>
      <c r="FB849">
        <f t="shared" si="862"/>
        <v>0</v>
      </c>
      <c r="FC849">
        <f t="shared" si="863"/>
        <v>0</v>
      </c>
    </row>
    <row r="850" spans="1:159">
      <c r="A850" s="146">
        <v>274</v>
      </c>
      <c r="B850" s="144" t="s">
        <v>528</v>
      </c>
      <c r="C850" s="139">
        <v>5</v>
      </c>
      <c r="D850">
        <v>1</v>
      </c>
      <c r="E850" s="5">
        <v>14</v>
      </c>
      <c r="F850" s="5">
        <v>84</v>
      </c>
      <c r="G850" s="5">
        <v>1</v>
      </c>
      <c r="H850" s="5">
        <f>45+19</f>
        <v>64</v>
      </c>
      <c r="K850" s="109">
        <f t="shared" si="827"/>
        <v>0</v>
      </c>
      <c r="M850" s="109">
        <f t="shared" si="828"/>
        <v>0</v>
      </c>
      <c r="X850" s="109">
        <f t="shared" si="829"/>
        <v>0</v>
      </c>
      <c r="AI850" s="109">
        <f t="shared" si="830"/>
        <v>0</v>
      </c>
      <c r="AT850" s="109">
        <f t="shared" si="831"/>
        <v>0</v>
      </c>
      <c r="BA850" s="109">
        <f t="shared" si="832"/>
        <v>0</v>
      </c>
      <c r="BB850" s="113"/>
      <c r="BC850" s="113"/>
      <c r="BD850" s="113"/>
      <c r="BE850" s="113"/>
      <c r="BF850" s="113"/>
      <c r="BG850" s="113"/>
      <c r="BH850" s="113"/>
      <c r="BI850" s="113"/>
      <c r="BJ850" s="113"/>
      <c r="BK850" s="113"/>
      <c r="BL850" s="109">
        <f t="shared" si="833"/>
        <v>0</v>
      </c>
      <c r="BW850" s="109">
        <f t="shared" si="834"/>
        <v>0</v>
      </c>
      <c r="BZ850" s="109">
        <f t="shared" si="835"/>
        <v>0</v>
      </c>
      <c r="CA850" s="3"/>
      <c r="CB850" s="3"/>
      <c r="CC850" s="3"/>
      <c r="CD850" s="3"/>
      <c r="CE850" s="109">
        <f t="shared" si="836"/>
        <v>0</v>
      </c>
      <c r="CJ850" s="109">
        <f t="shared" si="837"/>
        <v>0</v>
      </c>
      <c r="CQ850" s="109">
        <f t="shared" si="838"/>
        <v>0</v>
      </c>
      <c r="CV850" s="109">
        <f t="shared" si="839"/>
        <v>0</v>
      </c>
      <c r="DA850" s="109">
        <f t="shared" si="840"/>
        <v>0</v>
      </c>
      <c r="DF850" s="109">
        <f t="shared" si="841"/>
        <v>0</v>
      </c>
      <c r="DK850" s="109">
        <f t="shared" si="842"/>
        <v>0</v>
      </c>
      <c r="DP850" s="109">
        <f t="shared" si="843"/>
        <v>0</v>
      </c>
      <c r="DU850" s="109">
        <f t="shared" si="844"/>
        <v>0</v>
      </c>
      <c r="DZ850" s="109">
        <f t="shared" si="845"/>
        <v>0</v>
      </c>
      <c r="EE850" s="109">
        <f t="shared" si="846"/>
        <v>0</v>
      </c>
      <c r="EF850" s="3"/>
      <c r="EG850" s="3"/>
      <c r="EH850" s="3"/>
      <c r="EI850" s="3"/>
      <c r="EJ850" s="109">
        <f t="shared" si="847"/>
        <v>0</v>
      </c>
      <c r="EK850" s="3">
        <f t="shared" si="848"/>
        <v>514</v>
      </c>
      <c r="EL850" t="str">
        <f>+VLOOKUP(A850,'[1]Listado jugadores VALORES'!$A:$D,4,FALSE)</f>
        <v>Volante</v>
      </c>
      <c r="EM850">
        <f>+VLOOKUP(EK850,Clubes!$A:$O,15,FALSE)</f>
        <v>4</v>
      </c>
      <c r="EN850">
        <f>+VLOOKUP(EK850,Clubes!$A:$M,13,FALSE)</f>
        <v>3</v>
      </c>
      <c r="EO850">
        <f t="shared" si="849"/>
        <v>2</v>
      </c>
      <c r="EP850">
        <f t="shared" si="850"/>
        <v>2</v>
      </c>
      <c r="EQ850">
        <f t="shared" si="851"/>
        <v>0</v>
      </c>
      <c r="ER850">
        <f t="shared" si="852"/>
        <v>0</v>
      </c>
      <c r="ES850">
        <f t="shared" si="853"/>
        <v>0</v>
      </c>
      <c r="ET850">
        <f t="shared" si="854"/>
        <v>0</v>
      </c>
      <c r="EU850">
        <f t="shared" si="855"/>
        <v>0</v>
      </c>
      <c r="EV850">
        <f t="shared" si="856"/>
        <v>0</v>
      </c>
      <c r="EW850">
        <f t="shared" si="857"/>
        <v>0</v>
      </c>
      <c r="EX850">
        <f t="shared" si="858"/>
        <v>0</v>
      </c>
      <c r="EY850">
        <f t="shared" si="859"/>
        <v>0</v>
      </c>
      <c r="EZ850">
        <f t="shared" si="860"/>
        <v>0</v>
      </c>
      <c r="FA850">
        <f t="shared" si="861"/>
        <v>0</v>
      </c>
      <c r="FB850">
        <f t="shared" si="862"/>
        <v>-2</v>
      </c>
      <c r="FC850">
        <f t="shared" si="863"/>
        <v>2</v>
      </c>
    </row>
    <row r="851" spans="1:159">
      <c r="A851" s="139">
        <v>281</v>
      </c>
      <c r="B851" s="139" t="s">
        <v>529</v>
      </c>
      <c r="C851" s="139">
        <v>5</v>
      </c>
      <c r="D851">
        <v>1</v>
      </c>
      <c r="E851" s="5">
        <v>14</v>
      </c>
      <c r="F851" s="5">
        <v>84</v>
      </c>
      <c r="G851" s="5">
        <v>3</v>
      </c>
      <c r="K851" s="109">
        <f t="shared" si="827"/>
        <v>0</v>
      </c>
      <c r="M851" s="109">
        <f t="shared" si="828"/>
        <v>0</v>
      </c>
      <c r="X851" s="109">
        <f t="shared" si="829"/>
        <v>0</v>
      </c>
      <c r="AI851" s="109">
        <f t="shared" si="830"/>
        <v>0</v>
      </c>
      <c r="AT851" s="109">
        <f t="shared" si="831"/>
        <v>0</v>
      </c>
      <c r="BA851" s="109">
        <f t="shared" si="832"/>
        <v>0</v>
      </c>
      <c r="BB851" s="113"/>
      <c r="BC851" s="113"/>
      <c r="BD851" s="113"/>
      <c r="BE851" s="113"/>
      <c r="BF851" s="113"/>
      <c r="BG851" s="113"/>
      <c r="BH851" s="113"/>
      <c r="BI851" s="113"/>
      <c r="BJ851" s="113"/>
      <c r="BK851" s="113"/>
      <c r="BL851" s="109">
        <f t="shared" si="833"/>
        <v>0</v>
      </c>
      <c r="BW851" s="109">
        <f t="shared" si="834"/>
        <v>0</v>
      </c>
      <c r="BZ851" s="109">
        <f t="shared" si="835"/>
        <v>0</v>
      </c>
      <c r="CA851" s="3"/>
      <c r="CB851" s="3"/>
      <c r="CC851" s="3"/>
      <c r="CD851" s="3"/>
      <c r="CE851" s="109">
        <f t="shared" si="836"/>
        <v>0</v>
      </c>
      <c r="CJ851" s="109">
        <f t="shared" si="837"/>
        <v>0</v>
      </c>
      <c r="CQ851" s="109">
        <f t="shared" si="838"/>
        <v>0</v>
      </c>
      <c r="CV851" s="109">
        <f t="shared" si="839"/>
        <v>0</v>
      </c>
      <c r="DA851" s="109">
        <f t="shared" si="840"/>
        <v>0</v>
      </c>
      <c r="DF851" s="109">
        <f t="shared" si="841"/>
        <v>0</v>
      </c>
      <c r="DK851" s="109">
        <f t="shared" si="842"/>
        <v>0</v>
      </c>
      <c r="DP851" s="109">
        <f t="shared" si="843"/>
        <v>0</v>
      </c>
      <c r="DU851" s="109">
        <f t="shared" si="844"/>
        <v>0</v>
      </c>
      <c r="DZ851" s="109">
        <f t="shared" si="845"/>
        <v>0</v>
      </c>
      <c r="EE851" s="109">
        <f t="shared" si="846"/>
        <v>0</v>
      </c>
      <c r="EF851" s="3"/>
      <c r="EG851" s="3"/>
      <c r="EH851" s="3"/>
      <c r="EI851" s="3"/>
      <c r="EJ851" s="109">
        <f t="shared" si="847"/>
        <v>0</v>
      </c>
      <c r="EK851" s="3">
        <f t="shared" si="848"/>
        <v>514</v>
      </c>
      <c r="EL851" t="str">
        <f>+VLOOKUP(A851,'[1]Listado jugadores VALORES'!$A:$D,4,FALSE)</f>
        <v>Defensa</v>
      </c>
      <c r="EM851">
        <f>+VLOOKUP(EK851,Clubes!$A:$O,15,FALSE)</f>
        <v>4</v>
      </c>
      <c r="EN851">
        <f>+VLOOKUP(EK851,Clubes!$A:$M,13,FALSE)</f>
        <v>3</v>
      </c>
      <c r="EO851">
        <f t="shared" si="849"/>
        <v>0</v>
      </c>
      <c r="EP851">
        <f t="shared" si="850"/>
        <v>0</v>
      </c>
      <c r="EQ851">
        <f t="shared" si="851"/>
        <v>0</v>
      </c>
      <c r="ER851">
        <f t="shared" si="852"/>
        <v>0</v>
      </c>
      <c r="ES851">
        <f t="shared" si="853"/>
        <v>0</v>
      </c>
      <c r="ET851">
        <f t="shared" si="854"/>
        <v>0</v>
      </c>
      <c r="EU851">
        <f t="shared" si="855"/>
        <v>0</v>
      </c>
      <c r="EV851">
        <f t="shared" si="856"/>
        <v>0</v>
      </c>
      <c r="EW851">
        <f t="shared" si="857"/>
        <v>0</v>
      </c>
      <c r="EX851">
        <f t="shared" si="858"/>
        <v>0</v>
      </c>
      <c r="EY851">
        <f t="shared" si="859"/>
        <v>0</v>
      </c>
      <c r="EZ851">
        <f t="shared" si="860"/>
        <v>0</v>
      </c>
      <c r="FA851">
        <f t="shared" si="861"/>
        <v>0</v>
      </c>
      <c r="FB851">
        <f t="shared" si="862"/>
        <v>0</v>
      </c>
      <c r="FC851">
        <f t="shared" si="863"/>
        <v>0</v>
      </c>
    </row>
    <row r="852" spans="1:159">
      <c r="A852" s="139">
        <v>299</v>
      </c>
      <c r="B852" s="139" t="s">
        <v>530</v>
      </c>
      <c r="C852" s="139">
        <v>5</v>
      </c>
      <c r="D852">
        <v>1</v>
      </c>
      <c r="E852" s="5">
        <v>14</v>
      </c>
      <c r="F852" s="5">
        <v>84</v>
      </c>
      <c r="G852" s="5">
        <v>1</v>
      </c>
      <c r="H852" s="5">
        <v>90</v>
      </c>
      <c r="K852" s="109">
        <f t="shared" si="827"/>
        <v>0</v>
      </c>
      <c r="M852" s="109">
        <f t="shared" si="828"/>
        <v>0</v>
      </c>
      <c r="X852" s="109">
        <f t="shared" si="829"/>
        <v>0</v>
      </c>
      <c r="AI852" s="109">
        <f t="shared" si="830"/>
        <v>0</v>
      </c>
      <c r="AT852" s="109">
        <f t="shared" si="831"/>
        <v>0</v>
      </c>
      <c r="BA852" s="109">
        <f t="shared" si="832"/>
        <v>0</v>
      </c>
      <c r="BB852" s="113"/>
      <c r="BC852" s="113"/>
      <c r="BD852" s="113"/>
      <c r="BE852" s="113"/>
      <c r="BF852" s="113"/>
      <c r="BG852" s="113"/>
      <c r="BH852" s="113"/>
      <c r="BI852" s="113"/>
      <c r="BJ852" s="113"/>
      <c r="BK852" s="113"/>
      <c r="BL852" s="109">
        <f t="shared" si="833"/>
        <v>0</v>
      </c>
      <c r="BW852" s="109">
        <f t="shared" si="834"/>
        <v>0</v>
      </c>
      <c r="BZ852" s="109">
        <f t="shared" si="835"/>
        <v>0</v>
      </c>
      <c r="CA852" s="3"/>
      <c r="CB852" s="3"/>
      <c r="CC852" s="3"/>
      <c r="CD852" s="3"/>
      <c r="CE852" s="109">
        <f t="shared" si="836"/>
        <v>0</v>
      </c>
      <c r="CJ852" s="109">
        <f t="shared" si="837"/>
        <v>0</v>
      </c>
      <c r="CQ852" s="109">
        <f t="shared" si="838"/>
        <v>0</v>
      </c>
      <c r="CV852" s="109">
        <f t="shared" si="839"/>
        <v>0</v>
      </c>
      <c r="DA852" s="109">
        <f t="shared" si="840"/>
        <v>0</v>
      </c>
      <c r="DF852" s="109">
        <f t="shared" si="841"/>
        <v>0</v>
      </c>
      <c r="DK852" s="109">
        <f t="shared" si="842"/>
        <v>0</v>
      </c>
      <c r="DP852" s="109">
        <f t="shared" si="843"/>
        <v>0</v>
      </c>
      <c r="DU852" s="109">
        <f t="shared" si="844"/>
        <v>0</v>
      </c>
      <c r="DZ852" s="109">
        <f t="shared" si="845"/>
        <v>0</v>
      </c>
      <c r="EE852" s="109">
        <f t="shared" si="846"/>
        <v>0</v>
      </c>
      <c r="EF852" s="3"/>
      <c r="EG852" s="3"/>
      <c r="EH852" s="3"/>
      <c r="EI852" s="3"/>
      <c r="EJ852" s="109">
        <f t="shared" si="847"/>
        <v>0</v>
      </c>
      <c r="EK852" s="3">
        <f t="shared" si="848"/>
        <v>514</v>
      </c>
      <c r="EL852" t="str">
        <f>+VLOOKUP(A852,'[1]Listado jugadores VALORES'!$A:$D,4,FALSE)</f>
        <v>Volante</v>
      </c>
      <c r="EM852">
        <f>+VLOOKUP(EK852,Clubes!$A:$O,15,FALSE)</f>
        <v>4</v>
      </c>
      <c r="EN852">
        <f>+VLOOKUP(EK852,Clubes!$A:$M,13,FALSE)</f>
        <v>3</v>
      </c>
      <c r="EO852">
        <f t="shared" si="849"/>
        <v>2</v>
      </c>
      <c r="EP852">
        <f t="shared" si="850"/>
        <v>2</v>
      </c>
      <c r="EQ852">
        <f t="shared" si="851"/>
        <v>0</v>
      </c>
      <c r="ER852">
        <f t="shared" si="852"/>
        <v>0</v>
      </c>
      <c r="ES852">
        <f t="shared" si="853"/>
        <v>0</v>
      </c>
      <c r="ET852">
        <f t="shared" si="854"/>
        <v>0</v>
      </c>
      <c r="EU852">
        <f t="shared" si="855"/>
        <v>0</v>
      </c>
      <c r="EV852">
        <f t="shared" si="856"/>
        <v>0</v>
      </c>
      <c r="EW852">
        <f t="shared" si="857"/>
        <v>0</v>
      </c>
      <c r="EX852">
        <f t="shared" si="858"/>
        <v>0</v>
      </c>
      <c r="EY852">
        <f t="shared" si="859"/>
        <v>0</v>
      </c>
      <c r="EZ852">
        <f t="shared" si="860"/>
        <v>0</v>
      </c>
      <c r="FA852">
        <f t="shared" si="861"/>
        <v>0</v>
      </c>
      <c r="FB852">
        <f t="shared" si="862"/>
        <v>-2</v>
      </c>
      <c r="FC852">
        <f t="shared" si="863"/>
        <v>2</v>
      </c>
    </row>
    <row r="853" spans="1:159">
      <c r="A853" s="139">
        <v>329</v>
      </c>
      <c r="B853" s="139" t="s">
        <v>531</v>
      </c>
      <c r="C853" s="139">
        <v>5</v>
      </c>
      <c r="D853">
        <v>1</v>
      </c>
      <c r="E853" s="5">
        <v>14</v>
      </c>
      <c r="F853" s="5">
        <v>84</v>
      </c>
      <c r="G853" s="5">
        <v>1</v>
      </c>
      <c r="H853" s="5">
        <v>90</v>
      </c>
      <c r="K853" s="109">
        <f t="shared" si="827"/>
        <v>0</v>
      </c>
      <c r="M853" s="109">
        <f t="shared" si="828"/>
        <v>0</v>
      </c>
      <c r="X853" s="109">
        <f t="shared" si="829"/>
        <v>0</v>
      </c>
      <c r="AI853" s="109">
        <f t="shared" si="830"/>
        <v>0</v>
      </c>
      <c r="AT853" s="109">
        <f t="shared" si="831"/>
        <v>0</v>
      </c>
      <c r="BA853" s="109">
        <f t="shared" si="832"/>
        <v>0</v>
      </c>
      <c r="BB853" s="113"/>
      <c r="BC853" s="113"/>
      <c r="BD853" s="113"/>
      <c r="BE853" s="113"/>
      <c r="BF853" s="113"/>
      <c r="BG853" s="113"/>
      <c r="BH853" s="113"/>
      <c r="BI853" s="113"/>
      <c r="BJ853" s="113"/>
      <c r="BK853" s="113"/>
      <c r="BL853" s="109">
        <f t="shared" si="833"/>
        <v>0</v>
      </c>
      <c r="BW853" s="109">
        <f t="shared" si="834"/>
        <v>0</v>
      </c>
      <c r="BZ853" s="109">
        <f t="shared" si="835"/>
        <v>0</v>
      </c>
      <c r="CA853" s="3"/>
      <c r="CB853" s="3"/>
      <c r="CC853" s="3"/>
      <c r="CD853" s="3"/>
      <c r="CE853" s="109">
        <f t="shared" si="836"/>
        <v>0</v>
      </c>
      <c r="CJ853" s="109">
        <f t="shared" si="837"/>
        <v>0</v>
      </c>
      <c r="CQ853" s="109">
        <f t="shared" si="838"/>
        <v>0</v>
      </c>
      <c r="CV853" s="109">
        <f t="shared" si="839"/>
        <v>0</v>
      </c>
      <c r="DA853" s="109">
        <f t="shared" si="840"/>
        <v>0</v>
      </c>
      <c r="DF853" s="109">
        <f t="shared" si="841"/>
        <v>0</v>
      </c>
      <c r="DK853" s="109">
        <f t="shared" si="842"/>
        <v>0</v>
      </c>
      <c r="DP853" s="109">
        <f t="shared" si="843"/>
        <v>0</v>
      </c>
      <c r="DU853" s="109">
        <f t="shared" si="844"/>
        <v>0</v>
      </c>
      <c r="DZ853" s="109">
        <f t="shared" si="845"/>
        <v>0</v>
      </c>
      <c r="EE853" s="109">
        <f t="shared" si="846"/>
        <v>0</v>
      </c>
      <c r="EF853" s="3"/>
      <c r="EG853" s="3"/>
      <c r="EH853" s="3"/>
      <c r="EI853" s="3"/>
      <c r="EJ853" s="109">
        <f t="shared" si="847"/>
        <v>0</v>
      </c>
      <c r="EK853" s="3">
        <f t="shared" si="848"/>
        <v>514</v>
      </c>
      <c r="EL853" t="str">
        <f>+VLOOKUP(A853,'[1]Listado jugadores VALORES'!$A:$D,4,FALSE)</f>
        <v>Defensa</v>
      </c>
      <c r="EM853">
        <f>+VLOOKUP(EK853,Clubes!$A:$O,15,FALSE)</f>
        <v>4</v>
      </c>
      <c r="EN853">
        <f>+VLOOKUP(EK853,Clubes!$A:$M,13,FALSE)</f>
        <v>3</v>
      </c>
      <c r="EO853">
        <f t="shared" si="849"/>
        <v>2</v>
      </c>
      <c r="EP853">
        <f t="shared" si="850"/>
        <v>2</v>
      </c>
      <c r="EQ853">
        <f t="shared" si="851"/>
        <v>0</v>
      </c>
      <c r="ER853">
        <f t="shared" si="852"/>
        <v>0</v>
      </c>
      <c r="ES853">
        <f t="shared" si="853"/>
        <v>0</v>
      </c>
      <c r="ET853">
        <f t="shared" si="854"/>
        <v>0</v>
      </c>
      <c r="EU853">
        <f t="shared" si="855"/>
        <v>0</v>
      </c>
      <c r="EV853">
        <f t="shared" si="856"/>
        <v>0</v>
      </c>
      <c r="EW853">
        <f t="shared" si="857"/>
        <v>-2</v>
      </c>
      <c r="EX853">
        <f t="shared" si="858"/>
        <v>0</v>
      </c>
      <c r="EY853">
        <f t="shared" si="859"/>
        <v>0</v>
      </c>
      <c r="EZ853">
        <f t="shared" si="860"/>
        <v>0</v>
      </c>
      <c r="FA853">
        <f t="shared" si="861"/>
        <v>0</v>
      </c>
      <c r="FB853">
        <f t="shared" si="862"/>
        <v>-2</v>
      </c>
      <c r="FC853">
        <f t="shared" si="863"/>
        <v>0</v>
      </c>
    </row>
    <row r="854" spans="1:159">
      <c r="A854" s="139">
        <v>888</v>
      </c>
      <c r="B854" s="139" t="s">
        <v>812</v>
      </c>
      <c r="C854" s="139">
        <v>5</v>
      </c>
      <c r="D854">
        <v>1</v>
      </c>
      <c r="E854" s="5">
        <v>14</v>
      </c>
      <c r="F854" s="5">
        <v>84</v>
      </c>
      <c r="G854" s="5">
        <v>3</v>
      </c>
      <c r="K854" s="109">
        <f t="shared" si="827"/>
        <v>0</v>
      </c>
      <c r="M854" s="109">
        <f t="shared" si="828"/>
        <v>0</v>
      </c>
      <c r="X854" s="109">
        <f t="shared" si="829"/>
        <v>0</v>
      </c>
      <c r="AI854" s="109">
        <f t="shared" si="830"/>
        <v>0</v>
      </c>
      <c r="AT854" s="109">
        <f t="shared" si="831"/>
        <v>0</v>
      </c>
      <c r="BA854" s="109">
        <f t="shared" si="832"/>
        <v>0</v>
      </c>
      <c r="BB854" s="113"/>
      <c r="BC854" s="113"/>
      <c r="BD854" s="113"/>
      <c r="BE854" s="113"/>
      <c r="BF854" s="113"/>
      <c r="BG854" s="113"/>
      <c r="BH854" s="113"/>
      <c r="BI854" s="113"/>
      <c r="BJ854" s="113"/>
      <c r="BK854" s="113"/>
      <c r="BL854" s="109">
        <f t="shared" si="833"/>
        <v>0</v>
      </c>
      <c r="BW854" s="109">
        <f t="shared" si="834"/>
        <v>0</v>
      </c>
      <c r="BZ854" s="109">
        <f t="shared" si="835"/>
        <v>0</v>
      </c>
      <c r="CA854" s="3"/>
      <c r="CB854" s="3"/>
      <c r="CC854" s="3"/>
      <c r="CD854" s="3"/>
      <c r="CE854" s="109">
        <f t="shared" si="836"/>
        <v>0</v>
      </c>
      <c r="CJ854" s="109">
        <f t="shared" si="837"/>
        <v>0</v>
      </c>
      <c r="CQ854" s="109">
        <f t="shared" si="838"/>
        <v>0</v>
      </c>
      <c r="CV854" s="109">
        <f t="shared" si="839"/>
        <v>0</v>
      </c>
      <c r="DA854" s="109">
        <f t="shared" si="840"/>
        <v>0</v>
      </c>
      <c r="DF854" s="109">
        <f t="shared" si="841"/>
        <v>0</v>
      </c>
      <c r="DK854" s="109">
        <f t="shared" si="842"/>
        <v>0</v>
      </c>
      <c r="DP854" s="109">
        <f t="shared" si="843"/>
        <v>0</v>
      </c>
      <c r="DU854" s="109">
        <f t="shared" si="844"/>
        <v>0</v>
      </c>
      <c r="DZ854" s="109">
        <f t="shared" si="845"/>
        <v>0</v>
      </c>
      <c r="EE854" s="109">
        <f t="shared" si="846"/>
        <v>0</v>
      </c>
      <c r="EF854" s="3"/>
      <c r="EG854" s="3"/>
      <c r="EH854" s="3"/>
      <c r="EI854" s="3"/>
      <c r="EJ854" s="109">
        <f t="shared" si="847"/>
        <v>0</v>
      </c>
      <c r="EK854" s="3">
        <f t="shared" si="848"/>
        <v>514</v>
      </c>
      <c r="EL854" t="str">
        <f>+VLOOKUP(A854,'[1]Listado jugadores VALORES'!$A:$D,4,FALSE)</f>
        <v>Volante</v>
      </c>
      <c r="EM854">
        <f>+VLOOKUP(EK854,Clubes!$A:$O,15,FALSE)</f>
        <v>4</v>
      </c>
      <c r="EN854">
        <f>+VLOOKUP(EK854,Clubes!$A:$M,13,FALSE)</f>
        <v>3</v>
      </c>
      <c r="EO854">
        <f t="shared" si="849"/>
        <v>0</v>
      </c>
      <c r="EP854">
        <f t="shared" si="850"/>
        <v>0</v>
      </c>
      <c r="EQ854">
        <f t="shared" si="851"/>
        <v>0</v>
      </c>
      <c r="ER854">
        <f t="shared" si="852"/>
        <v>0</v>
      </c>
      <c r="ES854">
        <f t="shared" si="853"/>
        <v>0</v>
      </c>
      <c r="ET854">
        <f t="shared" si="854"/>
        <v>0</v>
      </c>
      <c r="EU854">
        <f t="shared" si="855"/>
        <v>0</v>
      </c>
      <c r="EV854">
        <f t="shared" si="856"/>
        <v>0</v>
      </c>
      <c r="EW854">
        <f t="shared" si="857"/>
        <v>0</v>
      </c>
      <c r="EX854">
        <f t="shared" si="858"/>
        <v>0</v>
      </c>
      <c r="EY854">
        <f t="shared" si="859"/>
        <v>0</v>
      </c>
      <c r="EZ854">
        <f t="shared" si="860"/>
        <v>0</v>
      </c>
      <c r="FA854">
        <f t="shared" si="861"/>
        <v>0</v>
      </c>
      <c r="FB854">
        <f t="shared" si="862"/>
        <v>0</v>
      </c>
      <c r="FC854">
        <f t="shared" si="863"/>
        <v>0</v>
      </c>
    </row>
    <row r="855" spans="1:159">
      <c r="A855" s="139">
        <v>374</v>
      </c>
      <c r="B855" s="139" t="s">
        <v>532</v>
      </c>
      <c r="C855" s="139">
        <v>5</v>
      </c>
      <c r="D855">
        <v>1</v>
      </c>
      <c r="E855" s="5">
        <v>14</v>
      </c>
      <c r="F855" s="5">
        <v>84</v>
      </c>
      <c r="G855" s="5">
        <v>3</v>
      </c>
      <c r="K855" s="109">
        <f t="shared" si="827"/>
        <v>0</v>
      </c>
      <c r="M855" s="109">
        <f t="shared" si="828"/>
        <v>0</v>
      </c>
      <c r="X855" s="109">
        <f t="shared" si="829"/>
        <v>0</v>
      </c>
      <c r="AI855" s="109">
        <f t="shared" si="830"/>
        <v>0</v>
      </c>
      <c r="AT855" s="109">
        <f t="shared" si="831"/>
        <v>0</v>
      </c>
      <c r="BA855" s="109">
        <f t="shared" si="832"/>
        <v>0</v>
      </c>
      <c r="BB855" s="113"/>
      <c r="BC855" s="113"/>
      <c r="BD855" s="113"/>
      <c r="BE855" s="113"/>
      <c r="BF855" s="113"/>
      <c r="BG855" s="113"/>
      <c r="BH855" s="113"/>
      <c r="BI855" s="113"/>
      <c r="BJ855" s="113"/>
      <c r="BK855" s="113"/>
      <c r="BL855" s="109">
        <f t="shared" si="833"/>
        <v>0</v>
      </c>
      <c r="BW855" s="109">
        <f t="shared" si="834"/>
        <v>0</v>
      </c>
      <c r="BZ855" s="109">
        <f t="shared" si="835"/>
        <v>0</v>
      </c>
      <c r="CA855" s="3"/>
      <c r="CB855" s="3"/>
      <c r="CC855" s="3"/>
      <c r="CD855" s="3"/>
      <c r="CE855" s="109">
        <f t="shared" si="836"/>
        <v>0</v>
      </c>
      <c r="CJ855" s="109">
        <f t="shared" si="837"/>
        <v>0</v>
      </c>
      <c r="CQ855" s="109">
        <f t="shared" si="838"/>
        <v>0</v>
      </c>
      <c r="CV855" s="109">
        <f t="shared" si="839"/>
        <v>0</v>
      </c>
      <c r="DA855" s="109">
        <f t="shared" si="840"/>
        <v>0</v>
      </c>
      <c r="DF855" s="109">
        <f t="shared" si="841"/>
        <v>0</v>
      </c>
      <c r="DK855" s="109">
        <f t="shared" si="842"/>
        <v>0</v>
      </c>
      <c r="DP855" s="109">
        <f t="shared" si="843"/>
        <v>0</v>
      </c>
      <c r="DU855" s="109">
        <f t="shared" si="844"/>
        <v>0</v>
      </c>
      <c r="DZ855" s="109">
        <f t="shared" si="845"/>
        <v>0</v>
      </c>
      <c r="EE855" s="109">
        <f t="shared" si="846"/>
        <v>0</v>
      </c>
      <c r="EF855" s="3"/>
      <c r="EG855" s="3"/>
      <c r="EH855" s="3"/>
      <c r="EI855" s="3"/>
      <c r="EJ855" s="109">
        <f t="shared" si="847"/>
        <v>0</v>
      </c>
      <c r="EK855" s="3">
        <f t="shared" si="848"/>
        <v>514</v>
      </c>
      <c r="EL855" t="str">
        <f>+VLOOKUP(A855,'[1]Listado jugadores VALORES'!$A:$D,4,FALSE)</f>
        <v>Defensa</v>
      </c>
      <c r="EM855">
        <f>+VLOOKUP(EK855,Clubes!$A:$O,15,FALSE)</f>
        <v>4</v>
      </c>
      <c r="EN855">
        <f>+VLOOKUP(EK855,Clubes!$A:$M,13,FALSE)</f>
        <v>3</v>
      </c>
      <c r="EO855">
        <f t="shared" si="849"/>
        <v>0</v>
      </c>
      <c r="EP855">
        <f t="shared" si="850"/>
        <v>0</v>
      </c>
      <c r="EQ855">
        <f t="shared" si="851"/>
        <v>0</v>
      </c>
      <c r="ER855">
        <f t="shared" si="852"/>
        <v>0</v>
      </c>
      <c r="ES855">
        <f t="shared" si="853"/>
        <v>0</v>
      </c>
      <c r="ET855">
        <f t="shared" si="854"/>
        <v>0</v>
      </c>
      <c r="EU855">
        <f t="shared" si="855"/>
        <v>0</v>
      </c>
      <c r="EV855">
        <f t="shared" si="856"/>
        <v>0</v>
      </c>
      <c r="EW855">
        <f t="shared" si="857"/>
        <v>0</v>
      </c>
      <c r="EX855">
        <f t="shared" si="858"/>
        <v>0</v>
      </c>
      <c r="EY855">
        <f t="shared" si="859"/>
        <v>0</v>
      </c>
      <c r="EZ855">
        <f t="shared" si="860"/>
        <v>0</v>
      </c>
      <c r="FA855">
        <f t="shared" si="861"/>
        <v>0</v>
      </c>
      <c r="FB855">
        <f t="shared" si="862"/>
        <v>0</v>
      </c>
      <c r="FC855">
        <f t="shared" si="863"/>
        <v>0</v>
      </c>
    </row>
    <row r="856" spans="1:159">
      <c r="A856" s="139">
        <v>379</v>
      </c>
      <c r="B856" s="139" t="s">
        <v>533</v>
      </c>
      <c r="C856" s="139">
        <v>5</v>
      </c>
      <c r="D856">
        <v>1</v>
      </c>
      <c r="E856" s="5">
        <v>14</v>
      </c>
      <c r="F856" s="5">
        <v>84</v>
      </c>
      <c r="G856" s="5">
        <v>1</v>
      </c>
      <c r="H856" s="5">
        <v>61</v>
      </c>
      <c r="I856" s="4">
        <v>11</v>
      </c>
      <c r="J856" s="4">
        <f>45+16</f>
        <v>61</v>
      </c>
      <c r="K856" s="109">
        <f t="shared" si="827"/>
        <v>2</v>
      </c>
      <c r="L856" s="4">
        <v>61</v>
      </c>
      <c r="M856" s="109">
        <f t="shared" si="828"/>
        <v>1</v>
      </c>
      <c r="X856" s="109">
        <f t="shared" si="829"/>
        <v>0</v>
      </c>
      <c r="AI856" s="109">
        <f t="shared" si="830"/>
        <v>0</v>
      </c>
      <c r="AT856" s="109">
        <f t="shared" si="831"/>
        <v>0</v>
      </c>
      <c r="BA856" s="109">
        <f t="shared" si="832"/>
        <v>0</v>
      </c>
      <c r="BB856" s="113"/>
      <c r="BC856" s="113"/>
      <c r="BD856" s="113"/>
      <c r="BE856" s="113"/>
      <c r="BF856" s="113"/>
      <c r="BG856" s="113"/>
      <c r="BH856" s="113"/>
      <c r="BI856" s="113"/>
      <c r="BJ856" s="113"/>
      <c r="BK856" s="113"/>
      <c r="BL856" s="109">
        <f t="shared" si="833"/>
        <v>0</v>
      </c>
      <c r="BW856" s="109">
        <f t="shared" si="834"/>
        <v>0</v>
      </c>
      <c r="BZ856" s="109">
        <f t="shared" si="835"/>
        <v>0</v>
      </c>
      <c r="CA856" s="3"/>
      <c r="CB856" s="3"/>
      <c r="CC856" s="3"/>
      <c r="CD856" s="3"/>
      <c r="CE856" s="109">
        <f t="shared" si="836"/>
        <v>0</v>
      </c>
      <c r="CJ856" s="109">
        <f t="shared" si="837"/>
        <v>0</v>
      </c>
      <c r="CQ856" s="109">
        <f t="shared" si="838"/>
        <v>0</v>
      </c>
      <c r="CV856" s="109">
        <f t="shared" si="839"/>
        <v>0</v>
      </c>
      <c r="DA856" s="109">
        <f t="shared" si="840"/>
        <v>0</v>
      </c>
      <c r="DF856" s="109">
        <f t="shared" si="841"/>
        <v>0</v>
      </c>
      <c r="DK856" s="109">
        <f t="shared" si="842"/>
        <v>0</v>
      </c>
      <c r="DP856" s="109">
        <f t="shared" si="843"/>
        <v>0</v>
      </c>
      <c r="DU856" s="109">
        <f t="shared" si="844"/>
        <v>0</v>
      </c>
      <c r="DZ856" s="109">
        <f t="shared" si="845"/>
        <v>0</v>
      </c>
      <c r="EE856" s="109">
        <f t="shared" si="846"/>
        <v>0</v>
      </c>
      <c r="EF856" s="3"/>
      <c r="EG856" s="3"/>
      <c r="EH856" s="3"/>
      <c r="EI856" s="3"/>
      <c r="EJ856" s="109">
        <f t="shared" si="847"/>
        <v>0</v>
      </c>
      <c r="EK856" s="3">
        <f t="shared" si="848"/>
        <v>514</v>
      </c>
      <c r="EL856" t="str">
        <f>+VLOOKUP(A856,'[1]Listado jugadores VALORES'!$A:$D,4,FALSE)</f>
        <v>Volante</v>
      </c>
      <c r="EM856">
        <f>+VLOOKUP(EK856,Clubes!$A:$O,15,FALSE)</f>
        <v>4</v>
      </c>
      <c r="EN856">
        <f>+VLOOKUP(EK856,Clubes!$A:$M,13,FALSE)</f>
        <v>3</v>
      </c>
      <c r="EO856">
        <f t="shared" si="849"/>
        <v>2</v>
      </c>
      <c r="EP856">
        <f t="shared" si="850"/>
        <v>2</v>
      </c>
      <c r="EQ856">
        <f t="shared" si="851"/>
        <v>-2</v>
      </c>
      <c r="ER856">
        <f t="shared" si="852"/>
        <v>0</v>
      </c>
      <c r="ES856">
        <f t="shared" si="853"/>
        <v>0</v>
      </c>
      <c r="ET856">
        <f t="shared" si="854"/>
        <v>0</v>
      </c>
      <c r="EU856">
        <f t="shared" si="855"/>
        <v>0</v>
      </c>
      <c r="EV856">
        <f t="shared" si="856"/>
        <v>0</v>
      </c>
      <c r="EW856">
        <f t="shared" si="857"/>
        <v>0</v>
      </c>
      <c r="EX856">
        <f t="shared" si="858"/>
        <v>0</v>
      </c>
      <c r="EY856">
        <f t="shared" si="859"/>
        <v>0</v>
      </c>
      <c r="EZ856">
        <f t="shared" si="860"/>
        <v>0</v>
      </c>
      <c r="FA856">
        <f t="shared" si="861"/>
        <v>0</v>
      </c>
      <c r="FB856">
        <f t="shared" si="862"/>
        <v>-2</v>
      </c>
      <c r="FC856">
        <f t="shared" si="863"/>
        <v>0</v>
      </c>
    </row>
    <row r="857" spans="1:159">
      <c r="A857" s="139">
        <v>1034</v>
      </c>
      <c r="B857" s="143" t="s">
        <v>534</v>
      </c>
      <c r="C857" s="139">
        <v>5</v>
      </c>
      <c r="D857">
        <v>1</v>
      </c>
      <c r="E857" s="5">
        <v>14</v>
      </c>
      <c r="F857" s="5">
        <v>84</v>
      </c>
      <c r="G857" s="5">
        <v>2</v>
      </c>
      <c r="K857" s="109">
        <f t="shared" si="827"/>
        <v>0</v>
      </c>
      <c r="M857" s="109">
        <f t="shared" si="828"/>
        <v>0</v>
      </c>
      <c r="X857" s="109">
        <f t="shared" si="829"/>
        <v>0</v>
      </c>
      <c r="AI857" s="109">
        <f t="shared" si="830"/>
        <v>0</v>
      </c>
      <c r="AT857" s="109">
        <f t="shared" si="831"/>
        <v>0</v>
      </c>
      <c r="BA857" s="109">
        <f t="shared" si="832"/>
        <v>0</v>
      </c>
      <c r="BB857" s="113"/>
      <c r="BC857" s="113"/>
      <c r="BD857" s="113"/>
      <c r="BE857" s="113"/>
      <c r="BF857" s="113"/>
      <c r="BG857" s="113"/>
      <c r="BH857" s="113"/>
      <c r="BI857" s="113"/>
      <c r="BJ857" s="113"/>
      <c r="BK857" s="113"/>
      <c r="BL857" s="109">
        <f t="shared" si="833"/>
        <v>0</v>
      </c>
      <c r="BW857" s="109">
        <f t="shared" si="834"/>
        <v>0</v>
      </c>
      <c r="BZ857" s="109">
        <f t="shared" si="835"/>
        <v>0</v>
      </c>
      <c r="CA857" s="3"/>
      <c r="CB857" s="3"/>
      <c r="CC857" s="3"/>
      <c r="CD857" s="3"/>
      <c r="CE857" s="109">
        <f t="shared" si="836"/>
        <v>0</v>
      </c>
      <c r="CJ857" s="109">
        <f t="shared" si="837"/>
        <v>0</v>
      </c>
      <c r="CQ857" s="109">
        <f t="shared" si="838"/>
        <v>0</v>
      </c>
      <c r="CV857" s="109">
        <f t="shared" si="839"/>
        <v>0</v>
      </c>
      <c r="DA857" s="109">
        <f t="shared" si="840"/>
        <v>0</v>
      </c>
      <c r="DF857" s="109">
        <f t="shared" si="841"/>
        <v>0</v>
      </c>
      <c r="DK857" s="109">
        <f t="shared" si="842"/>
        <v>0</v>
      </c>
      <c r="DP857" s="109">
        <f t="shared" si="843"/>
        <v>0</v>
      </c>
      <c r="DU857" s="109">
        <f t="shared" si="844"/>
        <v>0</v>
      </c>
      <c r="DZ857" s="109">
        <f t="shared" si="845"/>
        <v>0</v>
      </c>
      <c r="EE857" s="109">
        <f t="shared" si="846"/>
        <v>0</v>
      </c>
      <c r="EF857" s="3"/>
      <c r="EG857" s="3"/>
      <c r="EH857" s="3"/>
      <c r="EI857" s="3"/>
      <c r="EJ857" s="109">
        <f t="shared" si="847"/>
        <v>0</v>
      </c>
      <c r="EK857" s="3">
        <f t="shared" si="848"/>
        <v>514</v>
      </c>
      <c r="EL857" t="str">
        <f>+VLOOKUP(A857,'[1]Listado jugadores VALORES'!$A:$D,4,FALSE)</f>
        <v>Delantero</v>
      </c>
      <c r="EM857">
        <f>+VLOOKUP(EK857,Clubes!$A:$O,15,FALSE)</f>
        <v>4</v>
      </c>
      <c r="EN857">
        <f>+VLOOKUP(EK857,Clubes!$A:$M,13,FALSE)</f>
        <v>3</v>
      </c>
      <c r="EO857">
        <f t="shared" si="849"/>
        <v>1</v>
      </c>
      <c r="EP857">
        <f t="shared" si="850"/>
        <v>0</v>
      </c>
      <c r="EQ857">
        <f t="shared" si="851"/>
        <v>0</v>
      </c>
      <c r="ER857">
        <f t="shared" si="852"/>
        <v>0</v>
      </c>
      <c r="ES857">
        <f t="shared" si="853"/>
        <v>0</v>
      </c>
      <c r="ET857">
        <f t="shared" si="854"/>
        <v>0</v>
      </c>
      <c r="EU857">
        <f t="shared" si="855"/>
        <v>0</v>
      </c>
      <c r="EV857">
        <f t="shared" si="856"/>
        <v>0</v>
      </c>
      <c r="EW857">
        <f t="shared" si="857"/>
        <v>0</v>
      </c>
      <c r="EX857">
        <f t="shared" si="858"/>
        <v>0</v>
      </c>
      <c r="EY857">
        <f t="shared" si="859"/>
        <v>0</v>
      </c>
      <c r="EZ857">
        <f t="shared" si="860"/>
        <v>0</v>
      </c>
      <c r="FA857">
        <f t="shared" si="861"/>
        <v>0</v>
      </c>
      <c r="FB857">
        <f t="shared" si="862"/>
        <v>0</v>
      </c>
      <c r="FC857">
        <f t="shared" si="863"/>
        <v>1</v>
      </c>
    </row>
    <row r="858" spans="1:159">
      <c r="A858" s="139">
        <v>1942</v>
      </c>
      <c r="B858" s="139" t="s">
        <v>535</v>
      </c>
      <c r="C858" s="139">
        <v>5</v>
      </c>
      <c r="D858">
        <v>1</v>
      </c>
      <c r="E858" s="5">
        <v>14</v>
      </c>
      <c r="F858" s="5">
        <v>84</v>
      </c>
      <c r="G858" s="5">
        <v>3</v>
      </c>
      <c r="K858" s="109">
        <f t="shared" si="827"/>
        <v>0</v>
      </c>
      <c r="M858" s="109">
        <f t="shared" si="828"/>
        <v>0</v>
      </c>
      <c r="X858" s="109">
        <f t="shared" si="829"/>
        <v>0</v>
      </c>
      <c r="AI858" s="109">
        <f t="shared" si="830"/>
        <v>0</v>
      </c>
      <c r="AT858" s="109">
        <f t="shared" si="831"/>
        <v>0</v>
      </c>
      <c r="BA858" s="109">
        <f t="shared" si="832"/>
        <v>0</v>
      </c>
      <c r="BB858" s="113"/>
      <c r="BC858" s="113"/>
      <c r="BD858" s="113"/>
      <c r="BE858" s="113"/>
      <c r="BF858" s="113"/>
      <c r="BG858" s="113"/>
      <c r="BH858" s="113"/>
      <c r="BI858" s="113"/>
      <c r="BJ858" s="113"/>
      <c r="BK858" s="113"/>
      <c r="BL858" s="109">
        <f t="shared" si="833"/>
        <v>0</v>
      </c>
      <c r="BW858" s="109">
        <f t="shared" si="834"/>
        <v>0</v>
      </c>
      <c r="BZ858" s="109">
        <f t="shared" si="835"/>
        <v>0</v>
      </c>
      <c r="CA858" s="3"/>
      <c r="CB858" s="3"/>
      <c r="CC858" s="3"/>
      <c r="CD858" s="3"/>
      <c r="CE858" s="109">
        <f t="shared" si="836"/>
        <v>0</v>
      </c>
      <c r="CJ858" s="109">
        <f t="shared" si="837"/>
        <v>0</v>
      </c>
      <c r="CQ858" s="109">
        <f t="shared" si="838"/>
        <v>0</v>
      </c>
      <c r="CV858" s="109">
        <f t="shared" si="839"/>
        <v>0</v>
      </c>
      <c r="DA858" s="109">
        <f t="shared" si="840"/>
        <v>0</v>
      </c>
      <c r="DF858" s="109">
        <f t="shared" si="841"/>
        <v>0</v>
      </c>
      <c r="DK858" s="109">
        <f t="shared" si="842"/>
        <v>0</v>
      </c>
      <c r="DP858" s="109">
        <f t="shared" si="843"/>
        <v>0</v>
      </c>
      <c r="DU858" s="109">
        <f t="shared" si="844"/>
        <v>0</v>
      </c>
      <c r="DZ858" s="109">
        <f t="shared" si="845"/>
        <v>0</v>
      </c>
      <c r="EE858" s="109">
        <f t="shared" si="846"/>
        <v>0</v>
      </c>
      <c r="EF858" s="3"/>
      <c r="EG858" s="3"/>
      <c r="EH858" s="3"/>
      <c r="EI858" s="3"/>
      <c r="EJ858" s="109">
        <f t="shared" si="847"/>
        <v>0</v>
      </c>
      <c r="EK858" s="3">
        <f t="shared" si="848"/>
        <v>514</v>
      </c>
      <c r="EL858" t="str">
        <f>+VLOOKUP(A858,'[1]Listado jugadores VALORES'!$A:$D,4,FALSE)</f>
        <v>Delantero</v>
      </c>
      <c r="EM858">
        <f>+VLOOKUP(EK858,Clubes!$A:$O,15,FALSE)</f>
        <v>4</v>
      </c>
      <c r="EN858">
        <f>+VLOOKUP(EK858,Clubes!$A:$M,13,FALSE)</f>
        <v>3</v>
      </c>
      <c r="EO858">
        <f t="shared" si="849"/>
        <v>0</v>
      </c>
      <c r="EP858">
        <f t="shared" si="850"/>
        <v>0</v>
      </c>
      <c r="EQ858">
        <f t="shared" si="851"/>
        <v>0</v>
      </c>
      <c r="ER858">
        <f t="shared" si="852"/>
        <v>0</v>
      </c>
      <c r="ES858">
        <f t="shared" si="853"/>
        <v>0</v>
      </c>
      <c r="ET858">
        <f t="shared" si="854"/>
        <v>0</v>
      </c>
      <c r="EU858">
        <f t="shared" si="855"/>
        <v>0</v>
      </c>
      <c r="EV858">
        <f t="shared" si="856"/>
        <v>0</v>
      </c>
      <c r="EW858">
        <f t="shared" si="857"/>
        <v>0</v>
      </c>
      <c r="EX858">
        <f t="shared" si="858"/>
        <v>0</v>
      </c>
      <c r="EY858">
        <f t="shared" si="859"/>
        <v>0</v>
      </c>
      <c r="EZ858">
        <f t="shared" si="860"/>
        <v>0</v>
      </c>
      <c r="FA858">
        <f t="shared" si="861"/>
        <v>0</v>
      </c>
      <c r="FB858">
        <f t="shared" si="862"/>
        <v>0</v>
      </c>
      <c r="FC858">
        <f t="shared" si="863"/>
        <v>0</v>
      </c>
    </row>
    <row r="859" spans="1:159">
      <c r="A859" s="139">
        <v>445</v>
      </c>
      <c r="B859" s="139" t="s">
        <v>536</v>
      </c>
      <c r="C859" s="139">
        <v>5</v>
      </c>
      <c r="D859">
        <v>1</v>
      </c>
      <c r="E859" s="5">
        <v>14</v>
      </c>
      <c r="F859" s="5">
        <v>84</v>
      </c>
      <c r="G859" s="5">
        <v>1</v>
      </c>
      <c r="H859" s="5">
        <v>90</v>
      </c>
      <c r="K859" s="109">
        <f t="shared" si="827"/>
        <v>0</v>
      </c>
      <c r="M859" s="109">
        <f t="shared" si="828"/>
        <v>0</v>
      </c>
      <c r="X859" s="109">
        <f t="shared" si="829"/>
        <v>0</v>
      </c>
      <c r="AI859" s="109">
        <f t="shared" si="830"/>
        <v>0</v>
      </c>
      <c r="AT859" s="109">
        <f t="shared" si="831"/>
        <v>0</v>
      </c>
      <c r="BA859" s="109">
        <f t="shared" si="832"/>
        <v>0</v>
      </c>
      <c r="BB859" s="113"/>
      <c r="BC859" s="113"/>
      <c r="BD859" s="113"/>
      <c r="BE859" s="113"/>
      <c r="BF859" s="113"/>
      <c r="BG859" s="113"/>
      <c r="BH859" s="113"/>
      <c r="BI859" s="113"/>
      <c r="BJ859" s="113"/>
      <c r="BK859" s="113"/>
      <c r="BL859" s="109">
        <f t="shared" si="833"/>
        <v>0</v>
      </c>
      <c r="BW859" s="109">
        <f t="shared" si="834"/>
        <v>0</v>
      </c>
      <c r="BZ859" s="109">
        <f t="shared" si="835"/>
        <v>0</v>
      </c>
      <c r="CA859" s="3"/>
      <c r="CB859" s="3"/>
      <c r="CC859" s="3"/>
      <c r="CD859" s="3"/>
      <c r="CE859" s="109">
        <f t="shared" si="836"/>
        <v>0</v>
      </c>
      <c r="CJ859" s="109">
        <f t="shared" si="837"/>
        <v>0</v>
      </c>
      <c r="CQ859" s="109">
        <f t="shared" si="838"/>
        <v>0</v>
      </c>
      <c r="CV859" s="109">
        <f t="shared" si="839"/>
        <v>0</v>
      </c>
      <c r="DA859" s="109">
        <f t="shared" si="840"/>
        <v>0</v>
      </c>
      <c r="DF859" s="109">
        <f t="shared" si="841"/>
        <v>0</v>
      </c>
      <c r="DK859" s="109">
        <f t="shared" si="842"/>
        <v>0</v>
      </c>
      <c r="DP859" s="109">
        <f t="shared" si="843"/>
        <v>0</v>
      </c>
      <c r="DU859" s="109">
        <f t="shared" si="844"/>
        <v>0</v>
      </c>
      <c r="DZ859" s="109">
        <f t="shared" si="845"/>
        <v>0</v>
      </c>
      <c r="EE859" s="109">
        <f t="shared" si="846"/>
        <v>0</v>
      </c>
      <c r="EF859" s="3"/>
      <c r="EG859" s="3"/>
      <c r="EH859" s="3"/>
      <c r="EI859" s="3"/>
      <c r="EJ859" s="109">
        <f t="shared" si="847"/>
        <v>0</v>
      </c>
      <c r="EK859" s="3">
        <f t="shared" si="848"/>
        <v>514</v>
      </c>
      <c r="EL859" t="str">
        <f>+VLOOKUP(A859,'[1]Listado jugadores VALORES'!$A:$D,4,FALSE)</f>
        <v>Defensa</v>
      </c>
      <c r="EM859">
        <f>+VLOOKUP(EK859,Clubes!$A:$O,15,FALSE)</f>
        <v>4</v>
      </c>
      <c r="EN859">
        <f>+VLOOKUP(EK859,Clubes!$A:$M,13,FALSE)</f>
        <v>3</v>
      </c>
      <c r="EO859">
        <f t="shared" si="849"/>
        <v>2</v>
      </c>
      <c r="EP859">
        <f t="shared" si="850"/>
        <v>2</v>
      </c>
      <c r="EQ859">
        <f t="shared" si="851"/>
        <v>0</v>
      </c>
      <c r="ER859">
        <f t="shared" si="852"/>
        <v>0</v>
      </c>
      <c r="ES859">
        <f t="shared" si="853"/>
        <v>0</v>
      </c>
      <c r="ET859">
        <f t="shared" si="854"/>
        <v>0</v>
      </c>
      <c r="EU859">
        <f t="shared" si="855"/>
        <v>0</v>
      </c>
      <c r="EV859">
        <f t="shared" si="856"/>
        <v>0</v>
      </c>
      <c r="EW859">
        <f t="shared" si="857"/>
        <v>-2</v>
      </c>
      <c r="EX859">
        <f t="shared" si="858"/>
        <v>0</v>
      </c>
      <c r="EY859">
        <f t="shared" si="859"/>
        <v>0</v>
      </c>
      <c r="EZ859">
        <f t="shared" si="860"/>
        <v>0</v>
      </c>
      <c r="FA859">
        <f t="shared" si="861"/>
        <v>0</v>
      </c>
      <c r="FB859">
        <f t="shared" si="862"/>
        <v>-2</v>
      </c>
      <c r="FC859">
        <f t="shared" si="863"/>
        <v>0</v>
      </c>
    </row>
    <row r="860" spans="1:159">
      <c r="A860" s="139">
        <v>506</v>
      </c>
      <c r="B860" s="139" t="s">
        <v>537</v>
      </c>
      <c r="C860" s="139">
        <v>5</v>
      </c>
      <c r="D860">
        <v>1</v>
      </c>
      <c r="E860" s="5">
        <v>14</v>
      </c>
      <c r="F860" s="5">
        <v>84</v>
      </c>
      <c r="G860" s="5">
        <v>2</v>
      </c>
      <c r="K860" s="109">
        <f t="shared" si="827"/>
        <v>0</v>
      </c>
      <c r="M860" s="109">
        <f t="shared" si="828"/>
        <v>0</v>
      </c>
      <c r="X860" s="109">
        <f t="shared" si="829"/>
        <v>0</v>
      </c>
      <c r="AI860" s="109">
        <f t="shared" si="830"/>
        <v>0</v>
      </c>
      <c r="AT860" s="109">
        <f t="shared" si="831"/>
        <v>0</v>
      </c>
      <c r="BA860" s="109">
        <f t="shared" si="832"/>
        <v>0</v>
      </c>
      <c r="BB860" s="113"/>
      <c r="BC860" s="113"/>
      <c r="BD860" s="113"/>
      <c r="BE860" s="113"/>
      <c r="BF860" s="113"/>
      <c r="BG860" s="113"/>
      <c r="BH860" s="113"/>
      <c r="BI860" s="113"/>
      <c r="BJ860" s="113"/>
      <c r="BK860" s="113"/>
      <c r="BL860" s="109">
        <f t="shared" si="833"/>
        <v>0</v>
      </c>
      <c r="BW860" s="109">
        <f t="shared" si="834"/>
        <v>0</v>
      </c>
      <c r="BZ860" s="109">
        <f t="shared" si="835"/>
        <v>0</v>
      </c>
      <c r="CA860" s="3"/>
      <c r="CB860" s="3"/>
      <c r="CC860" s="3"/>
      <c r="CD860" s="3"/>
      <c r="CE860" s="109">
        <f t="shared" si="836"/>
        <v>0</v>
      </c>
      <c r="CJ860" s="109">
        <f t="shared" si="837"/>
        <v>0</v>
      </c>
      <c r="CQ860" s="109">
        <f t="shared" si="838"/>
        <v>0</v>
      </c>
      <c r="CV860" s="109">
        <f t="shared" si="839"/>
        <v>0</v>
      </c>
      <c r="DA860" s="109">
        <f t="shared" si="840"/>
        <v>0</v>
      </c>
      <c r="DF860" s="109">
        <f t="shared" si="841"/>
        <v>0</v>
      </c>
      <c r="DK860" s="109">
        <f t="shared" si="842"/>
        <v>0</v>
      </c>
      <c r="DP860" s="109">
        <f t="shared" si="843"/>
        <v>0</v>
      </c>
      <c r="DU860" s="109">
        <f t="shared" si="844"/>
        <v>0</v>
      </c>
      <c r="DZ860" s="109">
        <f t="shared" si="845"/>
        <v>0</v>
      </c>
      <c r="EE860" s="109">
        <f t="shared" si="846"/>
        <v>0</v>
      </c>
      <c r="EF860" s="3"/>
      <c r="EG860" s="3"/>
      <c r="EH860" s="3"/>
      <c r="EI860" s="3"/>
      <c r="EJ860" s="109">
        <f t="shared" si="847"/>
        <v>0</v>
      </c>
      <c r="EK860" s="3">
        <f t="shared" si="848"/>
        <v>514</v>
      </c>
      <c r="EL860" t="str">
        <f>+VLOOKUP(A860,'[1]Listado jugadores VALORES'!$A:$D,4,FALSE)</f>
        <v>Volante</v>
      </c>
      <c r="EM860">
        <f>+VLOOKUP(EK860,Clubes!$A:$O,15,FALSE)</f>
        <v>4</v>
      </c>
      <c r="EN860">
        <f>+VLOOKUP(EK860,Clubes!$A:$M,13,FALSE)</f>
        <v>3</v>
      </c>
      <c r="EO860">
        <f t="shared" si="849"/>
        <v>1</v>
      </c>
      <c r="EP860">
        <f t="shared" si="850"/>
        <v>0</v>
      </c>
      <c r="EQ860">
        <f t="shared" si="851"/>
        <v>0</v>
      </c>
      <c r="ER860">
        <f t="shared" si="852"/>
        <v>0</v>
      </c>
      <c r="ES860">
        <f t="shared" si="853"/>
        <v>0</v>
      </c>
      <c r="ET860">
        <f t="shared" si="854"/>
        <v>0</v>
      </c>
      <c r="EU860">
        <f t="shared" si="855"/>
        <v>0</v>
      </c>
      <c r="EV860">
        <f t="shared" si="856"/>
        <v>0</v>
      </c>
      <c r="EW860">
        <f t="shared" si="857"/>
        <v>0</v>
      </c>
      <c r="EX860">
        <f t="shared" si="858"/>
        <v>0</v>
      </c>
      <c r="EY860">
        <f t="shared" si="859"/>
        <v>0</v>
      </c>
      <c r="EZ860">
        <f t="shared" si="860"/>
        <v>0</v>
      </c>
      <c r="FA860">
        <f t="shared" si="861"/>
        <v>0</v>
      </c>
      <c r="FB860">
        <f t="shared" si="862"/>
        <v>0</v>
      </c>
      <c r="FC860">
        <f t="shared" si="863"/>
        <v>1</v>
      </c>
    </row>
    <row r="861" spans="1:159">
      <c r="A861" s="139">
        <v>528</v>
      </c>
      <c r="B861" s="139" t="s">
        <v>538</v>
      </c>
      <c r="C861" s="139">
        <v>5</v>
      </c>
      <c r="D861">
        <v>1</v>
      </c>
      <c r="E861" s="5">
        <v>14</v>
      </c>
      <c r="F861" s="5">
        <v>84</v>
      </c>
      <c r="G861" s="5">
        <v>1</v>
      </c>
      <c r="H861" s="5">
        <v>90</v>
      </c>
      <c r="K861" s="109">
        <f t="shared" si="827"/>
        <v>0</v>
      </c>
      <c r="M861" s="109">
        <f t="shared" si="828"/>
        <v>0</v>
      </c>
      <c r="X861" s="109">
        <f t="shared" si="829"/>
        <v>0</v>
      </c>
      <c r="AI861" s="109">
        <f t="shared" si="830"/>
        <v>0</v>
      </c>
      <c r="AT861" s="109">
        <f t="shared" si="831"/>
        <v>0</v>
      </c>
      <c r="BA861" s="109">
        <f t="shared" si="832"/>
        <v>0</v>
      </c>
      <c r="BB861" s="113"/>
      <c r="BC861" s="113"/>
      <c r="BD861" s="113"/>
      <c r="BE861" s="113"/>
      <c r="BF861" s="113"/>
      <c r="BG861" s="113"/>
      <c r="BH861" s="113"/>
      <c r="BI861" s="113"/>
      <c r="BJ861" s="113"/>
      <c r="BK861" s="113"/>
      <c r="BL861" s="109">
        <f t="shared" si="833"/>
        <v>0</v>
      </c>
      <c r="BW861" s="109">
        <f t="shared" si="834"/>
        <v>0</v>
      </c>
      <c r="BZ861" s="109">
        <f t="shared" si="835"/>
        <v>0</v>
      </c>
      <c r="CA861" s="3"/>
      <c r="CB861" s="3"/>
      <c r="CC861" s="3"/>
      <c r="CD861" s="3"/>
      <c r="CE861" s="109">
        <f t="shared" si="836"/>
        <v>0</v>
      </c>
      <c r="CJ861" s="109">
        <f t="shared" si="837"/>
        <v>0</v>
      </c>
      <c r="CQ861" s="109">
        <f t="shared" si="838"/>
        <v>0</v>
      </c>
      <c r="CV861" s="109">
        <f t="shared" si="839"/>
        <v>0</v>
      </c>
      <c r="DA861" s="109">
        <f t="shared" si="840"/>
        <v>0</v>
      </c>
      <c r="DF861" s="109">
        <f t="shared" si="841"/>
        <v>0</v>
      </c>
      <c r="DK861" s="109">
        <f t="shared" si="842"/>
        <v>0</v>
      </c>
      <c r="DP861" s="109">
        <f t="shared" si="843"/>
        <v>0</v>
      </c>
      <c r="DU861" s="109">
        <f t="shared" si="844"/>
        <v>0</v>
      </c>
      <c r="DZ861" s="109">
        <f t="shared" si="845"/>
        <v>0</v>
      </c>
      <c r="EE861" s="109">
        <f t="shared" si="846"/>
        <v>0</v>
      </c>
      <c r="EF861" s="3"/>
      <c r="EG861" s="3"/>
      <c r="EH861" s="3"/>
      <c r="EI861" s="3"/>
      <c r="EJ861" s="109">
        <f t="shared" si="847"/>
        <v>0</v>
      </c>
      <c r="EK861" s="3">
        <f t="shared" si="848"/>
        <v>514</v>
      </c>
      <c r="EL861" t="str">
        <f>+VLOOKUP(A861,'[1]Listado jugadores VALORES'!$A:$D,4,FALSE)</f>
        <v>Defensa</v>
      </c>
      <c r="EM861">
        <f>+VLOOKUP(EK861,Clubes!$A:$O,15,FALSE)</f>
        <v>4</v>
      </c>
      <c r="EN861">
        <f>+VLOOKUP(EK861,Clubes!$A:$M,13,FALSE)</f>
        <v>3</v>
      </c>
      <c r="EO861">
        <f t="shared" si="849"/>
        <v>2</v>
      </c>
      <c r="EP861">
        <f t="shared" si="850"/>
        <v>2</v>
      </c>
      <c r="EQ861">
        <f t="shared" si="851"/>
        <v>0</v>
      </c>
      <c r="ER861">
        <f t="shared" si="852"/>
        <v>0</v>
      </c>
      <c r="ES861">
        <f t="shared" si="853"/>
        <v>0</v>
      </c>
      <c r="ET861">
        <f t="shared" si="854"/>
        <v>0</v>
      </c>
      <c r="EU861">
        <f t="shared" si="855"/>
        <v>0</v>
      </c>
      <c r="EV861">
        <f t="shared" si="856"/>
        <v>0</v>
      </c>
      <c r="EW861">
        <f t="shared" si="857"/>
        <v>-2</v>
      </c>
      <c r="EX861">
        <f t="shared" si="858"/>
        <v>0</v>
      </c>
      <c r="EY861">
        <f t="shared" si="859"/>
        <v>0</v>
      </c>
      <c r="EZ861">
        <f t="shared" si="860"/>
        <v>0</v>
      </c>
      <c r="FA861">
        <f t="shared" si="861"/>
        <v>0</v>
      </c>
      <c r="FB861">
        <f t="shared" si="862"/>
        <v>-2</v>
      </c>
      <c r="FC861">
        <f t="shared" si="863"/>
        <v>0</v>
      </c>
    </row>
    <row r="862" spans="1:159">
      <c r="A862" s="139">
        <v>1835</v>
      </c>
      <c r="B862" s="139" t="s">
        <v>539</v>
      </c>
      <c r="C862" s="139">
        <v>5</v>
      </c>
      <c r="D862">
        <v>1</v>
      </c>
      <c r="E862" s="5">
        <v>14</v>
      </c>
      <c r="F862" s="5">
        <v>84</v>
      </c>
      <c r="G862" s="5">
        <v>1</v>
      </c>
      <c r="H862" s="5">
        <v>90</v>
      </c>
      <c r="K862" s="109">
        <f t="shared" si="827"/>
        <v>0</v>
      </c>
      <c r="M862" s="109">
        <f t="shared" si="828"/>
        <v>0</v>
      </c>
      <c r="X862" s="109">
        <f t="shared" si="829"/>
        <v>0</v>
      </c>
      <c r="AI862" s="109">
        <f t="shared" si="830"/>
        <v>0</v>
      </c>
      <c r="AT862" s="109">
        <f t="shared" si="831"/>
        <v>0</v>
      </c>
      <c r="BA862" s="109">
        <f t="shared" si="832"/>
        <v>0</v>
      </c>
      <c r="BB862" s="113"/>
      <c r="BC862" s="113"/>
      <c r="BD862" s="113"/>
      <c r="BE862" s="113"/>
      <c r="BF862" s="113"/>
      <c r="BG862" s="113"/>
      <c r="BH862" s="113"/>
      <c r="BI862" s="113"/>
      <c r="BJ862" s="113"/>
      <c r="BK862" s="113"/>
      <c r="BL862" s="109">
        <f t="shared" si="833"/>
        <v>0</v>
      </c>
      <c r="BW862" s="109">
        <f t="shared" si="834"/>
        <v>0</v>
      </c>
      <c r="BZ862" s="109">
        <f t="shared" si="835"/>
        <v>0</v>
      </c>
      <c r="CA862" s="3"/>
      <c r="CB862" s="3"/>
      <c r="CC862" s="3"/>
      <c r="CD862" s="3"/>
      <c r="CE862" s="109">
        <f t="shared" si="836"/>
        <v>0</v>
      </c>
      <c r="CJ862" s="109">
        <f t="shared" si="837"/>
        <v>0</v>
      </c>
      <c r="CQ862" s="109">
        <f t="shared" si="838"/>
        <v>0</v>
      </c>
      <c r="CV862" s="109">
        <f t="shared" si="839"/>
        <v>0</v>
      </c>
      <c r="DA862" s="109">
        <f t="shared" si="840"/>
        <v>0</v>
      </c>
      <c r="DF862" s="109">
        <f t="shared" si="841"/>
        <v>0</v>
      </c>
      <c r="DK862" s="109">
        <f t="shared" si="842"/>
        <v>0</v>
      </c>
      <c r="DP862" s="109">
        <f t="shared" si="843"/>
        <v>0</v>
      </c>
      <c r="DU862" s="109">
        <f t="shared" si="844"/>
        <v>0</v>
      </c>
      <c r="DZ862" s="109">
        <f t="shared" si="845"/>
        <v>0</v>
      </c>
      <c r="EE862" s="109">
        <f t="shared" si="846"/>
        <v>0</v>
      </c>
      <c r="EF862" s="3"/>
      <c r="EG862" s="3"/>
      <c r="EH862" s="3"/>
      <c r="EI862" s="3"/>
      <c r="EJ862" s="109">
        <f t="shared" si="847"/>
        <v>0</v>
      </c>
      <c r="EK862" s="3">
        <f t="shared" si="848"/>
        <v>514</v>
      </c>
      <c r="EL862" t="str">
        <f>+VLOOKUP(A862,'[1]Listado jugadores VALORES'!$A:$D,4,FALSE)</f>
        <v>Portero</v>
      </c>
      <c r="EM862">
        <f>+VLOOKUP(EK862,Clubes!$A:$O,15,FALSE)</f>
        <v>4</v>
      </c>
      <c r="EN862">
        <f>+VLOOKUP(EK862,Clubes!$A:$M,13,FALSE)</f>
        <v>3</v>
      </c>
      <c r="EO862">
        <f t="shared" si="849"/>
        <v>2</v>
      </c>
      <c r="EP862">
        <f t="shared" si="850"/>
        <v>2</v>
      </c>
      <c r="EQ862">
        <f t="shared" si="851"/>
        <v>0</v>
      </c>
      <c r="ER862">
        <f t="shared" si="852"/>
        <v>0</v>
      </c>
      <c r="ES862">
        <f t="shared" si="853"/>
        <v>0</v>
      </c>
      <c r="ET862">
        <f t="shared" si="854"/>
        <v>0</v>
      </c>
      <c r="EU862">
        <f t="shared" si="855"/>
        <v>0</v>
      </c>
      <c r="EV862">
        <f t="shared" si="856"/>
        <v>0</v>
      </c>
      <c r="EW862">
        <f t="shared" si="857"/>
        <v>-2</v>
      </c>
      <c r="EX862">
        <f t="shared" si="858"/>
        <v>0</v>
      </c>
      <c r="EY862">
        <f t="shared" si="859"/>
        <v>0</v>
      </c>
      <c r="EZ862">
        <f t="shared" si="860"/>
        <v>0</v>
      </c>
      <c r="FA862">
        <f t="shared" si="861"/>
        <v>0</v>
      </c>
      <c r="FB862">
        <f t="shared" si="862"/>
        <v>-2</v>
      </c>
      <c r="FC862">
        <f>SUM(EO862:FB862)+1</f>
        <v>1</v>
      </c>
    </row>
    <row r="863" spans="1:159">
      <c r="A863" s="139">
        <v>950</v>
      </c>
      <c r="B863" s="139" t="s">
        <v>540</v>
      </c>
      <c r="C863" s="139">
        <v>5</v>
      </c>
      <c r="D863">
        <v>1</v>
      </c>
      <c r="E863" s="5">
        <v>14</v>
      </c>
      <c r="F863" s="5">
        <v>84</v>
      </c>
      <c r="G863" s="5">
        <v>1</v>
      </c>
      <c r="H863" s="5">
        <v>90</v>
      </c>
      <c r="K863" s="109">
        <f t="shared" si="827"/>
        <v>0</v>
      </c>
      <c r="M863" s="109">
        <f t="shared" si="828"/>
        <v>0</v>
      </c>
      <c r="X863" s="109">
        <f t="shared" si="829"/>
        <v>0</v>
      </c>
      <c r="AI863" s="109">
        <f t="shared" si="830"/>
        <v>0</v>
      </c>
      <c r="AT863" s="109">
        <f t="shared" si="831"/>
        <v>0</v>
      </c>
      <c r="BA863" s="109">
        <f t="shared" si="832"/>
        <v>0</v>
      </c>
      <c r="BB863" s="113"/>
      <c r="BC863" s="113"/>
      <c r="BD863" s="113"/>
      <c r="BE863" s="113"/>
      <c r="BF863" s="113"/>
      <c r="BG863" s="113"/>
      <c r="BH863" s="113"/>
      <c r="BI863" s="113"/>
      <c r="BJ863" s="113"/>
      <c r="BK863" s="113"/>
      <c r="BL863" s="109">
        <f t="shared" si="833"/>
        <v>0</v>
      </c>
      <c r="BW863" s="109">
        <f t="shared" si="834"/>
        <v>0</v>
      </c>
      <c r="BZ863" s="109">
        <f t="shared" si="835"/>
        <v>0</v>
      </c>
      <c r="CA863" s="3"/>
      <c r="CB863" s="3"/>
      <c r="CC863" s="3"/>
      <c r="CD863" s="3"/>
      <c r="CE863" s="109">
        <f t="shared" si="836"/>
        <v>0</v>
      </c>
      <c r="CJ863" s="109">
        <f t="shared" si="837"/>
        <v>0</v>
      </c>
      <c r="CQ863" s="109">
        <f t="shared" si="838"/>
        <v>0</v>
      </c>
      <c r="CV863" s="109">
        <f t="shared" si="839"/>
        <v>0</v>
      </c>
      <c r="DA863" s="109">
        <f t="shared" si="840"/>
        <v>0</v>
      </c>
      <c r="DF863" s="109">
        <f t="shared" si="841"/>
        <v>0</v>
      </c>
      <c r="DK863" s="109">
        <f t="shared" si="842"/>
        <v>0</v>
      </c>
      <c r="DP863" s="109">
        <f t="shared" si="843"/>
        <v>0</v>
      </c>
      <c r="DU863" s="109">
        <f t="shared" si="844"/>
        <v>0</v>
      </c>
      <c r="DZ863" s="109">
        <f t="shared" si="845"/>
        <v>0</v>
      </c>
      <c r="EE863" s="109">
        <f t="shared" si="846"/>
        <v>0</v>
      </c>
      <c r="EF863" s="3"/>
      <c r="EG863" s="3"/>
      <c r="EH863" s="3"/>
      <c r="EI863" s="3"/>
      <c r="EJ863" s="109">
        <f t="shared" si="847"/>
        <v>0</v>
      </c>
      <c r="EK863" s="3">
        <f t="shared" si="848"/>
        <v>514</v>
      </c>
      <c r="EL863" t="str">
        <f>+VLOOKUP(A863,'[1]Listado jugadores VALORES'!$A:$D,4,FALSE)</f>
        <v>Volante</v>
      </c>
      <c r="EM863">
        <f>+VLOOKUP(EK863,Clubes!$A:$O,15,FALSE)</f>
        <v>4</v>
      </c>
      <c r="EN863">
        <f>+VLOOKUP(EK863,Clubes!$A:$M,13,FALSE)</f>
        <v>3</v>
      </c>
      <c r="EO863">
        <f t="shared" si="849"/>
        <v>2</v>
      </c>
      <c r="EP863">
        <f t="shared" si="850"/>
        <v>2</v>
      </c>
      <c r="EQ863">
        <f t="shared" si="851"/>
        <v>0</v>
      </c>
      <c r="ER863">
        <f t="shared" si="852"/>
        <v>0</v>
      </c>
      <c r="ES863">
        <f t="shared" si="853"/>
        <v>0</v>
      </c>
      <c r="ET863">
        <f t="shared" si="854"/>
        <v>0</v>
      </c>
      <c r="EU863">
        <f t="shared" si="855"/>
        <v>0</v>
      </c>
      <c r="EV863">
        <f t="shared" si="856"/>
        <v>0</v>
      </c>
      <c r="EW863">
        <f t="shared" si="857"/>
        <v>0</v>
      </c>
      <c r="EX863">
        <f t="shared" si="858"/>
        <v>0</v>
      </c>
      <c r="EY863">
        <f t="shared" si="859"/>
        <v>0</v>
      </c>
      <c r="EZ863">
        <f t="shared" si="860"/>
        <v>0</v>
      </c>
      <c r="FA863">
        <f t="shared" si="861"/>
        <v>0</v>
      </c>
      <c r="FB863">
        <f t="shared" si="862"/>
        <v>-2</v>
      </c>
      <c r="FC863">
        <f t="shared" si="863"/>
        <v>2</v>
      </c>
    </row>
    <row r="864" spans="1:159">
      <c r="A864" s="139">
        <v>603</v>
      </c>
      <c r="B864" s="139" t="s">
        <v>541</v>
      </c>
      <c r="C864" s="139">
        <v>5</v>
      </c>
      <c r="D864">
        <v>1</v>
      </c>
      <c r="E864" s="5">
        <v>14</v>
      </c>
      <c r="F864" s="5">
        <v>84</v>
      </c>
      <c r="G864" s="5">
        <v>3</v>
      </c>
      <c r="K864" s="109">
        <f t="shared" si="827"/>
        <v>0</v>
      </c>
      <c r="M864" s="109">
        <f t="shared" si="828"/>
        <v>0</v>
      </c>
      <c r="X864" s="109">
        <f t="shared" si="829"/>
        <v>0</v>
      </c>
      <c r="AI864" s="109">
        <f t="shared" si="830"/>
        <v>0</v>
      </c>
      <c r="AT864" s="109">
        <f t="shared" si="831"/>
        <v>0</v>
      </c>
      <c r="BA864" s="109">
        <f t="shared" si="832"/>
        <v>0</v>
      </c>
      <c r="BB864" s="113"/>
      <c r="BC864" s="113"/>
      <c r="BD864" s="113"/>
      <c r="BE864" s="113"/>
      <c r="BF864" s="113"/>
      <c r="BG864" s="113"/>
      <c r="BH864" s="113"/>
      <c r="BI864" s="113"/>
      <c r="BJ864" s="113"/>
      <c r="BK864" s="113"/>
      <c r="BL864" s="109">
        <f t="shared" si="833"/>
        <v>0</v>
      </c>
      <c r="BW864" s="109">
        <f t="shared" si="834"/>
        <v>0</v>
      </c>
      <c r="BZ864" s="109">
        <f t="shared" si="835"/>
        <v>0</v>
      </c>
      <c r="CA864" s="3"/>
      <c r="CB864" s="3"/>
      <c r="CC864" s="3"/>
      <c r="CD864" s="3"/>
      <c r="CE864" s="109">
        <f t="shared" si="836"/>
        <v>0</v>
      </c>
      <c r="CJ864" s="109">
        <f t="shared" si="837"/>
        <v>0</v>
      </c>
      <c r="CQ864" s="109">
        <f t="shared" si="838"/>
        <v>0</v>
      </c>
      <c r="CV864" s="109">
        <f t="shared" si="839"/>
        <v>0</v>
      </c>
      <c r="DA864" s="109">
        <f t="shared" si="840"/>
        <v>0</v>
      </c>
      <c r="DF864" s="109">
        <f t="shared" si="841"/>
        <v>0</v>
      </c>
      <c r="DK864" s="109">
        <f t="shared" si="842"/>
        <v>0</v>
      </c>
      <c r="DP864" s="109">
        <f t="shared" si="843"/>
        <v>0</v>
      </c>
      <c r="DU864" s="109">
        <f t="shared" si="844"/>
        <v>0</v>
      </c>
      <c r="DZ864" s="109">
        <f t="shared" si="845"/>
        <v>0</v>
      </c>
      <c r="EE864" s="109">
        <f t="shared" si="846"/>
        <v>0</v>
      </c>
      <c r="EF864" s="3"/>
      <c r="EG864" s="3"/>
      <c r="EH864" s="3"/>
      <c r="EI864" s="3"/>
      <c r="EJ864" s="109">
        <f t="shared" si="847"/>
        <v>0</v>
      </c>
      <c r="EK864" s="3">
        <f t="shared" si="848"/>
        <v>514</v>
      </c>
      <c r="EL864" t="str">
        <f>+VLOOKUP(A864,'[1]Listado jugadores VALORES'!$A:$D,4,FALSE)</f>
        <v>Defensa</v>
      </c>
      <c r="EM864">
        <f>+VLOOKUP(EK864,Clubes!$A:$O,15,FALSE)</f>
        <v>4</v>
      </c>
      <c r="EN864">
        <f>+VLOOKUP(EK864,Clubes!$A:$M,13,FALSE)</f>
        <v>3</v>
      </c>
      <c r="EO864">
        <f t="shared" si="849"/>
        <v>0</v>
      </c>
      <c r="EP864">
        <f t="shared" si="850"/>
        <v>0</v>
      </c>
      <c r="EQ864">
        <f t="shared" si="851"/>
        <v>0</v>
      </c>
      <c r="ER864">
        <f t="shared" si="852"/>
        <v>0</v>
      </c>
      <c r="ES864">
        <f t="shared" si="853"/>
        <v>0</v>
      </c>
      <c r="ET864">
        <f t="shared" si="854"/>
        <v>0</v>
      </c>
      <c r="EU864">
        <f t="shared" si="855"/>
        <v>0</v>
      </c>
      <c r="EV864">
        <f t="shared" si="856"/>
        <v>0</v>
      </c>
      <c r="EW864">
        <f t="shared" si="857"/>
        <v>0</v>
      </c>
      <c r="EX864">
        <f t="shared" si="858"/>
        <v>0</v>
      </c>
      <c r="EY864">
        <f t="shared" si="859"/>
        <v>0</v>
      </c>
      <c r="EZ864">
        <f t="shared" si="860"/>
        <v>0</v>
      </c>
      <c r="FA864">
        <f t="shared" si="861"/>
        <v>0</v>
      </c>
      <c r="FB864">
        <f t="shared" si="862"/>
        <v>0</v>
      </c>
      <c r="FC864">
        <f t="shared" si="863"/>
        <v>0</v>
      </c>
    </row>
    <row r="865" spans="1:159">
      <c r="A865" s="139">
        <v>1950</v>
      </c>
      <c r="B865" s="139" t="s">
        <v>542</v>
      </c>
      <c r="C865" s="139">
        <v>5</v>
      </c>
      <c r="D865">
        <v>1</v>
      </c>
      <c r="E865" s="5">
        <v>14</v>
      </c>
      <c r="F865" s="5">
        <v>84</v>
      </c>
      <c r="G865" s="5">
        <v>3</v>
      </c>
      <c r="K865" s="109">
        <f t="shared" si="827"/>
        <v>0</v>
      </c>
      <c r="M865" s="109">
        <f t="shared" si="828"/>
        <v>0</v>
      </c>
      <c r="X865" s="109">
        <f t="shared" si="829"/>
        <v>0</v>
      </c>
      <c r="AI865" s="109">
        <f t="shared" si="830"/>
        <v>0</v>
      </c>
      <c r="AT865" s="109">
        <f t="shared" si="831"/>
        <v>0</v>
      </c>
      <c r="BA865" s="109">
        <f t="shared" si="832"/>
        <v>0</v>
      </c>
      <c r="BB865" s="113"/>
      <c r="BC865" s="113"/>
      <c r="BD865" s="113"/>
      <c r="BE865" s="113"/>
      <c r="BF865" s="113"/>
      <c r="BG865" s="113"/>
      <c r="BH865" s="113"/>
      <c r="BI865" s="113"/>
      <c r="BJ865" s="113"/>
      <c r="BK865" s="113"/>
      <c r="BL865" s="109">
        <f t="shared" si="833"/>
        <v>0</v>
      </c>
      <c r="BW865" s="109">
        <f t="shared" si="834"/>
        <v>0</v>
      </c>
      <c r="BZ865" s="109">
        <f t="shared" si="835"/>
        <v>0</v>
      </c>
      <c r="CA865" s="3"/>
      <c r="CB865" s="3"/>
      <c r="CC865" s="3"/>
      <c r="CD865" s="3"/>
      <c r="CE865" s="109">
        <f t="shared" si="836"/>
        <v>0</v>
      </c>
      <c r="CJ865" s="109">
        <f t="shared" si="837"/>
        <v>0</v>
      </c>
      <c r="CQ865" s="109">
        <f t="shared" si="838"/>
        <v>0</v>
      </c>
      <c r="CV865" s="109">
        <f t="shared" si="839"/>
        <v>0</v>
      </c>
      <c r="DA865" s="109">
        <f t="shared" si="840"/>
        <v>0</v>
      </c>
      <c r="DF865" s="109">
        <f t="shared" si="841"/>
        <v>0</v>
      </c>
      <c r="DK865" s="109">
        <f t="shared" si="842"/>
        <v>0</v>
      </c>
      <c r="DP865" s="109">
        <f t="shared" si="843"/>
        <v>0</v>
      </c>
      <c r="DU865" s="109">
        <f t="shared" si="844"/>
        <v>0</v>
      </c>
      <c r="DZ865" s="109">
        <f t="shared" si="845"/>
        <v>0</v>
      </c>
      <c r="EE865" s="109">
        <f t="shared" si="846"/>
        <v>0</v>
      </c>
      <c r="EF865" s="3"/>
      <c r="EG865" s="3"/>
      <c r="EH865" s="3"/>
      <c r="EI865" s="3"/>
      <c r="EJ865" s="109">
        <f t="shared" si="847"/>
        <v>0</v>
      </c>
      <c r="EK865" s="3">
        <f t="shared" si="848"/>
        <v>514</v>
      </c>
      <c r="EL865" t="str">
        <f>+VLOOKUP(A865,'[1]Listado jugadores VALORES'!$A:$D,4,FALSE)</f>
        <v>Defensa</v>
      </c>
      <c r="EM865">
        <f>+VLOOKUP(EK865,Clubes!$A:$O,15,FALSE)</f>
        <v>4</v>
      </c>
      <c r="EN865">
        <f>+VLOOKUP(EK865,Clubes!$A:$M,13,FALSE)</f>
        <v>3</v>
      </c>
      <c r="EO865">
        <f t="shared" si="849"/>
        <v>0</v>
      </c>
      <c r="EP865">
        <f t="shared" si="850"/>
        <v>0</v>
      </c>
      <c r="EQ865">
        <f t="shared" si="851"/>
        <v>0</v>
      </c>
      <c r="ER865">
        <f t="shared" si="852"/>
        <v>0</v>
      </c>
      <c r="ES865">
        <f t="shared" si="853"/>
        <v>0</v>
      </c>
      <c r="ET865">
        <f t="shared" si="854"/>
        <v>0</v>
      </c>
      <c r="EU865">
        <f t="shared" si="855"/>
        <v>0</v>
      </c>
      <c r="EV865">
        <f t="shared" si="856"/>
        <v>0</v>
      </c>
      <c r="EW865">
        <f t="shared" si="857"/>
        <v>0</v>
      </c>
      <c r="EX865">
        <f t="shared" si="858"/>
        <v>0</v>
      </c>
      <c r="EY865">
        <f t="shared" si="859"/>
        <v>0</v>
      </c>
      <c r="EZ865">
        <f t="shared" si="860"/>
        <v>0</v>
      </c>
      <c r="FA865">
        <f t="shared" si="861"/>
        <v>0</v>
      </c>
      <c r="FB865">
        <f t="shared" si="862"/>
        <v>0</v>
      </c>
      <c r="FC865">
        <f t="shared" si="863"/>
        <v>0</v>
      </c>
    </row>
    <row r="866" spans="1:159">
      <c r="A866" s="167">
        <v>2000</v>
      </c>
      <c r="B866" s="169" t="s">
        <v>810</v>
      </c>
      <c r="C866" s="168">
        <v>5</v>
      </c>
      <c r="D866" s="168">
        <v>1</v>
      </c>
      <c r="E866" s="5">
        <v>14</v>
      </c>
      <c r="F866" s="5">
        <v>84</v>
      </c>
      <c r="G866" s="5">
        <v>1</v>
      </c>
      <c r="H866" s="5">
        <f>45+6</f>
        <v>51</v>
      </c>
      <c r="I866" s="4">
        <f>45+5</f>
        <v>50</v>
      </c>
      <c r="K866" s="109">
        <f t="shared" ref="K866" si="864">COUNTIF(I866:J866,"&gt;0")</f>
        <v>1</v>
      </c>
      <c r="M866" s="109">
        <f t="shared" ref="M866" si="865">COUNTIF(L866,"&gt;0")</f>
        <v>0</v>
      </c>
      <c r="X866" s="109">
        <f t="shared" ref="X866" si="866">COUNTIF(N866:W866,"&gt;0")</f>
        <v>0</v>
      </c>
      <c r="AI866" s="109">
        <f t="shared" ref="AI866" si="867">COUNTIF(Y866:AH866,"&gt;0")</f>
        <v>0</v>
      </c>
      <c r="AT866" s="109">
        <f t="shared" ref="AT866" si="868">COUNTIF(AJ866:AS866,"&gt;0")</f>
        <v>0</v>
      </c>
      <c r="BA866" s="109">
        <f t="shared" ref="BA866" si="869">COUNTIF(AV866:AZ866,"&gt;0")</f>
        <v>0</v>
      </c>
      <c r="BB866" s="113"/>
      <c r="BC866" s="113"/>
      <c r="BD866" s="113"/>
      <c r="BE866" s="113"/>
      <c r="BF866" s="113"/>
      <c r="BG866" s="113"/>
      <c r="BH866" s="113"/>
      <c r="BI866" s="113"/>
      <c r="BJ866" s="113"/>
      <c r="BK866" s="113"/>
      <c r="BL866" s="109">
        <f t="shared" ref="BL866" si="870">COUNTIF(BB866:BK866,"&gt;0")</f>
        <v>0</v>
      </c>
      <c r="BW866" s="109">
        <f t="shared" ref="BW866" si="871">COUNTIF(BM866:BV866,"&gt;0")</f>
        <v>0</v>
      </c>
      <c r="BZ866" s="109">
        <f t="shared" ref="BZ866" si="872">SUM(BX866:BY866)</f>
        <v>0</v>
      </c>
      <c r="CA866" s="3"/>
      <c r="CB866" s="3"/>
      <c r="CC866" s="3"/>
      <c r="CD866" s="3"/>
      <c r="CE866" s="109">
        <f t="shared" ref="CE866" si="873">COUNTIF(CA866:CD866,"&gt;0")</f>
        <v>0</v>
      </c>
      <c r="CJ866" s="109">
        <f t="shared" ref="CJ866" si="874">COUNTIF(CF866:CI866,"&gt;0")</f>
        <v>0</v>
      </c>
      <c r="CQ866" s="109">
        <f t="shared" ref="CQ866" si="875">COUNTIF(CM866:CP866,"&gt;0")</f>
        <v>0</v>
      </c>
      <c r="CV866" s="109">
        <f t="shared" ref="CV866" si="876">COUNTIF(CR866:CU866,"&gt;0")</f>
        <v>0</v>
      </c>
      <c r="DA866" s="109">
        <f t="shared" ref="DA866" si="877">COUNTIF(CW866:CZ866,"&gt;0")</f>
        <v>0</v>
      </c>
      <c r="DF866" s="109">
        <f t="shared" ref="DF866" si="878">COUNTIF(DB866:DE866,"&gt;0")</f>
        <v>0</v>
      </c>
      <c r="DK866" s="109">
        <f t="shared" ref="DK866" si="879">COUNTIF(DG866:DJ866,"&gt;0")</f>
        <v>0</v>
      </c>
      <c r="DP866" s="109">
        <f t="shared" ref="DP866" si="880">COUNTIF(DL866:DO866,"&gt;0")</f>
        <v>0</v>
      </c>
      <c r="DU866" s="109">
        <f t="shared" ref="DU866" si="881">COUNTIF(DQ866:DT866,"&gt;0")</f>
        <v>0</v>
      </c>
      <c r="DZ866" s="109">
        <f t="shared" ref="DZ866" si="882">COUNTIF(DV866:DY866,"&gt;0")</f>
        <v>0</v>
      </c>
      <c r="EE866" s="109">
        <f t="shared" ref="EE866" si="883">COUNTIF(EA866:ED866,"&gt;0")</f>
        <v>0</v>
      </c>
      <c r="EF866" s="3"/>
      <c r="EG866" s="3"/>
      <c r="EH866" s="3"/>
      <c r="EI866" s="3"/>
      <c r="EJ866" s="109">
        <f t="shared" ref="EJ866" si="884">COUNTIF(EF866:EI866,"&gt;0")</f>
        <v>0</v>
      </c>
      <c r="EK866" s="3">
        <f t="shared" ref="EK866" si="885">+C866*100+E866</f>
        <v>514</v>
      </c>
      <c r="EL866" t="str">
        <f>+VLOOKUP(A866,'[1]Listado jugadores VALORES'!$A:$D,4,FALSE)</f>
        <v>Volante</v>
      </c>
      <c r="EM866">
        <f>+VLOOKUP(EK866,Clubes!$A:$O,15,FALSE)</f>
        <v>4</v>
      </c>
      <c r="EN866">
        <f>+VLOOKUP(EK866,Clubes!$A:$M,13,FALSE)</f>
        <v>3</v>
      </c>
      <c r="EO866">
        <f t="shared" ref="EO866" si="886">IF(G866=1,2,IF(G866=2,1,0))</f>
        <v>2</v>
      </c>
      <c r="EP866">
        <f t="shared" ref="EP866" si="887">+IF(H866=0,0,IF(H866&gt;=60,2,IF(H866&lt;60,1)))</f>
        <v>1</v>
      </c>
      <c r="EQ866">
        <f t="shared" ref="EQ866" si="888">+IF(K866=0,0,IF(K866=1,-1,-2))</f>
        <v>-1</v>
      </c>
      <c r="ER866">
        <f t="shared" ref="ER866" si="889">IF(AND(M866=1,K866=0),-3,IF(AND(M866=1,K866=1),-3,0))</f>
        <v>0</v>
      </c>
      <c r="ES866">
        <f t="shared" ref="ES866" si="890">+IF(EL866="Portero",X866*7,IF(EL866="Defensa",X866*6,IF(EL866="Volante",X866*5,IF(EL866="Delantero",X866*4,0))))-CQ866</f>
        <v>0</v>
      </c>
      <c r="ET866">
        <f t="shared" ref="ET866" si="891">+IF(Y866=2,1,IF(Z866=2,1,IF(AA866=2,1,IF(AB866=2,1,IF(AC866=2,1,0)))))</f>
        <v>0</v>
      </c>
      <c r="EU866">
        <f t="shared" ref="EU866" si="892">+IF(EL866="Portero",BA866*5,IF(EL866="Defensa",BA866*4,IF(EL866="Volante",BA866*3,IF(EL866="Delantero",BA866*3,0))))</f>
        <v>0</v>
      </c>
      <c r="EV866">
        <f t="shared" ref="EV866" si="893">+IF(CE866&gt;0,CE866*-2,0)</f>
        <v>0</v>
      </c>
      <c r="EW866">
        <f t="shared" ref="EW866" si="894">+IF(AND(H866&gt;60,EM866=1,EL866="Portero"),-1,IF(AND(H866&gt;60,EM866=1,EL866="Defensa"),-1,IF(AND(H866&gt;60,EM866=2,EL866="Portero"),-1,IF(AND(H866&gt;60,EM866=2,EL866="Defensa"),-1,IF(AND(H866&gt;60,EM866&gt;2,EL866="Portero"),-2,IF(AND(H866&gt;60,EM866&gt;2,EL866="Defensa"),-2,0))))))</f>
        <v>0</v>
      </c>
      <c r="EX866">
        <f t="shared" ref="EX866" si="895">+IF(AND(EN866=1,DA866&gt;0,DB866&lt;4),-1,IF(AND(EN866=1,DA866&gt;0,DB866&gt;3),-2,IF(AND(EN866=2,DA866&gt;0,DB866&lt;4),-2,IF(AND(EN866=2,DA866&gt;0,DB866&gt;3),-3,IF(AND(EN866=3,DA866&gt;0,DB866&lt;4),-2,IF(AND(EN866=3,DA866&gt;0,DB866&gt;3),-3,0))))))</f>
        <v>0</v>
      </c>
      <c r="EY866">
        <f t="shared" ref="EY866" si="896">+IF(OR(EF866=1,EF866=2,EF866=3,EF866=4,EF866=5),4,0)+IF(OR(EG866=1,EG866=2,EG866=3,EG866=4,EG866=5),4,0)</f>
        <v>0</v>
      </c>
      <c r="EZ866">
        <f t="shared" ref="EZ866" si="897">+IF(DK866&gt;0,DK866*-1,0)</f>
        <v>0</v>
      </c>
      <c r="FA866">
        <f t="shared" ref="FA866" si="898">+IF(AND(H866&gt;60,EM866=0,EL866="Portero"),3,IF(AND(H866&gt;60,EM866=0,EL866="Defensa"),2,IF(AND(H866&gt;60,EM866=0,EL866="Volante"),1,0)))</f>
        <v>0</v>
      </c>
      <c r="FB866">
        <f t="shared" ref="FB866" si="899">IF(AND(H866&gt;=60,EN866=1,D866=1),1,IF(AND(H866&gt;=60,EN866=1,D866=2),2,IF(AND(H866&gt;=60,EN866=3,D866=2),-1,IF(AND(H866&gt;=60,EN866=3,D866=1),-2,IF(AND(H866&lt;60,EN866=1,D866=1,X866&gt;0),1,IF(AND(H866&lt;60,EN866=1,D866=2,X866&gt;0),2,0))))))</f>
        <v>0</v>
      </c>
      <c r="FC866">
        <f t="shared" ref="FC866" si="900">SUM(EO866:FB866)</f>
        <v>2</v>
      </c>
    </row>
    <row r="867" spans="1:159">
      <c r="A867" s="139">
        <v>31</v>
      </c>
      <c r="B867" s="139" t="s">
        <v>415</v>
      </c>
      <c r="C867" s="139">
        <v>7</v>
      </c>
      <c r="D867">
        <v>2</v>
      </c>
      <c r="E867" s="5">
        <v>14</v>
      </c>
      <c r="F867" s="5">
        <v>84</v>
      </c>
      <c r="G867" s="5">
        <v>1</v>
      </c>
      <c r="H867" s="5">
        <v>90</v>
      </c>
      <c r="K867" s="109">
        <f t="shared" si="827"/>
        <v>0</v>
      </c>
      <c r="M867" s="109">
        <f t="shared" si="828"/>
        <v>0</v>
      </c>
      <c r="X867" s="109">
        <f t="shared" si="829"/>
        <v>0</v>
      </c>
      <c r="AI867" s="109">
        <f t="shared" si="830"/>
        <v>0</v>
      </c>
      <c r="AT867" s="109">
        <f t="shared" si="831"/>
        <v>0</v>
      </c>
      <c r="BA867" s="109">
        <f t="shared" si="832"/>
        <v>0</v>
      </c>
      <c r="BB867" s="113"/>
      <c r="BC867" s="113"/>
      <c r="BD867" s="113"/>
      <c r="BE867" s="113"/>
      <c r="BF867" s="113"/>
      <c r="BG867" s="113"/>
      <c r="BH867" s="113"/>
      <c r="BI867" s="113"/>
      <c r="BJ867" s="113"/>
      <c r="BK867" s="113"/>
      <c r="BL867" s="109">
        <f t="shared" si="833"/>
        <v>0</v>
      </c>
      <c r="BW867" s="109">
        <f t="shared" si="834"/>
        <v>0</v>
      </c>
      <c r="BZ867" s="109">
        <f t="shared" si="835"/>
        <v>0</v>
      </c>
      <c r="CA867" s="3"/>
      <c r="CB867" s="3"/>
      <c r="CC867" s="3"/>
      <c r="CD867" s="3"/>
      <c r="CE867" s="109">
        <f t="shared" si="836"/>
        <v>0</v>
      </c>
      <c r="CJ867" s="109">
        <f t="shared" si="837"/>
        <v>0</v>
      </c>
      <c r="CQ867" s="109">
        <f t="shared" si="838"/>
        <v>0</v>
      </c>
      <c r="CV867" s="109">
        <f t="shared" si="839"/>
        <v>0</v>
      </c>
      <c r="DA867" s="109">
        <f t="shared" si="840"/>
        <v>0</v>
      </c>
      <c r="DF867" s="109">
        <f t="shared" si="841"/>
        <v>0</v>
      </c>
      <c r="DK867" s="109">
        <f t="shared" si="842"/>
        <v>0</v>
      </c>
      <c r="DP867" s="109">
        <f t="shared" si="843"/>
        <v>0</v>
      </c>
      <c r="DU867" s="109">
        <f t="shared" si="844"/>
        <v>0</v>
      </c>
      <c r="DZ867" s="109">
        <f t="shared" si="845"/>
        <v>0</v>
      </c>
      <c r="EE867" s="109">
        <f t="shared" si="846"/>
        <v>0</v>
      </c>
      <c r="EF867" s="3"/>
      <c r="EG867" s="3"/>
      <c r="EH867" s="3"/>
      <c r="EI867" s="3"/>
      <c r="EJ867" s="109">
        <f t="shared" si="847"/>
        <v>0</v>
      </c>
      <c r="EK867" s="3">
        <f t="shared" si="848"/>
        <v>714</v>
      </c>
      <c r="EL867" t="str">
        <f>+VLOOKUP(A867,'[1]Listado jugadores VALORES'!$A:$D,4,FALSE)</f>
        <v>Defensa</v>
      </c>
      <c r="EM867">
        <f>+VLOOKUP(EK867,Clubes!$A:$O,15,FALSE)</f>
        <v>0</v>
      </c>
      <c r="EN867">
        <f>+VLOOKUP(EK867,Clubes!$A:$M,13,FALSE)</f>
        <v>1</v>
      </c>
      <c r="EO867">
        <f t="shared" si="849"/>
        <v>2</v>
      </c>
      <c r="EP867">
        <f t="shared" si="850"/>
        <v>2</v>
      </c>
      <c r="EQ867">
        <f t="shared" si="851"/>
        <v>0</v>
      </c>
      <c r="ER867">
        <f t="shared" si="852"/>
        <v>0</v>
      </c>
      <c r="ES867">
        <f t="shared" si="853"/>
        <v>0</v>
      </c>
      <c r="ET867">
        <f t="shared" si="854"/>
        <v>0</v>
      </c>
      <c r="EU867">
        <f t="shared" si="855"/>
        <v>0</v>
      </c>
      <c r="EV867">
        <f t="shared" si="856"/>
        <v>0</v>
      </c>
      <c r="EW867">
        <f t="shared" si="857"/>
        <v>0</v>
      </c>
      <c r="EX867">
        <f t="shared" si="858"/>
        <v>0</v>
      </c>
      <c r="EY867">
        <f t="shared" si="859"/>
        <v>0</v>
      </c>
      <c r="EZ867">
        <f t="shared" si="860"/>
        <v>0</v>
      </c>
      <c r="FA867">
        <f t="shared" si="861"/>
        <v>2</v>
      </c>
      <c r="FB867">
        <f t="shared" si="862"/>
        <v>2</v>
      </c>
      <c r="FC867">
        <f t="shared" si="863"/>
        <v>8</v>
      </c>
    </row>
    <row r="868" spans="1:159">
      <c r="A868" s="139">
        <v>820</v>
      </c>
      <c r="B868" s="139" t="s">
        <v>416</v>
      </c>
      <c r="C868" s="139">
        <v>7</v>
      </c>
      <c r="D868">
        <v>2</v>
      </c>
      <c r="E868" s="5">
        <v>14</v>
      </c>
      <c r="F868" s="5">
        <v>84</v>
      </c>
      <c r="G868" s="5">
        <v>3</v>
      </c>
      <c r="K868" s="109">
        <f t="shared" si="827"/>
        <v>0</v>
      </c>
      <c r="M868" s="109">
        <f t="shared" si="828"/>
        <v>0</v>
      </c>
      <c r="X868" s="109">
        <f t="shared" si="829"/>
        <v>0</v>
      </c>
      <c r="AI868" s="109">
        <f t="shared" si="830"/>
        <v>0</v>
      </c>
      <c r="AT868" s="109">
        <f t="shared" si="831"/>
        <v>0</v>
      </c>
      <c r="BA868" s="109">
        <f t="shared" si="832"/>
        <v>0</v>
      </c>
      <c r="BB868" s="113"/>
      <c r="BC868" s="113"/>
      <c r="BD868" s="113"/>
      <c r="BE868" s="113"/>
      <c r="BF868" s="113"/>
      <c r="BG868" s="113"/>
      <c r="BH868" s="113"/>
      <c r="BI868" s="113"/>
      <c r="BJ868" s="113"/>
      <c r="BK868" s="113"/>
      <c r="BL868" s="109">
        <f t="shared" si="833"/>
        <v>0</v>
      </c>
      <c r="BW868" s="109">
        <f t="shared" si="834"/>
        <v>0</v>
      </c>
      <c r="BZ868" s="109">
        <f t="shared" si="835"/>
        <v>0</v>
      </c>
      <c r="CA868" s="3"/>
      <c r="CB868" s="3"/>
      <c r="CC868" s="3"/>
      <c r="CD868" s="3"/>
      <c r="CE868" s="109">
        <f t="shared" si="836"/>
        <v>0</v>
      </c>
      <c r="CJ868" s="109">
        <f t="shared" si="837"/>
        <v>0</v>
      </c>
      <c r="CQ868" s="109">
        <f t="shared" si="838"/>
        <v>0</v>
      </c>
      <c r="CV868" s="109">
        <f t="shared" si="839"/>
        <v>0</v>
      </c>
      <c r="DA868" s="109">
        <f t="shared" si="840"/>
        <v>0</v>
      </c>
      <c r="DF868" s="109">
        <f t="shared" si="841"/>
        <v>0</v>
      </c>
      <c r="DK868" s="109">
        <f t="shared" si="842"/>
        <v>0</v>
      </c>
      <c r="DP868" s="109">
        <f t="shared" si="843"/>
        <v>0</v>
      </c>
      <c r="DU868" s="109">
        <f t="shared" si="844"/>
        <v>0</v>
      </c>
      <c r="DZ868" s="109">
        <f t="shared" si="845"/>
        <v>0</v>
      </c>
      <c r="EE868" s="109">
        <f t="shared" si="846"/>
        <v>0</v>
      </c>
      <c r="EF868" s="3"/>
      <c r="EG868" s="3"/>
      <c r="EH868" s="3"/>
      <c r="EI868" s="3"/>
      <c r="EJ868" s="109">
        <f t="shared" si="847"/>
        <v>0</v>
      </c>
      <c r="EK868" s="3">
        <f t="shared" si="848"/>
        <v>714</v>
      </c>
      <c r="EL868" t="str">
        <f>+VLOOKUP(A868,'[1]Listado jugadores VALORES'!$A:$D,4,FALSE)</f>
        <v>Delantero</v>
      </c>
      <c r="EM868">
        <f>+VLOOKUP(EK868,Clubes!$A:$O,15,FALSE)</f>
        <v>0</v>
      </c>
      <c r="EN868">
        <f>+VLOOKUP(EK868,Clubes!$A:$M,13,FALSE)</f>
        <v>1</v>
      </c>
      <c r="EO868">
        <f t="shared" si="849"/>
        <v>0</v>
      </c>
      <c r="EP868">
        <f t="shared" si="850"/>
        <v>0</v>
      </c>
      <c r="EQ868">
        <f t="shared" si="851"/>
        <v>0</v>
      </c>
      <c r="ER868">
        <f t="shared" si="852"/>
        <v>0</v>
      </c>
      <c r="ES868">
        <f t="shared" si="853"/>
        <v>0</v>
      </c>
      <c r="ET868">
        <f t="shared" si="854"/>
        <v>0</v>
      </c>
      <c r="EU868">
        <f t="shared" si="855"/>
        <v>0</v>
      </c>
      <c r="EV868">
        <f t="shared" si="856"/>
        <v>0</v>
      </c>
      <c r="EW868">
        <f t="shared" si="857"/>
        <v>0</v>
      </c>
      <c r="EX868">
        <f t="shared" si="858"/>
        <v>0</v>
      </c>
      <c r="EY868">
        <f t="shared" si="859"/>
        <v>0</v>
      </c>
      <c r="EZ868">
        <f t="shared" si="860"/>
        <v>0</v>
      </c>
      <c r="FA868">
        <f t="shared" si="861"/>
        <v>0</v>
      </c>
      <c r="FB868">
        <f t="shared" si="862"/>
        <v>0</v>
      </c>
      <c r="FC868">
        <f t="shared" si="863"/>
        <v>0</v>
      </c>
    </row>
    <row r="869" spans="1:159">
      <c r="A869" s="139">
        <v>102</v>
      </c>
      <c r="B869" s="139" t="s">
        <v>417</v>
      </c>
      <c r="C869" s="139">
        <v>7</v>
      </c>
      <c r="D869">
        <v>2</v>
      </c>
      <c r="E869" s="5">
        <v>14</v>
      </c>
      <c r="F869" s="5">
        <v>84</v>
      </c>
      <c r="G869" s="5">
        <v>1</v>
      </c>
      <c r="H869" s="5">
        <v>90</v>
      </c>
      <c r="K869" s="109">
        <f t="shared" si="827"/>
        <v>0</v>
      </c>
      <c r="M869" s="109">
        <f t="shared" si="828"/>
        <v>0</v>
      </c>
      <c r="X869" s="109">
        <f t="shared" si="829"/>
        <v>0</v>
      </c>
      <c r="AI869" s="109">
        <f t="shared" si="830"/>
        <v>0</v>
      </c>
      <c r="AT869" s="109">
        <f t="shared" si="831"/>
        <v>0</v>
      </c>
      <c r="BA869" s="109">
        <f t="shared" si="832"/>
        <v>0</v>
      </c>
      <c r="BB869" s="113"/>
      <c r="BC869" s="113"/>
      <c r="BD869" s="113"/>
      <c r="BE869" s="113"/>
      <c r="BF869" s="113"/>
      <c r="BG869" s="113"/>
      <c r="BH869" s="113"/>
      <c r="BI869" s="113"/>
      <c r="BJ869" s="113"/>
      <c r="BK869" s="113"/>
      <c r="BL869" s="109">
        <f t="shared" si="833"/>
        <v>0</v>
      </c>
      <c r="BW869" s="109">
        <f t="shared" si="834"/>
        <v>0</v>
      </c>
      <c r="BZ869" s="109">
        <f t="shared" si="835"/>
        <v>0</v>
      </c>
      <c r="CA869" s="3"/>
      <c r="CB869" s="3"/>
      <c r="CC869" s="3"/>
      <c r="CD869" s="3"/>
      <c r="CE869" s="109">
        <f t="shared" si="836"/>
        <v>0</v>
      </c>
      <c r="CJ869" s="109">
        <f t="shared" si="837"/>
        <v>0</v>
      </c>
      <c r="CQ869" s="109">
        <f t="shared" si="838"/>
        <v>0</v>
      </c>
      <c r="CV869" s="109">
        <f t="shared" si="839"/>
        <v>0</v>
      </c>
      <c r="DA869" s="109">
        <f t="shared" si="840"/>
        <v>0</v>
      </c>
      <c r="DF869" s="109">
        <f t="shared" si="841"/>
        <v>0</v>
      </c>
      <c r="DK869" s="109">
        <f t="shared" si="842"/>
        <v>0</v>
      </c>
      <c r="DP869" s="109">
        <f t="shared" si="843"/>
        <v>0</v>
      </c>
      <c r="DU869" s="109">
        <f t="shared" si="844"/>
        <v>0</v>
      </c>
      <c r="DZ869" s="109">
        <f t="shared" si="845"/>
        <v>0</v>
      </c>
      <c r="EE869" s="109">
        <f t="shared" si="846"/>
        <v>0</v>
      </c>
      <c r="EF869" s="3"/>
      <c r="EG869" s="3"/>
      <c r="EH869" s="3"/>
      <c r="EI869" s="3"/>
      <c r="EJ869" s="109">
        <f t="shared" si="847"/>
        <v>0</v>
      </c>
      <c r="EK869" s="3">
        <f t="shared" si="848"/>
        <v>714</v>
      </c>
      <c r="EL869" t="str">
        <f>+VLOOKUP(A869,'[1]Listado jugadores VALORES'!$A:$D,4,FALSE)</f>
        <v>Volante</v>
      </c>
      <c r="EM869">
        <f>+VLOOKUP(EK869,Clubes!$A:$O,15,FALSE)</f>
        <v>0</v>
      </c>
      <c r="EN869">
        <f>+VLOOKUP(EK869,Clubes!$A:$M,13,FALSE)</f>
        <v>1</v>
      </c>
      <c r="EO869">
        <f t="shared" si="849"/>
        <v>2</v>
      </c>
      <c r="EP869">
        <f t="shared" si="850"/>
        <v>2</v>
      </c>
      <c r="EQ869">
        <f t="shared" si="851"/>
        <v>0</v>
      </c>
      <c r="ER869">
        <f t="shared" si="852"/>
        <v>0</v>
      </c>
      <c r="ES869">
        <f t="shared" si="853"/>
        <v>0</v>
      </c>
      <c r="ET869">
        <f t="shared" si="854"/>
        <v>0</v>
      </c>
      <c r="EU869">
        <f t="shared" si="855"/>
        <v>0</v>
      </c>
      <c r="EV869">
        <f t="shared" si="856"/>
        <v>0</v>
      </c>
      <c r="EW869">
        <f t="shared" si="857"/>
        <v>0</v>
      </c>
      <c r="EX869">
        <f t="shared" si="858"/>
        <v>0</v>
      </c>
      <c r="EY869">
        <f t="shared" si="859"/>
        <v>0</v>
      </c>
      <c r="EZ869">
        <f t="shared" si="860"/>
        <v>0</v>
      </c>
      <c r="FA869">
        <f t="shared" si="861"/>
        <v>1</v>
      </c>
      <c r="FB869">
        <f t="shared" si="862"/>
        <v>2</v>
      </c>
      <c r="FC869">
        <f t="shared" si="863"/>
        <v>7</v>
      </c>
    </row>
    <row r="870" spans="1:159">
      <c r="A870" s="139">
        <v>1837</v>
      </c>
      <c r="B870" s="139" t="s">
        <v>418</v>
      </c>
      <c r="C870" s="139">
        <v>7</v>
      </c>
      <c r="D870">
        <v>2</v>
      </c>
      <c r="E870" s="5">
        <v>14</v>
      </c>
      <c r="F870" s="5">
        <v>84</v>
      </c>
      <c r="G870" s="5">
        <v>3</v>
      </c>
      <c r="K870" s="109">
        <f t="shared" si="827"/>
        <v>0</v>
      </c>
      <c r="M870" s="109">
        <f t="shared" si="828"/>
        <v>0</v>
      </c>
      <c r="X870" s="109">
        <f t="shared" si="829"/>
        <v>0</v>
      </c>
      <c r="AI870" s="109">
        <f t="shared" si="830"/>
        <v>0</v>
      </c>
      <c r="AT870" s="109">
        <f t="shared" si="831"/>
        <v>0</v>
      </c>
      <c r="BA870" s="109">
        <f t="shared" si="832"/>
        <v>0</v>
      </c>
      <c r="BB870" s="113"/>
      <c r="BC870" s="113"/>
      <c r="BD870" s="113"/>
      <c r="BE870" s="113"/>
      <c r="BF870" s="113"/>
      <c r="BG870" s="113"/>
      <c r="BH870" s="113"/>
      <c r="BI870" s="113"/>
      <c r="BJ870" s="113"/>
      <c r="BK870" s="113"/>
      <c r="BL870" s="109">
        <f t="shared" si="833"/>
        <v>0</v>
      </c>
      <c r="BW870" s="109">
        <f t="shared" si="834"/>
        <v>0</v>
      </c>
      <c r="BZ870" s="109">
        <f t="shared" si="835"/>
        <v>0</v>
      </c>
      <c r="CA870" s="3"/>
      <c r="CB870" s="3"/>
      <c r="CC870" s="3"/>
      <c r="CD870" s="3"/>
      <c r="CE870" s="109">
        <f t="shared" si="836"/>
        <v>0</v>
      </c>
      <c r="CJ870" s="109">
        <f t="shared" si="837"/>
        <v>0</v>
      </c>
      <c r="CQ870" s="109">
        <f t="shared" si="838"/>
        <v>0</v>
      </c>
      <c r="CV870" s="109">
        <f t="shared" si="839"/>
        <v>0</v>
      </c>
      <c r="DA870" s="109">
        <f t="shared" si="840"/>
        <v>0</v>
      </c>
      <c r="DF870" s="109">
        <f t="shared" si="841"/>
        <v>0</v>
      </c>
      <c r="DK870" s="109">
        <f t="shared" si="842"/>
        <v>0</v>
      </c>
      <c r="DP870" s="109">
        <f t="shared" si="843"/>
        <v>0</v>
      </c>
      <c r="DU870" s="109">
        <f t="shared" si="844"/>
        <v>0</v>
      </c>
      <c r="DZ870" s="109">
        <f t="shared" si="845"/>
        <v>0</v>
      </c>
      <c r="EE870" s="109">
        <f t="shared" si="846"/>
        <v>0</v>
      </c>
      <c r="EF870" s="3"/>
      <c r="EG870" s="3"/>
      <c r="EH870" s="3"/>
      <c r="EI870" s="3"/>
      <c r="EJ870" s="109">
        <f t="shared" si="847"/>
        <v>0</v>
      </c>
      <c r="EK870" s="3">
        <f t="shared" si="848"/>
        <v>714</v>
      </c>
      <c r="EL870" t="str">
        <f>+VLOOKUP(A870,'[1]Listado jugadores VALORES'!$A:$D,4,FALSE)</f>
        <v>Defensa</v>
      </c>
      <c r="EM870">
        <f>+VLOOKUP(EK870,Clubes!$A:$O,15,FALSE)</f>
        <v>0</v>
      </c>
      <c r="EN870">
        <f>+VLOOKUP(EK870,Clubes!$A:$M,13,FALSE)</f>
        <v>1</v>
      </c>
      <c r="EO870">
        <f t="shared" si="849"/>
        <v>0</v>
      </c>
      <c r="EP870">
        <f t="shared" si="850"/>
        <v>0</v>
      </c>
      <c r="EQ870">
        <f t="shared" si="851"/>
        <v>0</v>
      </c>
      <c r="ER870">
        <f t="shared" si="852"/>
        <v>0</v>
      </c>
      <c r="ES870">
        <f t="shared" si="853"/>
        <v>0</v>
      </c>
      <c r="ET870">
        <f t="shared" si="854"/>
        <v>0</v>
      </c>
      <c r="EU870">
        <f t="shared" si="855"/>
        <v>0</v>
      </c>
      <c r="EV870">
        <f t="shared" si="856"/>
        <v>0</v>
      </c>
      <c r="EW870">
        <f t="shared" si="857"/>
        <v>0</v>
      </c>
      <c r="EX870">
        <f t="shared" si="858"/>
        <v>0</v>
      </c>
      <c r="EY870">
        <f t="shared" si="859"/>
        <v>0</v>
      </c>
      <c r="EZ870">
        <f t="shared" si="860"/>
        <v>0</v>
      </c>
      <c r="FA870">
        <f t="shared" si="861"/>
        <v>0</v>
      </c>
      <c r="FB870">
        <f t="shared" si="862"/>
        <v>0</v>
      </c>
      <c r="FC870">
        <f t="shared" si="863"/>
        <v>0</v>
      </c>
    </row>
    <row r="871" spans="1:159">
      <c r="A871" s="139">
        <v>127</v>
      </c>
      <c r="B871" s="139" t="s">
        <v>419</v>
      </c>
      <c r="C871" s="139">
        <v>7</v>
      </c>
      <c r="D871">
        <v>2</v>
      </c>
      <c r="E871" s="5">
        <v>14</v>
      </c>
      <c r="F871" s="5">
        <v>84</v>
      </c>
      <c r="G871" s="5">
        <v>1</v>
      </c>
      <c r="H871" s="5">
        <v>90</v>
      </c>
      <c r="K871" s="109">
        <f t="shared" si="827"/>
        <v>0</v>
      </c>
      <c r="M871" s="109">
        <f t="shared" si="828"/>
        <v>0</v>
      </c>
      <c r="X871" s="109">
        <f t="shared" si="829"/>
        <v>0</v>
      </c>
      <c r="AI871" s="109">
        <f t="shared" si="830"/>
        <v>0</v>
      </c>
      <c r="AT871" s="109">
        <f t="shared" si="831"/>
        <v>0</v>
      </c>
      <c r="BA871" s="109">
        <f t="shared" si="832"/>
        <v>0</v>
      </c>
      <c r="BB871" s="113"/>
      <c r="BC871" s="113"/>
      <c r="BD871" s="113"/>
      <c r="BE871" s="113"/>
      <c r="BF871" s="113"/>
      <c r="BG871" s="113"/>
      <c r="BH871" s="113"/>
      <c r="BI871" s="113"/>
      <c r="BJ871" s="113"/>
      <c r="BK871" s="113"/>
      <c r="BL871" s="109">
        <f t="shared" si="833"/>
        <v>0</v>
      </c>
      <c r="BW871" s="109">
        <f t="shared" si="834"/>
        <v>0</v>
      </c>
      <c r="BZ871" s="109">
        <f t="shared" si="835"/>
        <v>0</v>
      </c>
      <c r="CA871" s="3"/>
      <c r="CB871" s="3"/>
      <c r="CC871" s="3"/>
      <c r="CD871" s="3"/>
      <c r="CE871" s="109">
        <f t="shared" si="836"/>
        <v>0</v>
      </c>
      <c r="CJ871" s="109">
        <f t="shared" si="837"/>
        <v>0</v>
      </c>
      <c r="CQ871" s="109">
        <f t="shared" si="838"/>
        <v>0</v>
      </c>
      <c r="CV871" s="109">
        <f t="shared" si="839"/>
        <v>0</v>
      </c>
      <c r="DA871" s="109">
        <f t="shared" si="840"/>
        <v>0</v>
      </c>
      <c r="DF871" s="109">
        <f t="shared" si="841"/>
        <v>0</v>
      </c>
      <c r="DK871" s="109">
        <f t="shared" si="842"/>
        <v>0</v>
      </c>
      <c r="DP871" s="109">
        <f t="shared" si="843"/>
        <v>0</v>
      </c>
      <c r="DU871" s="109">
        <f t="shared" si="844"/>
        <v>0</v>
      </c>
      <c r="DZ871" s="109">
        <f t="shared" si="845"/>
        <v>0</v>
      </c>
      <c r="EE871" s="109">
        <f t="shared" si="846"/>
        <v>0</v>
      </c>
      <c r="EF871" s="3"/>
      <c r="EG871" s="3"/>
      <c r="EH871" s="3"/>
      <c r="EI871" s="3"/>
      <c r="EJ871" s="109">
        <f t="shared" si="847"/>
        <v>0</v>
      </c>
      <c r="EK871" s="3">
        <f t="shared" si="848"/>
        <v>714</v>
      </c>
      <c r="EL871" t="str">
        <f>+VLOOKUP(A871,'[1]Listado jugadores VALORES'!$A:$D,4,FALSE)</f>
        <v>Volante</v>
      </c>
      <c r="EM871">
        <f>+VLOOKUP(EK871,Clubes!$A:$O,15,FALSE)</f>
        <v>0</v>
      </c>
      <c r="EN871">
        <f>+VLOOKUP(EK871,Clubes!$A:$M,13,FALSE)</f>
        <v>1</v>
      </c>
      <c r="EO871">
        <f t="shared" si="849"/>
        <v>2</v>
      </c>
      <c r="EP871">
        <f t="shared" si="850"/>
        <v>2</v>
      </c>
      <c r="EQ871">
        <f t="shared" si="851"/>
        <v>0</v>
      </c>
      <c r="ER871">
        <f t="shared" si="852"/>
        <v>0</v>
      </c>
      <c r="ES871">
        <f t="shared" si="853"/>
        <v>0</v>
      </c>
      <c r="ET871">
        <f t="shared" si="854"/>
        <v>0</v>
      </c>
      <c r="EU871">
        <f t="shared" si="855"/>
        <v>0</v>
      </c>
      <c r="EV871">
        <f t="shared" si="856"/>
        <v>0</v>
      </c>
      <c r="EW871">
        <f t="shared" si="857"/>
        <v>0</v>
      </c>
      <c r="EX871">
        <f t="shared" si="858"/>
        <v>0</v>
      </c>
      <c r="EY871">
        <f t="shared" si="859"/>
        <v>0</v>
      </c>
      <c r="EZ871">
        <f t="shared" si="860"/>
        <v>0</v>
      </c>
      <c r="FA871">
        <f t="shared" si="861"/>
        <v>1</v>
      </c>
      <c r="FB871">
        <f t="shared" si="862"/>
        <v>2</v>
      </c>
      <c r="FC871">
        <f t="shared" si="863"/>
        <v>7</v>
      </c>
    </row>
    <row r="872" spans="1:159">
      <c r="A872" s="139">
        <v>184</v>
      </c>
      <c r="B872" s="139" t="s">
        <v>420</v>
      </c>
      <c r="C872" s="139">
        <v>7</v>
      </c>
      <c r="D872">
        <v>2</v>
      </c>
      <c r="E872" s="5">
        <v>14</v>
      </c>
      <c r="F872" s="5">
        <v>84</v>
      </c>
      <c r="G872" s="5">
        <v>1</v>
      </c>
      <c r="H872" s="5">
        <v>90</v>
      </c>
      <c r="I872" s="4">
        <f>45+38</f>
        <v>83</v>
      </c>
      <c r="K872" s="109">
        <f t="shared" si="827"/>
        <v>1</v>
      </c>
      <c r="M872" s="109">
        <f t="shared" si="828"/>
        <v>0</v>
      </c>
      <c r="X872" s="109">
        <f t="shared" si="829"/>
        <v>0</v>
      </c>
      <c r="AI872" s="109">
        <f t="shared" si="830"/>
        <v>0</v>
      </c>
      <c r="AT872" s="109">
        <f t="shared" si="831"/>
        <v>0</v>
      </c>
      <c r="BA872" s="109">
        <f t="shared" si="832"/>
        <v>0</v>
      </c>
      <c r="BB872" s="113"/>
      <c r="BC872" s="113"/>
      <c r="BD872" s="113"/>
      <c r="BE872" s="113"/>
      <c r="BF872" s="113"/>
      <c r="BG872" s="113"/>
      <c r="BH872" s="113"/>
      <c r="BI872" s="113"/>
      <c r="BJ872" s="113"/>
      <c r="BK872" s="113"/>
      <c r="BL872" s="109">
        <f t="shared" si="833"/>
        <v>0</v>
      </c>
      <c r="BW872" s="109">
        <f t="shared" si="834"/>
        <v>0</v>
      </c>
      <c r="BZ872" s="109">
        <f t="shared" si="835"/>
        <v>0</v>
      </c>
      <c r="CA872" s="3"/>
      <c r="CB872" s="3"/>
      <c r="CC872" s="3"/>
      <c r="CD872" s="3"/>
      <c r="CE872" s="109">
        <f t="shared" si="836"/>
        <v>0</v>
      </c>
      <c r="CJ872" s="109">
        <f t="shared" si="837"/>
        <v>0</v>
      </c>
      <c r="CQ872" s="109">
        <f t="shared" si="838"/>
        <v>0</v>
      </c>
      <c r="CV872" s="109">
        <f t="shared" si="839"/>
        <v>0</v>
      </c>
      <c r="DA872" s="109">
        <f t="shared" si="840"/>
        <v>0</v>
      </c>
      <c r="DF872" s="109">
        <f t="shared" si="841"/>
        <v>0</v>
      </c>
      <c r="DK872" s="109">
        <f t="shared" si="842"/>
        <v>0</v>
      </c>
      <c r="DP872" s="109">
        <f t="shared" si="843"/>
        <v>0</v>
      </c>
      <c r="DU872" s="109">
        <f t="shared" si="844"/>
        <v>0</v>
      </c>
      <c r="DZ872" s="109">
        <f t="shared" si="845"/>
        <v>0</v>
      </c>
      <c r="EE872" s="109">
        <f t="shared" si="846"/>
        <v>0</v>
      </c>
      <c r="EF872" s="3"/>
      <c r="EG872" s="3"/>
      <c r="EH872" s="3"/>
      <c r="EI872" s="3"/>
      <c r="EJ872" s="109">
        <f t="shared" si="847"/>
        <v>0</v>
      </c>
      <c r="EK872" s="3">
        <f t="shared" si="848"/>
        <v>714</v>
      </c>
      <c r="EL872" t="str">
        <f>+VLOOKUP(A872,'[1]Listado jugadores VALORES'!$A:$D,4,FALSE)</f>
        <v>Volante</v>
      </c>
      <c r="EM872">
        <f>+VLOOKUP(EK872,Clubes!$A:$O,15,FALSE)</f>
        <v>0</v>
      </c>
      <c r="EN872">
        <f>+VLOOKUP(EK872,Clubes!$A:$M,13,FALSE)</f>
        <v>1</v>
      </c>
      <c r="EO872">
        <f t="shared" si="849"/>
        <v>2</v>
      </c>
      <c r="EP872">
        <f t="shared" si="850"/>
        <v>2</v>
      </c>
      <c r="EQ872">
        <f t="shared" si="851"/>
        <v>-1</v>
      </c>
      <c r="ER872">
        <f t="shared" si="852"/>
        <v>0</v>
      </c>
      <c r="ES872">
        <f t="shared" si="853"/>
        <v>0</v>
      </c>
      <c r="ET872">
        <f t="shared" si="854"/>
        <v>0</v>
      </c>
      <c r="EU872">
        <f t="shared" si="855"/>
        <v>0</v>
      </c>
      <c r="EV872">
        <f t="shared" si="856"/>
        <v>0</v>
      </c>
      <c r="EW872">
        <f t="shared" si="857"/>
        <v>0</v>
      </c>
      <c r="EX872">
        <f t="shared" si="858"/>
        <v>0</v>
      </c>
      <c r="EY872">
        <f t="shared" si="859"/>
        <v>0</v>
      </c>
      <c r="EZ872">
        <f t="shared" si="860"/>
        <v>0</v>
      </c>
      <c r="FA872">
        <f t="shared" si="861"/>
        <v>1</v>
      </c>
      <c r="FB872">
        <f t="shared" si="862"/>
        <v>2</v>
      </c>
      <c r="FC872">
        <f t="shared" si="863"/>
        <v>6</v>
      </c>
    </row>
    <row r="873" spans="1:159">
      <c r="A873" s="139">
        <v>230</v>
      </c>
      <c r="B873" s="139" t="s">
        <v>421</v>
      </c>
      <c r="C873" s="139">
        <v>7</v>
      </c>
      <c r="D873">
        <v>2</v>
      </c>
      <c r="E873" s="5">
        <v>14</v>
      </c>
      <c r="F873" s="5">
        <v>84</v>
      </c>
      <c r="G873" s="5">
        <v>1</v>
      </c>
      <c r="H873" s="5">
        <v>90</v>
      </c>
      <c r="K873" s="109">
        <f t="shared" si="827"/>
        <v>0</v>
      </c>
      <c r="M873" s="109">
        <f t="shared" si="828"/>
        <v>0</v>
      </c>
      <c r="X873" s="109">
        <f t="shared" si="829"/>
        <v>0</v>
      </c>
      <c r="AI873" s="109">
        <f t="shared" si="830"/>
        <v>0</v>
      </c>
      <c r="AT873" s="109">
        <f t="shared" si="831"/>
        <v>0</v>
      </c>
      <c r="AU873" s="3">
        <v>1</v>
      </c>
      <c r="AV873" s="3">
        <v>1975</v>
      </c>
      <c r="BA873" s="109">
        <f t="shared" si="832"/>
        <v>1</v>
      </c>
      <c r="BB873" s="113"/>
      <c r="BC873" s="113"/>
      <c r="BD873" s="113"/>
      <c r="BE873" s="113"/>
      <c r="BF873" s="113"/>
      <c r="BG873" s="113"/>
      <c r="BH873" s="113"/>
      <c r="BI873" s="113"/>
      <c r="BJ873" s="113"/>
      <c r="BK873" s="113"/>
      <c r="BL873" s="109">
        <f t="shared" si="833"/>
        <v>0</v>
      </c>
      <c r="BW873" s="109">
        <f t="shared" si="834"/>
        <v>0</v>
      </c>
      <c r="BZ873" s="109">
        <f t="shared" si="835"/>
        <v>0</v>
      </c>
      <c r="CA873" s="3"/>
      <c r="CB873" s="3"/>
      <c r="CC873" s="3"/>
      <c r="CD873" s="3"/>
      <c r="CE873" s="109">
        <f t="shared" si="836"/>
        <v>0</v>
      </c>
      <c r="CJ873" s="109">
        <f t="shared" si="837"/>
        <v>0</v>
      </c>
      <c r="CQ873" s="109">
        <f t="shared" si="838"/>
        <v>0</v>
      </c>
      <c r="CV873" s="109">
        <f t="shared" si="839"/>
        <v>0</v>
      </c>
      <c r="DA873" s="109">
        <f t="shared" si="840"/>
        <v>0</v>
      </c>
      <c r="DF873" s="109">
        <f t="shared" si="841"/>
        <v>0</v>
      </c>
      <c r="DK873" s="109">
        <f t="shared" si="842"/>
        <v>0</v>
      </c>
      <c r="DP873" s="109">
        <f t="shared" si="843"/>
        <v>0</v>
      </c>
      <c r="DU873" s="109">
        <f t="shared" si="844"/>
        <v>0</v>
      </c>
      <c r="DZ873" s="109">
        <f t="shared" si="845"/>
        <v>0</v>
      </c>
      <c r="EE873" s="109">
        <f t="shared" si="846"/>
        <v>0</v>
      </c>
      <c r="EF873" s="3"/>
      <c r="EG873" s="3"/>
      <c r="EH873" s="3"/>
      <c r="EI873" s="3"/>
      <c r="EJ873" s="109">
        <f t="shared" si="847"/>
        <v>0</v>
      </c>
      <c r="EK873" s="3">
        <f t="shared" si="848"/>
        <v>714</v>
      </c>
      <c r="EL873" t="str">
        <f>+VLOOKUP(A873,'[1]Listado jugadores VALORES'!$A:$D,4,FALSE)</f>
        <v>Volante</v>
      </c>
      <c r="EM873">
        <f>+VLOOKUP(EK873,Clubes!$A:$O,15,FALSE)</f>
        <v>0</v>
      </c>
      <c r="EN873">
        <f>+VLOOKUP(EK873,Clubes!$A:$M,13,FALSE)</f>
        <v>1</v>
      </c>
      <c r="EO873">
        <f t="shared" si="849"/>
        <v>2</v>
      </c>
      <c r="EP873">
        <f t="shared" si="850"/>
        <v>2</v>
      </c>
      <c r="EQ873">
        <f t="shared" si="851"/>
        <v>0</v>
      </c>
      <c r="ER873">
        <f t="shared" si="852"/>
        <v>0</v>
      </c>
      <c r="ES873">
        <f t="shared" si="853"/>
        <v>0</v>
      </c>
      <c r="ET873">
        <f t="shared" si="854"/>
        <v>0</v>
      </c>
      <c r="EU873">
        <f t="shared" si="855"/>
        <v>3</v>
      </c>
      <c r="EV873">
        <f t="shared" si="856"/>
        <v>0</v>
      </c>
      <c r="EW873">
        <f t="shared" si="857"/>
        <v>0</v>
      </c>
      <c r="EX873">
        <f t="shared" si="858"/>
        <v>0</v>
      </c>
      <c r="EY873">
        <f t="shared" si="859"/>
        <v>0</v>
      </c>
      <c r="EZ873">
        <f t="shared" si="860"/>
        <v>0</v>
      </c>
      <c r="FA873">
        <f t="shared" si="861"/>
        <v>1</v>
      </c>
      <c r="FB873">
        <f t="shared" si="862"/>
        <v>2</v>
      </c>
      <c r="FC873">
        <f t="shared" si="863"/>
        <v>10</v>
      </c>
    </row>
    <row r="874" spans="1:159">
      <c r="A874" s="139">
        <v>243</v>
      </c>
      <c r="B874" s="139" t="s">
        <v>422</v>
      </c>
      <c r="C874" s="139">
        <v>7</v>
      </c>
      <c r="D874">
        <v>2</v>
      </c>
      <c r="E874" s="5">
        <v>14</v>
      </c>
      <c r="F874" s="5">
        <v>84</v>
      </c>
      <c r="G874" s="5">
        <v>3</v>
      </c>
      <c r="K874" s="109">
        <f t="shared" si="827"/>
        <v>0</v>
      </c>
      <c r="M874" s="109">
        <f t="shared" si="828"/>
        <v>0</v>
      </c>
      <c r="X874" s="109">
        <f t="shared" si="829"/>
        <v>0</v>
      </c>
      <c r="AI874" s="109">
        <f t="shared" si="830"/>
        <v>0</v>
      </c>
      <c r="AT874" s="109">
        <f t="shared" si="831"/>
        <v>0</v>
      </c>
      <c r="BA874" s="109">
        <f t="shared" si="832"/>
        <v>0</v>
      </c>
      <c r="BB874" s="113"/>
      <c r="BC874" s="113"/>
      <c r="BD874" s="113"/>
      <c r="BE874" s="113"/>
      <c r="BF874" s="113"/>
      <c r="BG874" s="113"/>
      <c r="BH874" s="113"/>
      <c r="BI874" s="113"/>
      <c r="BJ874" s="113"/>
      <c r="BK874" s="113"/>
      <c r="BL874" s="109">
        <f t="shared" si="833"/>
        <v>0</v>
      </c>
      <c r="BW874" s="109">
        <f t="shared" si="834"/>
        <v>0</v>
      </c>
      <c r="BZ874" s="109">
        <f t="shared" si="835"/>
        <v>0</v>
      </c>
      <c r="CA874" s="3"/>
      <c r="CB874" s="3"/>
      <c r="CC874" s="3"/>
      <c r="CD874" s="3"/>
      <c r="CE874" s="109">
        <f t="shared" si="836"/>
        <v>0</v>
      </c>
      <c r="CJ874" s="109">
        <f t="shared" si="837"/>
        <v>0</v>
      </c>
      <c r="CQ874" s="109">
        <f t="shared" si="838"/>
        <v>0</v>
      </c>
      <c r="CV874" s="109">
        <f t="shared" si="839"/>
        <v>0</v>
      </c>
      <c r="DA874" s="109">
        <f t="shared" si="840"/>
        <v>0</v>
      </c>
      <c r="DF874" s="109">
        <f t="shared" si="841"/>
        <v>0</v>
      </c>
      <c r="DK874" s="109">
        <f t="shared" si="842"/>
        <v>0</v>
      </c>
      <c r="DP874" s="109">
        <f t="shared" si="843"/>
        <v>0</v>
      </c>
      <c r="DU874" s="109">
        <f t="shared" si="844"/>
        <v>0</v>
      </c>
      <c r="DZ874" s="109">
        <f t="shared" si="845"/>
        <v>0</v>
      </c>
      <c r="EE874" s="109">
        <f t="shared" si="846"/>
        <v>0</v>
      </c>
      <c r="EF874" s="3"/>
      <c r="EG874" s="3"/>
      <c r="EH874" s="3"/>
      <c r="EI874" s="3"/>
      <c r="EJ874" s="109">
        <f t="shared" si="847"/>
        <v>0</v>
      </c>
      <c r="EK874" s="3">
        <f t="shared" si="848"/>
        <v>714</v>
      </c>
      <c r="EL874" t="str">
        <f>+VLOOKUP(A874,'[1]Listado jugadores VALORES'!$A:$D,4,FALSE)</f>
        <v>Defensa</v>
      </c>
      <c r="EM874">
        <f>+VLOOKUP(EK874,Clubes!$A:$O,15,FALSE)</f>
        <v>0</v>
      </c>
      <c r="EN874">
        <f>+VLOOKUP(EK874,Clubes!$A:$M,13,FALSE)</f>
        <v>1</v>
      </c>
      <c r="EO874">
        <f t="shared" si="849"/>
        <v>0</v>
      </c>
      <c r="EP874">
        <f t="shared" si="850"/>
        <v>0</v>
      </c>
      <c r="EQ874">
        <f t="shared" si="851"/>
        <v>0</v>
      </c>
      <c r="ER874">
        <f t="shared" si="852"/>
        <v>0</v>
      </c>
      <c r="ES874">
        <f t="shared" si="853"/>
        <v>0</v>
      </c>
      <c r="ET874">
        <f t="shared" si="854"/>
        <v>0</v>
      </c>
      <c r="EU874">
        <f t="shared" si="855"/>
        <v>0</v>
      </c>
      <c r="EV874">
        <f t="shared" si="856"/>
        <v>0</v>
      </c>
      <c r="EW874">
        <f t="shared" si="857"/>
        <v>0</v>
      </c>
      <c r="EX874">
        <f t="shared" si="858"/>
        <v>0</v>
      </c>
      <c r="EY874">
        <f t="shared" si="859"/>
        <v>0</v>
      </c>
      <c r="EZ874">
        <f t="shared" si="860"/>
        <v>0</v>
      </c>
      <c r="FA874">
        <f t="shared" si="861"/>
        <v>0</v>
      </c>
      <c r="FB874">
        <f t="shared" si="862"/>
        <v>0</v>
      </c>
      <c r="FC874">
        <f t="shared" si="863"/>
        <v>0</v>
      </c>
    </row>
    <row r="875" spans="1:159">
      <c r="A875" s="139">
        <v>268</v>
      </c>
      <c r="B875" s="139" t="s">
        <v>423</v>
      </c>
      <c r="C875" s="139">
        <v>7</v>
      </c>
      <c r="D875">
        <v>2</v>
      </c>
      <c r="E875" s="5">
        <v>14</v>
      </c>
      <c r="F875" s="5">
        <v>84</v>
      </c>
      <c r="G875" s="5">
        <v>1</v>
      </c>
      <c r="H875" s="5">
        <f>45+20</f>
        <v>65</v>
      </c>
      <c r="K875" s="109">
        <f t="shared" si="827"/>
        <v>0</v>
      </c>
      <c r="M875" s="109">
        <f t="shared" si="828"/>
        <v>0</v>
      </c>
      <c r="X875" s="109">
        <f t="shared" si="829"/>
        <v>0</v>
      </c>
      <c r="AI875" s="109">
        <f t="shared" si="830"/>
        <v>0</v>
      </c>
      <c r="AT875" s="109">
        <f t="shared" si="831"/>
        <v>0</v>
      </c>
      <c r="BA875" s="109">
        <f t="shared" si="832"/>
        <v>0</v>
      </c>
      <c r="BB875" s="113"/>
      <c r="BC875" s="113"/>
      <c r="BD875" s="113"/>
      <c r="BE875" s="113"/>
      <c r="BF875" s="113"/>
      <c r="BG875" s="113"/>
      <c r="BH875" s="113"/>
      <c r="BI875" s="113"/>
      <c r="BJ875" s="113"/>
      <c r="BK875" s="113"/>
      <c r="BL875" s="109">
        <f t="shared" si="833"/>
        <v>0</v>
      </c>
      <c r="BW875" s="109">
        <f t="shared" si="834"/>
        <v>0</v>
      </c>
      <c r="BZ875" s="109">
        <f t="shared" si="835"/>
        <v>0</v>
      </c>
      <c r="CA875" s="3"/>
      <c r="CB875" s="3"/>
      <c r="CC875" s="3"/>
      <c r="CD875" s="3"/>
      <c r="CE875" s="109">
        <f t="shared" si="836"/>
        <v>0</v>
      </c>
      <c r="CJ875" s="109">
        <f t="shared" si="837"/>
        <v>0</v>
      </c>
      <c r="CQ875" s="109">
        <f t="shared" si="838"/>
        <v>0</v>
      </c>
      <c r="CV875" s="109">
        <f t="shared" si="839"/>
        <v>0</v>
      </c>
      <c r="DA875" s="109">
        <f t="shared" si="840"/>
        <v>0</v>
      </c>
      <c r="DF875" s="109">
        <f t="shared" si="841"/>
        <v>0</v>
      </c>
      <c r="DK875" s="109">
        <f t="shared" si="842"/>
        <v>0</v>
      </c>
      <c r="DP875" s="109">
        <f t="shared" si="843"/>
        <v>0</v>
      </c>
      <c r="DU875" s="109">
        <f t="shared" si="844"/>
        <v>0</v>
      </c>
      <c r="DZ875" s="109">
        <f t="shared" si="845"/>
        <v>0</v>
      </c>
      <c r="EE875" s="109">
        <f t="shared" si="846"/>
        <v>0</v>
      </c>
      <c r="EF875" s="3"/>
      <c r="EG875" s="3"/>
      <c r="EH875" s="3"/>
      <c r="EI875" s="3"/>
      <c r="EJ875" s="109">
        <f t="shared" si="847"/>
        <v>0</v>
      </c>
      <c r="EK875" s="3">
        <f t="shared" si="848"/>
        <v>714</v>
      </c>
      <c r="EL875" t="str">
        <f>+VLOOKUP(A875,'[1]Listado jugadores VALORES'!$A:$D,4,FALSE)</f>
        <v>Defensa</v>
      </c>
      <c r="EM875">
        <f>+VLOOKUP(EK875,Clubes!$A:$O,15,FALSE)</f>
        <v>0</v>
      </c>
      <c r="EN875">
        <f>+VLOOKUP(EK875,Clubes!$A:$M,13,FALSE)</f>
        <v>1</v>
      </c>
      <c r="EO875">
        <f t="shared" si="849"/>
        <v>2</v>
      </c>
      <c r="EP875">
        <f t="shared" si="850"/>
        <v>2</v>
      </c>
      <c r="EQ875">
        <f t="shared" si="851"/>
        <v>0</v>
      </c>
      <c r="ER875">
        <f t="shared" si="852"/>
        <v>0</v>
      </c>
      <c r="ES875">
        <f t="shared" si="853"/>
        <v>0</v>
      </c>
      <c r="ET875">
        <f t="shared" si="854"/>
        <v>0</v>
      </c>
      <c r="EU875">
        <f t="shared" si="855"/>
        <v>0</v>
      </c>
      <c r="EV875">
        <f t="shared" si="856"/>
        <v>0</v>
      </c>
      <c r="EW875">
        <f t="shared" si="857"/>
        <v>0</v>
      </c>
      <c r="EX875">
        <f t="shared" si="858"/>
        <v>0</v>
      </c>
      <c r="EY875">
        <f t="shared" si="859"/>
        <v>0</v>
      </c>
      <c r="EZ875">
        <f t="shared" si="860"/>
        <v>0</v>
      </c>
      <c r="FA875">
        <f t="shared" si="861"/>
        <v>2</v>
      </c>
      <c r="FB875">
        <f t="shared" si="862"/>
        <v>2</v>
      </c>
      <c r="FC875">
        <f t="shared" si="863"/>
        <v>8</v>
      </c>
    </row>
    <row r="876" spans="1:159">
      <c r="A876" s="145">
        <v>769</v>
      </c>
      <c r="B876" t="s">
        <v>424</v>
      </c>
      <c r="C876" s="140">
        <v>7</v>
      </c>
      <c r="D876">
        <v>2</v>
      </c>
      <c r="E876" s="5">
        <v>14</v>
      </c>
      <c r="F876" s="5">
        <v>84</v>
      </c>
      <c r="G876" s="5">
        <v>3</v>
      </c>
      <c r="K876" s="109">
        <f t="shared" si="827"/>
        <v>0</v>
      </c>
      <c r="M876" s="109">
        <f t="shared" si="828"/>
        <v>0</v>
      </c>
      <c r="X876" s="109">
        <f t="shared" si="829"/>
        <v>0</v>
      </c>
      <c r="AI876" s="109">
        <f t="shared" si="830"/>
        <v>0</v>
      </c>
      <c r="AT876" s="109">
        <f t="shared" si="831"/>
        <v>0</v>
      </c>
      <c r="BA876" s="109">
        <f t="shared" si="832"/>
        <v>0</v>
      </c>
      <c r="BB876" s="113"/>
      <c r="BC876" s="113"/>
      <c r="BD876" s="113"/>
      <c r="BE876" s="113"/>
      <c r="BF876" s="113"/>
      <c r="BG876" s="113"/>
      <c r="BH876" s="113"/>
      <c r="BI876" s="113"/>
      <c r="BJ876" s="113"/>
      <c r="BK876" s="113"/>
      <c r="BL876" s="109">
        <f t="shared" si="833"/>
        <v>0</v>
      </c>
      <c r="BW876" s="109">
        <f t="shared" si="834"/>
        <v>0</v>
      </c>
      <c r="BZ876" s="109">
        <f t="shared" si="835"/>
        <v>0</v>
      </c>
      <c r="CA876" s="3"/>
      <c r="CB876" s="3"/>
      <c r="CC876" s="3"/>
      <c r="CD876" s="3"/>
      <c r="CE876" s="109">
        <f t="shared" si="836"/>
        <v>0</v>
      </c>
      <c r="CJ876" s="109">
        <f t="shared" si="837"/>
        <v>0</v>
      </c>
      <c r="CQ876" s="109">
        <f t="shared" si="838"/>
        <v>0</v>
      </c>
      <c r="CV876" s="109">
        <f t="shared" si="839"/>
        <v>0</v>
      </c>
      <c r="DA876" s="109">
        <f t="shared" si="840"/>
        <v>0</v>
      </c>
      <c r="DF876" s="109">
        <f t="shared" si="841"/>
        <v>0</v>
      </c>
      <c r="DK876" s="109">
        <f t="shared" si="842"/>
        <v>0</v>
      </c>
      <c r="DP876" s="109">
        <f t="shared" si="843"/>
        <v>0</v>
      </c>
      <c r="DU876" s="109">
        <f t="shared" si="844"/>
        <v>0</v>
      </c>
      <c r="DZ876" s="109">
        <f t="shared" si="845"/>
        <v>0</v>
      </c>
      <c r="EE876" s="109">
        <f t="shared" si="846"/>
        <v>0</v>
      </c>
      <c r="EF876" s="3"/>
      <c r="EG876" s="3"/>
      <c r="EH876" s="3"/>
      <c r="EI876" s="3"/>
      <c r="EJ876" s="109">
        <f t="shared" si="847"/>
        <v>0</v>
      </c>
      <c r="EK876" s="3">
        <f t="shared" si="848"/>
        <v>714</v>
      </c>
      <c r="EL876" t="str">
        <f>+VLOOKUP(A876,'[1]Listado jugadores VALORES'!$A:$D,4,FALSE)</f>
        <v>Portero</v>
      </c>
      <c r="EM876">
        <f>+VLOOKUP(EK876,Clubes!$A:$O,15,FALSE)</f>
        <v>0</v>
      </c>
      <c r="EN876">
        <f>+VLOOKUP(EK876,Clubes!$A:$M,13,FALSE)</f>
        <v>1</v>
      </c>
      <c r="EO876">
        <f t="shared" si="849"/>
        <v>0</v>
      </c>
      <c r="EP876">
        <f t="shared" si="850"/>
        <v>0</v>
      </c>
      <c r="EQ876">
        <f t="shared" si="851"/>
        <v>0</v>
      </c>
      <c r="ER876">
        <f t="shared" si="852"/>
        <v>0</v>
      </c>
      <c r="ES876">
        <f t="shared" si="853"/>
        <v>0</v>
      </c>
      <c r="ET876">
        <f t="shared" si="854"/>
        <v>0</v>
      </c>
      <c r="EU876">
        <f t="shared" si="855"/>
        <v>0</v>
      </c>
      <c r="EV876">
        <f t="shared" si="856"/>
        <v>0</v>
      </c>
      <c r="EW876">
        <f t="shared" si="857"/>
        <v>0</v>
      </c>
      <c r="EX876">
        <f t="shared" si="858"/>
        <v>0</v>
      </c>
      <c r="EY876">
        <f t="shared" si="859"/>
        <v>0</v>
      </c>
      <c r="EZ876">
        <f t="shared" si="860"/>
        <v>0</v>
      </c>
      <c r="FA876">
        <f t="shared" si="861"/>
        <v>0</v>
      </c>
      <c r="FB876">
        <f t="shared" si="862"/>
        <v>0</v>
      </c>
      <c r="FC876">
        <f t="shared" si="863"/>
        <v>0</v>
      </c>
    </row>
    <row r="877" spans="1:159">
      <c r="A877" s="139">
        <v>1955</v>
      </c>
      <c r="B877" s="139" t="s">
        <v>425</v>
      </c>
      <c r="C877" s="139">
        <v>7</v>
      </c>
      <c r="D877">
        <v>2</v>
      </c>
      <c r="E877" s="5">
        <v>14</v>
      </c>
      <c r="F877" s="5">
        <v>84</v>
      </c>
      <c r="G877" s="5">
        <v>3</v>
      </c>
      <c r="K877" s="109">
        <f t="shared" si="827"/>
        <v>0</v>
      </c>
      <c r="M877" s="109">
        <f t="shared" si="828"/>
        <v>0</v>
      </c>
      <c r="X877" s="109">
        <f t="shared" si="829"/>
        <v>0</v>
      </c>
      <c r="AI877" s="109">
        <f t="shared" si="830"/>
        <v>0</v>
      </c>
      <c r="AT877" s="109">
        <f t="shared" si="831"/>
        <v>0</v>
      </c>
      <c r="BA877" s="109">
        <f t="shared" si="832"/>
        <v>0</v>
      </c>
      <c r="BB877" s="113"/>
      <c r="BC877" s="113"/>
      <c r="BD877" s="113"/>
      <c r="BE877" s="113"/>
      <c r="BF877" s="113"/>
      <c r="BG877" s="113"/>
      <c r="BH877" s="113"/>
      <c r="BI877" s="113"/>
      <c r="BJ877" s="113"/>
      <c r="BK877" s="113"/>
      <c r="BL877" s="109">
        <f t="shared" si="833"/>
        <v>0</v>
      </c>
      <c r="BW877" s="109">
        <f t="shared" si="834"/>
        <v>0</v>
      </c>
      <c r="BZ877" s="109">
        <f t="shared" si="835"/>
        <v>0</v>
      </c>
      <c r="CA877" s="3"/>
      <c r="CB877" s="3"/>
      <c r="CC877" s="3"/>
      <c r="CD877" s="3"/>
      <c r="CE877" s="109">
        <f t="shared" si="836"/>
        <v>0</v>
      </c>
      <c r="CJ877" s="109">
        <f t="shared" si="837"/>
        <v>0</v>
      </c>
      <c r="CQ877" s="109">
        <f t="shared" si="838"/>
        <v>0</v>
      </c>
      <c r="CV877" s="109">
        <f t="shared" si="839"/>
        <v>0</v>
      </c>
      <c r="DA877" s="109">
        <f t="shared" si="840"/>
        <v>0</v>
      </c>
      <c r="DF877" s="109">
        <f t="shared" si="841"/>
        <v>0</v>
      </c>
      <c r="DK877" s="109">
        <f t="shared" si="842"/>
        <v>0</v>
      </c>
      <c r="DP877" s="109">
        <f t="shared" si="843"/>
        <v>0</v>
      </c>
      <c r="DU877" s="109">
        <f t="shared" si="844"/>
        <v>0</v>
      </c>
      <c r="DZ877" s="109">
        <f t="shared" si="845"/>
        <v>0</v>
      </c>
      <c r="EE877" s="109">
        <f t="shared" si="846"/>
        <v>0</v>
      </c>
      <c r="EF877" s="3"/>
      <c r="EG877" s="3"/>
      <c r="EH877" s="3"/>
      <c r="EI877" s="3"/>
      <c r="EJ877" s="109">
        <f t="shared" si="847"/>
        <v>0</v>
      </c>
      <c r="EK877" s="3">
        <f t="shared" si="848"/>
        <v>714</v>
      </c>
      <c r="EL877" t="str">
        <f>+VLOOKUP(A877,'[1]Listado jugadores VALORES'!$A:$D,4,FALSE)</f>
        <v>Volante</v>
      </c>
      <c r="EM877">
        <f>+VLOOKUP(EK877,Clubes!$A:$O,15,FALSE)</f>
        <v>0</v>
      </c>
      <c r="EN877">
        <f>+VLOOKUP(EK877,Clubes!$A:$M,13,FALSE)</f>
        <v>1</v>
      </c>
      <c r="EO877">
        <f t="shared" si="849"/>
        <v>0</v>
      </c>
      <c r="EP877">
        <f t="shared" si="850"/>
        <v>0</v>
      </c>
      <c r="EQ877">
        <f t="shared" si="851"/>
        <v>0</v>
      </c>
      <c r="ER877">
        <f t="shared" si="852"/>
        <v>0</v>
      </c>
      <c r="ES877">
        <f t="shared" si="853"/>
        <v>0</v>
      </c>
      <c r="ET877">
        <f t="shared" si="854"/>
        <v>0</v>
      </c>
      <c r="EU877">
        <f t="shared" si="855"/>
        <v>0</v>
      </c>
      <c r="EV877">
        <f t="shared" si="856"/>
        <v>0</v>
      </c>
      <c r="EW877">
        <f t="shared" si="857"/>
        <v>0</v>
      </c>
      <c r="EX877">
        <f t="shared" si="858"/>
        <v>0</v>
      </c>
      <c r="EY877">
        <f t="shared" si="859"/>
        <v>0</v>
      </c>
      <c r="EZ877">
        <f t="shared" si="860"/>
        <v>0</v>
      </c>
      <c r="FA877">
        <f t="shared" si="861"/>
        <v>0</v>
      </c>
      <c r="FB877">
        <f t="shared" si="862"/>
        <v>0</v>
      </c>
      <c r="FC877">
        <f t="shared" si="863"/>
        <v>0</v>
      </c>
    </row>
    <row r="878" spans="1:159">
      <c r="A878" s="139">
        <v>357</v>
      </c>
      <c r="B878" s="140" t="s">
        <v>426</v>
      </c>
      <c r="C878" s="140">
        <v>7</v>
      </c>
      <c r="D878">
        <v>2</v>
      </c>
      <c r="E878" s="5">
        <v>14</v>
      </c>
      <c r="F878" s="5">
        <v>84</v>
      </c>
      <c r="G878" s="5">
        <v>2</v>
      </c>
      <c r="H878" s="5">
        <f>90-55</f>
        <v>35</v>
      </c>
      <c r="K878" s="109">
        <f t="shared" si="827"/>
        <v>0</v>
      </c>
      <c r="M878" s="109">
        <f t="shared" si="828"/>
        <v>0</v>
      </c>
      <c r="X878" s="109">
        <f t="shared" si="829"/>
        <v>0</v>
      </c>
      <c r="AI878" s="109">
        <f t="shared" si="830"/>
        <v>0</v>
      </c>
      <c r="AT878" s="109">
        <f t="shared" si="831"/>
        <v>0</v>
      </c>
      <c r="AU878" s="3">
        <v>1</v>
      </c>
      <c r="AV878" s="3">
        <v>847</v>
      </c>
      <c r="BA878" s="109">
        <f t="shared" si="832"/>
        <v>1</v>
      </c>
      <c r="BB878" s="113"/>
      <c r="BC878" s="113"/>
      <c r="BD878" s="113"/>
      <c r="BE878" s="113"/>
      <c r="BF878" s="113"/>
      <c r="BG878" s="113"/>
      <c r="BH878" s="113"/>
      <c r="BI878" s="113"/>
      <c r="BJ878" s="113"/>
      <c r="BK878" s="113"/>
      <c r="BL878" s="109">
        <f t="shared" si="833"/>
        <v>0</v>
      </c>
      <c r="BW878" s="109">
        <f t="shared" si="834"/>
        <v>0</v>
      </c>
      <c r="BZ878" s="109">
        <f t="shared" si="835"/>
        <v>0</v>
      </c>
      <c r="CA878" s="3"/>
      <c r="CB878" s="3"/>
      <c r="CC878" s="3"/>
      <c r="CD878" s="3"/>
      <c r="CE878" s="109">
        <f t="shared" si="836"/>
        <v>0</v>
      </c>
      <c r="CJ878" s="109">
        <f t="shared" si="837"/>
        <v>0</v>
      </c>
      <c r="CQ878" s="109">
        <f t="shared" si="838"/>
        <v>0</v>
      </c>
      <c r="CV878" s="109">
        <f t="shared" si="839"/>
        <v>0</v>
      </c>
      <c r="DA878" s="109">
        <f t="shared" si="840"/>
        <v>0</v>
      </c>
      <c r="DF878" s="109">
        <f t="shared" si="841"/>
        <v>0</v>
      </c>
      <c r="DK878" s="109">
        <f t="shared" si="842"/>
        <v>0</v>
      </c>
      <c r="DP878" s="109">
        <f t="shared" si="843"/>
        <v>0</v>
      </c>
      <c r="DU878" s="109">
        <f t="shared" si="844"/>
        <v>0</v>
      </c>
      <c r="DZ878" s="109">
        <f t="shared" si="845"/>
        <v>0</v>
      </c>
      <c r="EE878" s="109">
        <f t="shared" si="846"/>
        <v>0</v>
      </c>
      <c r="EF878" s="3"/>
      <c r="EG878" s="3"/>
      <c r="EH878" s="3"/>
      <c r="EI878" s="3"/>
      <c r="EJ878" s="109">
        <f t="shared" si="847"/>
        <v>0</v>
      </c>
      <c r="EK878" s="3">
        <f t="shared" si="848"/>
        <v>714</v>
      </c>
      <c r="EL878" t="str">
        <f>+VLOOKUP(A878,'[1]Listado jugadores VALORES'!$A:$D,4,FALSE)</f>
        <v>Defensa</v>
      </c>
      <c r="EM878">
        <f>+VLOOKUP(EK878,Clubes!$A:$O,15,FALSE)</f>
        <v>0</v>
      </c>
      <c r="EN878">
        <f>+VLOOKUP(EK878,Clubes!$A:$M,13,FALSE)</f>
        <v>1</v>
      </c>
      <c r="EO878">
        <f t="shared" si="849"/>
        <v>1</v>
      </c>
      <c r="EP878">
        <f t="shared" si="850"/>
        <v>1</v>
      </c>
      <c r="EQ878">
        <f t="shared" si="851"/>
        <v>0</v>
      </c>
      <c r="ER878">
        <f t="shared" si="852"/>
        <v>0</v>
      </c>
      <c r="ES878">
        <f t="shared" si="853"/>
        <v>0</v>
      </c>
      <c r="ET878">
        <f t="shared" si="854"/>
        <v>0</v>
      </c>
      <c r="EU878">
        <f t="shared" si="855"/>
        <v>4</v>
      </c>
      <c r="EV878">
        <f t="shared" si="856"/>
        <v>0</v>
      </c>
      <c r="EW878">
        <f t="shared" si="857"/>
        <v>0</v>
      </c>
      <c r="EX878">
        <f t="shared" si="858"/>
        <v>0</v>
      </c>
      <c r="EY878">
        <f t="shared" si="859"/>
        <v>0</v>
      </c>
      <c r="EZ878">
        <f t="shared" si="860"/>
        <v>0</v>
      </c>
      <c r="FA878">
        <f t="shared" si="861"/>
        <v>0</v>
      </c>
      <c r="FB878">
        <f t="shared" si="862"/>
        <v>0</v>
      </c>
      <c r="FC878">
        <f t="shared" si="863"/>
        <v>6</v>
      </c>
    </row>
    <row r="879" spans="1:159">
      <c r="A879" s="145">
        <v>1975</v>
      </c>
      <c r="B879" t="s">
        <v>427</v>
      </c>
      <c r="C879" s="139">
        <v>7</v>
      </c>
      <c r="D879">
        <v>2</v>
      </c>
      <c r="E879" s="5">
        <v>14</v>
      </c>
      <c r="F879" s="5">
        <v>84</v>
      </c>
      <c r="G879" s="5">
        <v>1</v>
      </c>
      <c r="H879" s="5">
        <f>45+10</f>
        <v>55</v>
      </c>
      <c r="K879" s="109">
        <f t="shared" si="827"/>
        <v>0</v>
      </c>
      <c r="M879" s="109">
        <f t="shared" si="828"/>
        <v>0</v>
      </c>
      <c r="N879" s="4">
        <v>8</v>
      </c>
      <c r="X879" s="109">
        <f t="shared" si="829"/>
        <v>1</v>
      </c>
      <c r="Y879" s="3">
        <v>1</v>
      </c>
      <c r="AI879" s="109">
        <f t="shared" si="830"/>
        <v>1</v>
      </c>
      <c r="AJ879" s="3">
        <v>2</v>
      </c>
      <c r="AT879" s="109">
        <f t="shared" si="831"/>
        <v>1</v>
      </c>
      <c r="BA879" s="109">
        <f t="shared" si="832"/>
        <v>0</v>
      </c>
      <c r="BB879" s="113">
        <v>0</v>
      </c>
      <c r="BC879" s="113"/>
      <c r="BD879" s="113"/>
      <c r="BE879" s="113"/>
      <c r="BF879" s="113"/>
      <c r="BG879" s="113"/>
      <c r="BH879" s="113"/>
      <c r="BI879" s="113"/>
      <c r="BJ879" s="113"/>
      <c r="BK879" s="113"/>
      <c r="BL879" s="109">
        <f t="shared" si="833"/>
        <v>0</v>
      </c>
      <c r="BW879" s="109">
        <f t="shared" si="834"/>
        <v>0</v>
      </c>
      <c r="BZ879" s="109">
        <f t="shared" si="835"/>
        <v>0</v>
      </c>
      <c r="CA879" s="3"/>
      <c r="CB879" s="3"/>
      <c r="CC879" s="3"/>
      <c r="CD879" s="3"/>
      <c r="CE879" s="109">
        <f t="shared" si="836"/>
        <v>0</v>
      </c>
      <c r="CJ879" s="109">
        <f t="shared" si="837"/>
        <v>0</v>
      </c>
      <c r="CQ879" s="109">
        <f t="shared" si="838"/>
        <v>0</v>
      </c>
      <c r="CV879" s="109">
        <f t="shared" si="839"/>
        <v>0</v>
      </c>
      <c r="DA879" s="109">
        <f t="shared" si="840"/>
        <v>0</v>
      </c>
      <c r="DF879" s="109">
        <f t="shared" si="841"/>
        <v>0</v>
      </c>
      <c r="DK879" s="109">
        <f t="shared" si="842"/>
        <v>0</v>
      </c>
      <c r="DP879" s="109">
        <f t="shared" si="843"/>
        <v>0</v>
      </c>
      <c r="DU879" s="109">
        <f t="shared" si="844"/>
        <v>0</v>
      </c>
      <c r="DZ879" s="109">
        <f t="shared" si="845"/>
        <v>0</v>
      </c>
      <c r="EE879" s="109">
        <f t="shared" si="846"/>
        <v>0</v>
      </c>
      <c r="EF879" s="3"/>
      <c r="EG879" s="3"/>
      <c r="EH879" s="3"/>
      <c r="EI879" s="3"/>
      <c r="EJ879" s="109">
        <f t="shared" si="847"/>
        <v>0</v>
      </c>
      <c r="EK879" s="3">
        <f t="shared" si="848"/>
        <v>714</v>
      </c>
      <c r="EL879" t="str">
        <f>+VLOOKUP(A879,'[1]Listado jugadores VALORES'!$A:$D,4,FALSE)</f>
        <v>Delantero</v>
      </c>
      <c r="EM879">
        <f>+VLOOKUP(EK879,Clubes!$A:$O,15,FALSE)</f>
        <v>0</v>
      </c>
      <c r="EN879">
        <f>+VLOOKUP(EK879,Clubes!$A:$M,13,FALSE)</f>
        <v>1</v>
      </c>
      <c r="EO879">
        <f t="shared" si="849"/>
        <v>2</v>
      </c>
      <c r="EP879">
        <f t="shared" si="850"/>
        <v>1</v>
      </c>
      <c r="EQ879">
        <f t="shared" si="851"/>
        <v>0</v>
      </c>
      <c r="ER879">
        <f t="shared" si="852"/>
        <v>0</v>
      </c>
      <c r="ES879">
        <f t="shared" si="853"/>
        <v>4</v>
      </c>
      <c r="ET879">
        <f t="shared" si="854"/>
        <v>0</v>
      </c>
      <c r="EU879">
        <f t="shared" si="855"/>
        <v>0</v>
      </c>
      <c r="EV879">
        <f t="shared" si="856"/>
        <v>0</v>
      </c>
      <c r="EW879">
        <f t="shared" si="857"/>
        <v>0</v>
      </c>
      <c r="EX879">
        <f t="shared" si="858"/>
        <v>0</v>
      </c>
      <c r="EY879">
        <f t="shared" si="859"/>
        <v>0</v>
      </c>
      <c r="EZ879">
        <f t="shared" si="860"/>
        <v>0</v>
      </c>
      <c r="FA879">
        <f t="shared" si="861"/>
        <v>0</v>
      </c>
      <c r="FB879">
        <f t="shared" si="862"/>
        <v>2</v>
      </c>
      <c r="FC879">
        <f t="shared" si="863"/>
        <v>9</v>
      </c>
    </row>
    <row r="880" spans="1:159">
      <c r="A880" s="162">
        <v>1990</v>
      </c>
      <c r="B880" t="s">
        <v>630</v>
      </c>
      <c r="C880" s="139">
        <v>7</v>
      </c>
      <c r="D880">
        <v>2</v>
      </c>
      <c r="E880" s="5">
        <v>14</v>
      </c>
      <c r="F880" s="5">
        <v>84</v>
      </c>
      <c r="G880" s="5">
        <v>3</v>
      </c>
      <c r="K880" s="109">
        <f t="shared" si="827"/>
        <v>0</v>
      </c>
      <c r="M880" s="109">
        <f t="shared" si="828"/>
        <v>0</v>
      </c>
      <c r="X880" s="109">
        <f t="shared" si="829"/>
        <v>0</v>
      </c>
      <c r="AI880" s="109">
        <f t="shared" si="830"/>
        <v>0</v>
      </c>
      <c r="AT880" s="109">
        <f t="shared" si="831"/>
        <v>0</v>
      </c>
      <c r="BA880" s="109">
        <f t="shared" si="832"/>
        <v>0</v>
      </c>
      <c r="BB880" s="113"/>
      <c r="BC880" s="113"/>
      <c r="BD880" s="113"/>
      <c r="BE880" s="113"/>
      <c r="BF880" s="113"/>
      <c r="BG880" s="113"/>
      <c r="BH880" s="113"/>
      <c r="BI880" s="113"/>
      <c r="BJ880" s="113"/>
      <c r="BK880" s="113"/>
      <c r="BL880" s="109">
        <f t="shared" si="833"/>
        <v>0</v>
      </c>
      <c r="BW880" s="109">
        <f t="shared" si="834"/>
        <v>0</v>
      </c>
      <c r="BZ880" s="109">
        <f t="shared" si="835"/>
        <v>0</v>
      </c>
      <c r="CA880" s="3"/>
      <c r="CB880" s="3"/>
      <c r="CC880" s="3"/>
      <c r="CD880" s="3"/>
      <c r="CE880" s="109">
        <f t="shared" si="836"/>
        <v>0</v>
      </c>
      <c r="CJ880" s="109">
        <f t="shared" si="837"/>
        <v>0</v>
      </c>
      <c r="CQ880" s="109">
        <f t="shared" si="838"/>
        <v>0</v>
      </c>
      <c r="CV880" s="109">
        <f t="shared" si="839"/>
        <v>0</v>
      </c>
      <c r="DA880" s="109">
        <f t="shared" si="840"/>
        <v>0</v>
      </c>
      <c r="DF880" s="109">
        <f t="shared" si="841"/>
        <v>0</v>
      </c>
      <c r="DK880" s="109">
        <f t="shared" si="842"/>
        <v>0</v>
      </c>
      <c r="DP880" s="109">
        <f t="shared" si="843"/>
        <v>0</v>
      </c>
      <c r="DU880" s="109">
        <f t="shared" si="844"/>
        <v>0</v>
      </c>
      <c r="DZ880" s="109">
        <f t="shared" si="845"/>
        <v>0</v>
      </c>
      <c r="EE880" s="109">
        <f t="shared" si="846"/>
        <v>0</v>
      </c>
      <c r="EF880" s="3"/>
      <c r="EG880" s="3"/>
      <c r="EH880" s="3"/>
      <c r="EI880" s="3"/>
      <c r="EJ880" s="109">
        <f t="shared" si="847"/>
        <v>0</v>
      </c>
      <c r="EK880" s="3">
        <f t="shared" si="848"/>
        <v>714</v>
      </c>
      <c r="EL880" t="str">
        <f>+VLOOKUP(A880,'[1]Listado jugadores VALORES'!$A:$D,4,FALSE)</f>
        <v>Volante</v>
      </c>
      <c r="EM880">
        <f>+VLOOKUP(EK880,Clubes!$A:$O,15,FALSE)</f>
        <v>0</v>
      </c>
      <c r="EN880">
        <f>+VLOOKUP(EK880,Clubes!$A:$M,13,FALSE)</f>
        <v>1</v>
      </c>
      <c r="EO880">
        <f t="shared" si="849"/>
        <v>0</v>
      </c>
      <c r="EP880">
        <f t="shared" si="850"/>
        <v>0</v>
      </c>
      <c r="EQ880">
        <f t="shared" si="851"/>
        <v>0</v>
      </c>
      <c r="ER880">
        <f t="shared" si="852"/>
        <v>0</v>
      </c>
      <c r="ES880">
        <f t="shared" si="853"/>
        <v>0</v>
      </c>
      <c r="ET880">
        <f t="shared" si="854"/>
        <v>0</v>
      </c>
      <c r="EU880">
        <f t="shared" si="855"/>
        <v>0</v>
      </c>
      <c r="EV880">
        <f t="shared" si="856"/>
        <v>0</v>
      </c>
      <c r="EW880">
        <f t="shared" si="857"/>
        <v>0</v>
      </c>
      <c r="EX880">
        <f t="shared" si="858"/>
        <v>0</v>
      </c>
      <c r="EY880">
        <f t="shared" si="859"/>
        <v>0</v>
      </c>
      <c r="EZ880">
        <f t="shared" si="860"/>
        <v>0</v>
      </c>
      <c r="FA880">
        <f t="shared" si="861"/>
        <v>0</v>
      </c>
      <c r="FB880">
        <f t="shared" si="862"/>
        <v>0</v>
      </c>
      <c r="FC880">
        <f t="shared" si="863"/>
        <v>0</v>
      </c>
    </row>
    <row r="881" spans="1:159">
      <c r="A881" s="139">
        <v>772</v>
      </c>
      <c r="B881" s="139" t="s">
        <v>428</v>
      </c>
      <c r="C881" s="139">
        <v>7</v>
      </c>
      <c r="D881">
        <v>2</v>
      </c>
      <c r="E881" s="5">
        <v>14</v>
      </c>
      <c r="F881" s="5">
        <v>84</v>
      </c>
      <c r="G881" s="5">
        <v>1</v>
      </c>
      <c r="H881" s="5">
        <f>45+10</f>
        <v>55</v>
      </c>
      <c r="K881" s="109">
        <f t="shared" si="827"/>
        <v>0</v>
      </c>
      <c r="M881" s="109">
        <f t="shared" si="828"/>
        <v>0</v>
      </c>
      <c r="X881" s="109">
        <f t="shared" si="829"/>
        <v>0</v>
      </c>
      <c r="AI881" s="109">
        <f t="shared" si="830"/>
        <v>0</v>
      </c>
      <c r="AT881" s="109">
        <f t="shared" si="831"/>
        <v>0</v>
      </c>
      <c r="BA881" s="109">
        <f t="shared" si="832"/>
        <v>0</v>
      </c>
      <c r="BB881" s="113"/>
      <c r="BC881" s="113"/>
      <c r="BD881" s="113"/>
      <c r="BE881" s="113"/>
      <c r="BF881" s="113"/>
      <c r="BG881" s="113"/>
      <c r="BH881" s="113"/>
      <c r="BI881" s="113"/>
      <c r="BJ881" s="113"/>
      <c r="BK881" s="113"/>
      <c r="BL881" s="109">
        <f t="shared" si="833"/>
        <v>0</v>
      </c>
      <c r="BW881" s="109">
        <f t="shared" si="834"/>
        <v>0</v>
      </c>
      <c r="BZ881" s="109">
        <f t="shared" si="835"/>
        <v>0</v>
      </c>
      <c r="CA881" s="3"/>
      <c r="CB881" s="3"/>
      <c r="CC881" s="3"/>
      <c r="CD881" s="3"/>
      <c r="CE881" s="109">
        <f t="shared" si="836"/>
        <v>0</v>
      </c>
      <c r="CJ881" s="109">
        <f t="shared" si="837"/>
        <v>0</v>
      </c>
      <c r="CQ881" s="109">
        <f t="shared" si="838"/>
        <v>0</v>
      </c>
      <c r="CV881" s="109">
        <f t="shared" si="839"/>
        <v>0</v>
      </c>
      <c r="DA881" s="109">
        <f t="shared" si="840"/>
        <v>0</v>
      </c>
      <c r="DF881" s="109">
        <f t="shared" si="841"/>
        <v>0</v>
      </c>
      <c r="DK881" s="109">
        <f t="shared" si="842"/>
        <v>0</v>
      </c>
      <c r="DP881" s="109">
        <f t="shared" si="843"/>
        <v>0</v>
      </c>
      <c r="DU881" s="109">
        <f t="shared" si="844"/>
        <v>0</v>
      </c>
      <c r="DZ881" s="109">
        <f t="shared" si="845"/>
        <v>0</v>
      </c>
      <c r="EE881" s="109">
        <f t="shared" si="846"/>
        <v>0</v>
      </c>
      <c r="EF881" s="3"/>
      <c r="EG881" s="3"/>
      <c r="EH881" s="3"/>
      <c r="EI881" s="3"/>
      <c r="EJ881" s="109">
        <f t="shared" si="847"/>
        <v>0</v>
      </c>
      <c r="EK881" s="3">
        <f t="shared" si="848"/>
        <v>714</v>
      </c>
      <c r="EL881" t="str">
        <f>+VLOOKUP(A881,'[1]Listado jugadores VALORES'!$A:$D,4,FALSE)</f>
        <v>Defensa</v>
      </c>
      <c r="EM881">
        <f>+VLOOKUP(EK881,Clubes!$A:$O,15,FALSE)</f>
        <v>0</v>
      </c>
      <c r="EN881">
        <f>+VLOOKUP(EK881,Clubes!$A:$M,13,FALSE)</f>
        <v>1</v>
      </c>
      <c r="EO881">
        <f t="shared" si="849"/>
        <v>2</v>
      </c>
      <c r="EP881">
        <f t="shared" si="850"/>
        <v>1</v>
      </c>
      <c r="EQ881">
        <f t="shared" si="851"/>
        <v>0</v>
      </c>
      <c r="ER881">
        <f t="shared" si="852"/>
        <v>0</v>
      </c>
      <c r="ES881">
        <f t="shared" si="853"/>
        <v>0</v>
      </c>
      <c r="ET881">
        <f t="shared" si="854"/>
        <v>0</v>
      </c>
      <c r="EU881">
        <f t="shared" si="855"/>
        <v>0</v>
      </c>
      <c r="EV881">
        <f t="shared" si="856"/>
        <v>0</v>
      </c>
      <c r="EW881">
        <f t="shared" si="857"/>
        <v>0</v>
      </c>
      <c r="EX881">
        <f t="shared" si="858"/>
        <v>0</v>
      </c>
      <c r="EY881">
        <f t="shared" si="859"/>
        <v>0</v>
      </c>
      <c r="EZ881">
        <f t="shared" si="860"/>
        <v>0</v>
      </c>
      <c r="FA881">
        <f t="shared" si="861"/>
        <v>0</v>
      </c>
      <c r="FB881">
        <f t="shared" si="862"/>
        <v>0</v>
      </c>
      <c r="FC881">
        <f t="shared" si="863"/>
        <v>3</v>
      </c>
    </row>
    <row r="882" spans="1:159">
      <c r="A882" s="139">
        <v>415</v>
      </c>
      <c r="B882" s="139" t="s">
        <v>429</v>
      </c>
      <c r="C882" s="139">
        <v>7</v>
      </c>
      <c r="D882">
        <v>2</v>
      </c>
      <c r="E882" s="5">
        <v>14</v>
      </c>
      <c r="F882" s="5">
        <v>84</v>
      </c>
      <c r="G882" s="5">
        <v>3</v>
      </c>
      <c r="K882" s="109">
        <f t="shared" si="827"/>
        <v>0</v>
      </c>
      <c r="M882" s="109">
        <f t="shared" si="828"/>
        <v>0</v>
      </c>
      <c r="X882" s="109">
        <f t="shared" si="829"/>
        <v>0</v>
      </c>
      <c r="AI882" s="109">
        <f t="shared" si="830"/>
        <v>0</v>
      </c>
      <c r="AT882" s="109">
        <f t="shared" si="831"/>
        <v>0</v>
      </c>
      <c r="BA882" s="109">
        <f t="shared" si="832"/>
        <v>0</v>
      </c>
      <c r="BB882" s="113"/>
      <c r="BC882" s="113"/>
      <c r="BD882" s="113"/>
      <c r="BE882" s="113"/>
      <c r="BF882" s="113"/>
      <c r="BG882" s="113"/>
      <c r="BH882" s="113"/>
      <c r="BI882" s="113"/>
      <c r="BJ882" s="113"/>
      <c r="BK882" s="113"/>
      <c r="BL882" s="109">
        <f t="shared" si="833"/>
        <v>0</v>
      </c>
      <c r="BW882" s="109">
        <f t="shared" si="834"/>
        <v>0</v>
      </c>
      <c r="BZ882" s="109">
        <f t="shared" si="835"/>
        <v>0</v>
      </c>
      <c r="CA882" s="3"/>
      <c r="CB882" s="3"/>
      <c r="CC882" s="3"/>
      <c r="CD882" s="3"/>
      <c r="CE882" s="109">
        <f t="shared" si="836"/>
        <v>0</v>
      </c>
      <c r="CJ882" s="109">
        <f t="shared" si="837"/>
        <v>0</v>
      </c>
      <c r="CQ882" s="109">
        <f t="shared" si="838"/>
        <v>0</v>
      </c>
      <c r="CV882" s="109">
        <f t="shared" si="839"/>
        <v>0</v>
      </c>
      <c r="DA882" s="109">
        <f t="shared" si="840"/>
        <v>0</v>
      </c>
      <c r="DF882" s="109">
        <f t="shared" si="841"/>
        <v>0</v>
      </c>
      <c r="DK882" s="109">
        <f t="shared" si="842"/>
        <v>0</v>
      </c>
      <c r="DP882" s="109">
        <f t="shared" si="843"/>
        <v>0</v>
      </c>
      <c r="DU882" s="109">
        <f t="shared" si="844"/>
        <v>0</v>
      </c>
      <c r="DZ882" s="109">
        <f t="shared" si="845"/>
        <v>0</v>
      </c>
      <c r="EE882" s="109">
        <f t="shared" si="846"/>
        <v>0</v>
      </c>
      <c r="EF882" s="3"/>
      <c r="EG882" s="3"/>
      <c r="EH882" s="3"/>
      <c r="EI882" s="3"/>
      <c r="EJ882" s="109">
        <f t="shared" si="847"/>
        <v>0</v>
      </c>
      <c r="EK882" s="3">
        <f t="shared" si="848"/>
        <v>714</v>
      </c>
      <c r="EL882" t="str">
        <f>+VLOOKUP(A882,'[1]Listado jugadores VALORES'!$A:$D,4,FALSE)</f>
        <v>Delantero</v>
      </c>
      <c r="EM882">
        <f>+VLOOKUP(EK882,Clubes!$A:$O,15,FALSE)</f>
        <v>0</v>
      </c>
      <c r="EN882">
        <f>+VLOOKUP(EK882,Clubes!$A:$M,13,FALSE)</f>
        <v>1</v>
      </c>
      <c r="EO882">
        <f t="shared" si="849"/>
        <v>0</v>
      </c>
      <c r="EP882">
        <f t="shared" si="850"/>
        <v>0</v>
      </c>
      <c r="EQ882">
        <f t="shared" si="851"/>
        <v>0</v>
      </c>
      <c r="ER882">
        <f t="shared" si="852"/>
        <v>0</v>
      </c>
      <c r="ES882">
        <f t="shared" si="853"/>
        <v>0</v>
      </c>
      <c r="ET882">
        <f t="shared" si="854"/>
        <v>0</v>
      </c>
      <c r="EU882">
        <f t="shared" si="855"/>
        <v>0</v>
      </c>
      <c r="EV882">
        <f t="shared" si="856"/>
        <v>0</v>
      </c>
      <c r="EW882">
        <f t="shared" si="857"/>
        <v>0</v>
      </c>
      <c r="EX882">
        <f t="shared" si="858"/>
        <v>0</v>
      </c>
      <c r="EY882">
        <f t="shared" si="859"/>
        <v>0</v>
      </c>
      <c r="EZ882">
        <f t="shared" si="860"/>
        <v>0</v>
      </c>
      <c r="FA882">
        <f t="shared" si="861"/>
        <v>0</v>
      </c>
      <c r="FB882">
        <f t="shared" si="862"/>
        <v>0</v>
      </c>
      <c r="FC882">
        <f t="shared" si="863"/>
        <v>0</v>
      </c>
    </row>
    <row r="883" spans="1:159">
      <c r="A883" s="139">
        <v>426</v>
      </c>
      <c r="B883" s="139" t="s">
        <v>430</v>
      </c>
      <c r="C883" s="139">
        <v>7</v>
      </c>
      <c r="D883">
        <v>2</v>
      </c>
      <c r="E883" s="5">
        <v>14</v>
      </c>
      <c r="F883" s="5">
        <v>84</v>
      </c>
      <c r="G883" s="5">
        <v>1</v>
      </c>
      <c r="H883" s="5">
        <v>90</v>
      </c>
      <c r="K883" s="109">
        <f t="shared" si="827"/>
        <v>0</v>
      </c>
      <c r="M883" s="109">
        <f t="shared" si="828"/>
        <v>0</v>
      </c>
      <c r="X883" s="109">
        <f t="shared" si="829"/>
        <v>0</v>
      </c>
      <c r="AI883" s="109">
        <f t="shared" si="830"/>
        <v>0</v>
      </c>
      <c r="AT883" s="109">
        <f t="shared" si="831"/>
        <v>0</v>
      </c>
      <c r="AU883" s="3">
        <v>2</v>
      </c>
      <c r="AV883" s="3">
        <v>847</v>
      </c>
      <c r="AW883" s="3">
        <v>847</v>
      </c>
      <c r="BA883" s="109">
        <f t="shared" si="832"/>
        <v>2</v>
      </c>
      <c r="BB883" s="113"/>
      <c r="BC883" s="113"/>
      <c r="BD883" s="113"/>
      <c r="BE883" s="113"/>
      <c r="BF883" s="113"/>
      <c r="BG883" s="113"/>
      <c r="BH883" s="113"/>
      <c r="BI883" s="113"/>
      <c r="BJ883" s="113"/>
      <c r="BK883" s="113"/>
      <c r="BL883" s="109">
        <f t="shared" si="833"/>
        <v>0</v>
      </c>
      <c r="BW883" s="109">
        <f t="shared" si="834"/>
        <v>0</v>
      </c>
      <c r="BZ883" s="109">
        <f t="shared" si="835"/>
        <v>0</v>
      </c>
      <c r="CA883" s="3"/>
      <c r="CB883" s="3"/>
      <c r="CC883" s="3"/>
      <c r="CD883" s="3"/>
      <c r="CE883" s="109">
        <f t="shared" si="836"/>
        <v>0</v>
      </c>
      <c r="CJ883" s="109">
        <f t="shared" si="837"/>
        <v>0</v>
      </c>
      <c r="CQ883" s="109">
        <f t="shared" si="838"/>
        <v>0</v>
      </c>
      <c r="CV883" s="109">
        <f t="shared" si="839"/>
        <v>0</v>
      </c>
      <c r="DA883" s="109">
        <f t="shared" si="840"/>
        <v>0</v>
      </c>
      <c r="DF883" s="109">
        <f t="shared" si="841"/>
        <v>0</v>
      </c>
      <c r="DK883" s="109">
        <f t="shared" si="842"/>
        <v>0</v>
      </c>
      <c r="DP883" s="109">
        <f t="shared" si="843"/>
        <v>0</v>
      </c>
      <c r="DU883" s="109">
        <f t="shared" si="844"/>
        <v>0</v>
      </c>
      <c r="DZ883" s="109">
        <f t="shared" si="845"/>
        <v>0</v>
      </c>
      <c r="EE883" s="109">
        <f t="shared" si="846"/>
        <v>0</v>
      </c>
      <c r="EF883" s="3"/>
      <c r="EG883" s="3"/>
      <c r="EH883" s="3"/>
      <c r="EI883" s="3"/>
      <c r="EJ883" s="109">
        <f t="shared" si="847"/>
        <v>0</v>
      </c>
      <c r="EK883" s="3">
        <f t="shared" si="848"/>
        <v>714</v>
      </c>
      <c r="EL883" t="str">
        <f>+VLOOKUP(A883,'[1]Listado jugadores VALORES'!$A:$D,4,FALSE)</f>
        <v>Volante</v>
      </c>
      <c r="EM883">
        <f>+VLOOKUP(EK883,Clubes!$A:$O,15,FALSE)</f>
        <v>0</v>
      </c>
      <c r="EN883">
        <f>+VLOOKUP(EK883,Clubes!$A:$M,13,FALSE)</f>
        <v>1</v>
      </c>
      <c r="EO883">
        <f t="shared" si="849"/>
        <v>2</v>
      </c>
      <c r="EP883">
        <f t="shared" si="850"/>
        <v>2</v>
      </c>
      <c r="EQ883">
        <f t="shared" si="851"/>
        <v>0</v>
      </c>
      <c r="ER883">
        <f t="shared" si="852"/>
        <v>0</v>
      </c>
      <c r="ES883">
        <f t="shared" si="853"/>
        <v>0</v>
      </c>
      <c r="ET883">
        <f t="shared" si="854"/>
        <v>0</v>
      </c>
      <c r="EU883">
        <f t="shared" si="855"/>
        <v>6</v>
      </c>
      <c r="EV883">
        <f t="shared" si="856"/>
        <v>0</v>
      </c>
      <c r="EW883">
        <f t="shared" si="857"/>
        <v>0</v>
      </c>
      <c r="EX883">
        <f t="shared" si="858"/>
        <v>0</v>
      </c>
      <c r="EY883">
        <f t="shared" si="859"/>
        <v>0</v>
      </c>
      <c r="EZ883">
        <f t="shared" si="860"/>
        <v>0</v>
      </c>
      <c r="FA883">
        <f t="shared" si="861"/>
        <v>1</v>
      </c>
      <c r="FB883">
        <f t="shared" si="862"/>
        <v>2</v>
      </c>
      <c r="FC883">
        <f t="shared" si="863"/>
        <v>13</v>
      </c>
    </row>
    <row r="884" spans="1:159">
      <c r="A884" s="139">
        <v>433</v>
      </c>
      <c r="B884" s="139" t="s">
        <v>431</v>
      </c>
      <c r="C884" s="139">
        <v>7</v>
      </c>
      <c r="D884">
        <v>2</v>
      </c>
      <c r="E884" s="5">
        <v>14</v>
      </c>
      <c r="F884" s="5">
        <v>84</v>
      </c>
      <c r="G884" s="5">
        <v>3</v>
      </c>
      <c r="K884" s="109">
        <f t="shared" si="827"/>
        <v>0</v>
      </c>
      <c r="M884" s="109">
        <f t="shared" si="828"/>
        <v>0</v>
      </c>
      <c r="X884" s="109">
        <f t="shared" si="829"/>
        <v>0</v>
      </c>
      <c r="AI884" s="109">
        <f t="shared" si="830"/>
        <v>0</v>
      </c>
      <c r="AT884" s="109">
        <f t="shared" si="831"/>
        <v>0</v>
      </c>
      <c r="BA884" s="109">
        <f t="shared" si="832"/>
        <v>0</v>
      </c>
      <c r="BB884" s="113"/>
      <c r="BC884" s="113"/>
      <c r="BD884" s="113"/>
      <c r="BE884" s="113"/>
      <c r="BF884" s="113"/>
      <c r="BG884" s="113"/>
      <c r="BH884" s="113"/>
      <c r="BI884" s="113"/>
      <c r="BJ884" s="113"/>
      <c r="BK884" s="113"/>
      <c r="BL884" s="109">
        <f t="shared" si="833"/>
        <v>0</v>
      </c>
      <c r="BW884" s="109">
        <f t="shared" si="834"/>
        <v>0</v>
      </c>
      <c r="BZ884" s="109">
        <f t="shared" si="835"/>
        <v>0</v>
      </c>
      <c r="CA884" s="3"/>
      <c r="CB884" s="3"/>
      <c r="CC884" s="3"/>
      <c r="CD884" s="3"/>
      <c r="CE884" s="109">
        <f t="shared" si="836"/>
        <v>0</v>
      </c>
      <c r="CJ884" s="109">
        <f t="shared" si="837"/>
        <v>0</v>
      </c>
      <c r="CQ884" s="109">
        <f t="shared" si="838"/>
        <v>0</v>
      </c>
      <c r="CV884" s="109">
        <f t="shared" si="839"/>
        <v>0</v>
      </c>
      <c r="DA884" s="109">
        <f t="shared" si="840"/>
        <v>0</v>
      </c>
      <c r="DF884" s="109">
        <f t="shared" si="841"/>
        <v>0</v>
      </c>
      <c r="DK884" s="109">
        <f t="shared" si="842"/>
        <v>0</v>
      </c>
      <c r="DP884" s="109">
        <f t="shared" si="843"/>
        <v>0</v>
      </c>
      <c r="DU884" s="109">
        <f t="shared" si="844"/>
        <v>0</v>
      </c>
      <c r="DZ884" s="109">
        <f t="shared" si="845"/>
        <v>0</v>
      </c>
      <c r="EE884" s="109">
        <f t="shared" si="846"/>
        <v>0</v>
      </c>
      <c r="EF884" s="3"/>
      <c r="EG884" s="3"/>
      <c r="EH884" s="3"/>
      <c r="EI884" s="3"/>
      <c r="EJ884" s="109">
        <f t="shared" si="847"/>
        <v>0</v>
      </c>
      <c r="EK884" s="3">
        <f t="shared" si="848"/>
        <v>714</v>
      </c>
      <c r="EL884" t="str">
        <f>+VLOOKUP(A884,'[1]Listado jugadores VALORES'!$A:$D,4,FALSE)</f>
        <v>Delantero</v>
      </c>
      <c r="EM884">
        <f>+VLOOKUP(EK884,Clubes!$A:$O,15,FALSE)</f>
        <v>0</v>
      </c>
      <c r="EN884">
        <f>+VLOOKUP(EK884,Clubes!$A:$M,13,FALSE)</f>
        <v>1</v>
      </c>
      <c r="EO884">
        <f t="shared" si="849"/>
        <v>0</v>
      </c>
      <c r="EP884">
        <f t="shared" si="850"/>
        <v>0</v>
      </c>
      <c r="EQ884">
        <f t="shared" si="851"/>
        <v>0</v>
      </c>
      <c r="ER884">
        <f t="shared" si="852"/>
        <v>0</v>
      </c>
      <c r="ES884">
        <f t="shared" si="853"/>
        <v>0</v>
      </c>
      <c r="ET884">
        <f t="shared" si="854"/>
        <v>0</v>
      </c>
      <c r="EU884">
        <f t="shared" si="855"/>
        <v>0</v>
      </c>
      <c r="EV884">
        <f t="shared" si="856"/>
        <v>0</v>
      </c>
      <c r="EW884">
        <f t="shared" si="857"/>
        <v>0</v>
      </c>
      <c r="EX884">
        <f t="shared" si="858"/>
        <v>0</v>
      </c>
      <c r="EY884">
        <f t="shared" si="859"/>
        <v>0</v>
      </c>
      <c r="EZ884">
        <f t="shared" si="860"/>
        <v>0</v>
      </c>
      <c r="FA884">
        <f t="shared" si="861"/>
        <v>0</v>
      </c>
      <c r="FB884">
        <f t="shared" si="862"/>
        <v>0</v>
      </c>
      <c r="FC884">
        <f t="shared" si="863"/>
        <v>0</v>
      </c>
    </row>
    <row r="885" spans="1:159">
      <c r="A885" s="139">
        <v>847</v>
      </c>
      <c r="B885" s="139" t="s">
        <v>432</v>
      </c>
      <c r="C885" s="139">
        <v>7</v>
      </c>
      <c r="D885">
        <v>2</v>
      </c>
      <c r="E885" s="5">
        <v>14</v>
      </c>
      <c r="F885" s="5">
        <v>84</v>
      </c>
      <c r="G885" s="5">
        <v>2</v>
      </c>
      <c r="H885" s="5">
        <f>90-55</f>
        <v>35</v>
      </c>
      <c r="K885" s="109">
        <f t="shared" si="827"/>
        <v>0</v>
      </c>
      <c r="M885" s="109">
        <f t="shared" si="828"/>
        <v>0</v>
      </c>
      <c r="N885" s="4">
        <f>45+32</f>
        <v>77</v>
      </c>
      <c r="O885" s="4">
        <f>45+42</f>
        <v>87</v>
      </c>
      <c r="P885" s="4">
        <v>90</v>
      </c>
      <c r="X885" s="109">
        <f t="shared" si="829"/>
        <v>3</v>
      </c>
      <c r="Y885" s="3">
        <v>1</v>
      </c>
      <c r="Z885" s="3">
        <v>1</v>
      </c>
      <c r="AA885" s="3">
        <v>1</v>
      </c>
      <c r="AI885" s="109">
        <f t="shared" si="830"/>
        <v>3</v>
      </c>
      <c r="AJ885" s="3">
        <v>2</v>
      </c>
      <c r="AK885" s="3">
        <v>2</v>
      </c>
      <c r="AL885" s="3">
        <v>2</v>
      </c>
      <c r="AT885" s="109">
        <f t="shared" si="831"/>
        <v>3</v>
      </c>
      <c r="BA885" s="109">
        <f t="shared" si="832"/>
        <v>0</v>
      </c>
      <c r="BB885" s="113">
        <v>0</v>
      </c>
      <c r="BC885" s="113">
        <v>0</v>
      </c>
      <c r="BD885" s="113">
        <v>0</v>
      </c>
      <c r="BE885" s="113"/>
      <c r="BF885" s="113"/>
      <c r="BG885" s="113"/>
      <c r="BH885" s="113"/>
      <c r="BI885" s="113"/>
      <c r="BJ885" s="113"/>
      <c r="BK885" s="113"/>
      <c r="BL885" s="109">
        <f t="shared" si="833"/>
        <v>0</v>
      </c>
      <c r="BW885" s="109">
        <f t="shared" si="834"/>
        <v>0</v>
      </c>
      <c r="BZ885" s="109">
        <f t="shared" si="835"/>
        <v>0</v>
      </c>
      <c r="CA885" s="3"/>
      <c r="CB885" s="3"/>
      <c r="CC885" s="3"/>
      <c r="CD885" s="3"/>
      <c r="CE885" s="109">
        <f t="shared" si="836"/>
        <v>0</v>
      </c>
      <c r="CJ885" s="109">
        <f t="shared" si="837"/>
        <v>0</v>
      </c>
      <c r="CQ885" s="109">
        <f t="shared" si="838"/>
        <v>0</v>
      </c>
      <c r="CV885" s="109">
        <f t="shared" si="839"/>
        <v>0</v>
      </c>
      <c r="DA885" s="109">
        <f t="shared" si="840"/>
        <v>0</v>
      </c>
      <c r="DF885" s="109">
        <f t="shared" si="841"/>
        <v>0</v>
      </c>
      <c r="DK885" s="109">
        <f t="shared" si="842"/>
        <v>0</v>
      </c>
      <c r="DP885" s="109">
        <f t="shared" si="843"/>
        <v>0</v>
      </c>
      <c r="DU885" s="109">
        <f t="shared" si="844"/>
        <v>0</v>
      </c>
      <c r="DZ885" s="109">
        <f t="shared" si="845"/>
        <v>0</v>
      </c>
      <c r="EE885" s="109">
        <f t="shared" si="846"/>
        <v>0</v>
      </c>
      <c r="EF885" s="3"/>
      <c r="EG885" s="3"/>
      <c r="EH885" s="3"/>
      <c r="EI885" s="3"/>
      <c r="EJ885" s="109">
        <f t="shared" si="847"/>
        <v>0</v>
      </c>
      <c r="EK885" s="3">
        <f t="shared" si="848"/>
        <v>714</v>
      </c>
      <c r="EL885" t="str">
        <f>+VLOOKUP(A885,'[1]Listado jugadores VALORES'!$A:$D,4,FALSE)</f>
        <v>Delantero</v>
      </c>
      <c r="EM885">
        <f>+VLOOKUP(EK885,Clubes!$A:$O,15,FALSE)</f>
        <v>0</v>
      </c>
      <c r="EN885">
        <f>+VLOOKUP(EK885,Clubes!$A:$M,13,FALSE)</f>
        <v>1</v>
      </c>
      <c r="EO885">
        <f t="shared" si="849"/>
        <v>1</v>
      </c>
      <c r="EP885">
        <f t="shared" si="850"/>
        <v>1</v>
      </c>
      <c r="EQ885">
        <f t="shared" si="851"/>
        <v>0</v>
      </c>
      <c r="ER885">
        <f t="shared" si="852"/>
        <v>0</v>
      </c>
      <c r="ES885">
        <f t="shared" si="853"/>
        <v>12</v>
      </c>
      <c r="ET885">
        <f t="shared" si="854"/>
        <v>0</v>
      </c>
      <c r="EU885">
        <f t="shared" si="855"/>
        <v>0</v>
      </c>
      <c r="EV885">
        <f t="shared" si="856"/>
        <v>0</v>
      </c>
      <c r="EW885">
        <f t="shared" si="857"/>
        <v>0</v>
      </c>
      <c r="EX885">
        <f t="shared" si="858"/>
        <v>0</v>
      </c>
      <c r="EY885">
        <f t="shared" si="859"/>
        <v>0</v>
      </c>
      <c r="EZ885">
        <f t="shared" si="860"/>
        <v>0</v>
      </c>
      <c r="FA885">
        <f t="shared" si="861"/>
        <v>0</v>
      </c>
      <c r="FB885">
        <f t="shared" si="862"/>
        <v>2</v>
      </c>
      <c r="FC885">
        <f t="shared" si="863"/>
        <v>16</v>
      </c>
    </row>
    <row r="886" spans="1:159">
      <c r="A886" s="139">
        <v>1023</v>
      </c>
      <c r="B886" s="141" t="s">
        <v>433</v>
      </c>
      <c r="C886" s="139">
        <v>7</v>
      </c>
      <c r="D886">
        <v>2</v>
      </c>
      <c r="E886" s="5">
        <v>14</v>
      </c>
      <c r="F886" s="5">
        <v>84</v>
      </c>
      <c r="G886" s="5">
        <v>1</v>
      </c>
      <c r="H886" s="5">
        <v>90</v>
      </c>
      <c r="K886" s="109">
        <f t="shared" si="827"/>
        <v>0</v>
      </c>
      <c r="M886" s="109">
        <f t="shared" si="828"/>
        <v>0</v>
      </c>
      <c r="X886" s="109">
        <f t="shared" si="829"/>
        <v>0</v>
      </c>
      <c r="AI886" s="109">
        <f t="shared" si="830"/>
        <v>0</v>
      </c>
      <c r="AT886" s="109">
        <f t="shared" si="831"/>
        <v>0</v>
      </c>
      <c r="BA886" s="109">
        <f t="shared" si="832"/>
        <v>0</v>
      </c>
      <c r="BB886" s="113"/>
      <c r="BC886" s="113"/>
      <c r="BD886" s="113"/>
      <c r="BE886" s="113"/>
      <c r="BF886" s="113"/>
      <c r="BG886" s="113"/>
      <c r="BH886" s="113"/>
      <c r="BI886" s="113"/>
      <c r="BJ886" s="113"/>
      <c r="BK886" s="113"/>
      <c r="BL886" s="109">
        <f t="shared" si="833"/>
        <v>0</v>
      </c>
      <c r="BW886" s="109">
        <f t="shared" si="834"/>
        <v>0</v>
      </c>
      <c r="BZ886" s="109">
        <f t="shared" si="835"/>
        <v>0</v>
      </c>
      <c r="CA886" s="3"/>
      <c r="CB886" s="3"/>
      <c r="CC886" s="3"/>
      <c r="CD886" s="3"/>
      <c r="CE886" s="109">
        <f t="shared" si="836"/>
        <v>0</v>
      </c>
      <c r="CJ886" s="109">
        <f t="shared" si="837"/>
        <v>0</v>
      </c>
      <c r="CQ886" s="109">
        <f t="shared" si="838"/>
        <v>0</v>
      </c>
      <c r="CV886" s="109">
        <f t="shared" si="839"/>
        <v>0</v>
      </c>
      <c r="DA886" s="109">
        <f t="shared" si="840"/>
        <v>0</v>
      </c>
      <c r="DF886" s="109">
        <f t="shared" si="841"/>
        <v>0</v>
      </c>
      <c r="DK886" s="109">
        <f t="shared" si="842"/>
        <v>0</v>
      </c>
      <c r="DP886" s="109">
        <f t="shared" si="843"/>
        <v>0</v>
      </c>
      <c r="DU886" s="109">
        <f t="shared" si="844"/>
        <v>0</v>
      </c>
      <c r="DZ886" s="109">
        <f t="shared" si="845"/>
        <v>0</v>
      </c>
      <c r="EE886" s="109">
        <f t="shared" si="846"/>
        <v>0</v>
      </c>
      <c r="EF886" s="3"/>
      <c r="EG886" s="3"/>
      <c r="EH886" s="3"/>
      <c r="EI886" s="3"/>
      <c r="EJ886" s="109">
        <f t="shared" si="847"/>
        <v>0</v>
      </c>
      <c r="EK886" s="3">
        <f t="shared" si="848"/>
        <v>714</v>
      </c>
      <c r="EL886" t="str">
        <f>+VLOOKUP(A886,'[1]Listado jugadores VALORES'!$A:$D,4,FALSE)</f>
        <v>Portero</v>
      </c>
      <c r="EM886">
        <f>+VLOOKUP(EK886,Clubes!$A:$O,15,FALSE)</f>
        <v>0</v>
      </c>
      <c r="EN886">
        <f>+VLOOKUP(EK886,Clubes!$A:$M,13,FALSE)</f>
        <v>1</v>
      </c>
      <c r="EO886">
        <f t="shared" si="849"/>
        <v>2</v>
      </c>
      <c r="EP886">
        <f t="shared" si="850"/>
        <v>2</v>
      </c>
      <c r="EQ886">
        <f t="shared" si="851"/>
        <v>0</v>
      </c>
      <c r="ER886">
        <f t="shared" si="852"/>
        <v>0</v>
      </c>
      <c r="ES886">
        <f t="shared" si="853"/>
        <v>0</v>
      </c>
      <c r="ET886">
        <f t="shared" si="854"/>
        <v>0</v>
      </c>
      <c r="EU886">
        <f t="shared" si="855"/>
        <v>0</v>
      </c>
      <c r="EV886">
        <f t="shared" si="856"/>
        <v>0</v>
      </c>
      <c r="EW886">
        <f t="shared" si="857"/>
        <v>0</v>
      </c>
      <c r="EX886">
        <f t="shared" si="858"/>
        <v>0</v>
      </c>
      <c r="EY886">
        <f t="shared" si="859"/>
        <v>0</v>
      </c>
      <c r="EZ886">
        <f t="shared" si="860"/>
        <v>0</v>
      </c>
      <c r="FA886">
        <f t="shared" si="861"/>
        <v>3</v>
      </c>
      <c r="FB886">
        <f t="shared" si="862"/>
        <v>2</v>
      </c>
      <c r="FC886">
        <f t="shared" si="863"/>
        <v>9</v>
      </c>
    </row>
    <row r="887" spans="1:159">
      <c r="A887" s="145">
        <v>785</v>
      </c>
      <c r="B887" t="s">
        <v>434</v>
      </c>
      <c r="C887" s="139">
        <v>7</v>
      </c>
      <c r="D887">
        <v>2</v>
      </c>
      <c r="E887" s="5">
        <v>14</v>
      </c>
      <c r="F887" s="5">
        <v>84</v>
      </c>
      <c r="G887" s="5">
        <v>3</v>
      </c>
      <c r="K887" s="109">
        <f t="shared" si="827"/>
        <v>0</v>
      </c>
      <c r="M887" s="109">
        <f t="shared" si="828"/>
        <v>0</v>
      </c>
      <c r="X887" s="109">
        <f t="shared" si="829"/>
        <v>0</v>
      </c>
      <c r="AI887" s="109">
        <f t="shared" si="830"/>
        <v>0</v>
      </c>
      <c r="AT887" s="109">
        <f t="shared" si="831"/>
        <v>0</v>
      </c>
      <c r="BA887" s="109">
        <f t="shared" si="832"/>
        <v>0</v>
      </c>
      <c r="BB887" s="113"/>
      <c r="BC887" s="113"/>
      <c r="BD887" s="113"/>
      <c r="BE887" s="113"/>
      <c r="BF887" s="113"/>
      <c r="BG887" s="113"/>
      <c r="BH887" s="113"/>
      <c r="BI887" s="113"/>
      <c r="BJ887" s="113"/>
      <c r="BK887" s="113"/>
      <c r="BL887" s="109">
        <f t="shared" si="833"/>
        <v>0</v>
      </c>
      <c r="BW887" s="109">
        <f t="shared" si="834"/>
        <v>0</v>
      </c>
      <c r="BZ887" s="109">
        <f t="shared" si="835"/>
        <v>0</v>
      </c>
      <c r="CA887" s="3"/>
      <c r="CB887" s="3"/>
      <c r="CC887" s="3"/>
      <c r="CD887" s="3"/>
      <c r="CE887" s="109">
        <f t="shared" si="836"/>
        <v>0</v>
      </c>
      <c r="CJ887" s="109">
        <f t="shared" si="837"/>
        <v>0</v>
      </c>
      <c r="CQ887" s="109">
        <f t="shared" si="838"/>
        <v>0</v>
      </c>
      <c r="CV887" s="109">
        <f t="shared" si="839"/>
        <v>0</v>
      </c>
      <c r="DA887" s="109">
        <f t="shared" si="840"/>
        <v>0</v>
      </c>
      <c r="DF887" s="109">
        <f t="shared" si="841"/>
        <v>0</v>
      </c>
      <c r="DK887" s="109">
        <f t="shared" si="842"/>
        <v>0</v>
      </c>
      <c r="DP887" s="109">
        <f t="shared" si="843"/>
        <v>0</v>
      </c>
      <c r="DU887" s="109">
        <f t="shared" si="844"/>
        <v>0</v>
      </c>
      <c r="DZ887" s="109">
        <f t="shared" si="845"/>
        <v>0</v>
      </c>
      <c r="EE887" s="109">
        <f t="shared" si="846"/>
        <v>0</v>
      </c>
      <c r="EF887" s="3"/>
      <c r="EG887" s="3"/>
      <c r="EH887" s="3"/>
      <c r="EI887" s="3"/>
      <c r="EJ887" s="109">
        <f t="shared" si="847"/>
        <v>0</v>
      </c>
      <c r="EK887" s="3">
        <f t="shared" si="848"/>
        <v>714</v>
      </c>
      <c r="EL887" t="str">
        <f>+VLOOKUP(A887,'[1]Listado jugadores VALORES'!$A:$D,4,FALSE)</f>
        <v>Defensa</v>
      </c>
      <c r="EM887">
        <f>+VLOOKUP(EK887,Clubes!$A:$O,15,FALSE)</f>
        <v>0</v>
      </c>
      <c r="EN887">
        <f>+VLOOKUP(EK887,Clubes!$A:$M,13,FALSE)</f>
        <v>1</v>
      </c>
      <c r="EO887">
        <f t="shared" si="849"/>
        <v>0</v>
      </c>
      <c r="EP887">
        <f t="shared" si="850"/>
        <v>0</v>
      </c>
      <c r="EQ887">
        <f t="shared" si="851"/>
        <v>0</v>
      </c>
      <c r="ER887">
        <f t="shared" si="852"/>
        <v>0</v>
      </c>
      <c r="ES887">
        <f t="shared" si="853"/>
        <v>0</v>
      </c>
      <c r="ET887">
        <f t="shared" si="854"/>
        <v>0</v>
      </c>
      <c r="EU887">
        <f t="shared" si="855"/>
        <v>0</v>
      </c>
      <c r="EV887">
        <f t="shared" si="856"/>
        <v>0</v>
      </c>
      <c r="EW887">
        <f t="shared" si="857"/>
        <v>0</v>
      </c>
      <c r="EX887">
        <f t="shared" si="858"/>
        <v>0</v>
      </c>
      <c r="EY887">
        <f t="shared" si="859"/>
        <v>0</v>
      </c>
      <c r="EZ887">
        <f t="shared" si="860"/>
        <v>0</v>
      </c>
      <c r="FA887">
        <f t="shared" si="861"/>
        <v>0</v>
      </c>
      <c r="FB887">
        <f t="shared" si="862"/>
        <v>0</v>
      </c>
      <c r="FC887">
        <f t="shared" si="863"/>
        <v>0</v>
      </c>
    </row>
    <row r="888" spans="1:159">
      <c r="A888" s="139">
        <v>531</v>
      </c>
      <c r="B888" s="139" t="s">
        <v>435</v>
      </c>
      <c r="C888" s="139">
        <v>7</v>
      </c>
      <c r="D888">
        <v>2</v>
      </c>
      <c r="E888" s="5">
        <v>14</v>
      </c>
      <c r="F888" s="5">
        <v>84</v>
      </c>
      <c r="G888" s="5">
        <v>3</v>
      </c>
      <c r="K888" s="109">
        <f t="shared" si="827"/>
        <v>0</v>
      </c>
      <c r="M888" s="109">
        <f t="shared" si="828"/>
        <v>0</v>
      </c>
      <c r="X888" s="109">
        <f t="shared" si="829"/>
        <v>0</v>
      </c>
      <c r="AI888" s="109">
        <f t="shared" si="830"/>
        <v>0</v>
      </c>
      <c r="AT888" s="109">
        <f t="shared" si="831"/>
        <v>0</v>
      </c>
      <c r="BA888" s="109">
        <f t="shared" si="832"/>
        <v>0</v>
      </c>
      <c r="BB888" s="113"/>
      <c r="BC888" s="113"/>
      <c r="BD888" s="113"/>
      <c r="BE888" s="113"/>
      <c r="BF888" s="113"/>
      <c r="BG888" s="113"/>
      <c r="BH888" s="113"/>
      <c r="BI888" s="113"/>
      <c r="BJ888" s="113"/>
      <c r="BK888" s="113"/>
      <c r="BL888" s="109">
        <f t="shared" si="833"/>
        <v>0</v>
      </c>
      <c r="BW888" s="109">
        <f t="shared" si="834"/>
        <v>0</v>
      </c>
      <c r="BZ888" s="109">
        <f t="shared" si="835"/>
        <v>0</v>
      </c>
      <c r="CA888" s="3"/>
      <c r="CB888" s="3"/>
      <c r="CC888" s="3"/>
      <c r="CD888" s="3"/>
      <c r="CE888" s="109">
        <f t="shared" si="836"/>
        <v>0</v>
      </c>
      <c r="CJ888" s="109">
        <f t="shared" si="837"/>
        <v>0</v>
      </c>
      <c r="CQ888" s="109">
        <f t="shared" si="838"/>
        <v>0</v>
      </c>
      <c r="CV888" s="109">
        <f t="shared" si="839"/>
        <v>0</v>
      </c>
      <c r="DA888" s="109">
        <f t="shared" si="840"/>
        <v>0</v>
      </c>
      <c r="DF888" s="109">
        <f t="shared" si="841"/>
        <v>0</v>
      </c>
      <c r="DK888" s="109">
        <f t="shared" si="842"/>
        <v>0</v>
      </c>
      <c r="DP888" s="109">
        <f t="shared" si="843"/>
        <v>0</v>
      </c>
      <c r="DU888" s="109">
        <f t="shared" si="844"/>
        <v>0</v>
      </c>
      <c r="DZ888" s="109">
        <f t="shared" si="845"/>
        <v>0</v>
      </c>
      <c r="EE888" s="109">
        <f t="shared" si="846"/>
        <v>0</v>
      </c>
      <c r="EF888" s="3"/>
      <c r="EG888" s="3"/>
      <c r="EH888" s="3"/>
      <c r="EI888" s="3"/>
      <c r="EJ888" s="109">
        <f t="shared" si="847"/>
        <v>0</v>
      </c>
      <c r="EK888" s="3">
        <f t="shared" si="848"/>
        <v>714</v>
      </c>
      <c r="EL888" t="str">
        <f>+VLOOKUP(A888,'[1]Listado jugadores VALORES'!$A:$D,4,FALSE)</f>
        <v>Delantero</v>
      </c>
      <c r="EM888">
        <f>+VLOOKUP(EK888,Clubes!$A:$O,15,FALSE)</f>
        <v>0</v>
      </c>
      <c r="EN888">
        <f>+VLOOKUP(EK888,Clubes!$A:$M,13,FALSE)</f>
        <v>1</v>
      </c>
      <c r="EO888">
        <f t="shared" si="849"/>
        <v>0</v>
      </c>
      <c r="EP888">
        <f t="shared" si="850"/>
        <v>0</v>
      </c>
      <c r="EQ888">
        <f t="shared" si="851"/>
        <v>0</v>
      </c>
      <c r="ER888">
        <f t="shared" si="852"/>
        <v>0</v>
      </c>
      <c r="ES888">
        <f t="shared" si="853"/>
        <v>0</v>
      </c>
      <c r="ET888">
        <f t="shared" si="854"/>
        <v>0</v>
      </c>
      <c r="EU888">
        <f t="shared" si="855"/>
        <v>0</v>
      </c>
      <c r="EV888">
        <f t="shared" si="856"/>
        <v>0</v>
      </c>
      <c r="EW888">
        <f t="shared" si="857"/>
        <v>0</v>
      </c>
      <c r="EX888">
        <f t="shared" si="858"/>
        <v>0</v>
      </c>
      <c r="EY888">
        <f t="shared" si="859"/>
        <v>0</v>
      </c>
      <c r="EZ888">
        <f t="shared" si="860"/>
        <v>0</v>
      </c>
      <c r="FA888">
        <f t="shared" si="861"/>
        <v>0</v>
      </c>
      <c r="FB888">
        <f t="shared" si="862"/>
        <v>0</v>
      </c>
      <c r="FC888">
        <f t="shared" si="863"/>
        <v>0</v>
      </c>
    </row>
    <row r="889" spans="1:159">
      <c r="A889" s="139">
        <v>550</v>
      </c>
      <c r="B889" s="139" t="s">
        <v>436</v>
      </c>
      <c r="C889" s="139">
        <v>7</v>
      </c>
      <c r="D889">
        <v>2</v>
      </c>
      <c r="E889" s="5">
        <v>14</v>
      </c>
      <c r="F889" s="5">
        <v>84</v>
      </c>
      <c r="G889" s="5">
        <v>3</v>
      </c>
      <c r="K889" s="109">
        <f t="shared" si="827"/>
        <v>0</v>
      </c>
      <c r="M889" s="109">
        <f t="shared" si="828"/>
        <v>0</v>
      </c>
      <c r="X889" s="109">
        <f t="shared" si="829"/>
        <v>0</v>
      </c>
      <c r="AI889" s="109">
        <f t="shared" si="830"/>
        <v>0</v>
      </c>
      <c r="AT889" s="109">
        <f t="shared" si="831"/>
        <v>0</v>
      </c>
      <c r="BA889" s="109">
        <f t="shared" si="832"/>
        <v>0</v>
      </c>
      <c r="BB889" s="113"/>
      <c r="BC889" s="113"/>
      <c r="BD889" s="113"/>
      <c r="BE889" s="113"/>
      <c r="BF889" s="113"/>
      <c r="BG889" s="113"/>
      <c r="BH889" s="113"/>
      <c r="BI889" s="113"/>
      <c r="BJ889" s="113"/>
      <c r="BK889" s="113"/>
      <c r="BL889" s="109">
        <f t="shared" si="833"/>
        <v>0</v>
      </c>
      <c r="BW889" s="109">
        <f t="shared" si="834"/>
        <v>0</v>
      </c>
      <c r="BZ889" s="109">
        <f t="shared" si="835"/>
        <v>0</v>
      </c>
      <c r="CA889" s="3"/>
      <c r="CB889" s="3"/>
      <c r="CC889" s="3"/>
      <c r="CD889" s="3"/>
      <c r="CE889" s="109">
        <f t="shared" si="836"/>
        <v>0</v>
      </c>
      <c r="CJ889" s="109">
        <f t="shared" si="837"/>
        <v>0</v>
      </c>
      <c r="CQ889" s="109">
        <f t="shared" si="838"/>
        <v>0</v>
      </c>
      <c r="CV889" s="109">
        <f t="shared" si="839"/>
        <v>0</v>
      </c>
      <c r="DA889" s="109">
        <f t="shared" si="840"/>
        <v>0</v>
      </c>
      <c r="DF889" s="109">
        <f t="shared" si="841"/>
        <v>0</v>
      </c>
      <c r="DK889" s="109">
        <f t="shared" si="842"/>
        <v>0</v>
      </c>
      <c r="DP889" s="109">
        <f t="shared" si="843"/>
        <v>0</v>
      </c>
      <c r="DU889" s="109">
        <f t="shared" si="844"/>
        <v>0</v>
      </c>
      <c r="DZ889" s="109">
        <f t="shared" si="845"/>
        <v>0</v>
      </c>
      <c r="EE889" s="109">
        <f t="shared" si="846"/>
        <v>0</v>
      </c>
      <c r="EF889" s="3"/>
      <c r="EG889" s="3"/>
      <c r="EH889" s="3"/>
      <c r="EI889" s="3"/>
      <c r="EJ889" s="109">
        <f t="shared" si="847"/>
        <v>0</v>
      </c>
      <c r="EK889" s="3">
        <f t="shared" si="848"/>
        <v>714</v>
      </c>
      <c r="EL889" t="str">
        <f>+VLOOKUP(A889,'[1]Listado jugadores VALORES'!$A:$D,4,FALSE)</f>
        <v>Defensa</v>
      </c>
      <c r="EM889">
        <f>+VLOOKUP(EK889,Clubes!$A:$O,15,FALSE)</f>
        <v>0</v>
      </c>
      <c r="EN889">
        <f>+VLOOKUP(EK889,Clubes!$A:$M,13,FALSE)</f>
        <v>1</v>
      </c>
      <c r="EO889">
        <f t="shared" si="849"/>
        <v>0</v>
      </c>
      <c r="EP889">
        <f t="shared" si="850"/>
        <v>0</v>
      </c>
      <c r="EQ889">
        <f t="shared" si="851"/>
        <v>0</v>
      </c>
      <c r="ER889">
        <f t="shared" si="852"/>
        <v>0</v>
      </c>
      <c r="ES889">
        <f t="shared" si="853"/>
        <v>0</v>
      </c>
      <c r="ET889">
        <f t="shared" si="854"/>
        <v>0</v>
      </c>
      <c r="EU889">
        <f t="shared" si="855"/>
        <v>0</v>
      </c>
      <c r="EV889">
        <f t="shared" si="856"/>
        <v>0</v>
      </c>
      <c r="EW889">
        <f t="shared" si="857"/>
        <v>0</v>
      </c>
      <c r="EX889">
        <f t="shared" si="858"/>
        <v>0</v>
      </c>
      <c r="EY889">
        <f t="shared" si="859"/>
        <v>0</v>
      </c>
      <c r="EZ889">
        <f t="shared" si="860"/>
        <v>0</v>
      </c>
      <c r="FA889">
        <f t="shared" si="861"/>
        <v>0</v>
      </c>
      <c r="FB889">
        <f t="shared" si="862"/>
        <v>0</v>
      </c>
      <c r="FC889">
        <f t="shared" si="863"/>
        <v>0</v>
      </c>
    </row>
    <row r="890" spans="1:159">
      <c r="A890" s="162">
        <v>1991</v>
      </c>
      <c r="B890" t="s">
        <v>626</v>
      </c>
      <c r="C890" s="139">
        <v>7</v>
      </c>
      <c r="D890">
        <v>2</v>
      </c>
      <c r="E890" s="5">
        <v>14</v>
      </c>
      <c r="F890" s="5">
        <v>84</v>
      </c>
      <c r="G890" s="5">
        <v>3</v>
      </c>
      <c r="K890" s="109">
        <f t="shared" si="827"/>
        <v>0</v>
      </c>
      <c r="M890" s="109">
        <f t="shared" si="828"/>
        <v>0</v>
      </c>
      <c r="X890" s="109">
        <f t="shared" si="829"/>
        <v>0</v>
      </c>
      <c r="AI890" s="109">
        <f t="shared" si="830"/>
        <v>0</v>
      </c>
      <c r="AT890" s="109">
        <f t="shared" si="831"/>
        <v>0</v>
      </c>
      <c r="BA890" s="109">
        <f t="shared" si="832"/>
        <v>0</v>
      </c>
      <c r="BB890" s="113"/>
      <c r="BC890" s="113"/>
      <c r="BD890" s="113"/>
      <c r="BE890" s="113"/>
      <c r="BF890" s="113"/>
      <c r="BG890" s="113"/>
      <c r="BH890" s="113"/>
      <c r="BI890" s="113"/>
      <c r="BJ890" s="113"/>
      <c r="BK890" s="113"/>
      <c r="BL890" s="109">
        <f t="shared" si="833"/>
        <v>0</v>
      </c>
      <c r="BW890" s="109">
        <f t="shared" si="834"/>
        <v>0</v>
      </c>
      <c r="BZ890" s="109">
        <f t="shared" si="835"/>
        <v>0</v>
      </c>
      <c r="CA890" s="3"/>
      <c r="CB890" s="3"/>
      <c r="CC890" s="3"/>
      <c r="CD890" s="3"/>
      <c r="CE890" s="109">
        <f t="shared" si="836"/>
        <v>0</v>
      </c>
      <c r="CJ890" s="109">
        <f t="shared" si="837"/>
        <v>0</v>
      </c>
      <c r="CQ890" s="109">
        <f t="shared" si="838"/>
        <v>0</v>
      </c>
      <c r="CV890" s="109">
        <f t="shared" si="839"/>
        <v>0</v>
      </c>
      <c r="DA890" s="109">
        <f t="shared" si="840"/>
        <v>0</v>
      </c>
      <c r="DF890" s="109">
        <f t="shared" si="841"/>
        <v>0</v>
      </c>
      <c r="DK890" s="109">
        <f t="shared" si="842"/>
        <v>0</v>
      </c>
      <c r="DP890" s="109">
        <f t="shared" si="843"/>
        <v>0</v>
      </c>
      <c r="DU890" s="109">
        <f t="shared" si="844"/>
        <v>0</v>
      </c>
      <c r="DZ890" s="109">
        <f t="shared" si="845"/>
        <v>0</v>
      </c>
      <c r="EE890" s="109">
        <f t="shared" si="846"/>
        <v>0</v>
      </c>
      <c r="EF890" s="3"/>
      <c r="EG890" s="3"/>
      <c r="EH890" s="3"/>
      <c r="EI890" s="3"/>
      <c r="EJ890" s="109">
        <f t="shared" si="847"/>
        <v>0</v>
      </c>
      <c r="EK890" s="3">
        <f t="shared" si="848"/>
        <v>714</v>
      </c>
      <c r="EL890" t="str">
        <f>+VLOOKUP(A890,'[1]Listado jugadores VALORES'!$A:$D,4,FALSE)</f>
        <v>Delantero</v>
      </c>
      <c r="EM890">
        <f>+VLOOKUP(EK890,Clubes!$A:$O,15,FALSE)</f>
        <v>0</v>
      </c>
      <c r="EN890">
        <f>+VLOOKUP(EK890,Clubes!$A:$M,13,FALSE)</f>
        <v>1</v>
      </c>
      <c r="EO890">
        <f t="shared" si="849"/>
        <v>0</v>
      </c>
      <c r="EP890">
        <f t="shared" si="850"/>
        <v>0</v>
      </c>
      <c r="EQ890">
        <f t="shared" si="851"/>
        <v>0</v>
      </c>
      <c r="ER890">
        <f t="shared" si="852"/>
        <v>0</v>
      </c>
      <c r="ES890">
        <f t="shared" si="853"/>
        <v>0</v>
      </c>
      <c r="ET890">
        <f t="shared" si="854"/>
        <v>0</v>
      </c>
      <c r="EU890">
        <f t="shared" si="855"/>
        <v>0</v>
      </c>
      <c r="EV890">
        <f t="shared" si="856"/>
        <v>0</v>
      </c>
      <c r="EW890">
        <f t="shared" si="857"/>
        <v>0</v>
      </c>
      <c r="EX890">
        <f t="shared" si="858"/>
        <v>0</v>
      </c>
      <c r="EY890">
        <f t="shared" si="859"/>
        <v>0</v>
      </c>
      <c r="EZ890">
        <f t="shared" si="860"/>
        <v>0</v>
      </c>
      <c r="FA890">
        <f t="shared" si="861"/>
        <v>0</v>
      </c>
      <c r="FB890">
        <f t="shared" si="862"/>
        <v>0</v>
      </c>
      <c r="FC890">
        <f t="shared" si="863"/>
        <v>0</v>
      </c>
    </row>
    <row r="891" spans="1:159">
      <c r="A891" s="145">
        <v>589</v>
      </c>
      <c r="B891" t="s">
        <v>437</v>
      </c>
      <c r="C891" s="139">
        <v>7</v>
      </c>
      <c r="D891">
        <v>2</v>
      </c>
      <c r="E891" s="5">
        <v>14</v>
      </c>
      <c r="F891" s="5">
        <v>84</v>
      </c>
      <c r="G891" s="5">
        <v>3</v>
      </c>
      <c r="K891" s="109">
        <f t="shared" si="827"/>
        <v>0</v>
      </c>
      <c r="M891" s="109">
        <f t="shared" si="828"/>
        <v>0</v>
      </c>
      <c r="X891" s="109">
        <f t="shared" si="829"/>
        <v>0</v>
      </c>
      <c r="AI891" s="109">
        <f t="shared" si="830"/>
        <v>0</v>
      </c>
      <c r="AT891" s="109">
        <f t="shared" si="831"/>
        <v>0</v>
      </c>
      <c r="BA891" s="109">
        <f t="shared" si="832"/>
        <v>0</v>
      </c>
      <c r="BB891" s="113"/>
      <c r="BC891" s="113"/>
      <c r="BD891" s="113"/>
      <c r="BE891" s="113"/>
      <c r="BF891" s="113"/>
      <c r="BG891" s="113"/>
      <c r="BH891" s="113"/>
      <c r="BI891" s="113"/>
      <c r="BJ891" s="113"/>
      <c r="BK891" s="113"/>
      <c r="BL891" s="109">
        <f t="shared" si="833"/>
        <v>0</v>
      </c>
      <c r="BW891" s="109">
        <f t="shared" si="834"/>
        <v>0</v>
      </c>
      <c r="BZ891" s="109">
        <f t="shared" si="835"/>
        <v>0</v>
      </c>
      <c r="CA891" s="3"/>
      <c r="CB891" s="3"/>
      <c r="CC891" s="3"/>
      <c r="CD891" s="3"/>
      <c r="CE891" s="109">
        <f t="shared" si="836"/>
        <v>0</v>
      </c>
      <c r="CJ891" s="109">
        <f t="shared" si="837"/>
        <v>0</v>
      </c>
      <c r="CQ891" s="109">
        <f t="shared" si="838"/>
        <v>0</v>
      </c>
      <c r="CV891" s="109">
        <f t="shared" si="839"/>
        <v>0</v>
      </c>
      <c r="DA891" s="109">
        <f t="shared" si="840"/>
        <v>0</v>
      </c>
      <c r="DF891" s="109">
        <f t="shared" si="841"/>
        <v>0</v>
      </c>
      <c r="DK891" s="109">
        <f t="shared" si="842"/>
        <v>0</v>
      </c>
      <c r="DP891" s="109">
        <f t="shared" si="843"/>
        <v>0</v>
      </c>
      <c r="DU891" s="109">
        <f t="shared" si="844"/>
        <v>0</v>
      </c>
      <c r="DZ891" s="109">
        <f t="shared" si="845"/>
        <v>0</v>
      </c>
      <c r="EE891" s="109">
        <f t="shared" si="846"/>
        <v>0</v>
      </c>
      <c r="EF891" s="3"/>
      <c r="EG891" s="3"/>
      <c r="EH891" s="3"/>
      <c r="EI891" s="3"/>
      <c r="EJ891" s="109">
        <f t="shared" si="847"/>
        <v>0</v>
      </c>
      <c r="EK891" s="3">
        <f t="shared" si="848"/>
        <v>714</v>
      </c>
      <c r="EL891" t="str">
        <f>+VLOOKUP(A891,'[1]Listado jugadores VALORES'!$A:$D,4,FALSE)</f>
        <v>Defensa</v>
      </c>
      <c r="EM891">
        <f>+VLOOKUP(EK891,Clubes!$A:$O,15,FALSE)</f>
        <v>0</v>
      </c>
      <c r="EN891">
        <f>+VLOOKUP(EK891,Clubes!$A:$M,13,FALSE)</f>
        <v>1</v>
      </c>
      <c r="EO891">
        <f t="shared" si="849"/>
        <v>0</v>
      </c>
      <c r="EP891">
        <f t="shared" si="850"/>
        <v>0</v>
      </c>
      <c r="EQ891">
        <f t="shared" si="851"/>
        <v>0</v>
      </c>
      <c r="ER891">
        <f t="shared" si="852"/>
        <v>0</v>
      </c>
      <c r="ES891">
        <f t="shared" si="853"/>
        <v>0</v>
      </c>
      <c r="ET891">
        <f t="shared" si="854"/>
        <v>0</v>
      </c>
      <c r="EU891">
        <f t="shared" si="855"/>
        <v>0</v>
      </c>
      <c r="EV891">
        <f t="shared" si="856"/>
        <v>0</v>
      </c>
      <c r="EW891">
        <f t="shared" si="857"/>
        <v>0</v>
      </c>
      <c r="EX891">
        <f t="shared" si="858"/>
        <v>0</v>
      </c>
      <c r="EY891">
        <f t="shared" si="859"/>
        <v>0</v>
      </c>
      <c r="EZ891">
        <f t="shared" si="860"/>
        <v>0</v>
      </c>
      <c r="FA891">
        <f t="shared" si="861"/>
        <v>0</v>
      </c>
      <c r="FB891">
        <f t="shared" si="862"/>
        <v>0</v>
      </c>
      <c r="FC891">
        <f t="shared" si="863"/>
        <v>0</v>
      </c>
    </row>
    <row r="892" spans="1:159">
      <c r="A892" s="139">
        <v>598</v>
      </c>
      <c r="B892" s="139" t="s">
        <v>438</v>
      </c>
      <c r="C892" s="139">
        <v>7</v>
      </c>
      <c r="D892">
        <v>2</v>
      </c>
      <c r="E892" s="5">
        <v>14</v>
      </c>
      <c r="F892" s="5">
        <v>84</v>
      </c>
      <c r="G892" s="5">
        <v>2</v>
      </c>
      <c r="K892" s="109">
        <f t="shared" si="827"/>
        <v>0</v>
      </c>
      <c r="M892" s="109">
        <f t="shared" si="828"/>
        <v>0</v>
      </c>
      <c r="X892" s="109">
        <f t="shared" si="829"/>
        <v>0</v>
      </c>
      <c r="AI892" s="109">
        <f t="shared" si="830"/>
        <v>0</v>
      </c>
      <c r="AT892" s="109">
        <f t="shared" si="831"/>
        <v>0</v>
      </c>
      <c r="BA892" s="109">
        <f t="shared" si="832"/>
        <v>0</v>
      </c>
      <c r="BB892" s="113"/>
      <c r="BC892" s="113"/>
      <c r="BD892" s="113"/>
      <c r="BE892" s="113"/>
      <c r="BF892" s="113"/>
      <c r="BG892" s="113"/>
      <c r="BH892" s="113"/>
      <c r="BI892" s="113"/>
      <c r="BJ892" s="113"/>
      <c r="BK892" s="113"/>
      <c r="BL892" s="109">
        <f t="shared" si="833"/>
        <v>0</v>
      </c>
      <c r="BW892" s="109">
        <f t="shared" si="834"/>
        <v>0</v>
      </c>
      <c r="BZ892" s="109">
        <f t="shared" si="835"/>
        <v>0</v>
      </c>
      <c r="CA892" s="3"/>
      <c r="CB892" s="3"/>
      <c r="CC892" s="3"/>
      <c r="CD892" s="3"/>
      <c r="CE892" s="109">
        <f t="shared" si="836"/>
        <v>0</v>
      </c>
      <c r="CJ892" s="109">
        <f t="shared" si="837"/>
        <v>0</v>
      </c>
      <c r="CQ892" s="109">
        <f t="shared" si="838"/>
        <v>0</v>
      </c>
      <c r="CV892" s="109">
        <f t="shared" si="839"/>
        <v>0</v>
      </c>
      <c r="DA892" s="109">
        <f t="shared" si="840"/>
        <v>0</v>
      </c>
      <c r="DF892" s="109">
        <f t="shared" si="841"/>
        <v>0</v>
      </c>
      <c r="DK892" s="109">
        <f t="shared" si="842"/>
        <v>0</v>
      </c>
      <c r="DP892" s="109">
        <f t="shared" si="843"/>
        <v>0</v>
      </c>
      <c r="DU892" s="109">
        <f t="shared" si="844"/>
        <v>0</v>
      </c>
      <c r="DZ892" s="109">
        <f t="shared" si="845"/>
        <v>0</v>
      </c>
      <c r="EE892" s="109">
        <f t="shared" si="846"/>
        <v>0</v>
      </c>
      <c r="EF892" s="3"/>
      <c r="EG892" s="3"/>
      <c r="EH892" s="3"/>
      <c r="EI892" s="3"/>
      <c r="EJ892" s="109">
        <f t="shared" si="847"/>
        <v>0</v>
      </c>
      <c r="EK892" s="3">
        <f t="shared" si="848"/>
        <v>714</v>
      </c>
      <c r="EL892" t="str">
        <f>+VLOOKUP(A892,'[1]Listado jugadores VALORES'!$A:$D,4,FALSE)</f>
        <v>Portero</v>
      </c>
      <c r="EM892">
        <f>+VLOOKUP(EK892,Clubes!$A:$O,15,FALSE)</f>
        <v>0</v>
      </c>
      <c r="EN892">
        <f>+VLOOKUP(EK892,Clubes!$A:$M,13,FALSE)</f>
        <v>1</v>
      </c>
      <c r="EO892">
        <f t="shared" si="849"/>
        <v>1</v>
      </c>
      <c r="EP892">
        <f t="shared" si="850"/>
        <v>0</v>
      </c>
      <c r="EQ892">
        <f t="shared" si="851"/>
        <v>0</v>
      </c>
      <c r="ER892">
        <f t="shared" si="852"/>
        <v>0</v>
      </c>
      <c r="ES892">
        <f t="shared" si="853"/>
        <v>0</v>
      </c>
      <c r="ET892">
        <f t="shared" si="854"/>
        <v>0</v>
      </c>
      <c r="EU892">
        <f t="shared" si="855"/>
        <v>0</v>
      </c>
      <c r="EV892">
        <f t="shared" si="856"/>
        <v>0</v>
      </c>
      <c r="EW892">
        <f t="shared" si="857"/>
        <v>0</v>
      </c>
      <c r="EX892">
        <f t="shared" si="858"/>
        <v>0</v>
      </c>
      <c r="EY892">
        <f t="shared" si="859"/>
        <v>0</v>
      </c>
      <c r="EZ892">
        <f t="shared" si="860"/>
        <v>0</v>
      </c>
      <c r="FA892">
        <f t="shared" si="861"/>
        <v>0</v>
      </c>
      <c r="FB892">
        <f t="shared" si="862"/>
        <v>0</v>
      </c>
      <c r="FC892">
        <f t="shared" si="863"/>
        <v>1</v>
      </c>
    </row>
    <row r="893" spans="1:159">
      <c r="A893">
        <v>2007</v>
      </c>
      <c r="B893" t="s">
        <v>439</v>
      </c>
      <c r="C893" s="139">
        <v>7</v>
      </c>
      <c r="D893">
        <v>2</v>
      </c>
      <c r="E893" s="5">
        <v>14</v>
      </c>
      <c r="F893" s="5">
        <v>84</v>
      </c>
      <c r="G893" s="5">
        <v>2</v>
      </c>
      <c r="K893" s="109">
        <f t="shared" si="827"/>
        <v>0</v>
      </c>
      <c r="M893" s="109">
        <f t="shared" si="828"/>
        <v>0</v>
      </c>
      <c r="X893" s="109">
        <f t="shared" si="829"/>
        <v>0</v>
      </c>
      <c r="AI893" s="109">
        <f t="shared" si="830"/>
        <v>0</v>
      </c>
      <c r="AT893" s="109">
        <f t="shared" si="831"/>
        <v>0</v>
      </c>
      <c r="BA893" s="109">
        <f t="shared" si="832"/>
        <v>0</v>
      </c>
      <c r="BB893" s="113"/>
      <c r="BC893" s="113"/>
      <c r="BD893" s="113"/>
      <c r="BE893" s="113"/>
      <c r="BF893" s="113"/>
      <c r="BG893" s="113"/>
      <c r="BH893" s="113"/>
      <c r="BI893" s="113"/>
      <c r="BJ893" s="113"/>
      <c r="BK893" s="113"/>
      <c r="BL893" s="109">
        <f t="shared" si="833"/>
        <v>0</v>
      </c>
      <c r="BW893" s="109">
        <f t="shared" si="834"/>
        <v>0</v>
      </c>
      <c r="BZ893" s="109">
        <f t="shared" si="835"/>
        <v>0</v>
      </c>
      <c r="CA893" s="3"/>
      <c r="CB893" s="3"/>
      <c r="CC893" s="3"/>
      <c r="CD893" s="3"/>
      <c r="CE893" s="109">
        <f t="shared" si="836"/>
        <v>0</v>
      </c>
      <c r="CJ893" s="109">
        <f t="shared" si="837"/>
        <v>0</v>
      </c>
      <c r="CQ893" s="109">
        <f t="shared" si="838"/>
        <v>0</v>
      </c>
      <c r="CV893" s="109">
        <f t="shared" si="839"/>
        <v>0</v>
      </c>
      <c r="DA893" s="109">
        <f t="shared" si="840"/>
        <v>0</v>
      </c>
      <c r="DF893" s="109">
        <f t="shared" si="841"/>
        <v>0</v>
      </c>
      <c r="DK893" s="109">
        <f t="shared" si="842"/>
        <v>0</v>
      </c>
      <c r="DP893" s="109">
        <f t="shared" si="843"/>
        <v>0</v>
      </c>
      <c r="DU893" s="109">
        <f t="shared" si="844"/>
        <v>0</v>
      </c>
      <c r="DZ893" s="109">
        <f t="shared" si="845"/>
        <v>0</v>
      </c>
      <c r="EE893" s="109">
        <f t="shared" si="846"/>
        <v>0</v>
      </c>
      <c r="EF893" s="3"/>
      <c r="EG893" s="3"/>
      <c r="EH893" s="3"/>
      <c r="EI893" s="3"/>
      <c r="EJ893" s="109">
        <f t="shared" si="847"/>
        <v>0</v>
      </c>
      <c r="EK893" s="3">
        <f t="shared" si="848"/>
        <v>714</v>
      </c>
      <c r="EL893" t="str">
        <f>+VLOOKUP(A893,'[1]Listado jugadores VALORES'!$A:$D,4,FALSE)</f>
        <v>Volante</v>
      </c>
      <c r="EM893">
        <f>+VLOOKUP(EK893,Clubes!$A:$O,15,FALSE)</f>
        <v>0</v>
      </c>
      <c r="EN893">
        <f>+VLOOKUP(EK893,Clubes!$A:$M,13,FALSE)</f>
        <v>1</v>
      </c>
      <c r="EO893">
        <f t="shared" si="849"/>
        <v>1</v>
      </c>
      <c r="EP893">
        <f t="shared" si="850"/>
        <v>0</v>
      </c>
      <c r="EQ893">
        <f t="shared" si="851"/>
        <v>0</v>
      </c>
      <c r="ER893">
        <f t="shared" si="852"/>
        <v>0</v>
      </c>
      <c r="ES893">
        <f t="shared" si="853"/>
        <v>0</v>
      </c>
      <c r="ET893">
        <f t="shared" si="854"/>
        <v>0</v>
      </c>
      <c r="EU893">
        <f t="shared" si="855"/>
        <v>0</v>
      </c>
      <c r="EV893">
        <f t="shared" si="856"/>
        <v>0</v>
      </c>
      <c r="EW893">
        <f t="shared" si="857"/>
        <v>0</v>
      </c>
      <c r="EX893">
        <f t="shared" si="858"/>
        <v>0</v>
      </c>
      <c r="EY893">
        <f t="shared" si="859"/>
        <v>0</v>
      </c>
      <c r="EZ893">
        <f t="shared" si="860"/>
        <v>0</v>
      </c>
      <c r="FA893">
        <f t="shared" si="861"/>
        <v>0</v>
      </c>
      <c r="FB893">
        <f t="shared" si="862"/>
        <v>0</v>
      </c>
      <c r="FC893">
        <f t="shared" si="863"/>
        <v>1</v>
      </c>
    </row>
    <row r="894" spans="1:159">
      <c r="A894" s="139">
        <v>742</v>
      </c>
      <c r="B894" s="139" t="s">
        <v>440</v>
      </c>
      <c r="C894" s="139">
        <v>7</v>
      </c>
      <c r="D894">
        <v>2</v>
      </c>
      <c r="E894" s="5">
        <v>14</v>
      </c>
      <c r="F894" s="5">
        <v>84</v>
      </c>
      <c r="G894" s="5">
        <v>3</v>
      </c>
      <c r="K894" s="109">
        <f t="shared" si="827"/>
        <v>0</v>
      </c>
      <c r="M894" s="109">
        <f t="shared" si="828"/>
        <v>0</v>
      </c>
      <c r="X894" s="109">
        <f t="shared" si="829"/>
        <v>0</v>
      </c>
      <c r="AI894" s="109">
        <f t="shared" si="830"/>
        <v>0</v>
      </c>
      <c r="AT894" s="109">
        <f t="shared" si="831"/>
        <v>0</v>
      </c>
      <c r="BA894" s="109">
        <f t="shared" si="832"/>
        <v>0</v>
      </c>
      <c r="BB894" s="113"/>
      <c r="BC894" s="113"/>
      <c r="BD894" s="113"/>
      <c r="BE894" s="113"/>
      <c r="BF894" s="113"/>
      <c r="BG894" s="113"/>
      <c r="BH894" s="113"/>
      <c r="BI894" s="113"/>
      <c r="BJ894" s="113"/>
      <c r="BK894" s="113"/>
      <c r="BL894" s="109">
        <f t="shared" si="833"/>
        <v>0</v>
      </c>
      <c r="BW894" s="109">
        <f t="shared" si="834"/>
        <v>0</v>
      </c>
      <c r="BZ894" s="109">
        <f t="shared" si="835"/>
        <v>0</v>
      </c>
      <c r="CA894" s="3"/>
      <c r="CB894" s="3"/>
      <c r="CC894" s="3"/>
      <c r="CD894" s="3"/>
      <c r="CE894" s="109">
        <f t="shared" si="836"/>
        <v>0</v>
      </c>
      <c r="CJ894" s="109">
        <f t="shared" si="837"/>
        <v>0</v>
      </c>
      <c r="CQ894" s="109">
        <f t="shared" si="838"/>
        <v>0</v>
      </c>
      <c r="CV894" s="109">
        <f t="shared" si="839"/>
        <v>0</v>
      </c>
      <c r="DA894" s="109">
        <f t="shared" si="840"/>
        <v>0</v>
      </c>
      <c r="DF894" s="109">
        <f t="shared" si="841"/>
        <v>0</v>
      </c>
      <c r="DK894" s="109">
        <f t="shared" si="842"/>
        <v>0</v>
      </c>
      <c r="DP894" s="109">
        <f t="shared" si="843"/>
        <v>0</v>
      </c>
      <c r="DU894" s="109">
        <f t="shared" si="844"/>
        <v>0</v>
      </c>
      <c r="DZ894" s="109">
        <f t="shared" si="845"/>
        <v>0</v>
      </c>
      <c r="EE894" s="109">
        <f t="shared" si="846"/>
        <v>0</v>
      </c>
      <c r="EF894" s="3"/>
      <c r="EG894" s="3"/>
      <c r="EH894" s="3"/>
      <c r="EI894" s="3"/>
      <c r="EJ894" s="109">
        <f t="shared" si="847"/>
        <v>0</v>
      </c>
      <c r="EK894" s="3">
        <f t="shared" si="848"/>
        <v>714</v>
      </c>
      <c r="EL894" t="str">
        <f>+VLOOKUP(A894,'[1]Listado jugadores VALORES'!$A:$D,4,FALSE)</f>
        <v>Volante</v>
      </c>
      <c r="EM894">
        <f>+VLOOKUP(EK894,Clubes!$A:$O,15,FALSE)</f>
        <v>0</v>
      </c>
      <c r="EN894">
        <f>+VLOOKUP(EK894,Clubes!$A:$M,13,FALSE)</f>
        <v>1</v>
      </c>
      <c r="EO894">
        <f t="shared" si="849"/>
        <v>0</v>
      </c>
      <c r="EP894">
        <f t="shared" si="850"/>
        <v>0</v>
      </c>
      <c r="EQ894">
        <f t="shared" si="851"/>
        <v>0</v>
      </c>
      <c r="ER894">
        <f t="shared" si="852"/>
        <v>0</v>
      </c>
      <c r="ES894">
        <f t="shared" si="853"/>
        <v>0</v>
      </c>
      <c r="ET894">
        <f t="shared" si="854"/>
        <v>0</v>
      </c>
      <c r="EU894">
        <f t="shared" si="855"/>
        <v>0</v>
      </c>
      <c r="EV894">
        <f t="shared" si="856"/>
        <v>0</v>
      </c>
      <c r="EW894">
        <f t="shared" si="857"/>
        <v>0</v>
      </c>
      <c r="EX894">
        <f t="shared" si="858"/>
        <v>0</v>
      </c>
      <c r="EY894">
        <f t="shared" si="859"/>
        <v>0</v>
      </c>
      <c r="EZ894">
        <f t="shared" si="860"/>
        <v>0</v>
      </c>
      <c r="FA894">
        <f t="shared" si="861"/>
        <v>0</v>
      </c>
      <c r="FB894">
        <f t="shared" si="862"/>
        <v>0</v>
      </c>
      <c r="FC894">
        <f t="shared" si="863"/>
        <v>0</v>
      </c>
    </row>
    <row r="895" spans="1:159">
      <c r="A895" s="139">
        <v>1849</v>
      </c>
      <c r="B895" s="139" t="s">
        <v>441</v>
      </c>
      <c r="C895" s="139">
        <v>7</v>
      </c>
      <c r="D895">
        <v>2</v>
      </c>
      <c r="E895" s="5">
        <v>14</v>
      </c>
      <c r="F895" s="5">
        <v>84</v>
      </c>
      <c r="G895" s="5">
        <v>3</v>
      </c>
      <c r="K895" s="109">
        <f t="shared" si="827"/>
        <v>0</v>
      </c>
      <c r="M895" s="109">
        <f t="shared" si="828"/>
        <v>0</v>
      </c>
      <c r="X895" s="109">
        <f t="shared" si="829"/>
        <v>0</v>
      </c>
      <c r="AI895" s="109">
        <f t="shared" si="830"/>
        <v>0</v>
      </c>
      <c r="AT895" s="109">
        <f t="shared" si="831"/>
        <v>0</v>
      </c>
      <c r="BA895" s="109">
        <f t="shared" si="832"/>
        <v>0</v>
      </c>
      <c r="BB895" s="113"/>
      <c r="BC895" s="113"/>
      <c r="BD895" s="113"/>
      <c r="BE895" s="113"/>
      <c r="BF895" s="113"/>
      <c r="BG895" s="113"/>
      <c r="BH895" s="113"/>
      <c r="BI895" s="113"/>
      <c r="BJ895" s="113"/>
      <c r="BK895" s="113"/>
      <c r="BL895" s="109">
        <f t="shared" si="833"/>
        <v>0</v>
      </c>
      <c r="BW895" s="109">
        <f t="shared" si="834"/>
        <v>0</v>
      </c>
      <c r="BZ895" s="109">
        <f t="shared" si="835"/>
        <v>0</v>
      </c>
      <c r="CA895" s="3"/>
      <c r="CB895" s="3"/>
      <c r="CC895" s="3"/>
      <c r="CD895" s="3"/>
      <c r="CE895" s="109">
        <f t="shared" si="836"/>
        <v>0</v>
      </c>
      <c r="CJ895" s="109">
        <f t="shared" si="837"/>
        <v>0</v>
      </c>
      <c r="CQ895" s="109">
        <f t="shared" si="838"/>
        <v>0</v>
      </c>
      <c r="CV895" s="109">
        <f t="shared" si="839"/>
        <v>0</v>
      </c>
      <c r="DA895" s="109">
        <f t="shared" si="840"/>
        <v>0</v>
      </c>
      <c r="DF895" s="109">
        <f t="shared" si="841"/>
        <v>0</v>
      </c>
      <c r="DK895" s="109">
        <f t="shared" si="842"/>
        <v>0</v>
      </c>
      <c r="DP895" s="109">
        <f t="shared" si="843"/>
        <v>0</v>
      </c>
      <c r="DU895" s="109">
        <f t="shared" si="844"/>
        <v>0</v>
      </c>
      <c r="DZ895" s="109">
        <f t="shared" si="845"/>
        <v>0</v>
      </c>
      <c r="EE895" s="109">
        <f t="shared" si="846"/>
        <v>0</v>
      </c>
      <c r="EF895" s="3"/>
      <c r="EG895" s="3"/>
      <c r="EH895" s="3"/>
      <c r="EI895" s="3"/>
      <c r="EJ895" s="109">
        <f t="shared" si="847"/>
        <v>0</v>
      </c>
      <c r="EK895" s="3">
        <f t="shared" si="848"/>
        <v>714</v>
      </c>
      <c r="EL895" t="str">
        <f>+VLOOKUP(A895,'[1]Listado jugadores VALORES'!$A:$D,4,FALSE)</f>
        <v>Delantero</v>
      </c>
      <c r="EM895">
        <f>+VLOOKUP(EK895,Clubes!$A:$O,15,FALSE)</f>
        <v>0</v>
      </c>
      <c r="EN895">
        <f>+VLOOKUP(EK895,Clubes!$A:$M,13,FALSE)</f>
        <v>1</v>
      </c>
      <c r="EO895">
        <f t="shared" si="849"/>
        <v>0</v>
      </c>
      <c r="EP895">
        <f t="shared" si="850"/>
        <v>0</v>
      </c>
      <c r="EQ895">
        <f t="shared" si="851"/>
        <v>0</v>
      </c>
      <c r="ER895">
        <f t="shared" si="852"/>
        <v>0</v>
      </c>
      <c r="ES895">
        <f t="shared" si="853"/>
        <v>0</v>
      </c>
      <c r="ET895">
        <f t="shared" si="854"/>
        <v>0</v>
      </c>
      <c r="EU895">
        <f t="shared" si="855"/>
        <v>0</v>
      </c>
      <c r="EV895">
        <f t="shared" si="856"/>
        <v>0</v>
      </c>
      <c r="EW895">
        <f t="shared" si="857"/>
        <v>0</v>
      </c>
      <c r="EX895">
        <f t="shared" si="858"/>
        <v>0</v>
      </c>
      <c r="EY895">
        <f t="shared" si="859"/>
        <v>0</v>
      </c>
      <c r="EZ895">
        <f t="shared" si="860"/>
        <v>0</v>
      </c>
      <c r="FA895">
        <f t="shared" si="861"/>
        <v>0</v>
      </c>
      <c r="FB895">
        <f t="shared" si="862"/>
        <v>0</v>
      </c>
      <c r="FC895">
        <f t="shared" si="863"/>
        <v>0</v>
      </c>
    </row>
    <row r="896" spans="1:159">
      <c r="A896" s="139">
        <v>1797</v>
      </c>
      <c r="B896" s="139" t="s">
        <v>442</v>
      </c>
      <c r="C896" s="139">
        <v>7</v>
      </c>
      <c r="D896">
        <v>2</v>
      </c>
      <c r="E896" s="5">
        <v>14</v>
      </c>
      <c r="F896" s="5">
        <v>84</v>
      </c>
      <c r="G896" s="5">
        <v>3</v>
      </c>
      <c r="K896" s="109">
        <f t="shared" si="827"/>
        <v>0</v>
      </c>
      <c r="M896" s="109">
        <f t="shared" si="828"/>
        <v>0</v>
      </c>
      <c r="X896" s="109">
        <f t="shared" si="829"/>
        <v>0</v>
      </c>
      <c r="AI896" s="109">
        <f t="shared" si="830"/>
        <v>0</v>
      </c>
      <c r="AT896" s="109">
        <f t="shared" si="831"/>
        <v>0</v>
      </c>
      <c r="BA896" s="109">
        <f t="shared" si="832"/>
        <v>0</v>
      </c>
      <c r="BB896" s="113"/>
      <c r="BC896" s="113"/>
      <c r="BD896" s="113"/>
      <c r="BE896" s="113"/>
      <c r="BF896" s="113"/>
      <c r="BG896" s="113"/>
      <c r="BH896" s="113"/>
      <c r="BI896" s="113"/>
      <c r="BJ896" s="113"/>
      <c r="BK896" s="113"/>
      <c r="BL896" s="109">
        <f t="shared" si="833"/>
        <v>0</v>
      </c>
      <c r="BW896" s="109">
        <f t="shared" si="834"/>
        <v>0</v>
      </c>
      <c r="BZ896" s="109">
        <f t="shared" si="835"/>
        <v>0</v>
      </c>
      <c r="CA896" s="3"/>
      <c r="CB896" s="3"/>
      <c r="CC896" s="3"/>
      <c r="CD896" s="3"/>
      <c r="CE896" s="109">
        <f t="shared" si="836"/>
        <v>0</v>
      </c>
      <c r="CJ896" s="109">
        <f t="shared" si="837"/>
        <v>0</v>
      </c>
      <c r="CQ896" s="109">
        <f t="shared" si="838"/>
        <v>0</v>
      </c>
      <c r="CV896" s="109">
        <f t="shared" si="839"/>
        <v>0</v>
      </c>
      <c r="DA896" s="109">
        <f t="shared" si="840"/>
        <v>0</v>
      </c>
      <c r="DF896" s="109">
        <f t="shared" si="841"/>
        <v>0</v>
      </c>
      <c r="DK896" s="109">
        <f t="shared" si="842"/>
        <v>0</v>
      </c>
      <c r="DP896" s="109">
        <f t="shared" si="843"/>
        <v>0</v>
      </c>
      <c r="DU896" s="109">
        <f t="shared" si="844"/>
        <v>0</v>
      </c>
      <c r="DZ896" s="109">
        <f t="shared" si="845"/>
        <v>0</v>
      </c>
      <c r="EE896" s="109">
        <f t="shared" si="846"/>
        <v>0</v>
      </c>
      <c r="EF896" s="3"/>
      <c r="EG896" s="3"/>
      <c r="EH896" s="3"/>
      <c r="EI896" s="3"/>
      <c r="EJ896" s="109">
        <f t="shared" si="847"/>
        <v>0</v>
      </c>
      <c r="EK896" s="3">
        <f t="shared" si="848"/>
        <v>714</v>
      </c>
      <c r="EL896" t="str">
        <f>+VLOOKUP(A896,'[1]Listado jugadores VALORES'!$A:$D,4,FALSE)</f>
        <v>Defensa</v>
      </c>
      <c r="EM896">
        <f>+VLOOKUP(EK896,Clubes!$A:$O,15,FALSE)</f>
        <v>0</v>
      </c>
      <c r="EN896">
        <f>+VLOOKUP(EK896,Clubes!$A:$M,13,FALSE)</f>
        <v>1</v>
      </c>
      <c r="EO896">
        <f t="shared" si="849"/>
        <v>0</v>
      </c>
      <c r="EP896">
        <f t="shared" si="850"/>
        <v>0</v>
      </c>
      <c r="EQ896">
        <f t="shared" si="851"/>
        <v>0</v>
      </c>
      <c r="ER896">
        <f t="shared" si="852"/>
        <v>0</v>
      </c>
      <c r="ES896">
        <f t="shared" si="853"/>
        <v>0</v>
      </c>
      <c r="ET896">
        <f t="shared" si="854"/>
        <v>0</v>
      </c>
      <c r="EU896">
        <f t="shared" si="855"/>
        <v>0</v>
      </c>
      <c r="EV896">
        <f t="shared" si="856"/>
        <v>0</v>
      </c>
      <c r="EW896">
        <f t="shared" si="857"/>
        <v>0</v>
      </c>
      <c r="EX896">
        <f t="shared" si="858"/>
        <v>0</v>
      </c>
      <c r="EY896">
        <f t="shared" si="859"/>
        <v>0</v>
      </c>
      <c r="EZ896">
        <f t="shared" si="860"/>
        <v>0</v>
      </c>
      <c r="FA896">
        <f t="shared" si="861"/>
        <v>0</v>
      </c>
      <c r="FB896">
        <f t="shared" si="862"/>
        <v>0</v>
      </c>
      <c r="FC896">
        <f t="shared" si="863"/>
        <v>0</v>
      </c>
    </row>
    <row r="897" spans="1:159">
      <c r="A897" s="139">
        <v>777</v>
      </c>
      <c r="B897" s="139" t="s">
        <v>443</v>
      </c>
      <c r="C897" s="139">
        <v>7</v>
      </c>
      <c r="D897">
        <v>2</v>
      </c>
      <c r="E897" s="5">
        <v>14</v>
      </c>
      <c r="F897" s="5">
        <v>84</v>
      </c>
      <c r="G897" s="5">
        <v>2</v>
      </c>
      <c r="K897" s="109">
        <f t="shared" si="827"/>
        <v>0</v>
      </c>
      <c r="M897" s="109">
        <f t="shared" si="828"/>
        <v>0</v>
      </c>
      <c r="X897" s="109">
        <f t="shared" si="829"/>
        <v>0</v>
      </c>
      <c r="AI897" s="109">
        <f t="shared" si="830"/>
        <v>0</v>
      </c>
      <c r="AT897" s="109">
        <f t="shared" si="831"/>
        <v>0</v>
      </c>
      <c r="BA897" s="109">
        <f t="shared" si="832"/>
        <v>0</v>
      </c>
      <c r="BB897" s="113"/>
      <c r="BC897" s="113"/>
      <c r="BD897" s="113"/>
      <c r="BE897" s="113"/>
      <c r="BF897" s="113"/>
      <c r="BG897" s="113"/>
      <c r="BH897" s="113"/>
      <c r="BI897" s="113"/>
      <c r="BJ897" s="113"/>
      <c r="BK897" s="113"/>
      <c r="BL897" s="109">
        <f t="shared" si="833"/>
        <v>0</v>
      </c>
      <c r="BW897" s="109">
        <f t="shared" si="834"/>
        <v>0</v>
      </c>
      <c r="BZ897" s="109">
        <f t="shared" si="835"/>
        <v>0</v>
      </c>
      <c r="CA897" s="3"/>
      <c r="CB897" s="3"/>
      <c r="CC897" s="3"/>
      <c r="CD897" s="3"/>
      <c r="CE897" s="109">
        <f t="shared" si="836"/>
        <v>0</v>
      </c>
      <c r="CJ897" s="109">
        <f t="shared" si="837"/>
        <v>0</v>
      </c>
      <c r="CQ897" s="109">
        <f t="shared" si="838"/>
        <v>0</v>
      </c>
      <c r="CV897" s="109">
        <f t="shared" si="839"/>
        <v>0</v>
      </c>
      <c r="DA897" s="109">
        <f t="shared" si="840"/>
        <v>0</v>
      </c>
      <c r="DF897" s="109">
        <f t="shared" si="841"/>
        <v>0</v>
      </c>
      <c r="DK897" s="109">
        <f t="shared" si="842"/>
        <v>0</v>
      </c>
      <c r="DP897" s="109">
        <f t="shared" si="843"/>
        <v>0</v>
      </c>
      <c r="DU897" s="109">
        <f t="shared" si="844"/>
        <v>0</v>
      </c>
      <c r="DZ897" s="109">
        <f t="shared" si="845"/>
        <v>0</v>
      </c>
      <c r="EE897" s="109">
        <f t="shared" si="846"/>
        <v>0</v>
      </c>
      <c r="EF897" s="3"/>
      <c r="EG897" s="3"/>
      <c r="EH897" s="3"/>
      <c r="EI897" s="3"/>
      <c r="EJ897" s="109">
        <f t="shared" si="847"/>
        <v>0</v>
      </c>
      <c r="EK897" s="3">
        <f t="shared" si="848"/>
        <v>714</v>
      </c>
      <c r="EL897" t="str">
        <f>+VLOOKUP(A897,'[1]Listado jugadores VALORES'!$A:$D,4,FALSE)</f>
        <v>Volante</v>
      </c>
      <c r="EM897">
        <f>+VLOOKUP(EK897,Clubes!$A:$O,15,FALSE)</f>
        <v>0</v>
      </c>
      <c r="EN897">
        <f>+VLOOKUP(EK897,Clubes!$A:$M,13,FALSE)</f>
        <v>1</v>
      </c>
      <c r="EO897">
        <f t="shared" si="849"/>
        <v>1</v>
      </c>
      <c r="EP897">
        <f t="shared" si="850"/>
        <v>0</v>
      </c>
      <c r="EQ897">
        <f t="shared" si="851"/>
        <v>0</v>
      </c>
      <c r="ER897">
        <f t="shared" si="852"/>
        <v>0</v>
      </c>
      <c r="ES897">
        <f t="shared" si="853"/>
        <v>0</v>
      </c>
      <c r="ET897">
        <f t="shared" si="854"/>
        <v>0</v>
      </c>
      <c r="EU897">
        <f t="shared" si="855"/>
        <v>0</v>
      </c>
      <c r="EV897">
        <f t="shared" si="856"/>
        <v>0</v>
      </c>
      <c r="EW897">
        <f t="shared" si="857"/>
        <v>0</v>
      </c>
      <c r="EX897">
        <f t="shared" si="858"/>
        <v>0</v>
      </c>
      <c r="EY897">
        <f t="shared" si="859"/>
        <v>0</v>
      </c>
      <c r="EZ897">
        <f t="shared" si="860"/>
        <v>0</v>
      </c>
      <c r="FA897">
        <f t="shared" si="861"/>
        <v>0</v>
      </c>
      <c r="FB897">
        <f t="shared" si="862"/>
        <v>0</v>
      </c>
      <c r="FC897">
        <f t="shared" si="863"/>
        <v>1</v>
      </c>
    </row>
    <row r="898" spans="1:159">
      <c r="A898" s="139">
        <v>657</v>
      </c>
      <c r="B898" s="139" t="s">
        <v>444</v>
      </c>
      <c r="C898" s="139">
        <v>7</v>
      </c>
      <c r="D898">
        <v>2</v>
      </c>
      <c r="E898" s="5">
        <v>14</v>
      </c>
      <c r="F898" s="5">
        <v>84</v>
      </c>
      <c r="G898" s="5">
        <v>1</v>
      </c>
      <c r="H898" s="5">
        <v>90</v>
      </c>
      <c r="K898" s="109">
        <f t="shared" si="827"/>
        <v>0</v>
      </c>
      <c r="M898" s="109">
        <f t="shared" si="828"/>
        <v>0</v>
      </c>
      <c r="X898" s="109">
        <f t="shared" si="829"/>
        <v>0</v>
      </c>
      <c r="AI898" s="109">
        <f t="shared" si="830"/>
        <v>0</v>
      </c>
      <c r="AT898" s="109">
        <f t="shared" si="831"/>
        <v>0</v>
      </c>
      <c r="BA898" s="109">
        <f t="shared" si="832"/>
        <v>0</v>
      </c>
      <c r="BB898" s="113"/>
      <c r="BC898" s="113"/>
      <c r="BD898" s="113"/>
      <c r="BE898" s="113"/>
      <c r="BF898" s="113"/>
      <c r="BG898" s="113"/>
      <c r="BH898" s="113"/>
      <c r="BI898" s="113"/>
      <c r="BJ898" s="113"/>
      <c r="BK898" s="113"/>
      <c r="BL898" s="109">
        <f t="shared" si="833"/>
        <v>0</v>
      </c>
      <c r="BW898" s="109">
        <f t="shared" si="834"/>
        <v>0</v>
      </c>
      <c r="BZ898" s="109">
        <f t="shared" si="835"/>
        <v>0</v>
      </c>
      <c r="CA898" s="3"/>
      <c r="CB898" s="3"/>
      <c r="CC898" s="3"/>
      <c r="CD898" s="3"/>
      <c r="CE898" s="109">
        <f t="shared" si="836"/>
        <v>0</v>
      </c>
      <c r="CJ898" s="109">
        <f t="shared" si="837"/>
        <v>0</v>
      </c>
      <c r="CQ898" s="109">
        <f t="shared" si="838"/>
        <v>0</v>
      </c>
      <c r="CV898" s="109">
        <f t="shared" si="839"/>
        <v>0</v>
      </c>
      <c r="DA898" s="109">
        <f t="shared" si="840"/>
        <v>0</v>
      </c>
      <c r="DF898" s="109">
        <f t="shared" si="841"/>
        <v>0</v>
      </c>
      <c r="DK898" s="109">
        <f t="shared" si="842"/>
        <v>0</v>
      </c>
      <c r="DP898" s="109">
        <f t="shared" si="843"/>
        <v>0</v>
      </c>
      <c r="DU898" s="109">
        <f t="shared" si="844"/>
        <v>0</v>
      </c>
      <c r="DZ898" s="109">
        <f t="shared" si="845"/>
        <v>0</v>
      </c>
      <c r="EE898" s="109">
        <f t="shared" si="846"/>
        <v>0</v>
      </c>
      <c r="EF898" s="3"/>
      <c r="EG898" s="3"/>
      <c r="EH898" s="3"/>
      <c r="EI898" s="3"/>
      <c r="EJ898" s="109">
        <f t="shared" si="847"/>
        <v>0</v>
      </c>
      <c r="EK898" s="3">
        <f t="shared" si="848"/>
        <v>714</v>
      </c>
      <c r="EL898" t="str">
        <f>+VLOOKUP(A898,'[1]Listado jugadores VALORES'!$A:$D,4,FALSE)</f>
        <v>Defensa</v>
      </c>
      <c r="EM898">
        <f>+VLOOKUP(EK898,Clubes!$A:$O,15,FALSE)</f>
        <v>0</v>
      </c>
      <c r="EN898">
        <f>+VLOOKUP(EK898,Clubes!$A:$M,13,FALSE)</f>
        <v>1</v>
      </c>
      <c r="EO898">
        <f t="shared" si="849"/>
        <v>2</v>
      </c>
      <c r="EP898">
        <f t="shared" si="850"/>
        <v>2</v>
      </c>
      <c r="EQ898">
        <f t="shared" si="851"/>
        <v>0</v>
      </c>
      <c r="ER898">
        <f t="shared" si="852"/>
        <v>0</v>
      </c>
      <c r="ES898">
        <f t="shared" si="853"/>
        <v>0</v>
      </c>
      <c r="ET898">
        <f t="shared" si="854"/>
        <v>0</v>
      </c>
      <c r="EU898">
        <f t="shared" si="855"/>
        <v>0</v>
      </c>
      <c r="EV898">
        <f t="shared" si="856"/>
        <v>0</v>
      </c>
      <c r="EW898">
        <f t="shared" si="857"/>
        <v>0</v>
      </c>
      <c r="EX898">
        <f t="shared" si="858"/>
        <v>0</v>
      </c>
      <c r="EY898">
        <f t="shared" si="859"/>
        <v>0</v>
      </c>
      <c r="EZ898">
        <f t="shared" si="860"/>
        <v>0</v>
      </c>
      <c r="FA898">
        <f t="shared" si="861"/>
        <v>2</v>
      </c>
      <c r="FB898">
        <f t="shared" si="862"/>
        <v>2</v>
      </c>
      <c r="FC898">
        <f t="shared" si="863"/>
        <v>8</v>
      </c>
    </row>
    <row r="899" spans="1:159">
      <c r="A899" s="171">
        <v>1990</v>
      </c>
      <c r="B899" s="171" t="s">
        <v>630</v>
      </c>
      <c r="C899" s="170">
        <v>7</v>
      </c>
      <c r="D899">
        <v>2</v>
      </c>
      <c r="E899" s="5">
        <v>14</v>
      </c>
      <c r="F899" s="5">
        <v>84</v>
      </c>
      <c r="G899" s="5">
        <v>2</v>
      </c>
      <c r="K899" s="109">
        <f t="shared" ref="K899:K900" si="901">COUNTIF(I899:J899,"&gt;0")</f>
        <v>0</v>
      </c>
      <c r="M899" s="109">
        <f t="shared" ref="M899:M900" si="902">COUNTIF(L899,"&gt;0")</f>
        <v>0</v>
      </c>
      <c r="X899" s="109">
        <f t="shared" ref="X899:X900" si="903">COUNTIF(N899:W899,"&gt;0")</f>
        <v>0</v>
      </c>
      <c r="AI899" s="109">
        <f t="shared" ref="AI899:AI900" si="904">COUNTIF(Y899:AH899,"&gt;0")</f>
        <v>0</v>
      </c>
      <c r="AT899" s="109">
        <f t="shared" ref="AT899:AT900" si="905">COUNTIF(AJ899:AS899,"&gt;0")</f>
        <v>0</v>
      </c>
      <c r="BA899" s="109">
        <f t="shared" ref="BA899:BA900" si="906">COUNTIF(AV899:AZ899,"&gt;0")</f>
        <v>0</v>
      </c>
      <c r="BB899" s="113"/>
      <c r="BC899" s="113"/>
      <c r="BD899" s="113"/>
      <c r="BE899" s="113"/>
      <c r="BF899" s="113"/>
      <c r="BG899" s="113"/>
      <c r="BH899" s="113"/>
      <c r="BI899" s="113"/>
      <c r="BJ899" s="113"/>
      <c r="BK899" s="113"/>
      <c r="BL899" s="109">
        <f t="shared" ref="BL899:BL900" si="907">COUNTIF(BB899:BK899,"&gt;0")</f>
        <v>0</v>
      </c>
      <c r="BW899" s="109">
        <f t="shared" ref="BW899:BW900" si="908">COUNTIF(BM899:BV899,"&gt;0")</f>
        <v>0</v>
      </c>
      <c r="BZ899" s="109">
        <f t="shared" ref="BZ899:BZ900" si="909">SUM(BX899:BY899)</f>
        <v>0</v>
      </c>
      <c r="CA899" s="3"/>
      <c r="CB899" s="3"/>
      <c r="CC899" s="3"/>
      <c r="CD899" s="3"/>
      <c r="CE899" s="109">
        <f t="shared" ref="CE899:CE900" si="910">COUNTIF(CA899:CD899,"&gt;0")</f>
        <v>0</v>
      </c>
      <c r="CJ899" s="109">
        <f t="shared" ref="CJ899:CJ900" si="911">COUNTIF(CF899:CI899,"&gt;0")</f>
        <v>0</v>
      </c>
      <c r="CQ899" s="109">
        <f t="shared" ref="CQ899:CQ900" si="912">COUNTIF(CM899:CP899,"&gt;0")</f>
        <v>0</v>
      </c>
      <c r="CV899" s="109">
        <f t="shared" ref="CV899:CV900" si="913">COUNTIF(CR899:CU899,"&gt;0")</f>
        <v>0</v>
      </c>
      <c r="DA899" s="109">
        <f t="shared" ref="DA899:DA900" si="914">COUNTIF(CW899:CZ899,"&gt;0")</f>
        <v>0</v>
      </c>
      <c r="DF899" s="109">
        <f t="shared" ref="DF899:DF900" si="915">COUNTIF(DB899:DE899,"&gt;0")</f>
        <v>0</v>
      </c>
      <c r="DK899" s="109">
        <f t="shared" ref="DK899:DK900" si="916">COUNTIF(DG899:DJ899,"&gt;0")</f>
        <v>0</v>
      </c>
      <c r="DP899" s="109">
        <f t="shared" ref="DP899:DP900" si="917">COUNTIF(DL899:DO899,"&gt;0")</f>
        <v>0</v>
      </c>
      <c r="DU899" s="109">
        <f t="shared" ref="DU899:DU900" si="918">COUNTIF(DQ899:DT899,"&gt;0")</f>
        <v>0</v>
      </c>
      <c r="DZ899" s="109">
        <f t="shared" ref="DZ899:DZ900" si="919">COUNTIF(DV899:DY899,"&gt;0")</f>
        <v>0</v>
      </c>
      <c r="EE899" s="109">
        <f t="shared" ref="EE899:EE900" si="920">COUNTIF(EA899:ED899,"&gt;0")</f>
        <v>0</v>
      </c>
      <c r="EF899" s="3"/>
      <c r="EG899" s="3"/>
      <c r="EH899" s="3"/>
      <c r="EI899" s="3"/>
      <c r="EJ899" s="109">
        <f t="shared" ref="EJ899:EJ900" si="921">COUNTIF(EF899:EI899,"&gt;0")</f>
        <v>0</v>
      </c>
      <c r="EK899" s="3">
        <f t="shared" ref="EK899:EK900" si="922">+C899*100+E899</f>
        <v>714</v>
      </c>
      <c r="EL899" t="str">
        <f>+VLOOKUP(A899,'[1]Listado jugadores VALORES'!$A:$D,4,FALSE)</f>
        <v>Volante</v>
      </c>
      <c r="EM899">
        <f>+VLOOKUP(EK899,Clubes!$A:$O,15,FALSE)</f>
        <v>0</v>
      </c>
      <c r="EN899">
        <f>+VLOOKUP(EK899,Clubes!$A:$M,13,FALSE)</f>
        <v>1</v>
      </c>
      <c r="EO899">
        <f t="shared" ref="EO899:EO900" si="923">IF(G899=1,2,IF(G899=2,1,0))</f>
        <v>1</v>
      </c>
      <c r="EP899">
        <f t="shared" ref="EP899:EP900" si="924">+IF(H899=0,0,IF(H899&gt;=60,2,IF(H899&lt;60,1)))</f>
        <v>0</v>
      </c>
      <c r="EQ899">
        <f t="shared" ref="EQ899:EQ900" si="925">+IF(K899=0,0,IF(K899=1,-1,-2))</f>
        <v>0</v>
      </c>
      <c r="ER899">
        <f t="shared" ref="ER899:ER900" si="926">IF(AND(M899=1,K899=0),-3,IF(AND(M899=1,K899=1),-3,0))</f>
        <v>0</v>
      </c>
      <c r="ES899">
        <f t="shared" ref="ES899:ES900" si="927">+IF(EL899="Portero",X899*7,IF(EL899="Defensa",X899*6,IF(EL899="Volante",X899*5,IF(EL899="Delantero",X899*4,0))))-CQ899</f>
        <v>0</v>
      </c>
      <c r="ET899">
        <f t="shared" ref="ET899:ET900" si="928">+IF(Y899=2,1,IF(Z899=2,1,IF(AA899=2,1,IF(AB899=2,1,IF(AC899=2,1,0)))))</f>
        <v>0</v>
      </c>
      <c r="EU899">
        <f t="shared" ref="EU899:EU900" si="929">+IF(EL899="Portero",BA899*5,IF(EL899="Defensa",BA899*4,IF(EL899="Volante",BA899*3,IF(EL899="Delantero",BA899*3,0))))</f>
        <v>0</v>
      </c>
      <c r="EV899">
        <f t="shared" ref="EV899:EV900" si="930">+IF(CE899&gt;0,CE899*-2,0)</f>
        <v>0</v>
      </c>
      <c r="EW899">
        <f t="shared" ref="EW899:EW900" si="931">+IF(AND(H899&gt;60,EM899=1,EL899="Portero"),-1,IF(AND(H899&gt;60,EM899=1,EL899="Defensa"),-1,IF(AND(H899&gt;60,EM899=2,EL899="Portero"),-1,IF(AND(H899&gt;60,EM899=2,EL899="Defensa"),-1,IF(AND(H899&gt;60,EM899&gt;2,EL899="Portero"),-2,IF(AND(H899&gt;60,EM899&gt;2,EL899="Defensa"),-2,0))))))</f>
        <v>0</v>
      </c>
      <c r="EX899">
        <f t="shared" ref="EX899:EX900" si="932">+IF(AND(EN899=1,DA899&gt;0,DB899&lt;4),-1,IF(AND(EN899=1,DA899&gt;0,DB899&gt;3),-2,IF(AND(EN899=2,DA899&gt;0,DB899&lt;4),-2,IF(AND(EN899=2,DA899&gt;0,DB899&gt;3),-3,IF(AND(EN899=3,DA899&gt;0,DB899&lt;4),-2,IF(AND(EN899=3,DA899&gt;0,DB899&gt;3),-3,0))))))</f>
        <v>0</v>
      </c>
      <c r="EY899">
        <f t="shared" ref="EY899:EY900" si="933">+IF(OR(EF899=1,EF899=2,EF899=3,EF899=4,EF899=5),4,0)+IF(OR(EG899=1,EG899=2,EG899=3,EG899=4,EG899=5),4,0)</f>
        <v>0</v>
      </c>
      <c r="EZ899">
        <f t="shared" ref="EZ899:EZ900" si="934">+IF(DK899&gt;0,DK899*-1,0)</f>
        <v>0</v>
      </c>
      <c r="FA899">
        <f t="shared" ref="FA899:FA900" si="935">+IF(AND(H899&gt;60,EM899=0,EL899="Portero"),3,IF(AND(H899&gt;60,EM899=0,EL899="Defensa"),2,IF(AND(H899&gt;60,EM899=0,EL899="Volante"),1,0)))</f>
        <v>0</v>
      </c>
      <c r="FB899">
        <f t="shared" ref="FB899:FB900" si="936">IF(AND(H899&gt;=60,EN899=1,D899=1),1,IF(AND(H899&gt;=60,EN899=1,D899=2),2,IF(AND(H899&gt;=60,EN899=3,D899=2),-1,IF(AND(H899&gt;=60,EN899=3,D899=1),-2,IF(AND(H899&lt;60,EN899=1,D899=1,X899&gt;0),1,IF(AND(H899&lt;60,EN899=1,D899=2,X899&gt;0),2,0))))))</f>
        <v>0</v>
      </c>
      <c r="FC899">
        <f t="shared" ref="FC899:FC900" si="937">SUM(EO899:FB899)</f>
        <v>1</v>
      </c>
    </row>
    <row r="900" spans="1:159">
      <c r="A900" s="162">
        <v>1813</v>
      </c>
      <c r="B900" s="108" t="s">
        <v>809</v>
      </c>
      <c r="C900" s="139">
        <v>7</v>
      </c>
      <c r="D900">
        <v>2</v>
      </c>
      <c r="E900" s="5">
        <v>14</v>
      </c>
      <c r="F900" s="5">
        <v>84</v>
      </c>
      <c r="G900" s="5">
        <v>2</v>
      </c>
      <c r="H900" s="5">
        <f>90-65</f>
        <v>25</v>
      </c>
      <c r="I900" s="4">
        <f>45+25</f>
        <v>70</v>
      </c>
      <c r="K900" s="109">
        <f t="shared" si="901"/>
        <v>1</v>
      </c>
      <c r="M900" s="109">
        <f t="shared" si="902"/>
        <v>0</v>
      </c>
      <c r="X900" s="109">
        <f t="shared" si="903"/>
        <v>0</v>
      </c>
      <c r="AI900" s="109">
        <f t="shared" si="904"/>
        <v>0</v>
      </c>
      <c r="AT900" s="109">
        <f t="shared" si="905"/>
        <v>0</v>
      </c>
      <c r="BA900" s="109">
        <f t="shared" si="906"/>
        <v>0</v>
      </c>
      <c r="BB900" s="113"/>
      <c r="BC900" s="113"/>
      <c r="BD900" s="113"/>
      <c r="BE900" s="113"/>
      <c r="BF900" s="113"/>
      <c r="BG900" s="113"/>
      <c r="BH900" s="113"/>
      <c r="BI900" s="113"/>
      <c r="BJ900" s="113"/>
      <c r="BK900" s="113"/>
      <c r="BL900" s="109">
        <f t="shared" si="907"/>
        <v>0</v>
      </c>
      <c r="BW900" s="109">
        <f t="shared" si="908"/>
        <v>0</v>
      </c>
      <c r="BZ900" s="109">
        <f t="shared" si="909"/>
        <v>0</v>
      </c>
      <c r="CA900" s="3"/>
      <c r="CB900" s="3"/>
      <c r="CC900" s="3"/>
      <c r="CD900" s="3"/>
      <c r="CE900" s="109">
        <f t="shared" si="910"/>
        <v>0</v>
      </c>
      <c r="CJ900" s="109">
        <f t="shared" si="911"/>
        <v>0</v>
      </c>
      <c r="CQ900" s="109">
        <f t="shared" si="912"/>
        <v>0</v>
      </c>
      <c r="CV900" s="109">
        <f t="shared" si="913"/>
        <v>0</v>
      </c>
      <c r="DA900" s="109">
        <f t="shared" si="914"/>
        <v>0</v>
      </c>
      <c r="DF900" s="109">
        <f t="shared" si="915"/>
        <v>0</v>
      </c>
      <c r="DK900" s="109">
        <f t="shared" si="916"/>
        <v>0</v>
      </c>
      <c r="DP900" s="109">
        <f t="shared" si="917"/>
        <v>0</v>
      </c>
      <c r="DU900" s="109">
        <f t="shared" si="918"/>
        <v>0</v>
      </c>
      <c r="DZ900" s="109">
        <f t="shared" si="919"/>
        <v>0</v>
      </c>
      <c r="EE900" s="109">
        <f t="shared" si="920"/>
        <v>0</v>
      </c>
      <c r="EF900" s="3"/>
      <c r="EG900" s="3"/>
      <c r="EH900" s="3"/>
      <c r="EI900" s="3"/>
      <c r="EJ900" s="109">
        <f t="shared" si="921"/>
        <v>0</v>
      </c>
      <c r="EK900" s="3">
        <f t="shared" si="922"/>
        <v>714</v>
      </c>
      <c r="EL900" t="str">
        <f>+VLOOKUP(A900,'[1]Listado jugadores VALORES'!$A:$D,4,FALSE)</f>
        <v>Volante</v>
      </c>
      <c r="EM900">
        <f>+VLOOKUP(EK900,Clubes!$A:$O,15,FALSE)</f>
        <v>0</v>
      </c>
      <c r="EN900">
        <f>+VLOOKUP(EK900,Clubes!$A:$M,13,FALSE)</f>
        <v>1</v>
      </c>
      <c r="EO900">
        <f t="shared" si="923"/>
        <v>1</v>
      </c>
      <c r="EP900">
        <f t="shared" si="924"/>
        <v>1</v>
      </c>
      <c r="EQ900">
        <f t="shared" si="925"/>
        <v>-1</v>
      </c>
      <c r="ER900">
        <f t="shared" si="926"/>
        <v>0</v>
      </c>
      <c r="ES900">
        <f t="shared" si="927"/>
        <v>0</v>
      </c>
      <c r="ET900">
        <f t="shared" si="928"/>
        <v>0</v>
      </c>
      <c r="EU900">
        <f t="shared" si="929"/>
        <v>0</v>
      </c>
      <c r="EV900">
        <f t="shared" si="930"/>
        <v>0</v>
      </c>
      <c r="EW900">
        <f t="shared" si="931"/>
        <v>0</v>
      </c>
      <c r="EX900">
        <f t="shared" si="932"/>
        <v>0</v>
      </c>
      <c r="EY900">
        <f t="shared" si="933"/>
        <v>0</v>
      </c>
      <c r="EZ900">
        <f t="shared" si="934"/>
        <v>0</v>
      </c>
      <c r="FA900">
        <f t="shared" si="935"/>
        <v>0</v>
      </c>
      <c r="FB900">
        <f t="shared" si="936"/>
        <v>0</v>
      </c>
      <c r="FC900">
        <f t="shared" si="937"/>
        <v>1</v>
      </c>
    </row>
    <row r="901" spans="1:159">
      <c r="A901" s="139">
        <v>31</v>
      </c>
      <c r="B901" s="139" t="s">
        <v>415</v>
      </c>
      <c r="C901" s="139">
        <v>7</v>
      </c>
      <c r="D901">
        <v>1</v>
      </c>
      <c r="E901" s="5">
        <v>15</v>
      </c>
      <c r="F901" s="5">
        <v>86</v>
      </c>
      <c r="G901" s="5">
        <v>1</v>
      </c>
      <c r="H901" s="5">
        <v>90</v>
      </c>
      <c r="K901" s="109">
        <f t="shared" ref="K901:K962" si="938">COUNTIF(I901:J901,"&gt;0")</f>
        <v>0</v>
      </c>
      <c r="M901" s="109">
        <f t="shared" ref="M901:M962" si="939">COUNTIF(L901,"&gt;0")</f>
        <v>0</v>
      </c>
      <c r="X901" s="109">
        <f t="shared" ref="X901:X962" si="940">COUNTIF(N901:W901,"&gt;0")</f>
        <v>0</v>
      </c>
      <c r="AI901" s="109">
        <f t="shared" ref="AI901:AI962" si="941">COUNTIF(Y901:AH901,"&gt;0")</f>
        <v>0</v>
      </c>
      <c r="AT901" s="109">
        <f t="shared" ref="AT901:AT962" si="942">COUNTIF(AJ901:AS901,"&gt;0")</f>
        <v>0</v>
      </c>
      <c r="BA901" s="109">
        <f t="shared" ref="BA901:BA962" si="943">COUNTIF(AV901:AZ901,"&gt;0")</f>
        <v>0</v>
      </c>
      <c r="BB901" s="113"/>
      <c r="BC901" s="113"/>
      <c r="BD901" s="113"/>
      <c r="BE901" s="113"/>
      <c r="BF901" s="113"/>
      <c r="BG901" s="113"/>
      <c r="BH901" s="113"/>
      <c r="BI901" s="113"/>
      <c r="BJ901" s="113"/>
      <c r="BK901" s="113"/>
      <c r="BL901" s="109">
        <f t="shared" ref="BL901:BL962" si="944">COUNTIF(BB901:BK901,"&gt;0")</f>
        <v>0</v>
      </c>
      <c r="BW901" s="109">
        <f t="shared" ref="BW901:BW962" si="945">COUNTIF(BM901:BV901,"&gt;0")</f>
        <v>0</v>
      </c>
      <c r="BZ901" s="109">
        <f t="shared" ref="BZ901:BZ962" si="946">SUM(BX901:BY901)</f>
        <v>0</v>
      </c>
      <c r="CA901" s="3"/>
      <c r="CB901" s="3"/>
      <c r="CC901" s="3"/>
      <c r="CD901" s="3"/>
      <c r="CE901" s="109">
        <f t="shared" ref="CE901:CE962" si="947">COUNTIF(CA901:CD901,"&gt;0")</f>
        <v>0</v>
      </c>
      <c r="CJ901" s="109">
        <f t="shared" ref="CJ901:CJ962" si="948">COUNTIF(CF901:CI901,"&gt;0")</f>
        <v>0</v>
      </c>
      <c r="CQ901" s="109">
        <f t="shared" ref="CQ901:CQ962" si="949">COUNTIF(CM901:CP901,"&gt;0")</f>
        <v>0</v>
      </c>
      <c r="CV901" s="109">
        <f t="shared" ref="CV901:CV962" si="950">COUNTIF(CR901:CU901,"&gt;0")</f>
        <v>0</v>
      </c>
      <c r="DA901" s="109">
        <f t="shared" ref="DA901:DA962" si="951">COUNTIF(CW901:CZ901,"&gt;0")</f>
        <v>0</v>
      </c>
      <c r="DF901" s="109">
        <f t="shared" ref="DF901:DF962" si="952">COUNTIF(DB901:DE901,"&gt;0")</f>
        <v>0</v>
      </c>
      <c r="DK901" s="109">
        <f t="shared" ref="DK901:DK962" si="953">COUNTIF(DG901:DJ901,"&gt;0")</f>
        <v>0</v>
      </c>
      <c r="DP901" s="109">
        <f t="shared" ref="DP901:DP962" si="954">COUNTIF(DL901:DO901,"&gt;0")</f>
        <v>0</v>
      </c>
      <c r="DU901" s="109">
        <f t="shared" ref="DU901:DU962" si="955">COUNTIF(DQ901:DT901,"&gt;0")</f>
        <v>0</v>
      </c>
      <c r="DZ901" s="109">
        <f t="shared" ref="DZ901:DZ962" si="956">COUNTIF(DV901:DY901,"&gt;0")</f>
        <v>0</v>
      </c>
      <c r="EE901" s="109">
        <f t="shared" ref="EE901:EE962" si="957">COUNTIF(EA901:ED901,"&gt;0")</f>
        <v>0</v>
      </c>
      <c r="EF901" s="3"/>
      <c r="EG901" s="3"/>
      <c r="EH901" s="3"/>
      <c r="EI901" s="3"/>
      <c r="EJ901" s="109">
        <f t="shared" ref="EJ901:EJ962" si="958">COUNTIF(EF901:EI901,"&gt;0")</f>
        <v>0</v>
      </c>
      <c r="EK901" s="3">
        <f t="shared" ref="EK901:EK962" si="959">+C901*100+E901</f>
        <v>715</v>
      </c>
      <c r="EL901" t="str">
        <f>+VLOOKUP(A901,'[1]Listado jugadores VALORES'!$A:$D,4,FALSE)</f>
        <v>Defensa</v>
      </c>
      <c r="EM901">
        <f>+VLOOKUP(EK901,Clubes!$A:$O,15,FALSE)</f>
        <v>2</v>
      </c>
      <c r="EN901">
        <f>+VLOOKUP(EK901,Clubes!$A:$M,13,FALSE)</f>
        <v>2</v>
      </c>
      <c r="EO901">
        <f t="shared" ref="EO901:EO962" si="960">IF(G901=1,2,IF(G901=2,1,0))</f>
        <v>2</v>
      </c>
      <c r="EP901">
        <f t="shared" ref="EP901:EP962" si="961">+IF(H901=0,0,IF(H901&gt;=60,2,IF(H901&lt;60,1)))</f>
        <v>2</v>
      </c>
      <c r="EQ901">
        <f t="shared" ref="EQ901:EQ962" si="962">+IF(K901=0,0,IF(K901=1,-1,-2))</f>
        <v>0</v>
      </c>
      <c r="ER901">
        <f t="shared" ref="ER901:ER962" si="963">IF(AND(M901=1,K901=0),-3,IF(AND(M901=1,K901=1),-3,0))</f>
        <v>0</v>
      </c>
      <c r="ES901">
        <f t="shared" ref="ES901:ES962" si="964">+IF(EL901="Portero",X901*7,IF(EL901="Defensa",X901*6,IF(EL901="Volante",X901*5,IF(EL901="Delantero",X901*4,0))))-CQ901</f>
        <v>0</v>
      </c>
      <c r="ET901">
        <f t="shared" ref="ET901:ET962" si="965">+IF(Y901=2,1,IF(Z901=2,1,IF(AA901=2,1,IF(AB901=2,1,IF(AC901=2,1,0)))))</f>
        <v>0</v>
      </c>
      <c r="EU901">
        <f t="shared" ref="EU901:EU962" si="966">+IF(EL901="Portero",BA901*5,IF(EL901="Defensa",BA901*4,IF(EL901="Volante",BA901*3,IF(EL901="Delantero",BA901*3,0))))</f>
        <v>0</v>
      </c>
      <c r="EV901">
        <f t="shared" ref="EV901:EV962" si="967">+IF(CE901&gt;0,CE901*-2,0)</f>
        <v>0</v>
      </c>
      <c r="EW901">
        <f t="shared" ref="EW901:EW962" si="968">+IF(AND(H901&gt;60,EM901=1,EL901="Portero"),-1,IF(AND(H901&gt;60,EM901=1,EL901="Defensa"),-1,IF(AND(H901&gt;60,EM901=2,EL901="Portero"),-1,IF(AND(H901&gt;60,EM901=2,EL901="Defensa"),-1,IF(AND(H901&gt;60,EM901&gt;2,EL901="Portero"),-2,IF(AND(H901&gt;60,EM901&gt;2,EL901="Defensa"),-2,0))))))</f>
        <v>-1</v>
      </c>
      <c r="EX901">
        <f t="shared" ref="EX901:EX962" si="969">+IF(AND(EN901=1,DA901&gt;0,DB901&lt;4),-1,IF(AND(EN901=1,DA901&gt;0,DB901&gt;3),-2,IF(AND(EN901=2,DA901&gt;0,DB901&lt;4),-2,IF(AND(EN901=2,DA901&gt;0,DB901&gt;3),-3,IF(AND(EN901=3,DA901&gt;0,DB901&lt;4),-2,IF(AND(EN901=3,DA901&gt;0,DB901&gt;3),-3,0))))))</f>
        <v>0</v>
      </c>
      <c r="EY901">
        <f t="shared" ref="EY901:EY962" si="970">+IF(OR(EF901=1,EF901=2,EF901=3,EF901=4,EF901=5),4,0)+IF(OR(EG901=1,EG901=2,EG901=3,EG901=4,EG901=5),4,0)</f>
        <v>0</v>
      </c>
      <c r="EZ901">
        <f t="shared" ref="EZ901:EZ962" si="971">+IF(DK901&gt;0,DK901*-1,0)</f>
        <v>0</v>
      </c>
      <c r="FA901">
        <f t="shared" ref="FA901:FA962" si="972">+IF(AND(H901&gt;60,EM901=0,EL901="Portero"),3,IF(AND(H901&gt;60,EM901=0,EL901="Defensa"),2,IF(AND(H901&gt;60,EM901=0,EL901="Volante"),1,0)))</f>
        <v>0</v>
      </c>
      <c r="FB901">
        <f t="shared" ref="FB901:FB962" si="973">IF(AND(H901&gt;=60,EN901=1,D901=1),1,IF(AND(H901&gt;=60,EN901=1,D901=2),2,IF(AND(H901&gt;=60,EN901=3,D901=2),-1,IF(AND(H901&gt;=60,EN901=3,D901=1),-2,IF(AND(H901&lt;60,EN901=1,D901=1,X901&gt;0),1,IF(AND(H901&lt;60,EN901=1,D901=2,X901&gt;0),2,0))))))</f>
        <v>0</v>
      </c>
      <c r="FC901">
        <f t="shared" ref="FC901:FC962" si="974">SUM(EO901:FB901)</f>
        <v>3</v>
      </c>
    </row>
    <row r="902" spans="1:159">
      <c r="A902" s="139">
        <v>820</v>
      </c>
      <c r="B902" s="139" t="s">
        <v>416</v>
      </c>
      <c r="C902" s="139">
        <v>7</v>
      </c>
      <c r="D902">
        <v>1</v>
      </c>
      <c r="E902" s="5">
        <v>15</v>
      </c>
      <c r="F902" s="5">
        <v>86</v>
      </c>
      <c r="G902" s="5">
        <v>3</v>
      </c>
      <c r="K902" s="109">
        <f t="shared" si="938"/>
        <v>0</v>
      </c>
      <c r="M902" s="109">
        <f t="shared" si="939"/>
        <v>0</v>
      </c>
      <c r="X902" s="109">
        <f t="shared" si="940"/>
        <v>0</v>
      </c>
      <c r="AI902" s="109">
        <f t="shared" si="941"/>
        <v>0</v>
      </c>
      <c r="AT902" s="109">
        <f t="shared" si="942"/>
        <v>0</v>
      </c>
      <c r="BA902" s="109">
        <f t="shared" si="943"/>
        <v>0</v>
      </c>
      <c r="BB902" s="113"/>
      <c r="BC902" s="113"/>
      <c r="BD902" s="113"/>
      <c r="BE902" s="113"/>
      <c r="BF902" s="113"/>
      <c r="BG902" s="113"/>
      <c r="BH902" s="113"/>
      <c r="BI902" s="113"/>
      <c r="BJ902" s="113"/>
      <c r="BK902" s="113"/>
      <c r="BL902" s="109">
        <f t="shared" si="944"/>
        <v>0</v>
      </c>
      <c r="BW902" s="109">
        <f t="shared" si="945"/>
        <v>0</v>
      </c>
      <c r="BZ902" s="109">
        <f t="shared" si="946"/>
        <v>0</v>
      </c>
      <c r="CA902" s="3"/>
      <c r="CB902" s="3"/>
      <c r="CC902" s="3"/>
      <c r="CD902" s="3"/>
      <c r="CE902" s="109">
        <f t="shared" si="947"/>
        <v>0</v>
      </c>
      <c r="CJ902" s="109">
        <f t="shared" si="948"/>
        <v>0</v>
      </c>
      <c r="CQ902" s="109">
        <f t="shared" si="949"/>
        <v>0</v>
      </c>
      <c r="CV902" s="109">
        <f t="shared" si="950"/>
        <v>0</v>
      </c>
      <c r="DA902" s="109">
        <f t="shared" si="951"/>
        <v>0</v>
      </c>
      <c r="DF902" s="109">
        <f t="shared" si="952"/>
        <v>0</v>
      </c>
      <c r="DK902" s="109">
        <f t="shared" si="953"/>
        <v>0</v>
      </c>
      <c r="DP902" s="109">
        <f t="shared" si="954"/>
        <v>0</v>
      </c>
      <c r="DU902" s="109">
        <f t="shared" si="955"/>
        <v>0</v>
      </c>
      <c r="DZ902" s="109">
        <f t="shared" si="956"/>
        <v>0</v>
      </c>
      <c r="EE902" s="109">
        <f t="shared" si="957"/>
        <v>0</v>
      </c>
      <c r="EF902" s="3"/>
      <c r="EG902" s="3"/>
      <c r="EH902" s="3"/>
      <c r="EI902" s="3"/>
      <c r="EJ902" s="109">
        <f t="shared" si="958"/>
        <v>0</v>
      </c>
      <c r="EK902" s="3">
        <f t="shared" si="959"/>
        <v>715</v>
      </c>
      <c r="EL902" t="str">
        <f>+VLOOKUP(A902,'[1]Listado jugadores VALORES'!$A:$D,4,FALSE)</f>
        <v>Delantero</v>
      </c>
      <c r="EM902">
        <f>+VLOOKUP(EK902,Clubes!$A:$O,15,FALSE)</f>
        <v>2</v>
      </c>
      <c r="EN902">
        <f>+VLOOKUP(EK902,Clubes!$A:$M,13,FALSE)</f>
        <v>2</v>
      </c>
      <c r="EO902">
        <f t="shared" si="960"/>
        <v>0</v>
      </c>
      <c r="EP902">
        <f t="shared" si="961"/>
        <v>0</v>
      </c>
      <c r="EQ902">
        <f t="shared" si="962"/>
        <v>0</v>
      </c>
      <c r="ER902">
        <f t="shared" si="963"/>
        <v>0</v>
      </c>
      <c r="ES902">
        <f t="shared" si="964"/>
        <v>0</v>
      </c>
      <c r="ET902">
        <f t="shared" si="965"/>
        <v>0</v>
      </c>
      <c r="EU902">
        <f t="shared" si="966"/>
        <v>0</v>
      </c>
      <c r="EV902">
        <f t="shared" si="967"/>
        <v>0</v>
      </c>
      <c r="EW902">
        <f t="shared" si="968"/>
        <v>0</v>
      </c>
      <c r="EX902">
        <f t="shared" si="969"/>
        <v>0</v>
      </c>
      <c r="EY902">
        <f t="shared" si="970"/>
        <v>0</v>
      </c>
      <c r="EZ902">
        <f t="shared" si="971"/>
        <v>0</v>
      </c>
      <c r="FA902">
        <f t="shared" si="972"/>
        <v>0</v>
      </c>
      <c r="FB902">
        <f t="shared" si="973"/>
        <v>0</v>
      </c>
      <c r="FC902">
        <f t="shared" si="974"/>
        <v>0</v>
      </c>
    </row>
    <row r="903" spans="1:159">
      <c r="A903" s="162">
        <v>1813</v>
      </c>
      <c r="B903" t="s">
        <v>809</v>
      </c>
      <c r="C903" s="139">
        <v>7</v>
      </c>
      <c r="D903">
        <v>1</v>
      </c>
      <c r="E903" s="5">
        <v>15</v>
      </c>
      <c r="F903" s="5">
        <v>86</v>
      </c>
      <c r="G903" s="5">
        <v>2</v>
      </c>
      <c r="K903" s="109">
        <f t="shared" si="938"/>
        <v>0</v>
      </c>
      <c r="M903" s="109">
        <f t="shared" si="939"/>
        <v>0</v>
      </c>
      <c r="X903" s="109">
        <f t="shared" si="940"/>
        <v>0</v>
      </c>
      <c r="AI903" s="109">
        <f t="shared" si="941"/>
        <v>0</v>
      </c>
      <c r="AT903" s="109">
        <f t="shared" si="942"/>
        <v>0</v>
      </c>
      <c r="BA903" s="109">
        <f t="shared" si="943"/>
        <v>0</v>
      </c>
      <c r="BB903" s="113"/>
      <c r="BC903" s="113"/>
      <c r="BD903" s="113"/>
      <c r="BE903" s="113"/>
      <c r="BF903" s="113"/>
      <c r="BG903" s="113"/>
      <c r="BH903" s="113"/>
      <c r="BI903" s="113"/>
      <c r="BJ903" s="113"/>
      <c r="BK903" s="113"/>
      <c r="BL903" s="109">
        <f t="shared" si="944"/>
        <v>0</v>
      </c>
      <c r="BW903" s="109">
        <f t="shared" si="945"/>
        <v>0</v>
      </c>
      <c r="BZ903" s="109">
        <f t="shared" si="946"/>
        <v>0</v>
      </c>
      <c r="CA903" s="3"/>
      <c r="CB903" s="3"/>
      <c r="CC903" s="3"/>
      <c r="CD903" s="3"/>
      <c r="CE903" s="109">
        <f t="shared" si="947"/>
        <v>0</v>
      </c>
      <c r="CJ903" s="109">
        <f t="shared" si="948"/>
        <v>0</v>
      </c>
      <c r="CQ903" s="109">
        <f t="shared" si="949"/>
        <v>0</v>
      </c>
      <c r="CV903" s="109">
        <f t="shared" si="950"/>
        <v>0</v>
      </c>
      <c r="DA903" s="109">
        <f t="shared" si="951"/>
        <v>0</v>
      </c>
      <c r="DF903" s="109">
        <f t="shared" si="952"/>
        <v>0</v>
      </c>
      <c r="DK903" s="109">
        <f t="shared" si="953"/>
        <v>0</v>
      </c>
      <c r="DP903" s="109">
        <f t="shared" si="954"/>
        <v>0</v>
      </c>
      <c r="DU903" s="109">
        <f t="shared" si="955"/>
        <v>0</v>
      </c>
      <c r="DZ903" s="109">
        <f t="shared" si="956"/>
        <v>0</v>
      </c>
      <c r="EE903" s="109">
        <f t="shared" si="957"/>
        <v>0</v>
      </c>
      <c r="EF903" s="3"/>
      <c r="EG903" s="3"/>
      <c r="EH903" s="3"/>
      <c r="EI903" s="3"/>
      <c r="EJ903" s="109">
        <f t="shared" si="958"/>
        <v>0</v>
      </c>
      <c r="EK903" s="3">
        <f t="shared" si="959"/>
        <v>715</v>
      </c>
      <c r="EL903" t="str">
        <f>+VLOOKUP(A903,'[1]Listado jugadores VALORES'!$A:$D,4,FALSE)</f>
        <v>Volante</v>
      </c>
      <c r="EM903">
        <f>+VLOOKUP(EK903,Clubes!$A:$O,15,FALSE)</f>
        <v>2</v>
      </c>
      <c r="EN903">
        <f>+VLOOKUP(EK903,Clubes!$A:$M,13,FALSE)</f>
        <v>2</v>
      </c>
      <c r="EO903">
        <f t="shared" si="960"/>
        <v>1</v>
      </c>
      <c r="EP903">
        <f t="shared" si="961"/>
        <v>0</v>
      </c>
      <c r="EQ903">
        <f t="shared" si="962"/>
        <v>0</v>
      </c>
      <c r="ER903">
        <f t="shared" si="963"/>
        <v>0</v>
      </c>
      <c r="ES903">
        <f t="shared" si="964"/>
        <v>0</v>
      </c>
      <c r="ET903">
        <f t="shared" si="965"/>
        <v>0</v>
      </c>
      <c r="EU903">
        <f t="shared" si="966"/>
        <v>0</v>
      </c>
      <c r="EV903">
        <f t="shared" si="967"/>
        <v>0</v>
      </c>
      <c r="EW903">
        <f t="shared" si="968"/>
        <v>0</v>
      </c>
      <c r="EX903">
        <f t="shared" si="969"/>
        <v>0</v>
      </c>
      <c r="EY903">
        <f t="shared" si="970"/>
        <v>0</v>
      </c>
      <c r="EZ903">
        <f t="shared" si="971"/>
        <v>0</v>
      </c>
      <c r="FA903">
        <f t="shared" si="972"/>
        <v>0</v>
      </c>
      <c r="FB903">
        <f t="shared" si="973"/>
        <v>0</v>
      </c>
      <c r="FC903">
        <f t="shared" si="974"/>
        <v>1</v>
      </c>
    </row>
    <row r="904" spans="1:159">
      <c r="A904" s="139">
        <v>102</v>
      </c>
      <c r="B904" s="139" t="s">
        <v>417</v>
      </c>
      <c r="C904" s="139">
        <v>7</v>
      </c>
      <c r="D904">
        <v>1</v>
      </c>
      <c r="E904" s="5">
        <v>15</v>
      </c>
      <c r="F904" s="5">
        <v>86</v>
      </c>
      <c r="G904" s="5">
        <v>1</v>
      </c>
      <c r="H904" s="5">
        <v>90</v>
      </c>
      <c r="K904" s="109">
        <f t="shared" si="938"/>
        <v>0</v>
      </c>
      <c r="M904" s="109">
        <f t="shared" si="939"/>
        <v>0</v>
      </c>
      <c r="X904" s="109">
        <f t="shared" si="940"/>
        <v>0</v>
      </c>
      <c r="AI904" s="109">
        <f t="shared" si="941"/>
        <v>0</v>
      </c>
      <c r="AT904" s="109">
        <f t="shared" si="942"/>
        <v>0</v>
      </c>
      <c r="BA904" s="109">
        <f t="shared" si="943"/>
        <v>0</v>
      </c>
      <c r="BB904" s="113"/>
      <c r="BC904" s="113"/>
      <c r="BD904" s="113"/>
      <c r="BE904" s="113"/>
      <c r="BF904" s="113"/>
      <c r="BG904" s="113"/>
      <c r="BH904" s="113"/>
      <c r="BI904" s="113"/>
      <c r="BJ904" s="113"/>
      <c r="BK904" s="113"/>
      <c r="BL904" s="109">
        <f t="shared" si="944"/>
        <v>0</v>
      </c>
      <c r="BW904" s="109">
        <f t="shared" si="945"/>
        <v>0</v>
      </c>
      <c r="BZ904" s="109">
        <f t="shared" si="946"/>
        <v>0</v>
      </c>
      <c r="CA904" s="3"/>
      <c r="CB904" s="3"/>
      <c r="CC904" s="3"/>
      <c r="CD904" s="3"/>
      <c r="CE904" s="109">
        <f t="shared" si="947"/>
        <v>0</v>
      </c>
      <c r="CJ904" s="109">
        <f t="shared" si="948"/>
        <v>0</v>
      </c>
      <c r="CQ904" s="109">
        <f t="shared" si="949"/>
        <v>0</v>
      </c>
      <c r="CV904" s="109">
        <f t="shared" si="950"/>
        <v>0</v>
      </c>
      <c r="DA904" s="109">
        <f t="shared" si="951"/>
        <v>0</v>
      </c>
      <c r="DF904" s="109">
        <f t="shared" si="952"/>
        <v>0</v>
      </c>
      <c r="DK904" s="109">
        <f t="shared" si="953"/>
        <v>0</v>
      </c>
      <c r="DP904" s="109">
        <f t="shared" si="954"/>
        <v>0</v>
      </c>
      <c r="DU904" s="109">
        <f t="shared" si="955"/>
        <v>0</v>
      </c>
      <c r="DZ904" s="109">
        <f t="shared" si="956"/>
        <v>0</v>
      </c>
      <c r="EE904" s="109">
        <f t="shared" si="957"/>
        <v>0</v>
      </c>
      <c r="EF904" s="3"/>
      <c r="EG904" s="3"/>
      <c r="EH904" s="3"/>
      <c r="EI904" s="3"/>
      <c r="EJ904" s="109">
        <f t="shared" si="958"/>
        <v>0</v>
      </c>
      <c r="EK904" s="3">
        <f t="shared" si="959"/>
        <v>715</v>
      </c>
      <c r="EL904" t="str">
        <f>+VLOOKUP(A904,'[1]Listado jugadores VALORES'!$A:$D,4,FALSE)</f>
        <v>Volante</v>
      </c>
      <c r="EM904">
        <f>+VLOOKUP(EK904,Clubes!$A:$O,15,FALSE)</f>
        <v>2</v>
      </c>
      <c r="EN904">
        <f>+VLOOKUP(EK904,Clubes!$A:$M,13,FALSE)</f>
        <v>2</v>
      </c>
      <c r="EO904">
        <f t="shared" si="960"/>
        <v>2</v>
      </c>
      <c r="EP904">
        <f t="shared" si="961"/>
        <v>2</v>
      </c>
      <c r="EQ904">
        <f t="shared" si="962"/>
        <v>0</v>
      </c>
      <c r="ER904">
        <f t="shared" si="963"/>
        <v>0</v>
      </c>
      <c r="ES904">
        <f t="shared" si="964"/>
        <v>0</v>
      </c>
      <c r="ET904">
        <f t="shared" si="965"/>
        <v>0</v>
      </c>
      <c r="EU904">
        <f t="shared" si="966"/>
        <v>0</v>
      </c>
      <c r="EV904">
        <f t="shared" si="967"/>
        <v>0</v>
      </c>
      <c r="EW904">
        <f t="shared" si="968"/>
        <v>0</v>
      </c>
      <c r="EX904">
        <f t="shared" si="969"/>
        <v>0</v>
      </c>
      <c r="EY904">
        <f t="shared" si="970"/>
        <v>0</v>
      </c>
      <c r="EZ904">
        <f t="shared" si="971"/>
        <v>0</v>
      </c>
      <c r="FA904">
        <f t="shared" si="972"/>
        <v>0</v>
      </c>
      <c r="FB904">
        <f t="shared" si="973"/>
        <v>0</v>
      </c>
      <c r="FC904">
        <f t="shared" si="974"/>
        <v>4</v>
      </c>
    </row>
    <row r="905" spans="1:159">
      <c r="A905" s="139">
        <v>1837</v>
      </c>
      <c r="B905" s="139" t="s">
        <v>418</v>
      </c>
      <c r="C905" s="139">
        <v>7</v>
      </c>
      <c r="D905">
        <v>1</v>
      </c>
      <c r="E905" s="5">
        <v>15</v>
      </c>
      <c r="F905" s="5">
        <v>86</v>
      </c>
      <c r="G905" s="5">
        <v>3</v>
      </c>
      <c r="K905" s="109">
        <f t="shared" si="938"/>
        <v>0</v>
      </c>
      <c r="M905" s="109">
        <f t="shared" si="939"/>
        <v>0</v>
      </c>
      <c r="X905" s="109">
        <f t="shared" si="940"/>
        <v>0</v>
      </c>
      <c r="AI905" s="109">
        <f t="shared" si="941"/>
        <v>0</v>
      </c>
      <c r="AT905" s="109">
        <f t="shared" si="942"/>
        <v>0</v>
      </c>
      <c r="BA905" s="109">
        <f t="shared" si="943"/>
        <v>0</v>
      </c>
      <c r="BB905" s="113"/>
      <c r="BC905" s="113"/>
      <c r="BD905" s="113"/>
      <c r="BE905" s="113"/>
      <c r="BF905" s="113"/>
      <c r="BG905" s="113"/>
      <c r="BH905" s="113"/>
      <c r="BI905" s="113"/>
      <c r="BJ905" s="113"/>
      <c r="BK905" s="113"/>
      <c r="BL905" s="109">
        <f t="shared" si="944"/>
        <v>0</v>
      </c>
      <c r="BW905" s="109">
        <f t="shared" si="945"/>
        <v>0</v>
      </c>
      <c r="BZ905" s="109">
        <f t="shared" si="946"/>
        <v>0</v>
      </c>
      <c r="CA905" s="3"/>
      <c r="CB905" s="3"/>
      <c r="CC905" s="3"/>
      <c r="CD905" s="3"/>
      <c r="CE905" s="109">
        <f t="shared" si="947"/>
        <v>0</v>
      </c>
      <c r="CJ905" s="109">
        <f t="shared" si="948"/>
        <v>0</v>
      </c>
      <c r="CQ905" s="109">
        <f t="shared" si="949"/>
        <v>0</v>
      </c>
      <c r="CV905" s="109">
        <f t="shared" si="950"/>
        <v>0</v>
      </c>
      <c r="DA905" s="109">
        <f t="shared" si="951"/>
        <v>0</v>
      </c>
      <c r="DF905" s="109">
        <f t="shared" si="952"/>
        <v>0</v>
      </c>
      <c r="DK905" s="109">
        <f t="shared" si="953"/>
        <v>0</v>
      </c>
      <c r="DP905" s="109">
        <f t="shared" si="954"/>
        <v>0</v>
      </c>
      <c r="DU905" s="109">
        <f t="shared" si="955"/>
        <v>0</v>
      </c>
      <c r="DZ905" s="109">
        <f t="shared" si="956"/>
        <v>0</v>
      </c>
      <c r="EE905" s="109">
        <f t="shared" si="957"/>
        <v>0</v>
      </c>
      <c r="EF905" s="3"/>
      <c r="EG905" s="3"/>
      <c r="EH905" s="3"/>
      <c r="EI905" s="3"/>
      <c r="EJ905" s="109">
        <f t="shared" si="958"/>
        <v>0</v>
      </c>
      <c r="EK905" s="3">
        <f t="shared" si="959"/>
        <v>715</v>
      </c>
      <c r="EL905" t="str">
        <f>+VLOOKUP(A905,'[1]Listado jugadores VALORES'!$A:$D,4,FALSE)</f>
        <v>Defensa</v>
      </c>
      <c r="EM905">
        <f>+VLOOKUP(EK905,Clubes!$A:$O,15,FALSE)</f>
        <v>2</v>
      </c>
      <c r="EN905">
        <f>+VLOOKUP(EK905,Clubes!$A:$M,13,FALSE)</f>
        <v>2</v>
      </c>
      <c r="EO905">
        <f t="shared" si="960"/>
        <v>0</v>
      </c>
      <c r="EP905">
        <f t="shared" si="961"/>
        <v>0</v>
      </c>
      <c r="EQ905">
        <f t="shared" si="962"/>
        <v>0</v>
      </c>
      <c r="ER905">
        <f t="shared" si="963"/>
        <v>0</v>
      </c>
      <c r="ES905">
        <f t="shared" si="964"/>
        <v>0</v>
      </c>
      <c r="ET905">
        <f t="shared" si="965"/>
        <v>0</v>
      </c>
      <c r="EU905">
        <f t="shared" si="966"/>
        <v>0</v>
      </c>
      <c r="EV905">
        <f t="shared" si="967"/>
        <v>0</v>
      </c>
      <c r="EW905">
        <f t="shared" si="968"/>
        <v>0</v>
      </c>
      <c r="EX905">
        <f t="shared" si="969"/>
        <v>0</v>
      </c>
      <c r="EY905">
        <f t="shared" si="970"/>
        <v>0</v>
      </c>
      <c r="EZ905">
        <f t="shared" si="971"/>
        <v>0</v>
      </c>
      <c r="FA905">
        <f t="shared" si="972"/>
        <v>0</v>
      </c>
      <c r="FB905">
        <f t="shared" si="973"/>
        <v>0</v>
      </c>
      <c r="FC905">
        <f t="shared" si="974"/>
        <v>0</v>
      </c>
    </row>
    <row r="906" spans="1:159">
      <c r="A906" s="139">
        <v>127</v>
      </c>
      <c r="B906" s="139" t="s">
        <v>419</v>
      </c>
      <c r="C906" s="139">
        <v>7</v>
      </c>
      <c r="D906">
        <v>1</v>
      </c>
      <c r="E906" s="5">
        <v>15</v>
      </c>
      <c r="F906" s="5">
        <v>86</v>
      </c>
      <c r="G906" s="5">
        <v>1</v>
      </c>
      <c r="H906" s="5">
        <v>90</v>
      </c>
      <c r="K906" s="109">
        <f t="shared" si="938"/>
        <v>0</v>
      </c>
      <c r="M906" s="109">
        <f t="shared" si="939"/>
        <v>0</v>
      </c>
      <c r="X906" s="109">
        <f t="shared" si="940"/>
        <v>0</v>
      </c>
      <c r="AI906" s="109">
        <f t="shared" si="941"/>
        <v>0</v>
      </c>
      <c r="AT906" s="109">
        <f t="shared" si="942"/>
        <v>0</v>
      </c>
      <c r="BA906" s="109">
        <f t="shared" si="943"/>
        <v>0</v>
      </c>
      <c r="BB906" s="113"/>
      <c r="BC906" s="113"/>
      <c r="BD906" s="113"/>
      <c r="BE906" s="113"/>
      <c r="BF906" s="113"/>
      <c r="BG906" s="113"/>
      <c r="BH906" s="113"/>
      <c r="BI906" s="113"/>
      <c r="BJ906" s="113"/>
      <c r="BK906" s="113"/>
      <c r="BL906" s="109">
        <f t="shared" si="944"/>
        <v>0</v>
      </c>
      <c r="BW906" s="109">
        <f t="shared" si="945"/>
        <v>0</v>
      </c>
      <c r="BZ906" s="109">
        <f t="shared" si="946"/>
        <v>0</v>
      </c>
      <c r="CA906" s="3"/>
      <c r="CB906" s="3"/>
      <c r="CC906" s="3"/>
      <c r="CD906" s="3"/>
      <c r="CE906" s="109">
        <f t="shared" si="947"/>
        <v>0</v>
      </c>
      <c r="CJ906" s="109">
        <f t="shared" si="948"/>
        <v>0</v>
      </c>
      <c r="CQ906" s="109">
        <f t="shared" si="949"/>
        <v>0</v>
      </c>
      <c r="CV906" s="109">
        <f t="shared" si="950"/>
        <v>0</v>
      </c>
      <c r="DA906" s="109">
        <f t="shared" si="951"/>
        <v>0</v>
      </c>
      <c r="DF906" s="109">
        <f t="shared" si="952"/>
        <v>0</v>
      </c>
      <c r="DK906" s="109">
        <f t="shared" si="953"/>
        <v>0</v>
      </c>
      <c r="DP906" s="109">
        <f t="shared" si="954"/>
        <v>0</v>
      </c>
      <c r="DU906" s="109">
        <f t="shared" si="955"/>
        <v>0</v>
      </c>
      <c r="DZ906" s="109">
        <f t="shared" si="956"/>
        <v>0</v>
      </c>
      <c r="EE906" s="109">
        <f t="shared" si="957"/>
        <v>0</v>
      </c>
      <c r="EF906" s="3"/>
      <c r="EG906" s="3"/>
      <c r="EH906" s="3"/>
      <c r="EI906" s="3"/>
      <c r="EJ906" s="109">
        <f t="shared" si="958"/>
        <v>0</v>
      </c>
      <c r="EK906" s="3">
        <f t="shared" si="959"/>
        <v>715</v>
      </c>
      <c r="EL906" t="str">
        <f>+VLOOKUP(A906,'[1]Listado jugadores VALORES'!$A:$D,4,FALSE)</f>
        <v>Volante</v>
      </c>
      <c r="EM906">
        <f>+VLOOKUP(EK906,Clubes!$A:$O,15,FALSE)</f>
        <v>2</v>
      </c>
      <c r="EN906">
        <f>+VLOOKUP(EK906,Clubes!$A:$M,13,FALSE)</f>
        <v>2</v>
      </c>
      <c r="EO906">
        <f t="shared" si="960"/>
        <v>2</v>
      </c>
      <c r="EP906">
        <f t="shared" si="961"/>
        <v>2</v>
      </c>
      <c r="EQ906">
        <f t="shared" si="962"/>
        <v>0</v>
      </c>
      <c r="ER906">
        <f t="shared" si="963"/>
        <v>0</v>
      </c>
      <c r="ES906">
        <f t="shared" si="964"/>
        <v>0</v>
      </c>
      <c r="ET906">
        <f t="shared" si="965"/>
        <v>0</v>
      </c>
      <c r="EU906">
        <f t="shared" si="966"/>
        <v>0</v>
      </c>
      <c r="EV906">
        <f t="shared" si="967"/>
        <v>0</v>
      </c>
      <c r="EW906">
        <f t="shared" si="968"/>
        <v>0</v>
      </c>
      <c r="EX906">
        <f t="shared" si="969"/>
        <v>0</v>
      </c>
      <c r="EY906">
        <f t="shared" si="970"/>
        <v>0</v>
      </c>
      <c r="EZ906">
        <f t="shared" si="971"/>
        <v>0</v>
      </c>
      <c r="FA906">
        <f t="shared" si="972"/>
        <v>0</v>
      </c>
      <c r="FB906">
        <f t="shared" si="973"/>
        <v>0</v>
      </c>
      <c r="FC906">
        <f t="shared" si="974"/>
        <v>4</v>
      </c>
    </row>
    <row r="907" spans="1:159">
      <c r="A907" s="139">
        <v>184</v>
      </c>
      <c r="B907" s="139" t="s">
        <v>420</v>
      </c>
      <c r="C907" s="139">
        <v>7</v>
      </c>
      <c r="D907">
        <v>1</v>
      </c>
      <c r="E907" s="5">
        <v>15</v>
      </c>
      <c r="F907" s="5">
        <v>86</v>
      </c>
      <c r="G907" s="5">
        <v>1</v>
      </c>
      <c r="H907" s="5">
        <v>90</v>
      </c>
      <c r="I907" s="4">
        <v>25</v>
      </c>
      <c r="K907" s="109">
        <f t="shared" si="938"/>
        <v>1</v>
      </c>
      <c r="M907" s="109">
        <f t="shared" si="939"/>
        <v>0</v>
      </c>
      <c r="N907" s="4">
        <v>8</v>
      </c>
      <c r="X907" s="109">
        <f t="shared" si="940"/>
        <v>1</v>
      </c>
      <c r="Y907" s="3">
        <v>1</v>
      </c>
      <c r="AI907" s="109">
        <f t="shared" si="941"/>
        <v>1</v>
      </c>
      <c r="AJ907" s="3">
        <v>2</v>
      </c>
      <c r="AT907" s="109">
        <f t="shared" si="942"/>
        <v>1</v>
      </c>
      <c r="BA907" s="109">
        <f t="shared" si="943"/>
        <v>0</v>
      </c>
      <c r="BB907" s="113">
        <v>0</v>
      </c>
      <c r="BC907" s="113"/>
      <c r="BD907" s="113"/>
      <c r="BE907" s="113"/>
      <c r="BF907" s="113"/>
      <c r="BG907" s="113"/>
      <c r="BH907" s="113"/>
      <c r="BI907" s="113"/>
      <c r="BJ907" s="113"/>
      <c r="BK907" s="113"/>
      <c r="BL907" s="109">
        <f t="shared" si="944"/>
        <v>0</v>
      </c>
      <c r="BW907" s="109">
        <f t="shared" si="945"/>
        <v>0</v>
      </c>
      <c r="BZ907" s="109">
        <f t="shared" si="946"/>
        <v>0</v>
      </c>
      <c r="CA907" s="3"/>
      <c r="CB907" s="3"/>
      <c r="CC907" s="3"/>
      <c r="CD907" s="3"/>
      <c r="CE907" s="109">
        <f t="shared" si="947"/>
        <v>0</v>
      </c>
      <c r="CJ907" s="109">
        <f t="shared" si="948"/>
        <v>0</v>
      </c>
      <c r="CQ907" s="109">
        <f t="shared" si="949"/>
        <v>0</v>
      </c>
      <c r="CV907" s="109">
        <f t="shared" si="950"/>
        <v>0</v>
      </c>
      <c r="DA907" s="109">
        <f t="shared" si="951"/>
        <v>0</v>
      </c>
      <c r="DF907" s="109">
        <f t="shared" si="952"/>
        <v>0</v>
      </c>
      <c r="DK907" s="109">
        <f t="shared" si="953"/>
        <v>0</v>
      </c>
      <c r="DP907" s="109">
        <f t="shared" si="954"/>
        <v>0</v>
      </c>
      <c r="DU907" s="109">
        <f t="shared" si="955"/>
        <v>0</v>
      </c>
      <c r="DZ907" s="109">
        <f t="shared" si="956"/>
        <v>0</v>
      </c>
      <c r="EE907" s="109">
        <f t="shared" si="957"/>
        <v>0</v>
      </c>
      <c r="EF907" s="3"/>
      <c r="EG907" s="3"/>
      <c r="EH907" s="3"/>
      <c r="EI907" s="3"/>
      <c r="EJ907" s="109">
        <f t="shared" si="958"/>
        <v>0</v>
      </c>
      <c r="EK907" s="3">
        <f t="shared" si="959"/>
        <v>715</v>
      </c>
      <c r="EL907" t="str">
        <f>+VLOOKUP(A907,'[1]Listado jugadores VALORES'!$A:$D,4,FALSE)</f>
        <v>Volante</v>
      </c>
      <c r="EM907">
        <f>+VLOOKUP(EK907,Clubes!$A:$O,15,FALSE)</f>
        <v>2</v>
      </c>
      <c r="EN907">
        <f>+VLOOKUP(EK907,Clubes!$A:$M,13,FALSE)</f>
        <v>2</v>
      </c>
      <c r="EO907">
        <f t="shared" si="960"/>
        <v>2</v>
      </c>
      <c r="EP907">
        <f t="shared" si="961"/>
        <v>2</v>
      </c>
      <c r="EQ907">
        <f t="shared" si="962"/>
        <v>-1</v>
      </c>
      <c r="ER907">
        <f t="shared" si="963"/>
        <v>0</v>
      </c>
      <c r="ES907">
        <f t="shared" si="964"/>
        <v>5</v>
      </c>
      <c r="ET907">
        <f t="shared" si="965"/>
        <v>0</v>
      </c>
      <c r="EU907">
        <f t="shared" si="966"/>
        <v>0</v>
      </c>
      <c r="EV907">
        <f t="shared" si="967"/>
        <v>0</v>
      </c>
      <c r="EW907">
        <f t="shared" si="968"/>
        <v>0</v>
      </c>
      <c r="EX907">
        <f t="shared" si="969"/>
        <v>0</v>
      </c>
      <c r="EY907">
        <f t="shared" si="970"/>
        <v>0</v>
      </c>
      <c r="EZ907">
        <f t="shared" si="971"/>
        <v>0</v>
      </c>
      <c r="FA907">
        <f t="shared" si="972"/>
        <v>0</v>
      </c>
      <c r="FB907">
        <f t="shared" si="973"/>
        <v>0</v>
      </c>
      <c r="FC907">
        <f t="shared" si="974"/>
        <v>8</v>
      </c>
    </row>
    <row r="908" spans="1:159">
      <c r="A908" s="139">
        <v>230</v>
      </c>
      <c r="B908" s="139" t="s">
        <v>421</v>
      </c>
      <c r="C908" s="139">
        <v>7</v>
      </c>
      <c r="D908">
        <v>1</v>
      </c>
      <c r="E908" s="5">
        <v>15</v>
      </c>
      <c r="F908" s="5">
        <v>86</v>
      </c>
      <c r="G908" s="5">
        <v>1</v>
      </c>
      <c r="H908" s="5">
        <f>45+20</f>
        <v>65</v>
      </c>
      <c r="K908" s="109">
        <f t="shared" si="938"/>
        <v>0</v>
      </c>
      <c r="M908" s="109">
        <f t="shared" si="939"/>
        <v>0</v>
      </c>
      <c r="X908" s="109">
        <f t="shared" si="940"/>
        <v>0</v>
      </c>
      <c r="AI908" s="109">
        <f t="shared" si="941"/>
        <v>0</v>
      </c>
      <c r="AT908" s="109">
        <f t="shared" si="942"/>
        <v>0</v>
      </c>
      <c r="AU908" s="3">
        <v>1</v>
      </c>
      <c r="AV908" s="3">
        <v>657</v>
      </c>
      <c r="BA908" s="109">
        <f t="shared" si="943"/>
        <v>1</v>
      </c>
      <c r="BB908" s="113"/>
      <c r="BC908" s="113"/>
      <c r="BD908" s="113"/>
      <c r="BE908" s="113"/>
      <c r="BF908" s="113"/>
      <c r="BG908" s="113"/>
      <c r="BH908" s="113"/>
      <c r="BI908" s="113"/>
      <c r="BJ908" s="113"/>
      <c r="BK908" s="113"/>
      <c r="BL908" s="109">
        <f t="shared" si="944"/>
        <v>0</v>
      </c>
      <c r="BW908" s="109">
        <f t="shared" si="945"/>
        <v>0</v>
      </c>
      <c r="BZ908" s="109">
        <f t="shared" si="946"/>
        <v>0</v>
      </c>
      <c r="CA908" s="3"/>
      <c r="CB908" s="3"/>
      <c r="CC908" s="3"/>
      <c r="CD908" s="3"/>
      <c r="CE908" s="109">
        <f t="shared" si="947"/>
        <v>0</v>
      </c>
      <c r="CJ908" s="109">
        <f t="shared" si="948"/>
        <v>0</v>
      </c>
      <c r="CQ908" s="109">
        <f t="shared" si="949"/>
        <v>0</v>
      </c>
      <c r="CV908" s="109">
        <f t="shared" si="950"/>
        <v>0</v>
      </c>
      <c r="DA908" s="109">
        <f t="shared" si="951"/>
        <v>0</v>
      </c>
      <c r="DF908" s="109">
        <f t="shared" si="952"/>
        <v>0</v>
      </c>
      <c r="DK908" s="109">
        <f t="shared" si="953"/>
        <v>0</v>
      </c>
      <c r="DP908" s="109">
        <f t="shared" si="954"/>
        <v>0</v>
      </c>
      <c r="DU908" s="109">
        <f t="shared" si="955"/>
        <v>0</v>
      </c>
      <c r="DZ908" s="109">
        <f t="shared" si="956"/>
        <v>0</v>
      </c>
      <c r="EE908" s="109">
        <f t="shared" si="957"/>
        <v>0</v>
      </c>
      <c r="EF908" s="3"/>
      <c r="EG908" s="3"/>
      <c r="EH908" s="3"/>
      <c r="EI908" s="3"/>
      <c r="EJ908" s="109">
        <f t="shared" si="958"/>
        <v>0</v>
      </c>
      <c r="EK908" s="3">
        <f t="shared" si="959"/>
        <v>715</v>
      </c>
      <c r="EL908" t="str">
        <f>+VLOOKUP(A908,'[1]Listado jugadores VALORES'!$A:$D,4,FALSE)</f>
        <v>Volante</v>
      </c>
      <c r="EM908">
        <f>+VLOOKUP(EK908,Clubes!$A:$O,15,FALSE)</f>
        <v>2</v>
      </c>
      <c r="EN908">
        <f>+VLOOKUP(EK908,Clubes!$A:$M,13,FALSE)</f>
        <v>2</v>
      </c>
      <c r="EO908">
        <f t="shared" si="960"/>
        <v>2</v>
      </c>
      <c r="EP908">
        <f t="shared" si="961"/>
        <v>2</v>
      </c>
      <c r="EQ908">
        <f t="shared" si="962"/>
        <v>0</v>
      </c>
      <c r="ER908">
        <f t="shared" si="963"/>
        <v>0</v>
      </c>
      <c r="ES908">
        <f t="shared" si="964"/>
        <v>0</v>
      </c>
      <c r="ET908">
        <f t="shared" si="965"/>
        <v>0</v>
      </c>
      <c r="EU908">
        <f t="shared" si="966"/>
        <v>3</v>
      </c>
      <c r="EV908">
        <f t="shared" si="967"/>
        <v>0</v>
      </c>
      <c r="EW908">
        <f t="shared" si="968"/>
        <v>0</v>
      </c>
      <c r="EX908">
        <f t="shared" si="969"/>
        <v>0</v>
      </c>
      <c r="EY908">
        <f t="shared" si="970"/>
        <v>0</v>
      </c>
      <c r="EZ908">
        <f t="shared" si="971"/>
        <v>0</v>
      </c>
      <c r="FA908">
        <f t="shared" si="972"/>
        <v>0</v>
      </c>
      <c r="FB908">
        <f t="shared" si="973"/>
        <v>0</v>
      </c>
      <c r="FC908">
        <f t="shared" si="974"/>
        <v>7</v>
      </c>
    </row>
    <row r="909" spans="1:159">
      <c r="A909" s="139">
        <v>243</v>
      </c>
      <c r="B909" s="139" t="s">
        <v>422</v>
      </c>
      <c r="C909" s="139">
        <v>7</v>
      </c>
      <c r="D909">
        <v>1</v>
      </c>
      <c r="E909" s="5">
        <v>15</v>
      </c>
      <c r="F909" s="5">
        <v>86</v>
      </c>
      <c r="G909" s="5">
        <v>3</v>
      </c>
      <c r="K909" s="109">
        <f t="shared" si="938"/>
        <v>0</v>
      </c>
      <c r="M909" s="109">
        <f t="shared" si="939"/>
        <v>0</v>
      </c>
      <c r="X909" s="109">
        <f t="shared" si="940"/>
        <v>0</v>
      </c>
      <c r="AI909" s="109">
        <f t="shared" si="941"/>
        <v>0</v>
      </c>
      <c r="AT909" s="109">
        <f t="shared" si="942"/>
        <v>0</v>
      </c>
      <c r="BA909" s="109">
        <f t="shared" si="943"/>
        <v>0</v>
      </c>
      <c r="BB909" s="113"/>
      <c r="BC909" s="113"/>
      <c r="BD909" s="113"/>
      <c r="BE909" s="113"/>
      <c r="BF909" s="113"/>
      <c r="BG909" s="113"/>
      <c r="BH909" s="113"/>
      <c r="BI909" s="113"/>
      <c r="BJ909" s="113"/>
      <c r="BK909" s="113"/>
      <c r="BL909" s="109">
        <f t="shared" si="944"/>
        <v>0</v>
      </c>
      <c r="BW909" s="109">
        <f t="shared" si="945"/>
        <v>0</v>
      </c>
      <c r="BZ909" s="109">
        <f t="shared" si="946"/>
        <v>0</v>
      </c>
      <c r="CA909" s="3"/>
      <c r="CB909" s="3"/>
      <c r="CC909" s="3"/>
      <c r="CD909" s="3"/>
      <c r="CE909" s="109">
        <f t="shared" si="947"/>
        <v>0</v>
      </c>
      <c r="CJ909" s="109">
        <f t="shared" si="948"/>
        <v>0</v>
      </c>
      <c r="CQ909" s="109">
        <f t="shared" si="949"/>
        <v>0</v>
      </c>
      <c r="CV909" s="109">
        <f t="shared" si="950"/>
        <v>0</v>
      </c>
      <c r="DA909" s="109">
        <f t="shared" si="951"/>
        <v>0</v>
      </c>
      <c r="DF909" s="109">
        <f t="shared" si="952"/>
        <v>0</v>
      </c>
      <c r="DK909" s="109">
        <f t="shared" si="953"/>
        <v>0</v>
      </c>
      <c r="DP909" s="109">
        <f t="shared" si="954"/>
        <v>0</v>
      </c>
      <c r="DU909" s="109">
        <f t="shared" si="955"/>
        <v>0</v>
      </c>
      <c r="DZ909" s="109">
        <f t="shared" si="956"/>
        <v>0</v>
      </c>
      <c r="EE909" s="109">
        <f t="shared" si="957"/>
        <v>0</v>
      </c>
      <c r="EF909" s="3"/>
      <c r="EG909" s="3"/>
      <c r="EH909" s="3"/>
      <c r="EI909" s="3"/>
      <c r="EJ909" s="109">
        <f t="shared" si="958"/>
        <v>0</v>
      </c>
      <c r="EK909" s="3">
        <f t="shared" si="959"/>
        <v>715</v>
      </c>
      <c r="EL909" t="str">
        <f>+VLOOKUP(A909,'[1]Listado jugadores VALORES'!$A:$D,4,FALSE)</f>
        <v>Defensa</v>
      </c>
      <c r="EM909">
        <f>+VLOOKUP(EK909,Clubes!$A:$O,15,FALSE)</f>
        <v>2</v>
      </c>
      <c r="EN909">
        <f>+VLOOKUP(EK909,Clubes!$A:$M,13,FALSE)</f>
        <v>2</v>
      </c>
      <c r="EO909">
        <f t="shared" si="960"/>
        <v>0</v>
      </c>
      <c r="EP909">
        <f t="shared" si="961"/>
        <v>0</v>
      </c>
      <c r="EQ909">
        <f t="shared" si="962"/>
        <v>0</v>
      </c>
      <c r="ER909">
        <f t="shared" si="963"/>
        <v>0</v>
      </c>
      <c r="ES909">
        <f t="shared" si="964"/>
        <v>0</v>
      </c>
      <c r="ET909">
        <f t="shared" si="965"/>
        <v>0</v>
      </c>
      <c r="EU909">
        <f t="shared" si="966"/>
        <v>0</v>
      </c>
      <c r="EV909">
        <f t="shared" si="967"/>
        <v>0</v>
      </c>
      <c r="EW909">
        <f t="shared" si="968"/>
        <v>0</v>
      </c>
      <c r="EX909">
        <f t="shared" si="969"/>
        <v>0</v>
      </c>
      <c r="EY909">
        <f t="shared" si="970"/>
        <v>0</v>
      </c>
      <c r="EZ909">
        <f t="shared" si="971"/>
        <v>0</v>
      </c>
      <c r="FA909">
        <f t="shared" si="972"/>
        <v>0</v>
      </c>
      <c r="FB909">
        <f t="shared" si="973"/>
        <v>0</v>
      </c>
      <c r="FC909">
        <f t="shared" si="974"/>
        <v>0</v>
      </c>
    </row>
    <row r="910" spans="1:159">
      <c r="A910" s="139">
        <v>268</v>
      </c>
      <c r="B910" s="139" t="s">
        <v>423</v>
      </c>
      <c r="C910" s="139">
        <v>7</v>
      </c>
      <c r="D910">
        <v>1</v>
      </c>
      <c r="E910" s="5">
        <v>15</v>
      </c>
      <c r="F910" s="5">
        <v>86</v>
      </c>
      <c r="G910" s="5">
        <v>3</v>
      </c>
      <c r="K910" s="109">
        <f t="shared" si="938"/>
        <v>0</v>
      </c>
      <c r="M910" s="109">
        <f t="shared" si="939"/>
        <v>0</v>
      </c>
      <c r="X910" s="109">
        <f t="shared" si="940"/>
        <v>0</v>
      </c>
      <c r="AI910" s="109">
        <f t="shared" si="941"/>
        <v>0</v>
      </c>
      <c r="AT910" s="109">
        <f t="shared" si="942"/>
        <v>0</v>
      </c>
      <c r="BA910" s="109">
        <f t="shared" si="943"/>
        <v>0</v>
      </c>
      <c r="BB910" s="113"/>
      <c r="BC910" s="113"/>
      <c r="BD910" s="113"/>
      <c r="BE910" s="113"/>
      <c r="BF910" s="113"/>
      <c r="BG910" s="113"/>
      <c r="BH910" s="113"/>
      <c r="BI910" s="113"/>
      <c r="BJ910" s="113"/>
      <c r="BK910" s="113"/>
      <c r="BL910" s="109">
        <f t="shared" si="944"/>
        <v>0</v>
      </c>
      <c r="BW910" s="109">
        <f t="shared" si="945"/>
        <v>0</v>
      </c>
      <c r="BZ910" s="109">
        <f t="shared" si="946"/>
        <v>0</v>
      </c>
      <c r="CA910" s="3"/>
      <c r="CB910" s="3"/>
      <c r="CC910" s="3"/>
      <c r="CD910" s="3"/>
      <c r="CE910" s="109">
        <f t="shared" si="947"/>
        <v>0</v>
      </c>
      <c r="CJ910" s="109">
        <f t="shared" si="948"/>
        <v>0</v>
      </c>
      <c r="CQ910" s="109">
        <f t="shared" si="949"/>
        <v>0</v>
      </c>
      <c r="CV910" s="109">
        <f t="shared" si="950"/>
        <v>0</v>
      </c>
      <c r="DA910" s="109">
        <f t="shared" si="951"/>
        <v>0</v>
      </c>
      <c r="DF910" s="109">
        <f t="shared" si="952"/>
        <v>0</v>
      </c>
      <c r="DK910" s="109">
        <f t="shared" si="953"/>
        <v>0</v>
      </c>
      <c r="DP910" s="109">
        <f t="shared" si="954"/>
        <v>0</v>
      </c>
      <c r="DU910" s="109">
        <f t="shared" si="955"/>
        <v>0</v>
      </c>
      <c r="DZ910" s="109">
        <f t="shared" si="956"/>
        <v>0</v>
      </c>
      <c r="EE910" s="109">
        <f t="shared" si="957"/>
        <v>0</v>
      </c>
      <c r="EF910" s="3"/>
      <c r="EG910" s="3"/>
      <c r="EH910" s="3"/>
      <c r="EI910" s="3"/>
      <c r="EJ910" s="109">
        <f t="shared" si="958"/>
        <v>0</v>
      </c>
      <c r="EK910" s="3">
        <f t="shared" si="959"/>
        <v>715</v>
      </c>
      <c r="EL910" t="str">
        <f>+VLOOKUP(A910,'[1]Listado jugadores VALORES'!$A:$D,4,FALSE)</f>
        <v>Defensa</v>
      </c>
      <c r="EM910">
        <f>+VLOOKUP(EK910,Clubes!$A:$O,15,FALSE)</f>
        <v>2</v>
      </c>
      <c r="EN910">
        <f>+VLOOKUP(EK910,Clubes!$A:$M,13,FALSE)</f>
        <v>2</v>
      </c>
      <c r="EO910">
        <f t="shared" si="960"/>
        <v>0</v>
      </c>
      <c r="EP910">
        <f t="shared" si="961"/>
        <v>0</v>
      </c>
      <c r="EQ910">
        <f t="shared" si="962"/>
        <v>0</v>
      </c>
      <c r="ER910">
        <f t="shared" si="963"/>
        <v>0</v>
      </c>
      <c r="ES910">
        <f t="shared" si="964"/>
        <v>0</v>
      </c>
      <c r="ET910">
        <f t="shared" si="965"/>
        <v>0</v>
      </c>
      <c r="EU910">
        <f t="shared" si="966"/>
        <v>0</v>
      </c>
      <c r="EV910">
        <f t="shared" si="967"/>
        <v>0</v>
      </c>
      <c r="EW910">
        <f t="shared" si="968"/>
        <v>0</v>
      </c>
      <c r="EX910">
        <f t="shared" si="969"/>
        <v>0</v>
      </c>
      <c r="EY910">
        <f t="shared" si="970"/>
        <v>0</v>
      </c>
      <c r="EZ910">
        <f t="shared" si="971"/>
        <v>0</v>
      </c>
      <c r="FA910">
        <f t="shared" si="972"/>
        <v>0</v>
      </c>
      <c r="FB910">
        <f t="shared" si="973"/>
        <v>0</v>
      </c>
      <c r="FC910">
        <f t="shared" si="974"/>
        <v>0</v>
      </c>
    </row>
    <row r="911" spans="1:159">
      <c r="A911" s="145">
        <v>769</v>
      </c>
      <c r="B911" s="145" t="s">
        <v>424</v>
      </c>
      <c r="C911" s="139">
        <v>7</v>
      </c>
      <c r="D911">
        <v>1</v>
      </c>
      <c r="E911" s="5">
        <v>15</v>
      </c>
      <c r="F911" s="5">
        <v>86</v>
      </c>
      <c r="G911" s="5">
        <v>3</v>
      </c>
      <c r="K911" s="109">
        <f t="shared" si="938"/>
        <v>0</v>
      </c>
      <c r="M911" s="109">
        <f t="shared" si="939"/>
        <v>0</v>
      </c>
      <c r="X911" s="109">
        <f t="shared" si="940"/>
        <v>0</v>
      </c>
      <c r="AI911" s="109">
        <f t="shared" si="941"/>
        <v>0</v>
      </c>
      <c r="AT911" s="109">
        <f t="shared" si="942"/>
        <v>0</v>
      </c>
      <c r="BA911" s="109">
        <f t="shared" si="943"/>
        <v>0</v>
      </c>
      <c r="BB911" s="113"/>
      <c r="BC911" s="113"/>
      <c r="BD911" s="113"/>
      <c r="BE911" s="113"/>
      <c r="BF911" s="113"/>
      <c r="BG911" s="113"/>
      <c r="BH911" s="113"/>
      <c r="BI911" s="113"/>
      <c r="BJ911" s="113"/>
      <c r="BK911" s="113"/>
      <c r="BL911" s="109">
        <f t="shared" si="944"/>
        <v>0</v>
      </c>
      <c r="BW911" s="109">
        <f t="shared" si="945"/>
        <v>0</v>
      </c>
      <c r="BZ911" s="109">
        <f t="shared" si="946"/>
        <v>0</v>
      </c>
      <c r="CA911" s="3"/>
      <c r="CB911" s="3"/>
      <c r="CC911" s="3"/>
      <c r="CD911" s="3"/>
      <c r="CE911" s="109">
        <f t="shared" si="947"/>
        <v>0</v>
      </c>
      <c r="CJ911" s="109">
        <f t="shared" si="948"/>
        <v>0</v>
      </c>
      <c r="CQ911" s="109">
        <f t="shared" si="949"/>
        <v>0</v>
      </c>
      <c r="CV911" s="109">
        <f t="shared" si="950"/>
        <v>0</v>
      </c>
      <c r="DA911" s="109">
        <f t="shared" si="951"/>
        <v>0</v>
      </c>
      <c r="DF911" s="109">
        <f t="shared" si="952"/>
        <v>0</v>
      </c>
      <c r="DK911" s="109">
        <f t="shared" si="953"/>
        <v>0</v>
      </c>
      <c r="DP911" s="109">
        <f t="shared" si="954"/>
        <v>0</v>
      </c>
      <c r="DU911" s="109">
        <f t="shared" si="955"/>
        <v>0</v>
      </c>
      <c r="DZ911" s="109">
        <f t="shared" si="956"/>
        <v>0</v>
      </c>
      <c r="EE911" s="109">
        <f t="shared" si="957"/>
        <v>0</v>
      </c>
      <c r="EF911" s="3"/>
      <c r="EG911" s="3"/>
      <c r="EH911" s="3"/>
      <c r="EI911" s="3"/>
      <c r="EJ911" s="109">
        <f t="shared" si="958"/>
        <v>0</v>
      </c>
      <c r="EK911" s="3">
        <f t="shared" si="959"/>
        <v>715</v>
      </c>
      <c r="EL911" t="str">
        <f>+VLOOKUP(A911,'[1]Listado jugadores VALORES'!$A:$D,4,FALSE)</f>
        <v>Portero</v>
      </c>
      <c r="EM911">
        <f>+VLOOKUP(EK911,Clubes!$A:$O,15,FALSE)</f>
        <v>2</v>
      </c>
      <c r="EN911">
        <f>+VLOOKUP(EK911,Clubes!$A:$M,13,FALSE)</f>
        <v>2</v>
      </c>
      <c r="EO911">
        <f t="shared" si="960"/>
        <v>0</v>
      </c>
      <c r="EP911">
        <f t="shared" si="961"/>
        <v>0</v>
      </c>
      <c r="EQ911">
        <f t="shared" si="962"/>
        <v>0</v>
      </c>
      <c r="ER911">
        <f t="shared" si="963"/>
        <v>0</v>
      </c>
      <c r="ES911">
        <f t="shared" si="964"/>
        <v>0</v>
      </c>
      <c r="ET911">
        <f t="shared" si="965"/>
        <v>0</v>
      </c>
      <c r="EU911">
        <f t="shared" si="966"/>
        <v>0</v>
      </c>
      <c r="EV911">
        <f t="shared" si="967"/>
        <v>0</v>
      </c>
      <c r="EW911">
        <f t="shared" si="968"/>
        <v>0</v>
      </c>
      <c r="EX911">
        <f t="shared" si="969"/>
        <v>0</v>
      </c>
      <c r="EY911">
        <f t="shared" si="970"/>
        <v>0</v>
      </c>
      <c r="EZ911">
        <f t="shared" si="971"/>
        <v>0</v>
      </c>
      <c r="FA911">
        <f t="shared" si="972"/>
        <v>0</v>
      </c>
      <c r="FB911">
        <f t="shared" si="973"/>
        <v>0</v>
      </c>
      <c r="FC911">
        <f t="shared" si="974"/>
        <v>0</v>
      </c>
    </row>
    <row r="912" spans="1:159">
      <c r="A912" s="139">
        <v>1955</v>
      </c>
      <c r="B912" s="139" t="s">
        <v>425</v>
      </c>
      <c r="C912" s="139">
        <v>7</v>
      </c>
      <c r="D912">
        <v>1</v>
      </c>
      <c r="E912" s="5">
        <v>15</v>
      </c>
      <c r="F912" s="5">
        <v>86</v>
      </c>
      <c r="G912" s="5">
        <v>3</v>
      </c>
      <c r="K912" s="109">
        <f t="shared" si="938"/>
        <v>0</v>
      </c>
      <c r="M912" s="109">
        <f t="shared" si="939"/>
        <v>0</v>
      </c>
      <c r="X912" s="109">
        <f t="shared" si="940"/>
        <v>0</v>
      </c>
      <c r="AI912" s="109">
        <f t="shared" si="941"/>
        <v>0</v>
      </c>
      <c r="AT912" s="109">
        <f t="shared" si="942"/>
        <v>0</v>
      </c>
      <c r="BA912" s="109">
        <f t="shared" si="943"/>
        <v>0</v>
      </c>
      <c r="BB912" s="113"/>
      <c r="BC912" s="113"/>
      <c r="BD912" s="113"/>
      <c r="BE912" s="113"/>
      <c r="BF912" s="113"/>
      <c r="BG912" s="113"/>
      <c r="BH912" s="113"/>
      <c r="BI912" s="113"/>
      <c r="BJ912" s="113"/>
      <c r="BK912" s="113"/>
      <c r="BL912" s="109">
        <f t="shared" si="944"/>
        <v>0</v>
      </c>
      <c r="BW912" s="109">
        <f t="shared" si="945"/>
        <v>0</v>
      </c>
      <c r="BZ912" s="109">
        <f t="shared" si="946"/>
        <v>0</v>
      </c>
      <c r="CA912" s="3"/>
      <c r="CB912" s="3"/>
      <c r="CC912" s="3"/>
      <c r="CD912" s="3"/>
      <c r="CE912" s="109">
        <f t="shared" si="947"/>
        <v>0</v>
      </c>
      <c r="CJ912" s="109">
        <f t="shared" si="948"/>
        <v>0</v>
      </c>
      <c r="CQ912" s="109">
        <f t="shared" si="949"/>
        <v>0</v>
      </c>
      <c r="CV912" s="109">
        <f t="shared" si="950"/>
        <v>0</v>
      </c>
      <c r="DA912" s="109">
        <f t="shared" si="951"/>
        <v>0</v>
      </c>
      <c r="DF912" s="109">
        <f t="shared" si="952"/>
        <v>0</v>
      </c>
      <c r="DK912" s="109">
        <f t="shared" si="953"/>
        <v>0</v>
      </c>
      <c r="DP912" s="109">
        <f t="shared" si="954"/>
        <v>0</v>
      </c>
      <c r="DU912" s="109">
        <f t="shared" si="955"/>
        <v>0</v>
      </c>
      <c r="DZ912" s="109">
        <f t="shared" si="956"/>
        <v>0</v>
      </c>
      <c r="EE912" s="109">
        <f t="shared" si="957"/>
        <v>0</v>
      </c>
      <c r="EF912" s="3"/>
      <c r="EG912" s="3"/>
      <c r="EH912" s="3"/>
      <c r="EI912" s="3"/>
      <c r="EJ912" s="109">
        <f t="shared" si="958"/>
        <v>0</v>
      </c>
      <c r="EK912" s="3">
        <f t="shared" si="959"/>
        <v>715</v>
      </c>
      <c r="EL912" t="str">
        <f>+VLOOKUP(A912,'[1]Listado jugadores VALORES'!$A:$D,4,FALSE)</f>
        <v>Volante</v>
      </c>
      <c r="EM912">
        <f>+VLOOKUP(EK912,Clubes!$A:$O,15,FALSE)</f>
        <v>2</v>
      </c>
      <c r="EN912">
        <f>+VLOOKUP(EK912,Clubes!$A:$M,13,FALSE)</f>
        <v>2</v>
      </c>
      <c r="EO912">
        <f t="shared" si="960"/>
        <v>0</v>
      </c>
      <c r="EP912">
        <f t="shared" si="961"/>
        <v>0</v>
      </c>
      <c r="EQ912">
        <f t="shared" si="962"/>
        <v>0</v>
      </c>
      <c r="ER912">
        <f t="shared" si="963"/>
        <v>0</v>
      </c>
      <c r="ES912">
        <f t="shared" si="964"/>
        <v>0</v>
      </c>
      <c r="ET912">
        <f t="shared" si="965"/>
        <v>0</v>
      </c>
      <c r="EU912">
        <f t="shared" si="966"/>
        <v>0</v>
      </c>
      <c r="EV912">
        <f t="shared" si="967"/>
        <v>0</v>
      </c>
      <c r="EW912">
        <f t="shared" si="968"/>
        <v>0</v>
      </c>
      <c r="EX912">
        <f t="shared" si="969"/>
        <v>0</v>
      </c>
      <c r="EY912">
        <f t="shared" si="970"/>
        <v>0</v>
      </c>
      <c r="EZ912">
        <f t="shared" si="971"/>
        <v>0</v>
      </c>
      <c r="FA912">
        <f t="shared" si="972"/>
        <v>0</v>
      </c>
      <c r="FB912">
        <f t="shared" si="973"/>
        <v>0</v>
      </c>
      <c r="FC912">
        <f t="shared" si="974"/>
        <v>0</v>
      </c>
    </row>
    <row r="913" spans="1:159">
      <c r="A913" s="139">
        <v>357</v>
      </c>
      <c r="B913" s="139" t="s">
        <v>426</v>
      </c>
      <c r="C913" s="139">
        <v>7</v>
      </c>
      <c r="D913">
        <v>1</v>
      </c>
      <c r="E913" s="5">
        <v>15</v>
      </c>
      <c r="F913" s="5">
        <v>86</v>
      </c>
      <c r="G913" s="5">
        <v>1</v>
      </c>
      <c r="H913" s="5">
        <v>90</v>
      </c>
      <c r="K913" s="109">
        <f t="shared" si="938"/>
        <v>0</v>
      </c>
      <c r="M913" s="109">
        <f t="shared" si="939"/>
        <v>0</v>
      </c>
      <c r="X913" s="109">
        <f t="shared" si="940"/>
        <v>0</v>
      </c>
      <c r="AI913" s="109">
        <f t="shared" si="941"/>
        <v>0</v>
      </c>
      <c r="AT913" s="109">
        <f t="shared" si="942"/>
        <v>0</v>
      </c>
      <c r="BA913" s="109">
        <f t="shared" si="943"/>
        <v>0</v>
      </c>
      <c r="BB913" s="113"/>
      <c r="BC913" s="113"/>
      <c r="BD913" s="113"/>
      <c r="BE913" s="113"/>
      <c r="BF913" s="113"/>
      <c r="BG913" s="113"/>
      <c r="BH913" s="113"/>
      <c r="BI913" s="113"/>
      <c r="BJ913" s="113"/>
      <c r="BK913" s="113"/>
      <c r="BL913" s="109">
        <f t="shared" si="944"/>
        <v>0</v>
      </c>
      <c r="BW913" s="109">
        <f t="shared" si="945"/>
        <v>0</v>
      </c>
      <c r="BZ913" s="109">
        <f t="shared" si="946"/>
        <v>0</v>
      </c>
      <c r="CA913" s="3"/>
      <c r="CB913" s="3"/>
      <c r="CC913" s="3"/>
      <c r="CD913" s="3"/>
      <c r="CE913" s="109">
        <f t="shared" si="947"/>
        <v>0</v>
      </c>
      <c r="CJ913" s="109">
        <f t="shared" si="948"/>
        <v>0</v>
      </c>
      <c r="CQ913" s="109">
        <f t="shared" si="949"/>
        <v>0</v>
      </c>
      <c r="CV913" s="109">
        <f t="shared" si="950"/>
        <v>0</v>
      </c>
      <c r="DA913" s="109">
        <f t="shared" si="951"/>
        <v>0</v>
      </c>
      <c r="DF913" s="109">
        <f t="shared" si="952"/>
        <v>0</v>
      </c>
      <c r="DK913" s="109">
        <f t="shared" si="953"/>
        <v>0</v>
      </c>
      <c r="DP913" s="109">
        <f t="shared" si="954"/>
        <v>0</v>
      </c>
      <c r="DU913" s="109">
        <f t="shared" si="955"/>
        <v>0</v>
      </c>
      <c r="DZ913" s="109">
        <f t="shared" si="956"/>
        <v>0</v>
      </c>
      <c r="EE913" s="109">
        <f t="shared" si="957"/>
        <v>0</v>
      </c>
      <c r="EF913" s="3"/>
      <c r="EG913" s="3"/>
      <c r="EH913" s="3"/>
      <c r="EI913" s="3"/>
      <c r="EJ913" s="109">
        <f t="shared" si="958"/>
        <v>0</v>
      </c>
      <c r="EK913" s="3">
        <f t="shared" si="959"/>
        <v>715</v>
      </c>
      <c r="EL913" t="str">
        <f>+VLOOKUP(A913,'[1]Listado jugadores VALORES'!$A:$D,4,FALSE)</f>
        <v>Defensa</v>
      </c>
      <c r="EM913">
        <f>+VLOOKUP(EK913,Clubes!$A:$O,15,FALSE)</f>
        <v>2</v>
      </c>
      <c r="EN913">
        <f>+VLOOKUP(EK913,Clubes!$A:$M,13,FALSE)</f>
        <v>2</v>
      </c>
      <c r="EO913">
        <f t="shared" si="960"/>
        <v>2</v>
      </c>
      <c r="EP913">
        <f t="shared" si="961"/>
        <v>2</v>
      </c>
      <c r="EQ913">
        <f t="shared" si="962"/>
        <v>0</v>
      </c>
      <c r="ER913">
        <f t="shared" si="963"/>
        <v>0</v>
      </c>
      <c r="ES913">
        <f t="shared" si="964"/>
        <v>0</v>
      </c>
      <c r="ET913">
        <f t="shared" si="965"/>
        <v>0</v>
      </c>
      <c r="EU913">
        <f t="shared" si="966"/>
        <v>0</v>
      </c>
      <c r="EV913">
        <f t="shared" si="967"/>
        <v>0</v>
      </c>
      <c r="EW913">
        <f t="shared" si="968"/>
        <v>-1</v>
      </c>
      <c r="EX913">
        <f t="shared" si="969"/>
        <v>0</v>
      </c>
      <c r="EY913">
        <f t="shared" si="970"/>
        <v>0</v>
      </c>
      <c r="EZ913">
        <f t="shared" si="971"/>
        <v>0</v>
      </c>
      <c r="FA913">
        <f t="shared" si="972"/>
        <v>0</v>
      </c>
      <c r="FB913">
        <f t="shared" si="973"/>
        <v>0</v>
      </c>
      <c r="FC913">
        <f t="shared" si="974"/>
        <v>3</v>
      </c>
    </row>
    <row r="914" spans="1:159">
      <c r="A914" s="145">
        <v>1975</v>
      </c>
      <c r="B914" s="145" t="s">
        <v>427</v>
      </c>
      <c r="C914" s="139">
        <v>7</v>
      </c>
      <c r="D914">
        <v>1</v>
      </c>
      <c r="E914" s="5">
        <v>15</v>
      </c>
      <c r="F914" s="5">
        <v>86</v>
      </c>
      <c r="G914" s="5">
        <v>1</v>
      </c>
      <c r="H914" s="5">
        <f>45+26</f>
        <v>71</v>
      </c>
      <c r="K914" s="109">
        <f t="shared" si="938"/>
        <v>0</v>
      </c>
      <c r="M914" s="109">
        <f t="shared" si="939"/>
        <v>0</v>
      </c>
      <c r="X914" s="109">
        <f t="shared" si="940"/>
        <v>0</v>
      </c>
      <c r="AI914" s="109">
        <f t="shared" si="941"/>
        <v>0</v>
      </c>
      <c r="AT914" s="109">
        <f t="shared" si="942"/>
        <v>0</v>
      </c>
      <c r="BA914" s="109">
        <f t="shared" si="943"/>
        <v>0</v>
      </c>
      <c r="BB914" s="113"/>
      <c r="BC914" s="113"/>
      <c r="BD914" s="113"/>
      <c r="BE914" s="113"/>
      <c r="BF914" s="113"/>
      <c r="BG914" s="113"/>
      <c r="BH914" s="113"/>
      <c r="BI914" s="113"/>
      <c r="BJ914" s="113"/>
      <c r="BK914" s="113"/>
      <c r="BL914" s="109">
        <f t="shared" si="944"/>
        <v>0</v>
      </c>
      <c r="BW914" s="109">
        <f t="shared" si="945"/>
        <v>0</v>
      </c>
      <c r="BZ914" s="109">
        <f t="shared" si="946"/>
        <v>0</v>
      </c>
      <c r="CA914" s="3"/>
      <c r="CB914" s="3"/>
      <c r="CC914" s="3"/>
      <c r="CD914" s="3"/>
      <c r="CE914" s="109">
        <f t="shared" si="947"/>
        <v>0</v>
      </c>
      <c r="CJ914" s="109">
        <f t="shared" si="948"/>
        <v>0</v>
      </c>
      <c r="CQ914" s="109">
        <f t="shared" si="949"/>
        <v>0</v>
      </c>
      <c r="CV914" s="109">
        <f t="shared" si="950"/>
        <v>0</v>
      </c>
      <c r="DA914" s="109">
        <f t="shared" si="951"/>
        <v>0</v>
      </c>
      <c r="DF914" s="109">
        <f t="shared" si="952"/>
        <v>0</v>
      </c>
      <c r="DK914" s="109">
        <f t="shared" si="953"/>
        <v>0</v>
      </c>
      <c r="DP914" s="109">
        <f t="shared" si="954"/>
        <v>0</v>
      </c>
      <c r="DU914" s="109">
        <f t="shared" si="955"/>
        <v>0</v>
      </c>
      <c r="DZ914" s="109">
        <f t="shared" si="956"/>
        <v>0</v>
      </c>
      <c r="EE914" s="109">
        <f t="shared" si="957"/>
        <v>0</v>
      </c>
      <c r="EF914" s="3"/>
      <c r="EG914" s="3"/>
      <c r="EH914" s="3"/>
      <c r="EI914" s="3"/>
      <c r="EJ914" s="109">
        <f t="shared" si="958"/>
        <v>0</v>
      </c>
      <c r="EK914" s="3">
        <f t="shared" si="959"/>
        <v>715</v>
      </c>
      <c r="EL914" t="str">
        <f>+VLOOKUP(A914,'[1]Listado jugadores VALORES'!$A:$D,4,FALSE)</f>
        <v>Delantero</v>
      </c>
      <c r="EM914">
        <f>+VLOOKUP(EK914,Clubes!$A:$O,15,FALSE)</f>
        <v>2</v>
      </c>
      <c r="EN914">
        <f>+VLOOKUP(EK914,Clubes!$A:$M,13,FALSE)</f>
        <v>2</v>
      </c>
      <c r="EO914">
        <f t="shared" si="960"/>
        <v>2</v>
      </c>
      <c r="EP914">
        <f t="shared" si="961"/>
        <v>2</v>
      </c>
      <c r="EQ914">
        <f t="shared" si="962"/>
        <v>0</v>
      </c>
      <c r="ER914">
        <f t="shared" si="963"/>
        <v>0</v>
      </c>
      <c r="ES914">
        <f t="shared" si="964"/>
        <v>0</v>
      </c>
      <c r="ET914">
        <f t="shared" si="965"/>
        <v>0</v>
      </c>
      <c r="EU914">
        <f t="shared" si="966"/>
        <v>0</v>
      </c>
      <c r="EV914">
        <f t="shared" si="967"/>
        <v>0</v>
      </c>
      <c r="EW914">
        <f t="shared" si="968"/>
        <v>0</v>
      </c>
      <c r="EX914">
        <f t="shared" si="969"/>
        <v>0</v>
      </c>
      <c r="EY914">
        <f t="shared" si="970"/>
        <v>0</v>
      </c>
      <c r="EZ914">
        <f t="shared" si="971"/>
        <v>0</v>
      </c>
      <c r="FA914">
        <f t="shared" si="972"/>
        <v>0</v>
      </c>
      <c r="FB914">
        <f t="shared" si="973"/>
        <v>0</v>
      </c>
      <c r="FC914">
        <f t="shared" si="974"/>
        <v>4</v>
      </c>
    </row>
    <row r="915" spans="1:159">
      <c r="A915" s="145">
        <v>1990</v>
      </c>
      <c r="B915" s="145" t="s">
        <v>630</v>
      </c>
      <c r="C915" s="139">
        <v>7</v>
      </c>
      <c r="D915">
        <v>1</v>
      </c>
      <c r="E915" s="5">
        <v>15</v>
      </c>
      <c r="F915" s="5">
        <v>86</v>
      </c>
      <c r="G915" s="5">
        <v>3</v>
      </c>
      <c r="K915" s="109">
        <f t="shared" si="938"/>
        <v>0</v>
      </c>
      <c r="M915" s="109">
        <f t="shared" si="939"/>
        <v>0</v>
      </c>
      <c r="X915" s="109">
        <f t="shared" si="940"/>
        <v>0</v>
      </c>
      <c r="AI915" s="109">
        <f t="shared" si="941"/>
        <v>0</v>
      </c>
      <c r="AT915" s="109">
        <f t="shared" si="942"/>
        <v>0</v>
      </c>
      <c r="BA915" s="109">
        <f t="shared" si="943"/>
        <v>0</v>
      </c>
      <c r="BB915" s="113"/>
      <c r="BC915" s="113"/>
      <c r="BD915" s="113"/>
      <c r="BE915" s="113"/>
      <c r="BF915" s="113"/>
      <c r="BG915" s="113"/>
      <c r="BH915" s="113"/>
      <c r="BI915" s="113"/>
      <c r="BJ915" s="113"/>
      <c r="BK915" s="113"/>
      <c r="BL915" s="109">
        <f t="shared" si="944"/>
        <v>0</v>
      </c>
      <c r="BW915" s="109">
        <f t="shared" si="945"/>
        <v>0</v>
      </c>
      <c r="BZ915" s="109">
        <f t="shared" si="946"/>
        <v>0</v>
      </c>
      <c r="CA915" s="3"/>
      <c r="CB915" s="3"/>
      <c r="CC915" s="3"/>
      <c r="CD915" s="3"/>
      <c r="CE915" s="109">
        <f t="shared" si="947"/>
        <v>0</v>
      </c>
      <c r="CJ915" s="109">
        <f t="shared" si="948"/>
        <v>0</v>
      </c>
      <c r="CQ915" s="109">
        <f t="shared" si="949"/>
        <v>0</v>
      </c>
      <c r="CV915" s="109">
        <f t="shared" si="950"/>
        <v>0</v>
      </c>
      <c r="DA915" s="109">
        <f t="shared" si="951"/>
        <v>0</v>
      </c>
      <c r="DF915" s="109">
        <f t="shared" si="952"/>
        <v>0</v>
      </c>
      <c r="DK915" s="109">
        <f t="shared" si="953"/>
        <v>0</v>
      </c>
      <c r="DP915" s="109">
        <f t="shared" si="954"/>
        <v>0</v>
      </c>
      <c r="DU915" s="109">
        <f t="shared" si="955"/>
        <v>0</v>
      </c>
      <c r="DZ915" s="109">
        <f t="shared" si="956"/>
        <v>0</v>
      </c>
      <c r="EE915" s="109">
        <f t="shared" si="957"/>
        <v>0</v>
      </c>
      <c r="EF915" s="3"/>
      <c r="EG915" s="3"/>
      <c r="EH915" s="3"/>
      <c r="EI915" s="3"/>
      <c r="EJ915" s="109">
        <f t="shared" si="958"/>
        <v>0</v>
      </c>
      <c r="EK915" s="3">
        <f t="shared" si="959"/>
        <v>715</v>
      </c>
      <c r="EL915" t="str">
        <f>+VLOOKUP(A915,'[1]Listado jugadores VALORES'!$A:$D,4,FALSE)</f>
        <v>Volante</v>
      </c>
      <c r="EM915">
        <f>+VLOOKUP(EK915,Clubes!$A:$O,15,FALSE)</f>
        <v>2</v>
      </c>
      <c r="EN915">
        <f>+VLOOKUP(EK915,Clubes!$A:$M,13,FALSE)</f>
        <v>2</v>
      </c>
      <c r="EO915">
        <f t="shared" si="960"/>
        <v>0</v>
      </c>
      <c r="EP915">
        <f t="shared" si="961"/>
        <v>0</v>
      </c>
      <c r="EQ915">
        <f t="shared" si="962"/>
        <v>0</v>
      </c>
      <c r="ER915">
        <f t="shared" si="963"/>
        <v>0</v>
      </c>
      <c r="ES915">
        <f t="shared" si="964"/>
        <v>0</v>
      </c>
      <c r="ET915">
        <f t="shared" si="965"/>
        <v>0</v>
      </c>
      <c r="EU915">
        <f t="shared" si="966"/>
        <v>0</v>
      </c>
      <c r="EV915">
        <f t="shared" si="967"/>
        <v>0</v>
      </c>
      <c r="EW915">
        <f t="shared" si="968"/>
        <v>0</v>
      </c>
      <c r="EX915">
        <f t="shared" si="969"/>
        <v>0</v>
      </c>
      <c r="EY915">
        <f t="shared" si="970"/>
        <v>0</v>
      </c>
      <c r="EZ915">
        <f t="shared" si="971"/>
        <v>0</v>
      </c>
      <c r="FA915">
        <f t="shared" si="972"/>
        <v>0</v>
      </c>
      <c r="FB915">
        <f t="shared" si="973"/>
        <v>0</v>
      </c>
      <c r="FC915">
        <f t="shared" si="974"/>
        <v>0</v>
      </c>
    </row>
    <row r="916" spans="1:159">
      <c r="A916" s="139">
        <v>772</v>
      </c>
      <c r="B916" s="139" t="s">
        <v>428</v>
      </c>
      <c r="C916" s="139">
        <v>7</v>
      </c>
      <c r="D916">
        <v>1</v>
      </c>
      <c r="E916" s="5">
        <v>15</v>
      </c>
      <c r="F916" s="5">
        <v>86</v>
      </c>
      <c r="G916" s="5">
        <v>1</v>
      </c>
      <c r="H916" s="5">
        <v>90</v>
      </c>
      <c r="K916" s="109">
        <f t="shared" si="938"/>
        <v>0</v>
      </c>
      <c r="M916" s="109">
        <f t="shared" si="939"/>
        <v>0</v>
      </c>
      <c r="X916" s="109">
        <f t="shared" si="940"/>
        <v>0</v>
      </c>
      <c r="AI916" s="109">
        <f t="shared" si="941"/>
        <v>0</v>
      </c>
      <c r="AT916" s="109">
        <f t="shared" si="942"/>
        <v>0</v>
      </c>
      <c r="BA916" s="109">
        <f t="shared" si="943"/>
        <v>0</v>
      </c>
      <c r="BB916" s="113"/>
      <c r="BC916" s="113"/>
      <c r="BD916" s="113"/>
      <c r="BE916" s="113"/>
      <c r="BF916" s="113"/>
      <c r="BG916" s="113"/>
      <c r="BH916" s="113"/>
      <c r="BI916" s="113"/>
      <c r="BJ916" s="113"/>
      <c r="BK916" s="113"/>
      <c r="BL916" s="109">
        <f t="shared" si="944"/>
        <v>0</v>
      </c>
      <c r="BW916" s="109">
        <f t="shared" si="945"/>
        <v>0</v>
      </c>
      <c r="BZ916" s="109">
        <f t="shared" si="946"/>
        <v>0</v>
      </c>
      <c r="CA916" s="3"/>
      <c r="CB916" s="3"/>
      <c r="CC916" s="3"/>
      <c r="CD916" s="3"/>
      <c r="CE916" s="109">
        <f t="shared" si="947"/>
        <v>0</v>
      </c>
      <c r="CJ916" s="109">
        <f t="shared" si="948"/>
        <v>0</v>
      </c>
      <c r="CQ916" s="109">
        <f t="shared" si="949"/>
        <v>0</v>
      </c>
      <c r="CV916" s="109">
        <f t="shared" si="950"/>
        <v>0</v>
      </c>
      <c r="DA916" s="109">
        <f t="shared" si="951"/>
        <v>0</v>
      </c>
      <c r="DF916" s="109">
        <f t="shared" si="952"/>
        <v>0</v>
      </c>
      <c r="DK916" s="109">
        <f t="shared" si="953"/>
        <v>0</v>
      </c>
      <c r="DP916" s="109">
        <f t="shared" si="954"/>
        <v>0</v>
      </c>
      <c r="DU916" s="109">
        <f t="shared" si="955"/>
        <v>0</v>
      </c>
      <c r="DZ916" s="109">
        <f t="shared" si="956"/>
        <v>0</v>
      </c>
      <c r="EE916" s="109">
        <f t="shared" si="957"/>
        <v>0</v>
      </c>
      <c r="EF916" s="3"/>
      <c r="EG916" s="3"/>
      <c r="EH916" s="3"/>
      <c r="EI916" s="3"/>
      <c r="EJ916" s="109">
        <f t="shared" si="958"/>
        <v>0</v>
      </c>
      <c r="EK916" s="3">
        <f t="shared" si="959"/>
        <v>715</v>
      </c>
      <c r="EL916" t="str">
        <f>+VLOOKUP(A916,'[1]Listado jugadores VALORES'!$A:$D,4,FALSE)</f>
        <v>Defensa</v>
      </c>
      <c r="EM916">
        <f>+VLOOKUP(EK916,Clubes!$A:$O,15,FALSE)</f>
        <v>2</v>
      </c>
      <c r="EN916">
        <f>+VLOOKUP(EK916,Clubes!$A:$M,13,FALSE)</f>
        <v>2</v>
      </c>
      <c r="EO916">
        <f t="shared" si="960"/>
        <v>2</v>
      </c>
      <c r="EP916">
        <f t="shared" si="961"/>
        <v>2</v>
      </c>
      <c r="EQ916">
        <f t="shared" si="962"/>
        <v>0</v>
      </c>
      <c r="ER916">
        <f t="shared" si="963"/>
        <v>0</v>
      </c>
      <c r="ES916">
        <f t="shared" si="964"/>
        <v>0</v>
      </c>
      <c r="ET916">
        <f t="shared" si="965"/>
        <v>0</v>
      </c>
      <c r="EU916">
        <f t="shared" si="966"/>
        <v>0</v>
      </c>
      <c r="EV916">
        <f t="shared" si="967"/>
        <v>0</v>
      </c>
      <c r="EW916">
        <f t="shared" si="968"/>
        <v>-1</v>
      </c>
      <c r="EX916">
        <f t="shared" si="969"/>
        <v>0</v>
      </c>
      <c r="EY916">
        <f t="shared" si="970"/>
        <v>0</v>
      </c>
      <c r="EZ916">
        <f t="shared" si="971"/>
        <v>0</v>
      </c>
      <c r="FA916">
        <f t="shared" si="972"/>
        <v>0</v>
      </c>
      <c r="FB916">
        <f t="shared" si="973"/>
        <v>0</v>
      </c>
      <c r="FC916">
        <f t="shared" si="974"/>
        <v>3</v>
      </c>
    </row>
    <row r="917" spans="1:159">
      <c r="A917" s="139">
        <v>415</v>
      </c>
      <c r="B917" s="139" t="s">
        <v>429</v>
      </c>
      <c r="C917" s="139">
        <v>7</v>
      </c>
      <c r="D917">
        <v>1</v>
      </c>
      <c r="E917" s="5">
        <v>15</v>
      </c>
      <c r="F917" s="5">
        <v>86</v>
      </c>
      <c r="G917" s="5">
        <v>3</v>
      </c>
      <c r="K917" s="109">
        <f t="shared" si="938"/>
        <v>0</v>
      </c>
      <c r="M917" s="109">
        <f t="shared" si="939"/>
        <v>0</v>
      </c>
      <c r="X917" s="109">
        <f t="shared" si="940"/>
        <v>0</v>
      </c>
      <c r="AI917" s="109">
        <f t="shared" si="941"/>
        <v>0</v>
      </c>
      <c r="AT917" s="109">
        <f t="shared" si="942"/>
        <v>0</v>
      </c>
      <c r="BA917" s="109">
        <f t="shared" si="943"/>
        <v>0</v>
      </c>
      <c r="BB917" s="113"/>
      <c r="BC917" s="113"/>
      <c r="BD917" s="113"/>
      <c r="BE917" s="113"/>
      <c r="BF917" s="113"/>
      <c r="BG917" s="113"/>
      <c r="BH917" s="113"/>
      <c r="BI917" s="113"/>
      <c r="BJ917" s="113"/>
      <c r="BK917" s="113"/>
      <c r="BL917" s="109">
        <f t="shared" si="944"/>
        <v>0</v>
      </c>
      <c r="BW917" s="109">
        <f t="shared" si="945"/>
        <v>0</v>
      </c>
      <c r="BZ917" s="109">
        <f t="shared" si="946"/>
        <v>0</v>
      </c>
      <c r="CA917" s="3"/>
      <c r="CB917" s="3"/>
      <c r="CC917" s="3"/>
      <c r="CD917" s="3"/>
      <c r="CE917" s="109">
        <f t="shared" si="947"/>
        <v>0</v>
      </c>
      <c r="CJ917" s="109">
        <f t="shared" si="948"/>
        <v>0</v>
      </c>
      <c r="CQ917" s="109">
        <f t="shared" si="949"/>
        <v>0</v>
      </c>
      <c r="CV917" s="109">
        <f t="shared" si="950"/>
        <v>0</v>
      </c>
      <c r="DA917" s="109">
        <f t="shared" si="951"/>
        <v>0</v>
      </c>
      <c r="DF917" s="109">
        <f t="shared" si="952"/>
        <v>0</v>
      </c>
      <c r="DK917" s="109">
        <f t="shared" si="953"/>
        <v>0</v>
      </c>
      <c r="DP917" s="109">
        <f t="shared" si="954"/>
        <v>0</v>
      </c>
      <c r="DU917" s="109">
        <f t="shared" si="955"/>
        <v>0</v>
      </c>
      <c r="DZ917" s="109">
        <f t="shared" si="956"/>
        <v>0</v>
      </c>
      <c r="EE917" s="109">
        <f t="shared" si="957"/>
        <v>0</v>
      </c>
      <c r="EF917" s="3"/>
      <c r="EG917" s="3"/>
      <c r="EH917" s="3"/>
      <c r="EI917" s="3"/>
      <c r="EJ917" s="109">
        <f t="shared" si="958"/>
        <v>0</v>
      </c>
      <c r="EK917" s="3">
        <f t="shared" si="959"/>
        <v>715</v>
      </c>
      <c r="EL917" t="str">
        <f>+VLOOKUP(A917,'[1]Listado jugadores VALORES'!$A:$D,4,FALSE)</f>
        <v>Delantero</v>
      </c>
      <c r="EM917">
        <f>+VLOOKUP(EK917,Clubes!$A:$O,15,FALSE)</f>
        <v>2</v>
      </c>
      <c r="EN917">
        <f>+VLOOKUP(EK917,Clubes!$A:$M,13,FALSE)</f>
        <v>2</v>
      </c>
      <c r="EO917">
        <f t="shared" si="960"/>
        <v>0</v>
      </c>
      <c r="EP917">
        <f t="shared" si="961"/>
        <v>0</v>
      </c>
      <c r="EQ917">
        <f t="shared" si="962"/>
        <v>0</v>
      </c>
      <c r="ER917">
        <f t="shared" si="963"/>
        <v>0</v>
      </c>
      <c r="ES917">
        <f t="shared" si="964"/>
        <v>0</v>
      </c>
      <c r="ET917">
        <f t="shared" si="965"/>
        <v>0</v>
      </c>
      <c r="EU917">
        <f t="shared" si="966"/>
        <v>0</v>
      </c>
      <c r="EV917">
        <f t="shared" si="967"/>
        <v>0</v>
      </c>
      <c r="EW917">
        <f t="shared" si="968"/>
        <v>0</v>
      </c>
      <c r="EX917">
        <f t="shared" si="969"/>
        <v>0</v>
      </c>
      <c r="EY917">
        <f t="shared" si="970"/>
        <v>0</v>
      </c>
      <c r="EZ917">
        <f t="shared" si="971"/>
        <v>0</v>
      </c>
      <c r="FA917">
        <f t="shared" si="972"/>
        <v>0</v>
      </c>
      <c r="FB917">
        <f t="shared" si="973"/>
        <v>0</v>
      </c>
      <c r="FC917">
        <f t="shared" si="974"/>
        <v>0</v>
      </c>
    </row>
    <row r="918" spans="1:159">
      <c r="A918" s="139">
        <v>426</v>
      </c>
      <c r="B918" s="139" t="s">
        <v>430</v>
      </c>
      <c r="C918" s="139">
        <v>7</v>
      </c>
      <c r="D918">
        <v>1</v>
      </c>
      <c r="E918" s="5">
        <v>15</v>
      </c>
      <c r="F918" s="5">
        <v>86</v>
      </c>
      <c r="G918" s="5">
        <v>1</v>
      </c>
      <c r="H918" s="5">
        <v>28</v>
      </c>
      <c r="K918" s="109">
        <f t="shared" si="938"/>
        <v>0</v>
      </c>
      <c r="M918" s="109">
        <f t="shared" si="939"/>
        <v>0</v>
      </c>
      <c r="X918" s="109">
        <f t="shared" si="940"/>
        <v>0</v>
      </c>
      <c r="AI918" s="109">
        <f t="shared" si="941"/>
        <v>0</v>
      </c>
      <c r="AT918" s="109">
        <f t="shared" si="942"/>
        <v>0</v>
      </c>
      <c r="AU918" s="3">
        <v>1</v>
      </c>
      <c r="AV918" s="3">
        <v>184</v>
      </c>
      <c r="BA918" s="109">
        <f t="shared" si="943"/>
        <v>1</v>
      </c>
      <c r="BB918" s="113"/>
      <c r="BC918" s="113"/>
      <c r="BD918" s="113"/>
      <c r="BE918" s="113"/>
      <c r="BF918" s="113"/>
      <c r="BG918" s="113"/>
      <c r="BH918" s="113"/>
      <c r="BI918" s="113"/>
      <c r="BJ918" s="113"/>
      <c r="BK918" s="113"/>
      <c r="BL918" s="109">
        <f t="shared" si="944"/>
        <v>0</v>
      </c>
      <c r="BW918" s="109">
        <f t="shared" si="945"/>
        <v>0</v>
      </c>
      <c r="BZ918" s="109">
        <f t="shared" si="946"/>
        <v>0</v>
      </c>
      <c r="CA918" s="3"/>
      <c r="CB918" s="3"/>
      <c r="CC918" s="3"/>
      <c r="CD918" s="3"/>
      <c r="CE918" s="109">
        <f t="shared" si="947"/>
        <v>0</v>
      </c>
      <c r="CJ918" s="109">
        <f t="shared" si="948"/>
        <v>0</v>
      </c>
      <c r="CQ918" s="109">
        <f t="shared" si="949"/>
        <v>0</v>
      </c>
      <c r="CV918" s="109">
        <f t="shared" si="950"/>
        <v>0</v>
      </c>
      <c r="DA918" s="109">
        <f t="shared" si="951"/>
        <v>0</v>
      </c>
      <c r="DF918" s="109">
        <f t="shared" si="952"/>
        <v>0</v>
      </c>
      <c r="DK918" s="109">
        <f t="shared" si="953"/>
        <v>0</v>
      </c>
      <c r="DP918" s="109">
        <f t="shared" si="954"/>
        <v>0</v>
      </c>
      <c r="DU918" s="109">
        <f t="shared" si="955"/>
        <v>0</v>
      </c>
      <c r="DZ918" s="109">
        <f t="shared" si="956"/>
        <v>0</v>
      </c>
      <c r="EE918" s="109">
        <f t="shared" si="957"/>
        <v>0</v>
      </c>
      <c r="EF918" s="3"/>
      <c r="EG918" s="3"/>
      <c r="EH918" s="3"/>
      <c r="EI918" s="3"/>
      <c r="EJ918" s="109">
        <f t="shared" si="958"/>
        <v>0</v>
      </c>
      <c r="EK918" s="3">
        <f t="shared" si="959"/>
        <v>715</v>
      </c>
      <c r="EL918" t="str">
        <f>+VLOOKUP(A918,'[1]Listado jugadores VALORES'!$A:$D,4,FALSE)</f>
        <v>Volante</v>
      </c>
      <c r="EM918">
        <f>+VLOOKUP(EK918,Clubes!$A:$O,15,FALSE)</f>
        <v>2</v>
      </c>
      <c r="EN918">
        <f>+VLOOKUP(EK918,Clubes!$A:$M,13,FALSE)</f>
        <v>2</v>
      </c>
      <c r="EO918">
        <f t="shared" si="960"/>
        <v>2</v>
      </c>
      <c r="EP918">
        <f t="shared" si="961"/>
        <v>1</v>
      </c>
      <c r="EQ918">
        <f t="shared" si="962"/>
        <v>0</v>
      </c>
      <c r="ER918">
        <f t="shared" si="963"/>
        <v>0</v>
      </c>
      <c r="ES918">
        <f t="shared" si="964"/>
        <v>0</v>
      </c>
      <c r="ET918">
        <f t="shared" si="965"/>
        <v>0</v>
      </c>
      <c r="EU918">
        <f t="shared" si="966"/>
        <v>3</v>
      </c>
      <c r="EV918">
        <f t="shared" si="967"/>
        <v>0</v>
      </c>
      <c r="EW918">
        <f t="shared" si="968"/>
        <v>0</v>
      </c>
      <c r="EX918">
        <f t="shared" si="969"/>
        <v>0</v>
      </c>
      <c r="EY918">
        <f t="shared" si="970"/>
        <v>0</v>
      </c>
      <c r="EZ918">
        <f t="shared" si="971"/>
        <v>0</v>
      </c>
      <c r="FA918">
        <f t="shared" si="972"/>
        <v>0</v>
      </c>
      <c r="FB918">
        <f t="shared" si="973"/>
        <v>0</v>
      </c>
      <c r="FC918">
        <f t="shared" si="974"/>
        <v>6</v>
      </c>
    </row>
    <row r="919" spans="1:159">
      <c r="A919" s="139">
        <v>433</v>
      </c>
      <c r="B919" s="139" t="s">
        <v>431</v>
      </c>
      <c r="C919" s="139">
        <v>7</v>
      </c>
      <c r="D919">
        <v>1</v>
      </c>
      <c r="E919" s="5">
        <v>15</v>
      </c>
      <c r="F919" s="5">
        <v>86</v>
      </c>
      <c r="G919" s="5">
        <v>3</v>
      </c>
      <c r="K919" s="109">
        <f t="shared" si="938"/>
        <v>0</v>
      </c>
      <c r="M919" s="109">
        <f t="shared" si="939"/>
        <v>0</v>
      </c>
      <c r="X919" s="109">
        <f t="shared" si="940"/>
        <v>0</v>
      </c>
      <c r="AI919" s="109">
        <f t="shared" si="941"/>
        <v>0</v>
      </c>
      <c r="AT919" s="109">
        <f t="shared" si="942"/>
        <v>0</v>
      </c>
      <c r="BA919" s="109">
        <f t="shared" si="943"/>
        <v>0</v>
      </c>
      <c r="BB919" s="113"/>
      <c r="BC919" s="113"/>
      <c r="BD919" s="113"/>
      <c r="BE919" s="113"/>
      <c r="BF919" s="113"/>
      <c r="BG919" s="113"/>
      <c r="BH919" s="113"/>
      <c r="BI919" s="113"/>
      <c r="BJ919" s="113"/>
      <c r="BK919" s="113"/>
      <c r="BL919" s="109">
        <f t="shared" si="944"/>
        <v>0</v>
      </c>
      <c r="BW919" s="109">
        <f t="shared" si="945"/>
        <v>0</v>
      </c>
      <c r="BZ919" s="109">
        <f t="shared" si="946"/>
        <v>0</v>
      </c>
      <c r="CA919" s="3"/>
      <c r="CB919" s="3"/>
      <c r="CC919" s="3"/>
      <c r="CD919" s="3"/>
      <c r="CE919" s="109">
        <f t="shared" si="947"/>
        <v>0</v>
      </c>
      <c r="CJ919" s="109">
        <f t="shared" si="948"/>
        <v>0</v>
      </c>
      <c r="CQ919" s="109">
        <f t="shared" si="949"/>
        <v>0</v>
      </c>
      <c r="CV919" s="109">
        <f t="shared" si="950"/>
        <v>0</v>
      </c>
      <c r="DA919" s="109">
        <f t="shared" si="951"/>
        <v>0</v>
      </c>
      <c r="DF919" s="109">
        <f t="shared" si="952"/>
        <v>0</v>
      </c>
      <c r="DK919" s="109">
        <f t="shared" si="953"/>
        <v>0</v>
      </c>
      <c r="DP919" s="109">
        <f t="shared" si="954"/>
        <v>0</v>
      </c>
      <c r="DU919" s="109">
        <f t="shared" si="955"/>
        <v>0</v>
      </c>
      <c r="DZ919" s="109">
        <f t="shared" si="956"/>
        <v>0</v>
      </c>
      <c r="EE919" s="109">
        <f t="shared" si="957"/>
        <v>0</v>
      </c>
      <c r="EF919" s="3"/>
      <c r="EG919" s="3"/>
      <c r="EH919" s="3"/>
      <c r="EI919" s="3"/>
      <c r="EJ919" s="109">
        <f t="shared" si="958"/>
        <v>0</v>
      </c>
      <c r="EK919" s="3">
        <f t="shared" si="959"/>
        <v>715</v>
      </c>
      <c r="EL919" t="str">
        <f>+VLOOKUP(A919,'[1]Listado jugadores VALORES'!$A:$D,4,FALSE)</f>
        <v>Delantero</v>
      </c>
      <c r="EM919">
        <f>+VLOOKUP(EK919,Clubes!$A:$O,15,FALSE)</f>
        <v>2</v>
      </c>
      <c r="EN919">
        <f>+VLOOKUP(EK919,Clubes!$A:$M,13,FALSE)</f>
        <v>2</v>
      </c>
      <c r="EO919">
        <f t="shared" si="960"/>
        <v>0</v>
      </c>
      <c r="EP919">
        <f t="shared" si="961"/>
        <v>0</v>
      </c>
      <c r="EQ919">
        <f t="shared" si="962"/>
        <v>0</v>
      </c>
      <c r="ER919">
        <f t="shared" si="963"/>
        <v>0</v>
      </c>
      <c r="ES919">
        <f t="shared" si="964"/>
        <v>0</v>
      </c>
      <c r="ET919">
        <f t="shared" si="965"/>
        <v>0</v>
      </c>
      <c r="EU919">
        <f t="shared" si="966"/>
        <v>0</v>
      </c>
      <c r="EV919">
        <f t="shared" si="967"/>
        <v>0</v>
      </c>
      <c r="EW919">
        <f t="shared" si="968"/>
        <v>0</v>
      </c>
      <c r="EX919">
        <f t="shared" si="969"/>
        <v>0</v>
      </c>
      <c r="EY919">
        <f t="shared" si="970"/>
        <v>0</v>
      </c>
      <c r="EZ919">
        <f t="shared" si="971"/>
        <v>0</v>
      </c>
      <c r="FA919">
        <f t="shared" si="972"/>
        <v>0</v>
      </c>
      <c r="FB919">
        <f t="shared" si="973"/>
        <v>0</v>
      </c>
      <c r="FC919">
        <f t="shared" si="974"/>
        <v>0</v>
      </c>
    </row>
    <row r="920" spans="1:159">
      <c r="A920" s="139">
        <v>847</v>
      </c>
      <c r="B920" s="139" t="s">
        <v>432</v>
      </c>
      <c r="C920" s="139">
        <v>7</v>
      </c>
      <c r="D920">
        <v>1</v>
      </c>
      <c r="E920" s="5">
        <v>15</v>
      </c>
      <c r="F920" s="5">
        <v>86</v>
      </c>
      <c r="G920" s="5">
        <v>2</v>
      </c>
      <c r="H920" s="5">
        <f>90-71</f>
        <v>19</v>
      </c>
      <c r="K920" s="109">
        <f t="shared" si="938"/>
        <v>0</v>
      </c>
      <c r="M920" s="109">
        <f t="shared" si="939"/>
        <v>0</v>
      </c>
      <c r="X920" s="109">
        <f t="shared" si="940"/>
        <v>0</v>
      </c>
      <c r="AI920" s="109">
        <f t="shared" si="941"/>
        <v>0</v>
      </c>
      <c r="AT920" s="109">
        <f t="shared" si="942"/>
        <v>0</v>
      </c>
      <c r="BA920" s="109">
        <f t="shared" si="943"/>
        <v>0</v>
      </c>
      <c r="BB920" s="113"/>
      <c r="BC920" s="113"/>
      <c r="BD920" s="113"/>
      <c r="BE920" s="113"/>
      <c r="BF920" s="113"/>
      <c r="BG920" s="113"/>
      <c r="BH920" s="113"/>
      <c r="BI920" s="113"/>
      <c r="BJ920" s="113"/>
      <c r="BK920" s="113"/>
      <c r="BL920" s="109">
        <f t="shared" si="944"/>
        <v>0</v>
      </c>
      <c r="BW920" s="109">
        <f t="shared" si="945"/>
        <v>0</v>
      </c>
      <c r="BZ920" s="109">
        <f t="shared" si="946"/>
        <v>0</v>
      </c>
      <c r="CA920" s="3"/>
      <c r="CB920" s="3"/>
      <c r="CC920" s="3"/>
      <c r="CD920" s="3"/>
      <c r="CE920" s="109">
        <f t="shared" si="947"/>
        <v>0</v>
      </c>
      <c r="CJ920" s="109">
        <f t="shared" si="948"/>
        <v>0</v>
      </c>
      <c r="CQ920" s="109">
        <f t="shared" si="949"/>
        <v>0</v>
      </c>
      <c r="CV920" s="109">
        <f t="shared" si="950"/>
        <v>0</v>
      </c>
      <c r="DA920" s="109">
        <f t="shared" si="951"/>
        <v>0</v>
      </c>
      <c r="DF920" s="109">
        <f t="shared" si="952"/>
        <v>0</v>
      </c>
      <c r="DK920" s="109">
        <f t="shared" si="953"/>
        <v>0</v>
      </c>
      <c r="DP920" s="109">
        <f t="shared" si="954"/>
        <v>0</v>
      </c>
      <c r="DU920" s="109">
        <f t="shared" si="955"/>
        <v>0</v>
      </c>
      <c r="DZ920" s="109">
        <f t="shared" si="956"/>
        <v>0</v>
      </c>
      <c r="EE920" s="109">
        <f t="shared" si="957"/>
        <v>0</v>
      </c>
      <c r="EF920" s="3"/>
      <c r="EG920" s="3"/>
      <c r="EH920" s="3"/>
      <c r="EI920" s="3"/>
      <c r="EJ920" s="109">
        <f t="shared" si="958"/>
        <v>0</v>
      </c>
      <c r="EK920" s="3">
        <f t="shared" si="959"/>
        <v>715</v>
      </c>
      <c r="EL920" t="str">
        <f>+VLOOKUP(A920,'[1]Listado jugadores VALORES'!$A:$D,4,FALSE)</f>
        <v>Delantero</v>
      </c>
      <c r="EM920">
        <f>+VLOOKUP(EK920,Clubes!$A:$O,15,FALSE)</f>
        <v>2</v>
      </c>
      <c r="EN920">
        <f>+VLOOKUP(EK920,Clubes!$A:$M,13,FALSE)</f>
        <v>2</v>
      </c>
      <c r="EO920">
        <f t="shared" si="960"/>
        <v>1</v>
      </c>
      <c r="EP920">
        <f t="shared" si="961"/>
        <v>1</v>
      </c>
      <c r="EQ920">
        <f t="shared" si="962"/>
        <v>0</v>
      </c>
      <c r="ER920">
        <f t="shared" si="963"/>
        <v>0</v>
      </c>
      <c r="ES920">
        <f t="shared" si="964"/>
        <v>0</v>
      </c>
      <c r="ET920">
        <f t="shared" si="965"/>
        <v>0</v>
      </c>
      <c r="EU920">
        <f t="shared" si="966"/>
        <v>0</v>
      </c>
      <c r="EV920">
        <f t="shared" si="967"/>
        <v>0</v>
      </c>
      <c r="EW920">
        <f t="shared" si="968"/>
        <v>0</v>
      </c>
      <c r="EX920">
        <f t="shared" si="969"/>
        <v>0</v>
      </c>
      <c r="EY920">
        <f t="shared" si="970"/>
        <v>0</v>
      </c>
      <c r="EZ920">
        <f t="shared" si="971"/>
        <v>0</v>
      </c>
      <c r="FA920">
        <f t="shared" si="972"/>
        <v>0</v>
      </c>
      <c r="FB920">
        <f t="shared" si="973"/>
        <v>0</v>
      </c>
      <c r="FC920">
        <f t="shared" si="974"/>
        <v>2</v>
      </c>
    </row>
    <row r="921" spans="1:159">
      <c r="A921" s="139">
        <v>1023</v>
      </c>
      <c r="B921" s="141" t="s">
        <v>433</v>
      </c>
      <c r="C921" s="139">
        <v>7</v>
      </c>
      <c r="D921">
        <v>1</v>
      </c>
      <c r="E921" s="5">
        <v>15</v>
      </c>
      <c r="F921" s="5">
        <v>86</v>
      </c>
      <c r="G921" s="5">
        <v>1</v>
      </c>
      <c r="H921" s="5">
        <v>90</v>
      </c>
      <c r="K921" s="109">
        <f t="shared" si="938"/>
        <v>0</v>
      </c>
      <c r="M921" s="109">
        <f t="shared" si="939"/>
        <v>0</v>
      </c>
      <c r="X921" s="109">
        <f t="shared" si="940"/>
        <v>0</v>
      </c>
      <c r="AI921" s="109">
        <f t="shared" si="941"/>
        <v>0</v>
      </c>
      <c r="AT921" s="109">
        <f t="shared" si="942"/>
        <v>0</v>
      </c>
      <c r="BA921" s="109">
        <f t="shared" si="943"/>
        <v>0</v>
      </c>
      <c r="BB921" s="113"/>
      <c r="BC921" s="113"/>
      <c r="BD921" s="113"/>
      <c r="BE921" s="113"/>
      <c r="BF921" s="113"/>
      <c r="BG921" s="113"/>
      <c r="BH921" s="113"/>
      <c r="BI921" s="113"/>
      <c r="BJ921" s="113"/>
      <c r="BK921" s="113"/>
      <c r="BL921" s="109">
        <f t="shared" si="944"/>
        <v>0</v>
      </c>
      <c r="BW921" s="109">
        <f t="shared" si="945"/>
        <v>0</v>
      </c>
      <c r="BZ921" s="109">
        <f t="shared" si="946"/>
        <v>0</v>
      </c>
      <c r="CA921" s="3"/>
      <c r="CB921" s="3"/>
      <c r="CC921" s="3"/>
      <c r="CD921" s="3"/>
      <c r="CE921" s="109">
        <f t="shared" si="947"/>
        <v>0</v>
      </c>
      <c r="CJ921" s="109">
        <f t="shared" si="948"/>
        <v>0</v>
      </c>
      <c r="CQ921" s="109">
        <f t="shared" si="949"/>
        <v>0</v>
      </c>
      <c r="CV921" s="109">
        <f t="shared" si="950"/>
        <v>0</v>
      </c>
      <c r="DA921" s="109">
        <f t="shared" si="951"/>
        <v>0</v>
      </c>
      <c r="DF921" s="109">
        <f t="shared" si="952"/>
        <v>0</v>
      </c>
      <c r="DK921" s="109">
        <f t="shared" si="953"/>
        <v>0</v>
      </c>
      <c r="DP921" s="109">
        <f t="shared" si="954"/>
        <v>0</v>
      </c>
      <c r="DU921" s="109">
        <f t="shared" si="955"/>
        <v>0</v>
      </c>
      <c r="DZ921" s="109">
        <f t="shared" si="956"/>
        <v>0</v>
      </c>
      <c r="EE921" s="109">
        <f t="shared" si="957"/>
        <v>0</v>
      </c>
      <c r="EF921" s="3"/>
      <c r="EG921" s="3"/>
      <c r="EH921" s="3"/>
      <c r="EI921" s="3"/>
      <c r="EJ921" s="109">
        <f t="shared" si="958"/>
        <v>0</v>
      </c>
      <c r="EK921" s="3">
        <f t="shared" si="959"/>
        <v>715</v>
      </c>
      <c r="EL921" t="str">
        <f>+VLOOKUP(A921,'[1]Listado jugadores VALORES'!$A:$D,4,FALSE)</f>
        <v>Portero</v>
      </c>
      <c r="EM921">
        <f>+VLOOKUP(EK921,Clubes!$A:$O,15,FALSE)</f>
        <v>2</v>
      </c>
      <c r="EN921">
        <f>+VLOOKUP(EK921,Clubes!$A:$M,13,FALSE)</f>
        <v>2</v>
      </c>
      <c r="EO921">
        <f t="shared" si="960"/>
        <v>2</v>
      </c>
      <c r="EP921">
        <f t="shared" si="961"/>
        <v>2</v>
      </c>
      <c r="EQ921">
        <f t="shared" si="962"/>
        <v>0</v>
      </c>
      <c r="ER921">
        <f t="shared" si="963"/>
        <v>0</v>
      </c>
      <c r="ES921">
        <f t="shared" si="964"/>
        <v>0</v>
      </c>
      <c r="ET921">
        <f t="shared" si="965"/>
        <v>0</v>
      </c>
      <c r="EU921">
        <f t="shared" si="966"/>
        <v>0</v>
      </c>
      <c r="EV921">
        <f t="shared" si="967"/>
        <v>0</v>
      </c>
      <c r="EW921">
        <f t="shared" si="968"/>
        <v>-1</v>
      </c>
      <c r="EX921">
        <f t="shared" si="969"/>
        <v>0</v>
      </c>
      <c r="EY921">
        <f t="shared" si="970"/>
        <v>0</v>
      </c>
      <c r="EZ921">
        <f t="shared" si="971"/>
        <v>0</v>
      </c>
      <c r="FA921">
        <f t="shared" si="972"/>
        <v>0</v>
      </c>
      <c r="FB921">
        <f t="shared" si="973"/>
        <v>0</v>
      </c>
      <c r="FC921">
        <f t="shared" si="974"/>
        <v>3</v>
      </c>
    </row>
    <row r="922" spans="1:159">
      <c r="A922" s="145">
        <v>785</v>
      </c>
      <c r="B922" s="145" t="s">
        <v>434</v>
      </c>
      <c r="C922" s="139">
        <v>7</v>
      </c>
      <c r="D922">
        <v>1</v>
      </c>
      <c r="E922" s="5">
        <v>15</v>
      </c>
      <c r="F922" s="5">
        <v>86</v>
      </c>
      <c r="G922" s="5">
        <v>2</v>
      </c>
      <c r="K922" s="109">
        <f t="shared" si="938"/>
        <v>0</v>
      </c>
      <c r="M922" s="109">
        <f t="shared" si="939"/>
        <v>0</v>
      </c>
      <c r="X922" s="109">
        <f t="shared" si="940"/>
        <v>0</v>
      </c>
      <c r="AI922" s="109">
        <f t="shared" si="941"/>
        <v>0</v>
      </c>
      <c r="AT922" s="109">
        <f t="shared" si="942"/>
        <v>0</v>
      </c>
      <c r="BA922" s="109">
        <f t="shared" si="943"/>
        <v>0</v>
      </c>
      <c r="BB922" s="113"/>
      <c r="BC922" s="113"/>
      <c r="BD922" s="113"/>
      <c r="BE922" s="113"/>
      <c r="BF922" s="113"/>
      <c r="BG922" s="113"/>
      <c r="BH922" s="113"/>
      <c r="BI922" s="113"/>
      <c r="BJ922" s="113"/>
      <c r="BK922" s="113"/>
      <c r="BL922" s="109">
        <f t="shared" si="944"/>
        <v>0</v>
      </c>
      <c r="BW922" s="109">
        <f t="shared" si="945"/>
        <v>0</v>
      </c>
      <c r="BZ922" s="109">
        <f t="shared" si="946"/>
        <v>0</v>
      </c>
      <c r="CA922" s="3"/>
      <c r="CB922" s="3"/>
      <c r="CC922" s="3"/>
      <c r="CD922" s="3"/>
      <c r="CE922" s="109">
        <f t="shared" si="947"/>
        <v>0</v>
      </c>
      <c r="CJ922" s="109">
        <f t="shared" si="948"/>
        <v>0</v>
      </c>
      <c r="CQ922" s="109">
        <f t="shared" si="949"/>
        <v>0</v>
      </c>
      <c r="CV922" s="109">
        <f t="shared" si="950"/>
        <v>0</v>
      </c>
      <c r="DA922" s="109">
        <f t="shared" si="951"/>
        <v>0</v>
      </c>
      <c r="DF922" s="109">
        <f t="shared" si="952"/>
        <v>0</v>
      </c>
      <c r="DK922" s="109">
        <f t="shared" si="953"/>
        <v>0</v>
      </c>
      <c r="DP922" s="109">
        <f t="shared" si="954"/>
        <v>0</v>
      </c>
      <c r="DU922" s="109">
        <f t="shared" si="955"/>
        <v>0</v>
      </c>
      <c r="DZ922" s="109">
        <f t="shared" si="956"/>
        <v>0</v>
      </c>
      <c r="EE922" s="109">
        <f t="shared" si="957"/>
        <v>0</v>
      </c>
      <c r="EF922" s="3"/>
      <c r="EG922" s="3"/>
      <c r="EH922" s="3"/>
      <c r="EI922" s="3"/>
      <c r="EJ922" s="109">
        <f t="shared" si="958"/>
        <v>0</v>
      </c>
      <c r="EK922" s="3">
        <f t="shared" si="959"/>
        <v>715</v>
      </c>
      <c r="EL922" t="str">
        <f>+VLOOKUP(A922,'[1]Listado jugadores VALORES'!$A:$D,4,FALSE)</f>
        <v>Defensa</v>
      </c>
      <c r="EM922">
        <f>+VLOOKUP(EK922,Clubes!$A:$O,15,FALSE)</f>
        <v>2</v>
      </c>
      <c r="EN922">
        <f>+VLOOKUP(EK922,Clubes!$A:$M,13,FALSE)</f>
        <v>2</v>
      </c>
      <c r="EO922">
        <f t="shared" si="960"/>
        <v>1</v>
      </c>
      <c r="EP922">
        <f t="shared" si="961"/>
        <v>0</v>
      </c>
      <c r="EQ922">
        <f t="shared" si="962"/>
        <v>0</v>
      </c>
      <c r="ER922">
        <f t="shared" si="963"/>
        <v>0</v>
      </c>
      <c r="ES922">
        <f t="shared" si="964"/>
        <v>0</v>
      </c>
      <c r="ET922">
        <f t="shared" si="965"/>
        <v>0</v>
      </c>
      <c r="EU922">
        <f t="shared" si="966"/>
        <v>0</v>
      </c>
      <c r="EV922">
        <f t="shared" si="967"/>
        <v>0</v>
      </c>
      <c r="EW922">
        <f t="shared" si="968"/>
        <v>0</v>
      </c>
      <c r="EX922">
        <f t="shared" si="969"/>
        <v>0</v>
      </c>
      <c r="EY922">
        <f t="shared" si="970"/>
        <v>0</v>
      </c>
      <c r="EZ922">
        <f t="shared" si="971"/>
        <v>0</v>
      </c>
      <c r="FA922">
        <f t="shared" si="972"/>
        <v>0</v>
      </c>
      <c r="FB922">
        <f t="shared" si="973"/>
        <v>0</v>
      </c>
      <c r="FC922">
        <f t="shared" si="974"/>
        <v>1</v>
      </c>
    </row>
    <row r="923" spans="1:159">
      <c r="A923" s="139">
        <v>531</v>
      </c>
      <c r="B923" s="139" t="s">
        <v>435</v>
      </c>
      <c r="C923" s="139">
        <v>7</v>
      </c>
      <c r="D923">
        <v>1</v>
      </c>
      <c r="E923" s="5">
        <v>15</v>
      </c>
      <c r="F923" s="5">
        <v>86</v>
      </c>
      <c r="G923" s="5">
        <v>2</v>
      </c>
      <c r="H923" s="5">
        <f>90-28</f>
        <v>62</v>
      </c>
      <c r="K923" s="109">
        <f t="shared" si="938"/>
        <v>0</v>
      </c>
      <c r="M923" s="109">
        <f t="shared" si="939"/>
        <v>0</v>
      </c>
      <c r="X923" s="109">
        <f t="shared" si="940"/>
        <v>0</v>
      </c>
      <c r="AI923" s="109">
        <f t="shared" si="941"/>
        <v>0</v>
      </c>
      <c r="AT923" s="109">
        <f t="shared" si="942"/>
        <v>0</v>
      </c>
      <c r="BA923" s="109">
        <f t="shared" si="943"/>
        <v>0</v>
      </c>
      <c r="BB923" s="113"/>
      <c r="BC923" s="113"/>
      <c r="BD923" s="113"/>
      <c r="BE923" s="113"/>
      <c r="BF923" s="113"/>
      <c r="BG923" s="113"/>
      <c r="BH923" s="113"/>
      <c r="BI923" s="113"/>
      <c r="BJ923" s="113"/>
      <c r="BK923" s="113"/>
      <c r="BL923" s="109">
        <f t="shared" si="944"/>
        <v>0</v>
      </c>
      <c r="BW923" s="109">
        <f t="shared" si="945"/>
        <v>0</v>
      </c>
      <c r="BZ923" s="109">
        <f t="shared" si="946"/>
        <v>0</v>
      </c>
      <c r="CA923" s="3"/>
      <c r="CB923" s="3"/>
      <c r="CC923" s="3"/>
      <c r="CD923" s="3"/>
      <c r="CE923" s="109">
        <f t="shared" si="947"/>
        <v>0</v>
      </c>
      <c r="CJ923" s="109">
        <f t="shared" si="948"/>
        <v>0</v>
      </c>
      <c r="CQ923" s="109">
        <f t="shared" si="949"/>
        <v>0</v>
      </c>
      <c r="CV923" s="109">
        <f t="shared" si="950"/>
        <v>0</v>
      </c>
      <c r="DA923" s="109">
        <f t="shared" si="951"/>
        <v>0</v>
      </c>
      <c r="DF923" s="109">
        <f t="shared" si="952"/>
        <v>0</v>
      </c>
      <c r="DK923" s="109">
        <f t="shared" si="953"/>
        <v>0</v>
      </c>
      <c r="DP923" s="109">
        <f t="shared" si="954"/>
        <v>0</v>
      </c>
      <c r="DU923" s="109">
        <f t="shared" si="955"/>
        <v>0</v>
      </c>
      <c r="DZ923" s="109">
        <f t="shared" si="956"/>
        <v>0</v>
      </c>
      <c r="EE923" s="109">
        <f t="shared" si="957"/>
        <v>0</v>
      </c>
      <c r="EF923" s="3"/>
      <c r="EG923" s="3"/>
      <c r="EH923" s="3"/>
      <c r="EI923" s="3"/>
      <c r="EJ923" s="109">
        <f t="shared" si="958"/>
        <v>0</v>
      </c>
      <c r="EK923" s="3">
        <f t="shared" si="959"/>
        <v>715</v>
      </c>
      <c r="EL923" t="str">
        <f>+VLOOKUP(A923,'[1]Listado jugadores VALORES'!$A:$D,4,FALSE)</f>
        <v>Delantero</v>
      </c>
      <c r="EM923">
        <f>+VLOOKUP(EK923,Clubes!$A:$O,15,FALSE)</f>
        <v>2</v>
      </c>
      <c r="EN923">
        <f>+VLOOKUP(EK923,Clubes!$A:$M,13,FALSE)</f>
        <v>2</v>
      </c>
      <c r="EO923">
        <f t="shared" si="960"/>
        <v>1</v>
      </c>
      <c r="EP923">
        <f t="shared" si="961"/>
        <v>2</v>
      </c>
      <c r="EQ923">
        <f t="shared" si="962"/>
        <v>0</v>
      </c>
      <c r="ER923">
        <f t="shared" si="963"/>
        <v>0</v>
      </c>
      <c r="ES923">
        <f t="shared" si="964"/>
        <v>0</v>
      </c>
      <c r="ET923">
        <f t="shared" si="965"/>
        <v>0</v>
      </c>
      <c r="EU923">
        <f t="shared" si="966"/>
        <v>0</v>
      </c>
      <c r="EV923">
        <f t="shared" si="967"/>
        <v>0</v>
      </c>
      <c r="EW923">
        <f t="shared" si="968"/>
        <v>0</v>
      </c>
      <c r="EX923">
        <f t="shared" si="969"/>
        <v>0</v>
      </c>
      <c r="EY923">
        <f t="shared" si="970"/>
        <v>0</v>
      </c>
      <c r="EZ923">
        <f t="shared" si="971"/>
        <v>0</v>
      </c>
      <c r="FA923">
        <f t="shared" si="972"/>
        <v>0</v>
      </c>
      <c r="FB923">
        <f t="shared" si="973"/>
        <v>0</v>
      </c>
      <c r="FC923">
        <f t="shared" si="974"/>
        <v>3</v>
      </c>
    </row>
    <row r="924" spans="1:159">
      <c r="A924" s="139">
        <v>550</v>
      </c>
      <c r="B924" s="139" t="s">
        <v>436</v>
      </c>
      <c r="C924" s="139">
        <v>7</v>
      </c>
      <c r="D924">
        <v>1</v>
      </c>
      <c r="E924" s="5">
        <v>15</v>
      </c>
      <c r="F924" s="5">
        <v>86</v>
      </c>
      <c r="G924" s="5">
        <v>3</v>
      </c>
      <c r="K924" s="109">
        <f t="shared" si="938"/>
        <v>0</v>
      </c>
      <c r="M924" s="109">
        <f t="shared" si="939"/>
        <v>0</v>
      </c>
      <c r="X924" s="109">
        <f t="shared" si="940"/>
        <v>0</v>
      </c>
      <c r="AI924" s="109">
        <f t="shared" si="941"/>
        <v>0</v>
      </c>
      <c r="AT924" s="109">
        <f t="shared" si="942"/>
        <v>0</v>
      </c>
      <c r="BA924" s="109">
        <f t="shared" si="943"/>
        <v>0</v>
      </c>
      <c r="BB924" s="113"/>
      <c r="BC924" s="113"/>
      <c r="BD924" s="113"/>
      <c r="BE924" s="113"/>
      <c r="BF924" s="113"/>
      <c r="BG924" s="113"/>
      <c r="BH924" s="113"/>
      <c r="BI924" s="113"/>
      <c r="BJ924" s="113"/>
      <c r="BK924" s="113"/>
      <c r="BL924" s="109">
        <f t="shared" si="944"/>
        <v>0</v>
      </c>
      <c r="BW924" s="109">
        <f t="shared" si="945"/>
        <v>0</v>
      </c>
      <c r="BZ924" s="109">
        <f t="shared" si="946"/>
        <v>0</v>
      </c>
      <c r="CA924" s="3"/>
      <c r="CB924" s="3"/>
      <c r="CC924" s="3"/>
      <c r="CD924" s="3"/>
      <c r="CE924" s="109">
        <f t="shared" si="947"/>
        <v>0</v>
      </c>
      <c r="CJ924" s="109">
        <f t="shared" si="948"/>
        <v>0</v>
      </c>
      <c r="CQ924" s="109">
        <f t="shared" si="949"/>
        <v>0</v>
      </c>
      <c r="CV924" s="109">
        <f t="shared" si="950"/>
        <v>0</v>
      </c>
      <c r="DA924" s="109">
        <f t="shared" si="951"/>
        <v>0</v>
      </c>
      <c r="DF924" s="109">
        <f t="shared" si="952"/>
        <v>0</v>
      </c>
      <c r="DK924" s="109">
        <f t="shared" si="953"/>
        <v>0</v>
      </c>
      <c r="DP924" s="109">
        <f t="shared" si="954"/>
        <v>0</v>
      </c>
      <c r="DU924" s="109">
        <f t="shared" si="955"/>
        <v>0</v>
      </c>
      <c r="DZ924" s="109">
        <f t="shared" si="956"/>
        <v>0</v>
      </c>
      <c r="EE924" s="109">
        <f t="shared" si="957"/>
        <v>0</v>
      </c>
      <c r="EF924" s="3"/>
      <c r="EG924" s="3"/>
      <c r="EH924" s="3"/>
      <c r="EI924" s="3"/>
      <c r="EJ924" s="109">
        <f t="shared" si="958"/>
        <v>0</v>
      </c>
      <c r="EK924" s="3">
        <f t="shared" si="959"/>
        <v>715</v>
      </c>
      <c r="EL924" t="str">
        <f>+VLOOKUP(A924,'[1]Listado jugadores VALORES'!$A:$D,4,FALSE)</f>
        <v>Defensa</v>
      </c>
      <c r="EM924">
        <f>+VLOOKUP(EK924,Clubes!$A:$O,15,FALSE)</f>
        <v>2</v>
      </c>
      <c r="EN924">
        <f>+VLOOKUP(EK924,Clubes!$A:$M,13,FALSE)</f>
        <v>2</v>
      </c>
      <c r="EO924">
        <f t="shared" si="960"/>
        <v>0</v>
      </c>
      <c r="EP924">
        <f t="shared" si="961"/>
        <v>0</v>
      </c>
      <c r="EQ924">
        <f t="shared" si="962"/>
        <v>0</v>
      </c>
      <c r="ER924">
        <f t="shared" si="963"/>
        <v>0</v>
      </c>
      <c r="ES924">
        <f t="shared" si="964"/>
        <v>0</v>
      </c>
      <c r="ET924">
        <f t="shared" si="965"/>
        <v>0</v>
      </c>
      <c r="EU924">
        <f t="shared" si="966"/>
        <v>0</v>
      </c>
      <c r="EV924">
        <f t="shared" si="967"/>
        <v>0</v>
      </c>
      <c r="EW924">
        <f t="shared" si="968"/>
        <v>0</v>
      </c>
      <c r="EX924">
        <f t="shared" si="969"/>
        <v>0</v>
      </c>
      <c r="EY924">
        <f t="shared" si="970"/>
        <v>0</v>
      </c>
      <c r="EZ924">
        <f t="shared" si="971"/>
        <v>0</v>
      </c>
      <c r="FA924">
        <f t="shared" si="972"/>
        <v>0</v>
      </c>
      <c r="FB924">
        <f t="shared" si="973"/>
        <v>0</v>
      </c>
      <c r="FC924">
        <f t="shared" si="974"/>
        <v>0</v>
      </c>
    </row>
    <row r="925" spans="1:159">
      <c r="A925" s="145">
        <v>1991</v>
      </c>
      <c r="B925" s="145" t="s">
        <v>626</v>
      </c>
      <c r="C925" s="139">
        <v>7</v>
      </c>
      <c r="D925">
        <v>1</v>
      </c>
      <c r="E925" s="5">
        <v>15</v>
      </c>
      <c r="F925" s="5">
        <v>86</v>
      </c>
      <c r="G925" s="5">
        <v>2</v>
      </c>
      <c r="H925" s="5">
        <f>90-65</f>
        <v>25</v>
      </c>
      <c r="I925" s="5">
        <f>45+32</f>
        <v>77</v>
      </c>
      <c r="K925" s="109">
        <f>COUNTIF(I925:J925,"&gt;0")</f>
        <v>1</v>
      </c>
      <c r="M925" s="109">
        <f t="shared" si="939"/>
        <v>0</v>
      </c>
      <c r="X925" s="109">
        <f t="shared" si="940"/>
        <v>0</v>
      </c>
      <c r="AI925" s="109">
        <f t="shared" si="941"/>
        <v>0</v>
      </c>
      <c r="AT925" s="109">
        <f t="shared" si="942"/>
        <v>0</v>
      </c>
      <c r="BA925" s="109">
        <f t="shared" si="943"/>
        <v>0</v>
      </c>
      <c r="BB925" s="113"/>
      <c r="BC925" s="113"/>
      <c r="BD925" s="113"/>
      <c r="BE925" s="113"/>
      <c r="BF925" s="113"/>
      <c r="BG925" s="113"/>
      <c r="BH925" s="113"/>
      <c r="BI925" s="113"/>
      <c r="BJ925" s="113"/>
      <c r="BK925" s="113"/>
      <c r="BL925" s="109">
        <f t="shared" si="944"/>
        <v>0</v>
      </c>
      <c r="BW925" s="109">
        <f t="shared" si="945"/>
        <v>0</v>
      </c>
      <c r="BZ925" s="109">
        <f t="shared" si="946"/>
        <v>0</v>
      </c>
      <c r="CA925" s="3"/>
      <c r="CB925" s="3"/>
      <c r="CC925" s="3"/>
      <c r="CD925" s="3"/>
      <c r="CE925" s="109">
        <f t="shared" si="947"/>
        <v>0</v>
      </c>
      <c r="CJ925" s="109">
        <f t="shared" si="948"/>
        <v>0</v>
      </c>
      <c r="CQ925" s="109">
        <f t="shared" si="949"/>
        <v>0</v>
      </c>
      <c r="CV925" s="109">
        <f t="shared" si="950"/>
        <v>0</v>
      </c>
      <c r="DA925" s="109">
        <f t="shared" si="951"/>
        <v>0</v>
      </c>
      <c r="DF925" s="109">
        <f t="shared" si="952"/>
        <v>0</v>
      </c>
      <c r="DK925" s="109">
        <f t="shared" si="953"/>
        <v>0</v>
      </c>
      <c r="DP925" s="109">
        <f t="shared" si="954"/>
        <v>0</v>
      </c>
      <c r="DU925" s="109">
        <f t="shared" si="955"/>
        <v>0</v>
      </c>
      <c r="DZ925" s="109">
        <f t="shared" si="956"/>
        <v>0</v>
      </c>
      <c r="EE925" s="109">
        <f t="shared" si="957"/>
        <v>0</v>
      </c>
      <c r="EF925" s="3"/>
      <c r="EG925" s="3"/>
      <c r="EH925" s="3"/>
      <c r="EI925" s="3"/>
      <c r="EJ925" s="109">
        <f t="shared" si="958"/>
        <v>0</v>
      </c>
      <c r="EK925" s="3">
        <f t="shared" si="959"/>
        <v>715</v>
      </c>
      <c r="EL925" t="str">
        <f>+VLOOKUP(A925,'[1]Listado jugadores VALORES'!$A:$D,4,FALSE)</f>
        <v>Delantero</v>
      </c>
      <c r="EM925">
        <f>+VLOOKUP(EK925,Clubes!$A:$O,15,FALSE)</f>
        <v>2</v>
      </c>
      <c r="EN925">
        <f>+VLOOKUP(EK925,Clubes!$A:$M,13,FALSE)</f>
        <v>2</v>
      </c>
      <c r="EO925">
        <f t="shared" si="960"/>
        <v>1</v>
      </c>
      <c r="EP925">
        <f>+IF(I925=0,0,IF(I925&gt;=60,2,IF(I925&lt;60,1)))</f>
        <v>2</v>
      </c>
      <c r="EQ925">
        <f t="shared" si="962"/>
        <v>-1</v>
      </c>
      <c r="ER925">
        <f t="shared" si="963"/>
        <v>0</v>
      </c>
      <c r="ES925">
        <f t="shared" si="964"/>
        <v>0</v>
      </c>
      <c r="ET925">
        <f t="shared" si="965"/>
        <v>0</v>
      </c>
      <c r="EU925">
        <f t="shared" si="966"/>
        <v>0</v>
      </c>
      <c r="EV925">
        <f t="shared" si="967"/>
        <v>0</v>
      </c>
      <c r="EW925">
        <f>+IF(AND(I925&gt;60,EM925=1,EL925="Portero"),-1,IF(AND(I925&gt;60,EM925=1,EL925="Defensa"),-1,IF(AND(I925&gt;60,EM925=2,EL925="Portero"),-1,IF(AND(I925&gt;60,EM925=2,EL925="Defensa"),-1,IF(AND(I925&gt;60,EM925&gt;2,EL925="Portero"),-2,IF(AND(I925&gt;60,EM925&gt;2,EL925="Defensa"),-2,0))))))</f>
        <v>0</v>
      </c>
      <c r="EX925">
        <f t="shared" si="969"/>
        <v>0</v>
      </c>
      <c r="EY925">
        <f t="shared" si="970"/>
        <v>0</v>
      </c>
      <c r="EZ925">
        <f t="shared" si="971"/>
        <v>0</v>
      </c>
      <c r="FA925">
        <f>+IF(AND(I925&gt;60,EM925=0,EL925="Portero"),3,IF(AND(I925&gt;60,EM925=0,EL925="Defensa"),2,IF(AND(I925&gt;60,EM925=0,EL925="Volante"),1,0)))</f>
        <v>0</v>
      </c>
      <c r="FB925">
        <f>IF(AND(I925&gt;=60,EN925=1,D925=1),1,IF(AND(I925&gt;=60,EN925=1,D925=2),2,IF(AND(I925&gt;=60,EN925=3,D925=2),-1,IF(AND(I925&gt;=60,EN925=3,D925=1),-2,IF(AND(I925&lt;60,EN925=1,D925=1,X925&gt;0),1,IF(AND(I925&lt;60,EN925=1,D925=2,X925&gt;0),2,0))))))</f>
        <v>0</v>
      </c>
      <c r="FC925">
        <f t="shared" si="974"/>
        <v>2</v>
      </c>
    </row>
    <row r="926" spans="1:159">
      <c r="A926" s="145">
        <v>589</v>
      </c>
      <c r="B926" s="145" t="s">
        <v>437</v>
      </c>
      <c r="C926" s="139">
        <v>7</v>
      </c>
      <c r="D926">
        <v>1</v>
      </c>
      <c r="E926" s="5">
        <v>15</v>
      </c>
      <c r="F926" s="5">
        <v>86</v>
      </c>
      <c r="G926" s="5">
        <v>3</v>
      </c>
      <c r="K926" s="109">
        <f t="shared" si="938"/>
        <v>0</v>
      </c>
      <c r="M926" s="109">
        <f t="shared" si="939"/>
        <v>0</v>
      </c>
      <c r="X926" s="109">
        <f t="shared" si="940"/>
        <v>0</v>
      </c>
      <c r="AI926" s="109">
        <f t="shared" si="941"/>
        <v>0</v>
      </c>
      <c r="AT926" s="109">
        <f t="shared" si="942"/>
        <v>0</v>
      </c>
      <c r="BA926" s="109">
        <f t="shared" si="943"/>
        <v>0</v>
      </c>
      <c r="BB926" s="113"/>
      <c r="BC926" s="113"/>
      <c r="BD926" s="113"/>
      <c r="BE926" s="113"/>
      <c r="BF926" s="113"/>
      <c r="BG926" s="113"/>
      <c r="BH926" s="113"/>
      <c r="BI926" s="113"/>
      <c r="BJ926" s="113"/>
      <c r="BK926" s="113"/>
      <c r="BL926" s="109">
        <f t="shared" si="944"/>
        <v>0</v>
      </c>
      <c r="BW926" s="109">
        <f t="shared" si="945"/>
        <v>0</v>
      </c>
      <c r="BZ926" s="109">
        <f t="shared" si="946"/>
        <v>0</v>
      </c>
      <c r="CA926" s="3"/>
      <c r="CB926" s="3"/>
      <c r="CC926" s="3"/>
      <c r="CD926" s="3"/>
      <c r="CE926" s="109">
        <f t="shared" si="947"/>
        <v>0</v>
      </c>
      <c r="CJ926" s="109">
        <f t="shared" si="948"/>
        <v>0</v>
      </c>
      <c r="CQ926" s="109">
        <f t="shared" si="949"/>
        <v>0</v>
      </c>
      <c r="CV926" s="109">
        <f t="shared" si="950"/>
        <v>0</v>
      </c>
      <c r="DA926" s="109">
        <f t="shared" si="951"/>
        <v>0</v>
      </c>
      <c r="DF926" s="109">
        <f t="shared" si="952"/>
        <v>0</v>
      </c>
      <c r="DK926" s="109">
        <f t="shared" si="953"/>
        <v>0</v>
      </c>
      <c r="DP926" s="109">
        <f t="shared" si="954"/>
        <v>0</v>
      </c>
      <c r="DU926" s="109">
        <f t="shared" si="955"/>
        <v>0</v>
      </c>
      <c r="DZ926" s="109">
        <f t="shared" si="956"/>
        <v>0</v>
      </c>
      <c r="EE926" s="109">
        <f t="shared" si="957"/>
        <v>0</v>
      </c>
      <c r="EF926" s="3"/>
      <c r="EG926" s="3"/>
      <c r="EH926" s="3"/>
      <c r="EI926" s="3"/>
      <c r="EJ926" s="109">
        <f t="shared" si="958"/>
        <v>0</v>
      </c>
      <c r="EK926" s="3">
        <f t="shared" si="959"/>
        <v>715</v>
      </c>
      <c r="EL926" t="str">
        <f>+VLOOKUP(A926,'[1]Listado jugadores VALORES'!$A:$D,4,FALSE)</f>
        <v>Defensa</v>
      </c>
      <c r="EM926">
        <f>+VLOOKUP(EK926,Clubes!$A:$O,15,FALSE)</f>
        <v>2</v>
      </c>
      <c r="EN926">
        <f>+VLOOKUP(EK926,Clubes!$A:$M,13,FALSE)</f>
        <v>2</v>
      </c>
      <c r="EO926">
        <f t="shared" si="960"/>
        <v>0</v>
      </c>
      <c r="EP926">
        <f t="shared" si="961"/>
        <v>0</v>
      </c>
      <c r="EQ926">
        <f t="shared" si="962"/>
        <v>0</v>
      </c>
      <c r="ER926">
        <f t="shared" si="963"/>
        <v>0</v>
      </c>
      <c r="ES926">
        <f t="shared" si="964"/>
        <v>0</v>
      </c>
      <c r="ET926">
        <f t="shared" si="965"/>
        <v>0</v>
      </c>
      <c r="EU926">
        <f t="shared" si="966"/>
        <v>0</v>
      </c>
      <c r="EV926">
        <f t="shared" si="967"/>
        <v>0</v>
      </c>
      <c r="EW926">
        <f t="shared" si="968"/>
        <v>0</v>
      </c>
      <c r="EX926">
        <f t="shared" si="969"/>
        <v>0</v>
      </c>
      <c r="EY926">
        <f t="shared" si="970"/>
        <v>0</v>
      </c>
      <c r="EZ926">
        <f t="shared" si="971"/>
        <v>0</v>
      </c>
      <c r="FA926">
        <f t="shared" si="972"/>
        <v>0</v>
      </c>
      <c r="FB926">
        <f t="shared" si="973"/>
        <v>0</v>
      </c>
      <c r="FC926">
        <f t="shared" si="974"/>
        <v>0</v>
      </c>
    </row>
    <row r="927" spans="1:159">
      <c r="A927" s="139">
        <v>598</v>
      </c>
      <c r="B927" s="139" t="s">
        <v>438</v>
      </c>
      <c r="C927" s="139">
        <v>7</v>
      </c>
      <c r="D927">
        <v>1</v>
      </c>
      <c r="E927" s="5">
        <v>15</v>
      </c>
      <c r="F927" s="5">
        <v>86</v>
      </c>
      <c r="G927" s="5">
        <v>2</v>
      </c>
      <c r="K927" s="109">
        <f t="shared" si="938"/>
        <v>0</v>
      </c>
      <c r="M927" s="109">
        <f t="shared" si="939"/>
        <v>0</v>
      </c>
      <c r="X927" s="109">
        <f t="shared" si="940"/>
        <v>0</v>
      </c>
      <c r="AI927" s="109">
        <f t="shared" si="941"/>
        <v>0</v>
      </c>
      <c r="AT927" s="109">
        <f t="shared" si="942"/>
        <v>0</v>
      </c>
      <c r="BA927" s="109">
        <f t="shared" si="943"/>
        <v>0</v>
      </c>
      <c r="BB927" s="113"/>
      <c r="BC927" s="113"/>
      <c r="BD927" s="113"/>
      <c r="BE927" s="113"/>
      <c r="BF927" s="113"/>
      <c r="BG927" s="113"/>
      <c r="BH927" s="113"/>
      <c r="BI927" s="113"/>
      <c r="BJ927" s="113"/>
      <c r="BK927" s="113"/>
      <c r="BL927" s="109">
        <f t="shared" si="944"/>
        <v>0</v>
      </c>
      <c r="BW927" s="109">
        <f t="shared" si="945"/>
        <v>0</v>
      </c>
      <c r="BZ927" s="109">
        <f t="shared" si="946"/>
        <v>0</v>
      </c>
      <c r="CA927" s="3"/>
      <c r="CB927" s="3"/>
      <c r="CC927" s="3"/>
      <c r="CD927" s="3"/>
      <c r="CE927" s="109">
        <f t="shared" si="947"/>
        <v>0</v>
      </c>
      <c r="CJ927" s="109">
        <f t="shared" si="948"/>
        <v>0</v>
      </c>
      <c r="CQ927" s="109">
        <f t="shared" si="949"/>
        <v>0</v>
      </c>
      <c r="CV927" s="109">
        <f t="shared" si="950"/>
        <v>0</v>
      </c>
      <c r="DA927" s="109">
        <f t="shared" si="951"/>
        <v>0</v>
      </c>
      <c r="DF927" s="109">
        <f t="shared" si="952"/>
        <v>0</v>
      </c>
      <c r="DK927" s="109">
        <f t="shared" si="953"/>
        <v>0</v>
      </c>
      <c r="DP927" s="109">
        <f t="shared" si="954"/>
        <v>0</v>
      </c>
      <c r="DU927" s="109">
        <f t="shared" si="955"/>
        <v>0</v>
      </c>
      <c r="DZ927" s="109">
        <f t="shared" si="956"/>
        <v>0</v>
      </c>
      <c r="EE927" s="109">
        <f t="shared" si="957"/>
        <v>0</v>
      </c>
      <c r="EF927" s="3"/>
      <c r="EG927" s="3"/>
      <c r="EH927" s="3"/>
      <c r="EI927" s="3"/>
      <c r="EJ927" s="109">
        <f t="shared" si="958"/>
        <v>0</v>
      </c>
      <c r="EK927" s="3">
        <f t="shared" si="959"/>
        <v>715</v>
      </c>
      <c r="EL927" t="str">
        <f>+VLOOKUP(A927,'[1]Listado jugadores VALORES'!$A:$D,4,FALSE)</f>
        <v>Portero</v>
      </c>
      <c r="EM927">
        <f>+VLOOKUP(EK927,Clubes!$A:$O,15,FALSE)</f>
        <v>2</v>
      </c>
      <c r="EN927">
        <f>+VLOOKUP(EK927,Clubes!$A:$M,13,FALSE)</f>
        <v>2</v>
      </c>
      <c r="EO927">
        <f t="shared" si="960"/>
        <v>1</v>
      </c>
      <c r="EP927">
        <f t="shared" si="961"/>
        <v>0</v>
      </c>
      <c r="EQ927">
        <f t="shared" si="962"/>
        <v>0</v>
      </c>
      <c r="ER927">
        <f t="shared" si="963"/>
        <v>0</v>
      </c>
      <c r="ES927">
        <f t="shared" si="964"/>
        <v>0</v>
      </c>
      <c r="ET927">
        <f t="shared" si="965"/>
        <v>0</v>
      </c>
      <c r="EU927">
        <f t="shared" si="966"/>
        <v>0</v>
      </c>
      <c r="EV927">
        <f t="shared" si="967"/>
        <v>0</v>
      </c>
      <c r="EW927">
        <f t="shared" si="968"/>
        <v>0</v>
      </c>
      <c r="EX927">
        <f t="shared" si="969"/>
        <v>0</v>
      </c>
      <c r="EY927">
        <f t="shared" si="970"/>
        <v>0</v>
      </c>
      <c r="EZ927">
        <f t="shared" si="971"/>
        <v>0</v>
      </c>
      <c r="FA927">
        <f t="shared" si="972"/>
        <v>0</v>
      </c>
      <c r="FB927">
        <f t="shared" si="973"/>
        <v>0</v>
      </c>
      <c r="FC927">
        <f t="shared" si="974"/>
        <v>1</v>
      </c>
    </row>
    <row r="928" spans="1:159">
      <c r="A928">
        <v>2007</v>
      </c>
      <c r="B928" s="145" t="s">
        <v>439</v>
      </c>
      <c r="C928" s="139">
        <v>7</v>
      </c>
      <c r="D928">
        <v>1</v>
      </c>
      <c r="E928" s="5">
        <v>15</v>
      </c>
      <c r="F928" s="5">
        <v>86</v>
      </c>
      <c r="G928" s="5">
        <v>3</v>
      </c>
      <c r="K928" s="109">
        <f t="shared" si="938"/>
        <v>0</v>
      </c>
      <c r="M928" s="109">
        <f t="shared" si="939"/>
        <v>0</v>
      </c>
      <c r="X928" s="109">
        <f t="shared" si="940"/>
        <v>0</v>
      </c>
      <c r="AI928" s="109">
        <f t="shared" si="941"/>
        <v>0</v>
      </c>
      <c r="AT928" s="109">
        <f t="shared" si="942"/>
        <v>0</v>
      </c>
      <c r="BA928" s="109">
        <f t="shared" si="943"/>
        <v>0</v>
      </c>
      <c r="BB928" s="113"/>
      <c r="BC928" s="113"/>
      <c r="BD928" s="113"/>
      <c r="BE928" s="113"/>
      <c r="BF928" s="113"/>
      <c r="BG928" s="113"/>
      <c r="BH928" s="113"/>
      <c r="BI928" s="113"/>
      <c r="BJ928" s="113"/>
      <c r="BK928" s="113"/>
      <c r="BL928" s="109">
        <f t="shared" si="944"/>
        <v>0</v>
      </c>
      <c r="BW928" s="109">
        <f t="shared" si="945"/>
        <v>0</v>
      </c>
      <c r="BZ928" s="109">
        <f t="shared" si="946"/>
        <v>0</v>
      </c>
      <c r="CA928" s="3"/>
      <c r="CB928" s="3"/>
      <c r="CC928" s="3"/>
      <c r="CD928" s="3"/>
      <c r="CE928" s="109">
        <f t="shared" si="947"/>
        <v>0</v>
      </c>
      <c r="CJ928" s="109">
        <f t="shared" si="948"/>
        <v>0</v>
      </c>
      <c r="CQ928" s="109">
        <f t="shared" si="949"/>
        <v>0</v>
      </c>
      <c r="CV928" s="109">
        <f t="shared" si="950"/>
        <v>0</v>
      </c>
      <c r="DA928" s="109">
        <f t="shared" si="951"/>
        <v>0</v>
      </c>
      <c r="DF928" s="109">
        <f t="shared" si="952"/>
        <v>0</v>
      </c>
      <c r="DK928" s="109">
        <f t="shared" si="953"/>
        <v>0</v>
      </c>
      <c r="DP928" s="109">
        <f t="shared" si="954"/>
        <v>0</v>
      </c>
      <c r="DU928" s="109">
        <f t="shared" si="955"/>
        <v>0</v>
      </c>
      <c r="DZ928" s="109">
        <f t="shared" si="956"/>
        <v>0</v>
      </c>
      <c r="EE928" s="109">
        <f t="shared" si="957"/>
        <v>0</v>
      </c>
      <c r="EF928" s="3"/>
      <c r="EG928" s="3"/>
      <c r="EH928" s="3"/>
      <c r="EI928" s="3"/>
      <c r="EJ928" s="109">
        <f t="shared" si="958"/>
        <v>0</v>
      </c>
      <c r="EK928" s="3">
        <f t="shared" si="959"/>
        <v>715</v>
      </c>
      <c r="EL928" t="str">
        <f>+VLOOKUP(A928,'[1]Listado jugadores VALORES'!$A:$D,4,FALSE)</f>
        <v>Volante</v>
      </c>
      <c r="EM928">
        <f>+VLOOKUP(EK928,Clubes!$A:$O,15,FALSE)</f>
        <v>2</v>
      </c>
      <c r="EN928">
        <f>+VLOOKUP(EK928,Clubes!$A:$M,13,FALSE)</f>
        <v>2</v>
      </c>
      <c r="EO928">
        <f t="shared" si="960"/>
        <v>0</v>
      </c>
      <c r="EP928">
        <f t="shared" si="961"/>
        <v>0</v>
      </c>
      <c r="EQ928">
        <f t="shared" si="962"/>
        <v>0</v>
      </c>
      <c r="ER928">
        <f t="shared" si="963"/>
        <v>0</v>
      </c>
      <c r="ES928">
        <f t="shared" si="964"/>
        <v>0</v>
      </c>
      <c r="ET928">
        <f t="shared" si="965"/>
        <v>0</v>
      </c>
      <c r="EU928">
        <f t="shared" si="966"/>
        <v>0</v>
      </c>
      <c r="EV928">
        <f t="shared" si="967"/>
        <v>0</v>
      </c>
      <c r="EW928">
        <f t="shared" si="968"/>
        <v>0</v>
      </c>
      <c r="EX928">
        <f t="shared" si="969"/>
        <v>0</v>
      </c>
      <c r="EY928">
        <f t="shared" si="970"/>
        <v>0</v>
      </c>
      <c r="EZ928">
        <f t="shared" si="971"/>
        <v>0</v>
      </c>
      <c r="FA928">
        <f t="shared" si="972"/>
        <v>0</v>
      </c>
      <c r="FB928">
        <f t="shared" si="973"/>
        <v>0</v>
      </c>
      <c r="FC928">
        <f t="shared" si="974"/>
        <v>0</v>
      </c>
    </row>
    <row r="929" spans="1:159">
      <c r="A929" s="139">
        <v>742</v>
      </c>
      <c r="B929" s="139" t="s">
        <v>440</v>
      </c>
      <c r="C929" s="139">
        <v>7</v>
      </c>
      <c r="D929">
        <v>1</v>
      </c>
      <c r="E929" s="5">
        <v>15</v>
      </c>
      <c r="F929" s="5">
        <v>86</v>
      </c>
      <c r="G929" s="5">
        <v>3</v>
      </c>
      <c r="K929" s="109">
        <f t="shared" si="938"/>
        <v>0</v>
      </c>
      <c r="M929" s="109">
        <f t="shared" si="939"/>
        <v>0</v>
      </c>
      <c r="X929" s="109">
        <f t="shared" si="940"/>
        <v>0</v>
      </c>
      <c r="AI929" s="109">
        <f t="shared" si="941"/>
        <v>0</v>
      </c>
      <c r="AT929" s="109">
        <f t="shared" si="942"/>
        <v>0</v>
      </c>
      <c r="BA929" s="109">
        <f t="shared" si="943"/>
        <v>0</v>
      </c>
      <c r="BB929" s="113"/>
      <c r="BC929" s="113"/>
      <c r="BD929" s="113"/>
      <c r="BE929" s="113"/>
      <c r="BF929" s="113"/>
      <c r="BG929" s="113"/>
      <c r="BH929" s="113"/>
      <c r="BI929" s="113"/>
      <c r="BJ929" s="113"/>
      <c r="BK929" s="113"/>
      <c r="BL929" s="109">
        <f t="shared" si="944"/>
        <v>0</v>
      </c>
      <c r="BW929" s="109">
        <f t="shared" si="945"/>
        <v>0</v>
      </c>
      <c r="BZ929" s="109">
        <f t="shared" si="946"/>
        <v>0</v>
      </c>
      <c r="CA929" s="3"/>
      <c r="CB929" s="3"/>
      <c r="CC929" s="3"/>
      <c r="CD929" s="3"/>
      <c r="CE929" s="109">
        <f t="shared" si="947"/>
        <v>0</v>
      </c>
      <c r="CJ929" s="109">
        <f t="shared" si="948"/>
        <v>0</v>
      </c>
      <c r="CQ929" s="109">
        <f t="shared" si="949"/>
        <v>0</v>
      </c>
      <c r="CV929" s="109">
        <f t="shared" si="950"/>
        <v>0</v>
      </c>
      <c r="DA929" s="109">
        <f t="shared" si="951"/>
        <v>0</v>
      </c>
      <c r="DF929" s="109">
        <f t="shared" si="952"/>
        <v>0</v>
      </c>
      <c r="DK929" s="109">
        <f t="shared" si="953"/>
        <v>0</v>
      </c>
      <c r="DP929" s="109">
        <f t="shared" si="954"/>
        <v>0</v>
      </c>
      <c r="DU929" s="109">
        <f t="shared" si="955"/>
        <v>0</v>
      </c>
      <c r="DZ929" s="109">
        <f t="shared" si="956"/>
        <v>0</v>
      </c>
      <c r="EE929" s="109">
        <f t="shared" si="957"/>
        <v>0</v>
      </c>
      <c r="EF929" s="3"/>
      <c r="EG929" s="3"/>
      <c r="EH929" s="3"/>
      <c r="EI929" s="3"/>
      <c r="EJ929" s="109">
        <f t="shared" si="958"/>
        <v>0</v>
      </c>
      <c r="EK929" s="3">
        <f t="shared" si="959"/>
        <v>715</v>
      </c>
      <c r="EL929" t="str">
        <f>+VLOOKUP(A929,'[1]Listado jugadores VALORES'!$A:$D,4,FALSE)</f>
        <v>Volante</v>
      </c>
      <c r="EM929">
        <f>+VLOOKUP(EK929,Clubes!$A:$O,15,FALSE)</f>
        <v>2</v>
      </c>
      <c r="EN929">
        <f>+VLOOKUP(EK929,Clubes!$A:$M,13,FALSE)</f>
        <v>2</v>
      </c>
      <c r="EO929">
        <f t="shared" si="960"/>
        <v>0</v>
      </c>
      <c r="EP929">
        <f t="shared" si="961"/>
        <v>0</v>
      </c>
      <c r="EQ929">
        <f t="shared" si="962"/>
        <v>0</v>
      </c>
      <c r="ER929">
        <f t="shared" si="963"/>
        <v>0</v>
      </c>
      <c r="ES929">
        <f t="shared" si="964"/>
        <v>0</v>
      </c>
      <c r="ET929">
        <f t="shared" si="965"/>
        <v>0</v>
      </c>
      <c r="EU929">
        <f t="shared" si="966"/>
        <v>0</v>
      </c>
      <c r="EV929">
        <f t="shared" si="967"/>
        <v>0</v>
      </c>
      <c r="EW929">
        <f t="shared" si="968"/>
        <v>0</v>
      </c>
      <c r="EX929">
        <f t="shared" si="969"/>
        <v>0</v>
      </c>
      <c r="EY929">
        <f t="shared" si="970"/>
        <v>0</v>
      </c>
      <c r="EZ929">
        <f t="shared" si="971"/>
        <v>0</v>
      </c>
      <c r="FA929">
        <f t="shared" si="972"/>
        <v>0</v>
      </c>
      <c r="FB929">
        <f t="shared" si="973"/>
        <v>0</v>
      </c>
      <c r="FC929">
        <f t="shared" si="974"/>
        <v>0</v>
      </c>
    </row>
    <row r="930" spans="1:159">
      <c r="A930" s="139">
        <v>1849</v>
      </c>
      <c r="B930" s="139" t="s">
        <v>441</v>
      </c>
      <c r="C930" s="139">
        <v>7</v>
      </c>
      <c r="D930">
        <v>1</v>
      </c>
      <c r="E930" s="5">
        <v>15</v>
      </c>
      <c r="F930" s="5">
        <v>86</v>
      </c>
      <c r="G930" s="5">
        <v>3</v>
      </c>
      <c r="K930" s="109">
        <f t="shared" si="938"/>
        <v>0</v>
      </c>
      <c r="M930" s="109">
        <f t="shared" si="939"/>
        <v>0</v>
      </c>
      <c r="X930" s="109">
        <f t="shared" si="940"/>
        <v>0</v>
      </c>
      <c r="AI930" s="109">
        <f t="shared" si="941"/>
        <v>0</v>
      </c>
      <c r="AT930" s="109">
        <f t="shared" si="942"/>
        <v>0</v>
      </c>
      <c r="BA930" s="109">
        <f t="shared" si="943"/>
        <v>0</v>
      </c>
      <c r="BB930" s="113"/>
      <c r="BC930" s="113"/>
      <c r="BD930" s="113"/>
      <c r="BE930" s="113"/>
      <c r="BF930" s="113"/>
      <c r="BG930" s="113"/>
      <c r="BH930" s="113"/>
      <c r="BI930" s="113"/>
      <c r="BJ930" s="113"/>
      <c r="BK930" s="113"/>
      <c r="BL930" s="109">
        <f t="shared" si="944"/>
        <v>0</v>
      </c>
      <c r="BW930" s="109">
        <f t="shared" si="945"/>
        <v>0</v>
      </c>
      <c r="BZ930" s="109">
        <f t="shared" si="946"/>
        <v>0</v>
      </c>
      <c r="CA930" s="3"/>
      <c r="CB930" s="3"/>
      <c r="CC930" s="3"/>
      <c r="CD930" s="3"/>
      <c r="CE930" s="109">
        <f t="shared" si="947"/>
        <v>0</v>
      </c>
      <c r="CJ930" s="109">
        <f t="shared" si="948"/>
        <v>0</v>
      </c>
      <c r="CQ930" s="109">
        <f t="shared" si="949"/>
        <v>0</v>
      </c>
      <c r="CV930" s="109">
        <f t="shared" si="950"/>
        <v>0</v>
      </c>
      <c r="DA930" s="109">
        <f t="shared" si="951"/>
        <v>0</v>
      </c>
      <c r="DF930" s="109">
        <f t="shared" si="952"/>
        <v>0</v>
      </c>
      <c r="DK930" s="109">
        <f t="shared" si="953"/>
        <v>0</v>
      </c>
      <c r="DP930" s="109">
        <f t="shared" si="954"/>
        <v>0</v>
      </c>
      <c r="DU930" s="109">
        <f t="shared" si="955"/>
        <v>0</v>
      </c>
      <c r="DZ930" s="109">
        <f t="shared" si="956"/>
        <v>0</v>
      </c>
      <c r="EE930" s="109">
        <f t="shared" si="957"/>
        <v>0</v>
      </c>
      <c r="EF930" s="3"/>
      <c r="EG930" s="3"/>
      <c r="EH930" s="3"/>
      <c r="EI930" s="3"/>
      <c r="EJ930" s="109">
        <f t="shared" si="958"/>
        <v>0</v>
      </c>
      <c r="EK930" s="3">
        <f t="shared" si="959"/>
        <v>715</v>
      </c>
      <c r="EL930" t="str">
        <f>+VLOOKUP(A930,'[1]Listado jugadores VALORES'!$A:$D,4,FALSE)</f>
        <v>Delantero</v>
      </c>
      <c r="EM930">
        <f>+VLOOKUP(EK930,Clubes!$A:$O,15,FALSE)</f>
        <v>2</v>
      </c>
      <c r="EN930">
        <f>+VLOOKUP(EK930,Clubes!$A:$M,13,FALSE)</f>
        <v>2</v>
      </c>
      <c r="EO930">
        <f t="shared" si="960"/>
        <v>0</v>
      </c>
      <c r="EP930">
        <f t="shared" si="961"/>
        <v>0</v>
      </c>
      <c r="EQ930">
        <f t="shared" si="962"/>
        <v>0</v>
      </c>
      <c r="ER930">
        <f t="shared" si="963"/>
        <v>0</v>
      </c>
      <c r="ES930">
        <f t="shared" si="964"/>
        <v>0</v>
      </c>
      <c r="ET930">
        <f t="shared" si="965"/>
        <v>0</v>
      </c>
      <c r="EU930">
        <f t="shared" si="966"/>
        <v>0</v>
      </c>
      <c r="EV930">
        <f t="shared" si="967"/>
        <v>0</v>
      </c>
      <c r="EW930">
        <f t="shared" si="968"/>
        <v>0</v>
      </c>
      <c r="EX930">
        <f t="shared" si="969"/>
        <v>0</v>
      </c>
      <c r="EY930">
        <f t="shared" si="970"/>
        <v>0</v>
      </c>
      <c r="EZ930">
        <f t="shared" si="971"/>
        <v>0</v>
      </c>
      <c r="FA930">
        <f t="shared" si="972"/>
        <v>0</v>
      </c>
      <c r="FB930">
        <f t="shared" si="973"/>
        <v>0</v>
      </c>
      <c r="FC930">
        <f t="shared" si="974"/>
        <v>0</v>
      </c>
    </row>
    <row r="931" spans="1:159">
      <c r="A931" s="139">
        <v>1797</v>
      </c>
      <c r="B931" s="139" t="s">
        <v>442</v>
      </c>
      <c r="C931" s="139">
        <v>7</v>
      </c>
      <c r="D931">
        <v>1</v>
      </c>
      <c r="E931" s="5">
        <v>15</v>
      </c>
      <c r="F931" s="5">
        <v>86</v>
      </c>
      <c r="G931" s="5">
        <v>3</v>
      </c>
      <c r="K931" s="109">
        <f t="shared" si="938"/>
        <v>0</v>
      </c>
      <c r="M931" s="109">
        <f t="shared" si="939"/>
        <v>0</v>
      </c>
      <c r="X931" s="109">
        <f t="shared" si="940"/>
        <v>0</v>
      </c>
      <c r="AI931" s="109">
        <f t="shared" si="941"/>
        <v>0</v>
      </c>
      <c r="AT931" s="109">
        <f t="shared" si="942"/>
        <v>0</v>
      </c>
      <c r="BA931" s="109">
        <f t="shared" si="943"/>
        <v>0</v>
      </c>
      <c r="BB931" s="113"/>
      <c r="BC931" s="113"/>
      <c r="BD931" s="113"/>
      <c r="BE931" s="113"/>
      <c r="BF931" s="113"/>
      <c r="BG931" s="113"/>
      <c r="BH931" s="113"/>
      <c r="BI931" s="113"/>
      <c r="BJ931" s="113"/>
      <c r="BK931" s="113"/>
      <c r="BL931" s="109">
        <f t="shared" si="944"/>
        <v>0</v>
      </c>
      <c r="BW931" s="109">
        <f t="shared" si="945"/>
        <v>0</v>
      </c>
      <c r="BZ931" s="109">
        <f t="shared" si="946"/>
        <v>0</v>
      </c>
      <c r="CA931" s="3"/>
      <c r="CB931" s="3"/>
      <c r="CC931" s="3"/>
      <c r="CD931" s="3"/>
      <c r="CE931" s="109">
        <f t="shared" si="947"/>
        <v>0</v>
      </c>
      <c r="CJ931" s="109">
        <f t="shared" si="948"/>
        <v>0</v>
      </c>
      <c r="CQ931" s="109">
        <f t="shared" si="949"/>
        <v>0</v>
      </c>
      <c r="CV931" s="109">
        <f t="shared" si="950"/>
        <v>0</v>
      </c>
      <c r="DA931" s="109">
        <f t="shared" si="951"/>
        <v>0</v>
      </c>
      <c r="DF931" s="109">
        <f t="shared" si="952"/>
        <v>0</v>
      </c>
      <c r="DK931" s="109">
        <f t="shared" si="953"/>
        <v>0</v>
      </c>
      <c r="DP931" s="109">
        <f t="shared" si="954"/>
        <v>0</v>
      </c>
      <c r="DU931" s="109">
        <f t="shared" si="955"/>
        <v>0</v>
      </c>
      <c r="DZ931" s="109">
        <f t="shared" si="956"/>
        <v>0</v>
      </c>
      <c r="EE931" s="109">
        <f t="shared" si="957"/>
        <v>0</v>
      </c>
      <c r="EF931" s="3"/>
      <c r="EG931" s="3"/>
      <c r="EH931" s="3"/>
      <c r="EI931" s="3"/>
      <c r="EJ931" s="109">
        <f t="shared" si="958"/>
        <v>0</v>
      </c>
      <c r="EK931" s="3">
        <f t="shared" si="959"/>
        <v>715</v>
      </c>
      <c r="EL931" t="str">
        <f>+VLOOKUP(A931,'[1]Listado jugadores VALORES'!$A:$D,4,FALSE)</f>
        <v>Defensa</v>
      </c>
      <c r="EM931">
        <f>+VLOOKUP(EK931,Clubes!$A:$O,15,FALSE)</f>
        <v>2</v>
      </c>
      <c r="EN931">
        <f>+VLOOKUP(EK931,Clubes!$A:$M,13,FALSE)</f>
        <v>2</v>
      </c>
      <c r="EO931">
        <f t="shared" si="960"/>
        <v>0</v>
      </c>
      <c r="EP931">
        <f t="shared" si="961"/>
        <v>0</v>
      </c>
      <c r="EQ931">
        <f t="shared" si="962"/>
        <v>0</v>
      </c>
      <c r="ER931">
        <f t="shared" si="963"/>
        <v>0</v>
      </c>
      <c r="ES931">
        <f t="shared" si="964"/>
        <v>0</v>
      </c>
      <c r="ET931">
        <f t="shared" si="965"/>
        <v>0</v>
      </c>
      <c r="EU931">
        <f t="shared" si="966"/>
        <v>0</v>
      </c>
      <c r="EV931">
        <f t="shared" si="967"/>
        <v>0</v>
      </c>
      <c r="EW931">
        <f t="shared" si="968"/>
        <v>0</v>
      </c>
      <c r="EX931">
        <f t="shared" si="969"/>
        <v>0</v>
      </c>
      <c r="EY931">
        <f t="shared" si="970"/>
        <v>0</v>
      </c>
      <c r="EZ931">
        <f t="shared" si="971"/>
        <v>0</v>
      </c>
      <c r="FA931">
        <f t="shared" si="972"/>
        <v>0</v>
      </c>
      <c r="FB931">
        <f t="shared" si="973"/>
        <v>0</v>
      </c>
      <c r="FC931">
        <f t="shared" si="974"/>
        <v>0</v>
      </c>
    </row>
    <row r="932" spans="1:159">
      <c r="A932" s="139">
        <v>777</v>
      </c>
      <c r="B932" s="139" t="s">
        <v>443</v>
      </c>
      <c r="C932" s="139">
        <v>7</v>
      </c>
      <c r="D932">
        <v>1</v>
      </c>
      <c r="E932" s="5">
        <v>15</v>
      </c>
      <c r="F932" s="5">
        <v>86</v>
      </c>
      <c r="G932" s="5">
        <v>2</v>
      </c>
      <c r="K932" s="109">
        <f t="shared" si="938"/>
        <v>0</v>
      </c>
      <c r="M932" s="109">
        <f t="shared" si="939"/>
        <v>0</v>
      </c>
      <c r="X932" s="109">
        <f t="shared" si="940"/>
        <v>0</v>
      </c>
      <c r="AI932" s="109">
        <f t="shared" si="941"/>
        <v>0</v>
      </c>
      <c r="AT932" s="109">
        <f t="shared" si="942"/>
        <v>0</v>
      </c>
      <c r="BA932" s="109">
        <f t="shared" si="943"/>
        <v>0</v>
      </c>
      <c r="BB932" s="113"/>
      <c r="BC932" s="113"/>
      <c r="BD932" s="113"/>
      <c r="BE932" s="113"/>
      <c r="BF932" s="113"/>
      <c r="BG932" s="113"/>
      <c r="BH932" s="113"/>
      <c r="BI932" s="113"/>
      <c r="BJ932" s="113"/>
      <c r="BK932" s="113"/>
      <c r="BL932" s="109">
        <f t="shared" si="944"/>
        <v>0</v>
      </c>
      <c r="BW932" s="109">
        <f t="shared" si="945"/>
        <v>0</v>
      </c>
      <c r="BZ932" s="109">
        <f t="shared" si="946"/>
        <v>0</v>
      </c>
      <c r="CA932" s="3"/>
      <c r="CB932" s="3"/>
      <c r="CC932" s="3"/>
      <c r="CD932" s="3"/>
      <c r="CE932" s="109">
        <f t="shared" si="947"/>
        <v>0</v>
      </c>
      <c r="CJ932" s="109">
        <f t="shared" si="948"/>
        <v>0</v>
      </c>
      <c r="CQ932" s="109">
        <f t="shared" si="949"/>
        <v>0</v>
      </c>
      <c r="CV932" s="109">
        <f t="shared" si="950"/>
        <v>0</v>
      </c>
      <c r="DA932" s="109">
        <f t="shared" si="951"/>
        <v>0</v>
      </c>
      <c r="DF932" s="109">
        <f t="shared" si="952"/>
        <v>0</v>
      </c>
      <c r="DK932" s="109">
        <f t="shared" si="953"/>
        <v>0</v>
      </c>
      <c r="DP932" s="109">
        <f t="shared" si="954"/>
        <v>0</v>
      </c>
      <c r="DU932" s="109">
        <f t="shared" si="955"/>
        <v>0</v>
      </c>
      <c r="DZ932" s="109">
        <f t="shared" si="956"/>
        <v>0</v>
      </c>
      <c r="EE932" s="109">
        <f t="shared" si="957"/>
        <v>0</v>
      </c>
      <c r="EF932" s="3"/>
      <c r="EG932" s="3"/>
      <c r="EH932" s="3"/>
      <c r="EI932" s="3"/>
      <c r="EJ932" s="109">
        <f t="shared" si="958"/>
        <v>0</v>
      </c>
      <c r="EK932" s="3">
        <f t="shared" si="959"/>
        <v>715</v>
      </c>
      <c r="EL932" t="str">
        <f>+VLOOKUP(A932,'[1]Listado jugadores VALORES'!$A:$D,4,FALSE)</f>
        <v>Volante</v>
      </c>
      <c r="EM932">
        <f>+VLOOKUP(EK932,Clubes!$A:$O,15,FALSE)</f>
        <v>2</v>
      </c>
      <c r="EN932">
        <f>+VLOOKUP(EK932,Clubes!$A:$M,13,FALSE)</f>
        <v>2</v>
      </c>
      <c r="EO932">
        <f t="shared" si="960"/>
        <v>1</v>
      </c>
      <c r="EP932">
        <f t="shared" si="961"/>
        <v>0</v>
      </c>
      <c r="EQ932">
        <f t="shared" si="962"/>
        <v>0</v>
      </c>
      <c r="ER932">
        <f t="shared" si="963"/>
        <v>0</v>
      </c>
      <c r="ES932">
        <f t="shared" si="964"/>
        <v>0</v>
      </c>
      <c r="ET932">
        <f t="shared" si="965"/>
        <v>0</v>
      </c>
      <c r="EU932">
        <f t="shared" si="966"/>
        <v>0</v>
      </c>
      <c r="EV932">
        <f t="shared" si="967"/>
        <v>0</v>
      </c>
      <c r="EW932">
        <f t="shared" si="968"/>
        <v>0</v>
      </c>
      <c r="EX932">
        <f t="shared" si="969"/>
        <v>0</v>
      </c>
      <c r="EY932">
        <f t="shared" si="970"/>
        <v>0</v>
      </c>
      <c r="EZ932">
        <f t="shared" si="971"/>
        <v>0</v>
      </c>
      <c r="FA932">
        <f t="shared" si="972"/>
        <v>0</v>
      </c>
      <c r="FB932">
        <f t="shared" si="973"/>
        <v>0</v>
      </c>
      <c r="FC932">
        <f t="shared" si="974"/>
        <v>1</v>
      </c>
    </row>
    <row r="933" spans="1:159">
      <c r="A933" s="139">
        <v>657</v>
      </c>
      <c r="B933" s="139" t="s">
        <v>444</v>
      </c>
      <c r="C933" s="139">
        <v>7</v>
      </c>
      <c r="D933">
        <v>1</v>
      </c>
      <c r="E933" s="5">
        <v>15</v>
      </c>
      <c r="F933" s="5">
        <v>86</v>
      </c>
      <c r="G933" s="5">
        <v>1</v>
      </c>
      <c r="H933" s="5">
        <v>90</v>
      </c>
      <c r="K933" s="109">
        <f t="shared" si="938"/>
        <v>0</v>
      </c>
      <c r="M933" s="109">
        <f t="shared" si="939"/>
        <v>0</v>
      </c>
      <c r="N933" s="4">
        <v>27</v>
      </c>
      <c r="X933" s="109">
        <f t="shared" si="940"/>
        <v>1</v>
      </c>
      <c r="Y933" s="3">
        <v>1</v>
      </c>
      <c r="AI933" s="109">
        <f t="shared" si="941"/>
        <v>1</v>
      </c>
      <c r="AJ933" s="3">
        <v>2</v>
      </c>
      <c r="AT933" s="109">
        <f t="shared" si="942"/>
        <v>1</v>
      </c>
      <c r="BA933" s="109">
        <f t="shared" si="943"/>
        <v>0</v>
      </c>
      <c r="BB933" s="113">
        <v>1</v>
      </c>
      <c r="BC933" s="113"/>
      <c r="BD933" s="113"/>
      <c r="BE933" s="113"/>
      <c r="BF933" s="113"/>
      <c r="BG933" s="113"/>
      <c r="BH933" s="113"/>
      <c r="BI933" s="113"/>
      <c r="BJ933" s="113"/>
      <c r="BK933" s="113"/>
      <c r="BL933" s="109">
        <f t="shared" si="944"/>
        <v>1</v>
      </c>
      <c r="BM933" s="3">
        <v>4</v>
      </c>
      <c r="BW933" s="109">
        <f t="shared" si="945"/>
        <v>1</v>
      </c>
      <c r="BZ933" s="109">
        <f t="shared" si="946"/>
        <v>0</v>
      </c>
      <c r="CA933" s="3"/>
      <c r="CB933" s="3"/>
      <c r="CC933" s="3"/>
      <c r="CD933" s="3"/>
      <c r="CE933" s="109">
        <f t="shared" si="947"/>
        <v>0</v>
      </c>
      <c r="CJ933" s="109">
        <f t="shared" si="948"/>
        <v>0</v>
      </c>
      <c r="CQ933" s="109">
        <f t="shared" si="949"/>
        <v>0</v>
      </c>
      <c r="CV933" s="109">
        <f t="shared" si="950"/>
        <v>0</v>
      </c>
      <c r="DA933" s="109">
        <f t="shared" si="951"/>
        <v>0</v>
      </c>
      <c r="DF933" s="109">
        <f t="shared" si="952"/>
        <v>0</v>
      </c>
      <c r="DK933" s="109">
        <f t="shared" si="953"/>
        <v>0</v>
      </c>
      <c r="DP933" s="109">
        <f t="shared" si="954"/>
        <v>0</v>
      </c>
      <c r="DU933" s="109">
        <f t="shared" si="955"/>
        <v>0</v>
      </c>
      <c r="DZ933" s="109">
        <f t="shared" si="956"/>
        <v>0</v>
      </c>
      <c r="EE933" s="109">
        <f t="shared" si="957"/>
        <v>0</v>
      </c>
      <c r="EF933" s="3"/>
      <c r="EG933" s="3"/>
      <c r="EH933" s="3"/>
      <c r="EI933" s="3"/>
      <c r="EJ933" s="109">
        <f t="shared" si="958"/>
        <v>0</v>
      </c>
      <c r="EK933" s="3">
        <f t="shared" si="959"/>
        <v>715</v>
      </c>
      <c r="EL933" t="str">
        <f>+VLOOKUP(A933,'[1]Listado jugadores VALORES'!$A:$D,4,FALSE)</f>
        <v>Defensa</v>
      </c>
      <c r="EM933">
        <f>+VLOOKUP(EK933,Clubes!$A:$O,15,FALSE)</f>
        <v>2</v>
      </c>
      <c r="EN933">
        <f>+VLOOKUP(EK933,Clubes!$A:$M,13,FALSE)</f>
        <v>2</v>
      </c>
      <c r="EO933">
        <f t="shared" si="960"/>
        <v>2</v>
      </c>
      <c r="EP933">
        <f t="shared" si="961"/>
        <v>2</v>
      </c>
      <c r="EQ933">
        <f t="shared" si="962"/>
        <v>0</v>
      </c>
      <c r="ER933">
        <f t="shared" si="963"/>
        <v>0</v>
      </c>
      <c r="ES933">
        <f t="shared" si="964"/>
        <v>6</v>
      </c>
      <c r="ET933">
        <f t="shared" si="965"/>
        <v>0</v>
      </c>
      <c r="EU933">
        <f t="shared" si="966"/>
        <v>0</v>
      </c>
      <c r="EV933">
        <f t="shared" si="967"/>
        <v>0</v>
      </c>
      <c r="EW933">
        <f t="shared" si="968"/>
        <v>-1</v>
      </c>
      <c r="EX933">
        <f t="shared" si="969"/>
        <v>0</v>
      </c>
      <c r="EY933">
        <f t="shared" si="970"/>
        <v>0</v>
      </c>
      <c r="EZ933">
        <f t="shared" si="971"/>
        <v>0</v>
      </c>
      <c r="FA933">
        <f t="shared" si="972"/>
        <v>0</v>
      </c>
      <c r="FB933">
        <f t="shared" si="973"/>
        <v>0</v>
      </c>
      <c r="FC933">
        <f t="shared" si="974"/>
        <v>9</v>
      </c>
    </row>
    <row r="934" spans="1:159">
      <c r="A934" s="139">
        <v>972</v>
      </c>
      <c r="B934" s="142" t="s">
        <v>545</v>
      </c>
      <c r="C934" s="139">
        <v>16</v>
      </c>
      <c r="D934">
        <v>2</v>
      </c>
      <c r="E934" s="5">
        <v>15</v>
      </c>
      <c r="F934" s="5">
        <v>86</v>
      </c>
      <c r="G934" s="5">
        <v>3</v>
      </c>
      <c r="K934" s="109">
        <f t="shared" si="938"/>
        <v>0</v>
      </c>
      <c r="M934" s="109">
        <f t="shared" si="939"/>
        <v>0</v>
      </c>
      <c r="X934" s="109">
        <f t="shared" si="940"/>
        <v>0</v>
      </c>
      <c r="AI934" s="109">
        <f t="shared" si="941"/>
        <v>0</v>
      </c>
      <c r="AT934" s="109">
        <f t="shared" si="942"/>
        <v>0</v>
      </c>
      <c r="BA934" s="109">
        <f t="shared" si="943"/>
        <v>0</v>
      </c>
      <c r="BB934" s="113"/>
      <c r="BC934" s="113"/>
      <c r="BD934" s="113"/>
      <c r="BE934" s="113"/>
      <c r="BF934" s="113"/>
      <c r="BG934" s="113"/>
      <c r="BH934" s="113"/>
      <c r="BI934" s="113"/>
      <c r="BJ934" s="113"/>
      <c r="BK934" s="113"/>
      <c r="BL934" s="109">
        <f t="shared" si="944"/>
        <v>0</v>
      </c>
      <c r="BW934" s="109">
        <f t="shared" si="945"/>
        <v>0</v>
      </c>
      <c r="BZ934" s="109">
        <f t="shared" si="946"/>
        <v>0</v>
      </c>
      <c r="CA934" s="3"/>
      <c r="CB934" s="3"/>
      <c r="CC934" s="3"/>
      <c r="CD934" s="3"/>
      <c r="CE934" s="109">
        <f t="shared" si="947"/>
        <v>0</v>
      </c>
      <c r="CJ934" s="109">
        <f t="shared" si="948"/>
        <v>0</v>
      </c>
      <c r="CQ934" s="109">
        <f t="shared" si="949"/>
        <v>0</v>
      </c>
      <c r="CV934" s="109">
        <f t="shared" si="950"/>
        <v>0</v>
      </c>
      <c r="DA934" s="109">
        <f t="shared" si="951"/>
        <v>0</v>
      </c>
      <c r="DF934" s="109">
        <f t="shared" si="952"/>
        <v>0</v>
      </c>
      <c r="DK934" s="109">
        <f t="shared" si="953"/>
        <v>0</v>
      </c>
      <c r="DP934" s="109">
        <f t="shared" si="954"/>
        <v>0</v>
      </c>
      <c r="DU934" s="109">
        <f t="shared" si="955"/>
        <v>0</v>
      </c>
      <c r="DZ934" s="109">
        <f t="shared" si="956"/>
        <v>0</v>
      </c>
      <c r="EE934" s="109">
        <f t="shared" si="957"/>
        <v>0</v>
      </c>
      <c r="EF934" s="3"/>
      <c r="EG934" s="3"/>
      <c r="EH934" s="3"/>
      <c r="EI934" s="3"/>
      <c r="EJ934" s="109">
        <f t="shared" si="958"/>
        <v>0</v>
      </c>
      <c r="EK934" s="3">
        <f t="shared" si="959"/>
        <v>1615</v>
      </c>
      <c r="EL934" t="str">
        <f>+VLOOKUP(A934,'[1]Listado jugadores VALORES'!$A:$D,4,FALSE)</f>
        <v>Volante</v>
      </c>
      <c r="EM934">
        <f>+VLOOKUP(EK934,Clubes!$A:$O,15,FALSE)</f>
        <v>2</v>
      </c>
      <c r="EN934">
        <f>+VLOOKUP(EK934,Clubes!$A:$M,13,FALSE)</f>
        <v>2</v>
      </c>
      <c r="EO934">
        <f t="shared" si="960"/>
        <v>0</v>
      </c>
      <c r="EP934">
        <f t="shared" si="961"/>
        <v>0</v>
      </c>
      <c r="EQ934">
        <f t="shared" si="962"/>
        <v>0</v>
      </c>
      <c r="ER934">
        <f t="shared" si="963"/>
        <v>0</v>
      </c>
      <c r="ES934">
        <f t="shared" si="964"/>
        <v>0</v>
      </c>
      <c r="ET934">
        <f t="shared" si="965"/>
        <v>0</v>
      </c>
      <c r="EU934">
        <f t="shared" si="966"/>
        <v>0</v>
      </c>
      <c r="EV934">
        <f t="shared" si="967"/>
        <v>0</v>
      </c>
      <c r="EW934">
        <f t="shared" si="968"/>
        <v>0</v>
      </c>
      <c r="EX934">
        <f t="shared" si="969"/>
        <v>0</v>
      </c>
      <c r="EY934">
        <f t="shared" si="970"/>
        <v>0</v>
      </c>
      <c r="EZ934">
        <f t="shared" si="971"/>
        <v>0</v>
      </c>
      <c r="FA934">
        <f t="shared" si="972"/>
        <v>0</v>
      </c>
      <c r="FB934">
        <f t="shared" si="973"/>
        <v>0</v>
      </c>
      <c r="FC934">
        <f t="shared" si="974"/>
        <v>0</v>
      </c>
    </row>
    <row r="935" spans="1:159">
      <c r="A935" s="139">
        <v>1764</v>
      </c>
      <c r="B935" s="139" t="s">
        <v>546</v>
      </c>
      <c r="C935" s="139">
        <v>16</v>
      </c>
      <c r="D935">
        <v>2</v>
      </c>
      <c r="E935" s="5">
        <v>15</v>
      </c>
      <c r="F935" s="5">
        <v>86</v>
      </c>
      <c r="G935" s="5">
        <v>2</v>
      </c>
      <c r="H935" s="5">
        <f>90-57</f>
        <v>33</v>
      </c>
      <c r="K935" s="109">
        <f t="shared" si="938"/>
        <v>0</v>
      </c>
      <c r="M935" s="109">
        <f t="shared" si="939"/>
        <v>0</v>
      </c>
      <c r="N935" s="4">
        <f>45+16</f>
        <v>61</v>
      </c>
      <c r="X935" s="109">
        <f t="shared" si="940"/>
        <v>1</v>
      </c>
      <c r="Y935" s="3">
        <v>1</v>
      </c>
      <c r="AI935" s="109">
        <f t="shared" si="941"/>
        <v>1</v>
      </c>
      <c r="AJ935" s="3">
        <v>1</v>
      </c>
      <c r="AT935" s="109">
        <f t="shared" si="942"/>
        <v>1</v>
      </c>
      <c r="BA935" s="109">
        <f t="shared" si="943"/>
        <v>0</v>
      </c>
      <c r="BB935" s="113">
        <v>0</v>
      </c>
      <c r="BC935" s="113"/>
      <c r="BD935" s="113"/>
      <c r="BE935" s="113"/>
      <c r="BF935" s="113"/>
      <c r="BG935" s="113"/>
      <c r="BH935" s="113"/>
      <c r="BI935" s="113"/>
      <c r="BJ935" s="113"/>
      <c r="BK935" s="113"/>
      <c r="BL935" s="109">
        <f t="shared" si="944"/>
        <v>0</v>
      </c>
      <c r="BW935" s="109">
        <f t="shared" si="945"/>
        <v>0</v>
      </c>
      <c r="BZ935" s="109">
        <f t="shared" si="946"/>
        <v>0</v>
      </c>
      <c r="CA935" s="3"/>
      <c r="CB935" s="3"/>
      <c r="CC935" s="3"/>
      <c r="CD935" s="3"/>
      <c r="CE935" s="109">
        <f t="shared" si="947"/>
        <v>0</v>
      </c>
      <c r="CJ935" s="109">
        <f t="shared" si="948"/>
        <v>0</v>
      </c>
      <c r="CQ935" s="109">
        <f t="shared" si="949"/>
        <v>0</v>
      </c>
      <c r="CV935" s="109">
        <f t="shared" si="950"/>
        <v>0</v>
      </c>
      <c r="DA935" s="109">
        <f t="shared" si="951"/>
        <v>0</v>
      </c>
      <c r="DF935" s="109">
        <f t="shared" si="952"/>
        <v>0</v>
      </c>
      <c r="DK935" s="109">
        <f t="shared" si="953"/>
        <v>0</v>
      </c>
      <c r="DP935" s="109">
        <f t="shared" si="954"/>
        <v>0</v>
      </c>
      <c r="DU935" s="109">
        <f t="shared" si="955"/>
        <v>0</v>
      </c>
      <c r="DZ935" s="109">
        <f t="shared" si="956"/>
        <v>0</v>
      </c>
      <c r="EE935" s="109">
        <f t="shared" si="957"/>
        <v>0</v>
      </c>
      <c r="EF935" s="3"/>
      <c r="EG935" s="3"/>
      <c r="EH935" s="3"/>
      <c r="EI935" s="3"/>
      <c r="EJ935" s="109">
        <f t="shared" si="958"/>
        <v>0</v>
      </c>
      <c r="EK935" s="3">
        <f t="shared" si="959"/>
        <v>1615</v>
      </c>
      <c r="EL935" t="str">
        <f>+VLOOKUP(A935,'[1]Listado jugadores VALORES'!$A:$D,4,FALSE)</f>
        <v>Volante</v>
      </c>
      <c r="EM935">
        <f>+VLOOKUP(EK935,Clubes!$A:$O,15,FALSE)</f>
        <v>2</v>
      </c>
      <c r="EN935">
        <f>+VLOOKUP(EK935,Clubes!$A:$M,13,FALSE)</f>
        <v>2</v>
      </c>
      <c r="EO935">
        <f t="shared" si="960"/>
        <v>1</v>
      </c>
      <c r="EP935">
        <f t="shared" si="961"/>
        <v>1</v>
      </c>
      <c r="EQ935">
        <f t="shared" si="962"/>
        <v>0</v>
      </c>
      <c r="ER935">
        <f t="shared" si="963"/>
        <v>0</v>
      </c>
      <c r="ES935">
        <f t="shared" si="964"/>
        <v>5</v>
      </c>
      <c r="ET935">
        <f t="shared" si="965"/>
        <v>0</v>
      </c>
      <c r="EU935">
        <f t="shared" si="966"/>
        <v>0</v>
      </c>
      <c r="EV935">
        <f t="shared" si="967"/>
        <v>0</v>
      </c>
      <c r="EW935">
        <f t="shared" si="968"/>
        <v>0</v>
      </c>
      <c r="EX935">
        <f t="shared" si="969"/>
        <v>0</v>
      </c>
      <c r="EY935">
        <f t="shared" si="970"/>
        <v>0</v>
      </c>
      <c r="EZ935">
        <f t="shared" si="971"/>
        <v>0</v>
      </c>
      <c r="FA935">
        <f t="shared" si="972"/>
        <v>0</v>
      </c>
      <c r="FB935">
        <f t="shared" si="973"/>
        <v>0</v>
      </c>
      <c r="FC935">
        <f t="shared" si="974"/>
        <v>7</v>
      </c>
    </row>
    <row r="936" spans="1:159">
      <c r="A936" s="139">
        <v>914</v>
      </c>
      <c r="B936" s="139" t="s">
        <v>547</v>
      </c>
      <c r="C936" s="139">
        <v>16</v>
      </c>
      <c r="D936">
        <v>2</v>
      </c>
      <c r="E936" s="5">
        <v>15</v>
      </c>
      <c r="F936" s="5">
        <v>86</v>
      </c>
      <c r="G936" s="5">
        <v>1</v>
      </c>
      <c r="H936" s="5">
        <f>45+12</f>
        <v>57</v>
      </c>
      <c r="K936" s="109">
        <f t="shared" si="938"/>
        <v>0</v>
      </c>
      <c r="M936" s="109">
        <f t="shared" si="939"/>
        <v>0</v>
      </c>
      <c r="X936" s="109">
        <f t="shared" si="940"/>
        <v>0</v>
      </c>
      <c r="AI936" s="109">
        <f t="shared" si="941"/>
        <v>0</v>
      </c>
      <c r="AT936" s="109">
        <f t="shared" si="942"/>
        <v>0</v>
      </c>
      <c r="BA936" s="109">
        <f t="shared" si="943"/>
        <v>0</v>
      </c>
      <c r="BB936" s="113"/>
      <c r="BC936" s="113"/>
      <c r="BD936" s="113"/>
      <c r="BE936" s="113"/>
      <c r="BF936" s="113"/>
      <c r="BG936" s="113"/>
      <c r="BH936" s="113"/>
      <c r="BI936" s="113"/>
      <c r="BJ936" s="113"/>
      <c r="BK936" s="113"/>
      <c r="BL936" s="109">
        <f t="shared" si="944"/>
        <v>0</v>
      </c>
      <c r="BW936" s="109">
        <f t="shared" si="945"/>
        <v>0</v>
      </c>
      <c r="BZ936" s="109">
        <f t="shared" si="946"/>
        <v>0</v>
      </c>
      <c r="CA936" s="3"/>
      <c r="CB936" s="3"/>
      <c r="CC936" s="3"/>
      <c r="CD936" s="3"/>
      <c r="CE936" s="109">
        <f t="shared" si="947"/>
        <v>0</v>
      </c>
      <c r="CJ936" s="109">
        <f t="shared" si="948"/>
        <v>0</v>
      </c>
      <c r="CQ936" s="109">
        <f t="shared" si="949"/>
        <v>0</v>
      </c>
      <c r="CV936" s="109">
        <f t="shared" si="950"/>
        <v>0</v>
      </c>
      <c r="DA936" s="109">
        <f t="shared" si="951"/>
        <v>0</v>
      </c>
      <c r="DF936" s="109">
        <f t="shared" si="952"/>
        <v>0</v>
      </c>
      <c r="DK936" s="109">
        <f t="shared" si="953"/>
        <v>0</v>
      </c>
      <c r="DP936" s="109">
        <f t="shared" si="954"/>
        <v>0</v>
      </c>
      <c r="DU936" s="109">
        <f t="shared" si="955"/>
        <v>0</v>
      </c>
      <c r="DZ936" s="109">
        <f t="shared" si="956"/>
        <v>0</v>
      </c>
      <c r="EE936" s="109">
        <f t="shared" si="957"/>
        <v>0</v>
      </c>
      <c r="EF936" s="3"/>
      <c r="EG936" s="3"/>
      <c r="EH936" s="3"/>
      <c r="EI936" s="3"/>
      <c r="EJ936" s="109">
        <f t="shared" si="958"/>
        <v>0</v>
      </c>
      <c r="EK936" s="3">
        <f t="shared" si="959"/>
        <v>1615</v>
      </c>
      <c r="EL936" t="str">
        <f>+VLOOKUP(A936,'[1]Listado jugadores VALORES'!$A:$D,4,FALSE)</f>
        <v>Delantero</v>
      </c>
      <c r="EM936">
        <f>+VLOOKUP(EK936,Clubes!$A:$O,15,FALSE)</f>
        <v>2</v>
      </c>
      <c r="EN936">
        <f>+VLOOKUP(EK936,Clubes!$A:$M,13,FALSE)</f>
        <v>2</v>
      </c>
      <c r="EO936">
        <f t="shared" si="960"/>
        <v>2</v>
      </c>
      <c r="EP936">
        <f t="shared" si="961"/>
        <v>1</v>
      </c>
      <c r="EQ936">
        <f t="shared" si="962"/>
        <v>0</v>
      </c>
      <c r="ER936">
        <f t="shared" si="963"/>
        <v>0</v>
      </c>
      <c r="ES936">
        <f t="shared" si="964"/>
        <v>0</v>
      </c>
      <c r="ET936">
        <f t="shared" si="965"/>
        <v>0</v>
      </c>
      <c r="EU936">
        <f t="shared" si="966"/>
        <v>0</v>
      </c>
      <c r="EV936">
        <f t="shared" si="967"/>
        <v>0</v>
      </c>
      <c r="EW936">
        <f t="shared" si="968"/>
        <v>0</v>
      </c>
      <c r="EX936">
        <f t="shared" si="969"/>
        <v>0</v>
      </c>
      <c r="EY936">
        <f t="shared" si="970"/>
        <v>0</v>
      </c>
      <c r="EZ936">
        <f t="shared" si="971"/>
        <v>0</v>
      </c>
      <c r="FA936">
        <f t="shared" si="972"/>
        <v>0</v>
      </c>
      <c r="FB936">
        <f t="shared" si="973"/>
        <v>0</v>
      </c>
      <c r="FC936">
        <f t="shared" si="974"/>
        <v>3</v>
      </c>
    </row>
    <row r="937" spans="1:159">
      <c r="A937" s="139">
        <v>880</v>
      </c>
      <c r="B937" s="139" t="s">
        <v>548</v>
      </c>
      <c r="C937" s="139">
        <v>16</v>
      </c>
      <c r="D937">
        <v>2</v>
      </c>
      <c r="E937" s="5">
        <v>15</v>
      </c>
      <c r="F937" s="5">
        <v>86</v>
      </c>
      <c r="G937" s="5">
        <v>2</v>
      </c>
      <c r="K937" s="109">
        <f t="shared" si="938"/>
        <v>0</v>
      </c>
      <c r="M937" s="109">
        <f t="shared" si="939"/>
        <v>0</v>
      </c>
      <c r="X937" s="109">
        <f t="shared" si="940"/>
        <v>0</v>
      </c>
      <c r="AI937" s="109">
        <f t="shared" si="941"/>
        <v>0</v>
      </c>
      <c r="AT937" s="109">
        <f t="shared" si="942"/>
        <v>0</v>
      </c>
      <c r="BA937" s="109">
        <f t="shared" si="943"/>
        <v>0</v>
      </c>
      <c r="BB937" s="113"/>
      <c r="BC937" s="113"/>
      <c r="BD937" s="113"/>
      <c r="BE937" s="113"/>
      <c r="BF937" s="113"/>
      <c r="BG937" s="113"/>
      <c r="BH937" s="113"/>
      <c r="BI937" s="113"/>
      <c r="BJ937" s="113"/>
      <c r="BK937" s="113"/>
      <c r="BL937" s="109">
        <f t="shared" si="944"/>
        <v>0</v>
      </c>
      <c r="BW937" s="109">
        <f t="shared" si="945"/>
        <v>0</v>
      </c>
      <c r="BZ937" s="109">
        <f t="shared" si="946"/>
        <v>0</v>
      </c>
      <c r="CA937" s="3"/>
      <c r="CB937" s="3"/>
      <c r="CC937" s="3"/>
      <c r="CD937" s="3"/>
      <c r="CE937" s="109">
        <f t="shared" si="947"/>
        <v>0</v>
      </c>
      <c r="CJ937" s="109">
        <f t="shared" si="948"/>
        <v>0</v>
      </c>
      <c r="CQ937" s="109">
        <f t="shared" si="949"/>
        <v>0</v>
      </c>
      <c r="CV937" s="109">
        <f t="shared" si="950"/>
        <v>0</v>
      </c>
      <c r="DA937" s="109">
        <f t="shared" si="951"/>
        <v>0</v>
      </c>
      <c r="DF937" s="109">
        <f t="shared" si="952"/>
        <v>0</v>
      </c>
      <c r="DK937" s="109">
        <f t="shared" si="953"/>
        <v>0</v>
      </c>
      <c r="DP937" s="109">
        <f t="shared" si="954"/>
        <v>0</v>
      </c>
      <c r="DU937" s="109">
        <f t="shared" si="955"/>
        <v>0</v>
      </c>
      <c r="DZ937" s="109">
        <f t="shared" si="956"/>
        <v>0</v>
      </c>
      <c r="EE937" s="109">
        <f t="shared" si="957"/>
        <v>0</v>
      </c>
      <c r="EF937" s="3"/>
      <c r="EG937" s="3"/>
      <c r="EH937" s="3"/>
      <c r="EI937" s="3"/>
      <c r="EJ937" s="109">
        <f t="shared" si="958"/>
        <v>0</v>
      </c>
      <c r="EK937" s="3">
        <f t="shared" si="959"/>
        <v>1615</v>
      </c>
      <c r="EL937" t="str">
        <f>+VLOOKUP(A937,'[1]Listado jugadores VALORES'!$A:$D,4,FALSE)</f>
        <v>Volante</v>
      </c>
      <c r="EM937">
        <f>+VLOOKUP(EK937,Clubes!$A:$O,15,FALSE)</f>
        <v>2</v>
      </c>
      <c r="EN937">
        <f>+VLOOKUP(EK937,Clubes!$A:$M,13,FALSE)</f>
        <v>2</v>
      </c>
      <c r="EO937">
        <f t="shared" si="960"/>
        <v>1</v>
      </c>
      <c r="EP937">
        <f t="shared" si="961"/>
        <v>0</v>
      </c>
      <c r="EQ937">
        <f t="shared" si="962"/>
        <v>0</v>
      </c>
      <c r="ER937">
        <f t="shared" si="963"/>
        <v>0</v>
      </c>
      <c r="ES937">
        <f t="shared" si="964"/>
        <v>0</v>
      </c>
      <c r="ET937">
        <f t="shared" si="965"/>
        <v>0</v>
      </c>
      <c r="EU937">
        <f t="shared" si="966"/>
        <v>0</v>
      </c>
      <c r="EV937">
        <f t="shared" si="967"/>
        <v>0</v>
      </c>
      <c r="EW937">
        <f t="shared" si="968"/>
        <v>0</v>
      </c>
      <c r="EX937">
        <f t="shared" si="969"/>
        <v>0</v>
      </c>
      <c r="EY937">
        <f t="shared" si="970"/>
        <v>0</v>
      </c>
      <c r="EZ937">
        <f t="shared" si="971"/>
        <v>0</v>
      </c>
      <c r="FA937">
        <f t="shared" si="972"/>
        <v>0</v>
      </c>
      <c r="FB937">
        <f t="shared" si="973"/>
        <v>0</v>
      </c>
      <c r="FC937">
        <f t="shared" si="974"/>
        <v>1</v>
      </c>
    </row>
    <row r="938" spans="1:159">
      <c r="A938" s="139">
        <v>778</v>
      </c>
      <c r="B938" s="139" t="s">
        <v>549</v>
      </c>
      <c r="C938" s="139">
        <v>16</v>
      </c>
      <c r="D938">
        <v>2</v>
      </c>
      <c r="E938" s="5">
        <v>15</v>
      </c>
      <c r="F938" s="5">
        <v>86</v>
      </c>
      <c r="G938" s="5">
        <v>3</v>
      </c>
      <c r="K938" s="109">
        <f t="shared" si="938"/>
        <v>0</v>
      </c>
      <c r="M938" s="109">
        <f t="shared" si="939"/>
        <v>0</v>
      </c>
      <c r="X938" s="109">
        <f t="shared" si="940"/>
        <v>0</v>
      </c>
      <c r="AI938" s="109">
        <f t="shared" si="941"/>
        <v>0</v>
      </c>
      <c r="AT938" s="109">
        <f t="shared" si="942"/>
        <v>0</v>
      </c>
      <c r="BA938" s="109">
        <f t="shared" si="943"/>
        <v>0</v>
      </c>
      <c r="BB938" s="113"/>
      <c r="BC938" s="113"/>
      <c r="BD938" s="113"/>
      <c r="BE938" s="113"/>
      <c r="BF938" s="113"/>
      <c r="BG938" s="113"/>
      <c r="BH938" s="113"/>
      <c r="BI938" s="113"/>
      <c r="BJ938" s="113"/>
      <c r="BK938" s="113"/>
      <c r="BL938" s="109">
        <f t="shared" si="944"/>
        <v>0</v>
      </c>
      <c r="BW938" s="109">
        <f t="shared" si="945"/>
        <v>0</v>
      </c>
      <c r="BZ938" s="109">
        <f t="shared" si="946"/>
        <v>0</v>
      </c>
      <c r="CA938" s="3"/>
      <c r="CB938" s="3"/>
      <c r="CC938" s="3"/>
      <c r="CD938" s="3"/>
      <c r="CE938" s="109">
        <f t="shared" si="947"/>
        <v>0</v>
      </c>
      <c r="CJ938" s="109">
        <f t="shared" si="948"/>
        <v>0</v>
      </c>
      <c r="CQ938" s="109">
        <f t="shared" si="949"/>
        <v>0</v>
      </c>
      <c r="CV938" s="109">
        <f t="shared" si="950"/>
        <v>0</v>
      </c>
      <c r="DA938" s="109">
        <f t="shared" si="951"/>
        <v>0</v>
      </c>
      <c r="DF938" s="109">
        <f t="shared" si="952"/>
        <v>0</v>
      </c>
      <c r="DK938" s="109">
        <f t="shared" si="953"/>
        <v>0</v>
      </c>
      <c r="DP938" s="109">
        <f t="shared" si="954"/>
        <v>0</v>
      </c>
      <c r="DU938" s="109">
        <f t="shared" si="955"/>
        <v>0</v>
      </c>
      <c r="DZ938" s="109">
        <f t="shared" si="956"/>
        <v>0</v>
      </c>
      <c r="EE938" s="109">
        <f t="shared" si="957"/>
        <v>0</v>
      </c>
      <c r="EF938" s="3"/>
      <c r="EG938" s="3"/>
      <c r="EH938" s="3"/>
      <c r="EI938" s="3"/>
      <c r="EJ938" s="109">
        <f t="shared" si="958"/>
        <v>0</v>
      </c>
      <c r="EK938" s="3">
        <f t="shared" si="959"/>
        <v>1615</v>
      </c>
      <c r="EL938" t="str">
        <f>+VLOOKUP(A938,'[1]Listado jugadores VALORES'!$A:$D,4,FALSE)</f>
        <v>Defensa</v>
      </c>
      <c r="EM938">
        <f>+VLOOKUP(EK938,Clubes!$A:$O,15,FALSE)</f>
        <v>2</v>
      </c>
      <c r="EN938">
        <f>+VLOOKUP(EK938,Clubes!$A:$M,13,FALSE)</f>
        <v>2</v>
      </c>
      <c r="EO938">
        <f t="shared" si="960"/>
        <v>0</v>
      </c>
      <c r="EP938">
        <f t="shared" si="961"/>
        <v>0</v>
      </c>
      <c r="EQ938">
        <f t="shared" si="962"/>
        <v>0</v>
      </c>
      <c r="ER938">
        <f t="shared" si="963"/>
        <v>0</v>
      </c>
      <c r="ES938">
        <f t="shared" si="964"/>
        <v>0</v>
      </c>
      <c r="ET938">
        <f t="shared" si="965"/>
        <v>0</v>
      </c>
      <c r="EU938">
        <f t="shared" si="966"/>
        <v>0</v>
      </c>
      <c r="EV938">
        <f t="shared" si="967"/>
        <v>0</v>
      </c>
      <c r="EW938">
        <f t="shared" si="968"/>
        <v>0</v>
      </c>
      <c r="EX938">
        <f t="shared" si="969"/>
        <v>0</v>
      </c>
      <c r="EY938">
        <f t="shared" si="970"/>
        <v>0</v>
      </c>
      <c r="EZ938">
        <f t="shared" si="971"/>
        <v>0</v>
      </c>
      <c r="FA938">
        <f t="shared" si="972"/>
        <v>0</v>
      </c>
      <c r="FB938">
        <f t="shared" si="973"/>
        <v>0</v>
      </c>
      <c r="FC938">
        <f t="shared" si="974"/>
        <v>0</v>
      </c>
    </row>
    <row r="939" spans="1:159">
      <c r="A939" s="139">
        <v>1878</v>
      </c>
      <c r="B939" s="139" t="s">
        <v>550</v>
      </c>
      <c r="C939" s="139">
        <v>16</v>
      </c>
      <c r="D939">
        <v>2</v>
      </c>
      <c r="E939" s="5">
        <v>15</v>
      </c>
      <c r="F939" s="5">
        <v>86</v>
      </c>
      <c r="G939" s="5">
        <v>1</v>
      </c>
      <c r="H939" s="5">
        <v>90</v>
      </c>
      <c r="I939" s="4">
        <f>45+41</f>
        <v>86</v>
      </c>
      <c r="K939" s="109">
        <f>COUNTIF(I939:J939,"&gt;0")</f>
        <v>1</v>
      </c>
      <c r="M939" s="109">
        <f t="shared" si="939"/>
        <v>0</v>
      </c>
      <c r="X939" s="109">
        <f t="shared" si="940"/>
        <v>0</v>
      </c>
      <c r="AI939" s="109">
        <f t="shared" si="941"/>
        <v>0</v>
      </c>
      <c r="AT939" s="109">
        <f t="shared" si="942"/>
        <v>0</v>
      </c>
      <c r="BA939" s="109">
        <f t="shared" si="943"/>
        <v>0</v>
      </c>
      <c r="BB939" s="113"/>
      <c r="BC939" s="113"/>
      <c r="BD939" s="113"/>
      <c r="BE939" s="113"/>
      <c r="BF939" s="113"/>
      <c r="BG939" s="113"/>
      <c r="BH939" s="113"/>
      <c r="BI939" s="113"/>
      <c r="BJ939" s="113"/>
      <c r="BK939" s="113"/>
      <c r="BL939" s="109">
        <f t="shared" si="944"/>
        <v>0</v>
      </c>
      <c r="BW939" s="109">
        <f t="shared" si="945"/>
        <v>0</v>
      </c>
      <c r="BZ939" s="109">
        <f t="shared" si="946"/>
        <v>0</v>
      </c>
      <c r="CA939" s="3"/>
      <c r="CB939" s="3"/>
      <c r="CC939" s="3"/>
      <c r="CD939" s="3"/>
      <c r="CE939" s="109">
        <f t="shared" si="947"/>
        <v>0</v>
      </c>
      <c r="CJ939" s="109">
        <f t="shared" si="948"/>
        <v>0</v>
      </c>
      <c r="CQ939" s="109">
        <f t="shared" si="949"/>
        <v>0</v>
      </c>
      <c r="CV939" s="109">
        <f t="shared" si="950"/>
        <v>0</v>
      </c>
      <c r="DA939" s="109">
        <f t="shared" si="951"/>
        <v>0</v>
      </c>
      <c r="DF939" s="109">
        <f t="shared" si="952"/>
        <v>0</v>
      </c>
      <c r="DK939" s="109">
        <f t="shared" si="953"/>
        <v>0</v>
      </c>
      <c r="DP939" s="109">
        <f t="shared" si="954"/>
        <v>0</v>
      </c>
      <c r="DU939" s="109">
        <f t="shared" si="955"/>
        <v>0</v>
      </c>
      <c r="DZ939" s="109">
        <f t="shared" si="956"/>
        <v>0</v>
      </c>
      <c r="EE939" s="109">
        <f t="shared" si="957"/>
        <v>0</v>
      </c>
      <c r="EF939" s="3"/>
      <c r="EG939" s="3"/>
      <c r="EH939" s="3"/>
      <c r="EI939" s="3"/>
      <c r="EJ939" s="109">
        <f t="shared" si="958"/>
        <v>0</v>
      </c>
      <c r="EK939" s="3">
        <f t="shared" si="959"/>
        <v>1615</v>
      </c>
      <c r="EL939" t="str">
        <f>+VLOOKUP(A939,'[1]Listado jugadores VALORES'!$A:$D,4,FALSE)</f>
        <v>Defensa</v>
      </c>
      <c r="EM939">
        <f>+VLOOKUP(EK939,Clubes!$A:$O,15,FALSE)</f>
        <v>2</v>
      </c>
      <c r="EN939">
        <f>+VLOOKUP(EK939,Clubes!$A:$M,13,FALSE)</f>
        <v>2</v>
      </c>
      <c r="EO939">
        <f t="shared" si="960"/>
        <v>2</v>
      </c>
      <c r="EP939">
        <f>+IF(I939=0,0,IF(I939&gt;=60,2,IF(I939&lt;60,1)))</f>
        <v>2</v>
      </c>
      <c r="EQ939">
        <f t="shared" si="962"/>
        <v>-1</v>
      </c>
      <c r="ER939">
        <f t="shared" si="963"/>
        <v>0</v>
      </c>
      <c r="ES939">
        <f t="shared" si="964"/>
        <v>0</v>
      </c>
      <c r="ET939">
        <f t="shared" si="965"/>
        <v>0</v>
      </c>
      <c r="EU939">
        <f t="shared" si="966"/>
        <v>0</v>
      </c>
      <c r="EV939">
        <f t="shared" si="967"/>
        <v>0</v>
      </c>
      <c r="EW939">
        <f>+IF(AND(I939&gt;60,EM939=1,EL939="Portero"),-1,IF(AND(I939&gt;60,EM939=1,EL939="Defensa"),-1,IF(AND(I939&gt;60,EM939=2,EL939="Portero"),-1,IF(AND(I939&gt;60,EM939=2,EL939="Defensa"),-1,IF(AND(I939&gt;60,EM939&gt;2,EL939="Portero"),-2,IF(AND(I939&gt;60,EM939&gt;2,EL939="Defensa"),-2,0))))))</f>
        <v>-1</v>
      </c>
      <c r="EX939">
        <f t="shared" si="969"/>
        <v>0</v>
      </c>
      <c r="EY939">
        <f t="shared" si="970"/>
        <v>0</v>
      </c>
      <c r="EZ939">
        <f t="shared" si="971"/>
        <v>0</v>
      </c>
      <c r="FA939">
        <f>+IF(AND(I939&gt;60,EM939=0,EL939="Portero"),3,IF(AND(I939&gt;60,EM939=0,EL939="Defensa"),2,IF(AND(I939&gt;60,EM939=0,EL939="Volante"),1,0)))</f>
        <v>0</v>
      </c>
      <c r="FB939">
        <f>IF(AND(I939&gt;=60,EN939=1,D939=1),1,IF(AND(I939&gt;=60,EN939=1,D939=2),2,IF(AND(I939&gt;=60,EN939=3,D939=2),-1,IF(AND(I939&gt;=60,EN939=3,D939=1),-2,IF(AND(I939&lt;60,EN939=1,D939=1,X939&gt;0),1,IF(AND(I939&lt;60,EN939=1,D939=2,X939&gt;0),2,0))))))</f>
        <v>0</v>
      </c>
      <c r="FC939">
        <f t="shared" si="974"/>
        <v>2</v>
      </c>
    </row>
    <row r="940" spans="1:159">
      <c r="A940" s="139">
        <v>155</v>
      </c>
      <c r="B940" s="139" t="s">
        <v>551</v>
      </c>
      <c r="C940" s="139">
        <v>16</v>
      </c>
      <c r="D940">
        <v>2</v>
      </c>
      <c r="E940" s="5">
        <v>15</v>
      </c>
      <c r="F940" s="5">
        <v>86</v>
      </c>
      <c r="G940" s="5">
        <v>1</v>
      </c>
      <c r="H940" s="5">
        <v>90</v>
      </c>
      <c r="K940" s="109">
        <f t="shared" si="938"/>
        <v>0</v>
      </c>
      <c r="M940" s="109">
        <f t="shared" si="939"/>
        <v>0</v>
      </c>
      <c r="X940" s="109">
        <f t="shared" si="940"/>
        <v>0</v>
      </c>
      <c r="AI940" s="109">
        <f t="shared" si="941"/>
        <v>0</v>
      </c>
      <c r="AT940" s="109">
        <f t="shared" si="942"/>
        <v>0</v>
      </c>
      <c r="BA940" s="109">
        <f t="shared" si="943"/>
        <v>0</v>
      </c>
      <c r="BB940" s="113"/>
      <c r="BC940" s="113"/>
      <c r="BD940" s="113"/>
      <c r="BE940" s="113"/>
      <c r="BF940" s="113"/>
      <c r="BG940" s="113"/>
      <c r="BH940" s="113"/>
      <c r="BI940" s="113"/>
      <c r="BJ940" s="113"/>
      <c r="BK940" s="113"/>
      <c r="BL940" s="109">
        <f t="shared" si="944"/>
        <v>0</v>
      </c>
      <c r="BW940" s="109">
        <f t="shared" si="945"/>
        <v>0</v>
      </c>
      <c r="BZ940" s="109">
        <f t="shared" si="946"/>
        <v>0</v>
      </c>
      <c r="CA940" s="3"/>
      <c r="CB940" s="3"/>
      <c r="CC940" s="3"/>
      <c r="CD940" s="3"/>
      <c r="CE940" s="109">
        <f t="shared" si="947"/>
        <v>0</v>
      </c>
      <c r="CJ940" s="109">
        <f t="shared" si="948"/>
        <v>0</v>
      </c>
      <c r="CQ940" s="109">
        <f t="shared" si="949"/>
        <v>0</v>
      </c>
      <c r="CV940" s="109">
        <f t="shared" si="950"/>
        <v>0</v>
      </c>
      <c r="DA940" s="109">
        <f t="shared" si="951"/>
        <v>0</v>
      </c>
      <c r="DF940" s="109">
        <f t="shared" si="952"/>
        <v>0</v>
      </c>
      <c r="DK940" s="109">
        <f t="shared" si="953"/>
        <v>0</v>
      </c>
      <c r="DP940" s="109">
        <f t="shared" si="954"/>
        <v>0</v>
      </c>
      <c r="DU940" s="109">
        <f t="shared" si="955"/>
        <v>0</v>
      </c>
      <c r="DZ940" s="109">
        <f t="shared" si="956"/>
        <v>0</v>
      </c>
      <c r="EE940" s="109">
        <f t="shared" si="957"/>
        <v>0</v>
      </c>
      <c r="EF940" s="3"/>
      <c r="EG940" s="3"/>
      <c r="EH940" s="3"/>
      <c r="EI940" s="3"/>
      <c r="EJ940" s="109">
        <f t="shared" si="958"/>
        <v>0</v>
      </c>
      <c r="EK940" s="3">
        <f t="shared" si="959"/>
        <v>1615</v>
      </c>
      <c r="EL940" t="str">
        <f>+VLOOKUP(A940,'[1]Listado jugadores VALORES'!$A:$D,4,FALSE)</f>
        <v>Defensa</v>
      </c>
      <c r="EM940">
        <f>+VLOOKUP(EK940,Clubes!$A:$O,15,FALSE)</f>
        <v>2</v>
      </c>
      <c r="EN940">
        <f>+VLOOKUP(EK940,Clubes!$A:$M,13,FALSE)</f>
        <v>2</v>
      </c>
      <c r="EO940">
        <f t="shared" si="960"/>
        <v>2</v>
      </c>
      <c r="EP940">
        <f t="shared" si="961"/>
        <v>2</v>
      </c>
      <c r="EQ940">
        <f t="shared" si="962"/>
        <v>0</v>
      </c>
      <c r="ER940">
        <f t="shared" si="963"/>
        <v>0</v>
      </c>
      <c r="ES940">
        <f t="shared" si="964"/>
        <v>0</v>
      </c>
      <c r="ET940">
        <f t="shared" si="965"/>
        <v>0</v>
      </c>
      <c r="EU940">
        <f t="shared" si="966"/>
        <v>0</v>
      </c>
      <c r="EV940">
        <f t="shared" si="967"/>
        <v>0</v>
      </c>
      <c r="EW940">
        <f t="shared" si="968"/>
        <v>-1</v>
      </c>
      <c r="EX940">
        <f t="shared" si="969"/>
        <v>0</v>
      </c>
      <c r="EY940">
        <f t="shared" si="970"/>
        <v>0</v>
      </c>
      <c r="EZ940">
        <f t="shared" si="971"/>
        <v>0</v>
      </c>
      <c r="FA940">
        <f t="shared" si="972"/>
        <v>0</v>
      </c>
      <c r="FB940">
        <f t="shared" si="973"/>
        <v>0</v>
      </c>
      <c r="FC940">
        <f t="shared" si="974"/>
        <v>3</v>
      </c>
    </row>
    <row r="941" spans="1:159">
      <c r="A941" s="139">
        <v>341</v>
      </c>
      <c r="B941" s="139" t="s">
        <v>552</v>
      </c>
      <c r="C941" s="139">
        <v>16</v>
      </c>
      <c r="D941">
        <v>2</v>
      </c>
      <c r="E941" s="5">
        <v>15</v>
      </c>
      <c r="F941" s="5">
        <v>86</v>
      </c>
      <c r="G941" s="5">
        <v>3</v>
      </c>
      <c r="K941" s="109">
        <f t="shared" si="938"/>
        <v>0</v>
      </c>
      <c r="M941" s="109">
        <f t="shared" si="939"/>
        <v>0</v>
      </c>
      <c r="X941" s="109">
        <f t="shared" si="940"/>
        <v>0</v>
      </c>
      <c r="AI941" s="109">
        <f t="shared" si="941"/>
        <v>0</v>
      </c>
      <c r="AT941" s="109">
        <f t="shared" si="942"/>
        <v>0</v>
      </c>
      <c r="BA941" s="109">
        <f t="shared" si="943"/>
        <v>0</v>
      </c>
      <c r="BB941" s="113"/>
      <c r="BC941" s="113"/>
      <c r="BD941" s="113"/>
      <c r="BE941" s="113"/>
      <c r="BF941" s="113"/>
      <c r="BG941" s="113"/>
      <c r="BH941" s="113"/>
      <c r="BI941" s="113"/>
      <c r="BJ941" s="113"/>
      <c r="BK941" s="113"/>
      <c r="BL941" s="109">
        <f t="shared" si="944"/>
        <v>0</v>
      </c>
      <c r="BW941" s="109">
        <f t="shared" si="945"/>
        <v>0</v>
      </c>
      <c r="BZ941" s="109">
        <f t="shared" si="946"/>
        <v>0</v>
      </c>
      <c r="CA941" s="3"/>
      <c r="CB941" s="3"/>
      <c r="CC941" s="3"/>
      <c r="CD941" s="3"/>
      <c r="CE941" s="109">
        <f t="shared" si="947"/>
        <v>0</v>
      </c>
      <c r="CJ941" s="109">
        <f t="shared" si="948"/>
        <v>0</v>
      </c>
      <c r="CQ941" s="109">
        <f t="shared" si="949"/>
        <v>0</v>
      </c>
      <c r="CV941" s="109">
        <f t="shared" si="950"/>
        <v>0</v>
      </c>
      <c r="DA941" s="109">
        <f t="shared" si="951"/>
        <v>0</v>
      </c>
      <c r="DF941" s="109">
        <f t="shared" si="952"/>
        <v>0</v>
      </c>
      <c r="DK941" s="109">
        <f t="shared" si="953"/>
        <v>0</v>
      </c>
      <c r="DP941" s="109">
        <f t="shared" si="954"/>
        <v>0</v>
      </c>
      <c r="DU941" s="109">
        <f t="shared" si="955"/>
        <v>0</v>
      </c>
      <c r="DZ941" s="109">
        <f t="shared" si="956"/>
        <v>0</v>
      </c>
      <c r="EE941" s="109">
        <f t="shared" si="957"/>
        <v>0</v>
      </c>
      <c r="EF941" s="3"/>
      <c r="EG941" s="3"/>
      <c r="EH941" s="3"/>
      <c r="EI941" s="3"/>
      <c r="EJ941" s="109">
        <f t="shared" si="958"/>
        <v>0</v>
      </c>
      <c r="EK941" s="3">
        <f t="shared" si="959"/>
        <v>1615</v>
      </c>
      <c r="EL941" t="str">
        <f>+VLOOKUP(A941,'[1]Listado jugadores VALORES'!$A:$D,4,FALSE)</f>
        <v>Volante</v>
      </c>
      <c r="EM941">
        <f>+VLOOKUP(EK941,Clubes!$A:$O,15,FALSE)</f>
        <v>2</v>
      </c>
      <c r="EN941">
        <f>+VLOOKUP(EK941,Clubes!$A:$M,13,FALSE)</f>
        <v>2</v>
      </c>
      <c r="EO941">
        <f t="shared" si="960"/>
        <v>0</v>
      </c>
      <c r="EP941">
        <f t="shared" si="961"/>
        <v>0</v>
      </c>
      <c r="EQ941">
        <f t="shared" si="962"/>
        <v>0</v>
      </c>
      <c r="ER941">
        <f t="shared" si="963"/>
        <v>0</v>
      </c>
      <c r="ES941">
        <f t="shared" si="964"/>
        <v>0</v>
      </c>
      <c r="ET941">
        <f t="shared" si="965"/>
        <v>0</v>
      </c>
      <c r="EU941">
        <f t="shared" si="966"/>
        <v>0</v>
      </c>
      <c r="EV941">
        <f t="shared" si="967"/>
        <v>0</v>
      </c>
      <c r="EW941">
        <f t="shared" si="968"/>
        <v>0</v>
      </c>
      <c r="EX941">
        <f t="shared" si="969"/>
        <v>0</v>
      </c>
      <c r="EY941">
        <f t="shared" si="970"/>
        <v>0</v>
      </c>
      <c r="EZ941">
        <f t="shared" si="971"/>
        <v>0</v>
      </c>
      <c r="FA941">
        <f t="shared" si="972"/>
        <v>0</v>
      </c>
      <c r="FB941">
        <f t="shared" si="973"/>
        <v>0</v>
      </c>
      <c r="FC941">
        <f t="shared" si="974"/>
        <v>0</v>
      </c>
    </row>
    <row r="942" spans="1:159">
      <c r="A942" s="139">
        <v>721</v>
      </c>
      <c r="B942" s="139" t="s">
        <v>553</v>
      </c>
      <c r="C942" s="139">
        <v>16</v>
      </c>
      <c r="D942">
        <v>2</v>
      </c>
      <c r="E942" s="5">
        <v>15</v>
      </c>
      <c r="F942" s="5">
        <v>86</v>
      </c>
      <c r="G942" s="5">
        <v>3</v>
      </c>
      <c r="K942" s="109">
        <f t="shared" si="938"/>
        <v>0</v>
      </c>
      <c r="M942" s="109">
        <f t="shared" si="939"/>
        <v>0</v>
      </c>
      <c r="X942" s="109">
        <f t="shared" si="940"/>
        <v>0</v>
      </c>
      <c r="AI942" s="109">
        <f t="shared" si="941"/>
        <v>0</v>
      </c>
      <c r="AT942" s="109">
        <f t="shared" si="942"/>
        <v>0</v>
      </c>
      <c r="BA942" s="109">
        <f t="shared" si="943"/>
        <v>0</v>
      </c>
      <c r="BB942" s="113"/>
      <c r="BC942" s="113"/>
      <c r="BD942" s="113"/>
      <c r="BE942" s="113"/>
      <c r="BF942" s="113"/>
      <c r="BG942" s="113"/>
      <c r="BH942" s="113"/>
      <c r="BI942" s="113"/>
      <c r="BJ942" s="113"/>
      <c r="BK942" s="113"/>
      <c r="BL942" s="109">
        <f t="shared" si="944"/>
        <v>0</v>
      </c>
      <c r="BW942" s="109">
        <f t="shared" si="945"/>
        <v>0</v>
      </c>
      <c r="BZ942" s="109">
        <f t="shared" si="946"/>
        <v>0</v>
      </c>
      <c r="CA942" s="3"/>
      <c r="CB942" s="3"/>
      <c r="CC942" s="3"/>
      <c r="CD942" s="3"/>
      <c r="CE942" s="109">
        <f t="shared" si="947"/>
        <v>0</v>
      </c>
      <c r="CJ942" s="109">
        <f t="shared" si="948"/>
        <v>0</v>
      </c>
      <c r="CQ942" s="109">
        <f t="shared" si="949"/>
        <v>0</v>
      </c>
      <c r="CV942" s="109">
        <f t="shared" si="950"/>
        <v>0</v>
      </c>
      <c r="DA942" s="109">
        <f t="shared" si="951"/>
        <v>0</v>
      </c>
      <c r="DF942" s="109">
        <f t="shared" si="952"/>
        <v>0</v>
      </c>
      <c r="DK942" s="109">
        <f t="shared" si="953"/>
        <v>0</v>
      </c>
      <c r="DP942" s="109">
        <f t="shared" si="954"/>
        <v>0</v>
      </c>
      <c r="DU942" s="109">
        <f t="shared" si="955"/>
        <v>0</v>
      </c>
      <c r="DZ942" s="109">
        <f t="shared" si="956"/>
        <v>0</v>
      </c>
      <c r="EE942" s="109">
        <f t="shared" si="957"/>
        <v>0</v>
      </c>
      <c r="EF942" s="3"/>
      <c r="EG942" s="3"/>
      <c r="EH942" s="3"/>
      <c r="EI942" s="3"/>
      <c r="EJ942" s="109">
        <f t="shared" si="958"/>
        <v>0</v>
      </c>
      <c r="EK942" s="3">
        <f t="shared" si="959"/>
        <v>1615</v>
      </c>
      <c r="EL942" t="str">
        <f>+VLOOKUP(A942,'[1]Listado jugadores VALORES'!$A:$D,4,FALSE)</f>
        <v>Volante</v>
      </c>
      <c r="EM942">
        <f>+VLOOKUP(EK942,Clubes!$A:$O,15,FALSE)</f>
        <v>2</v>
      </c>
      <c r="EN942">
        <f>+VLOOKUP(EK942,Clubes!$A:$M,13,FALSE)</f>
        <v>2</v>
      </c>
      <c r="EO942">
        <f t="shared" si="960"/>
        <v>0</v>
      </c>
      <c r="EP942">
        <f t="shared" si="961"/>
        <v>0</v>
      </c>
      <c r="EQ942">
        <f t="shared" si="962"/>
        <v>0</v>
      </c>
      <c r="ER942">
        <f t="shared" si="963"/>
        <v>0</v>
      </c>
      <c r="ES942">
        <f t="shared" si="964"/>
        <v>0</v>
      </c>
      <c r="ET942">
        <f t="shared" si="965"/>
        <v>0</v>
      </c>
      <c r="EU942">
        <f t="shared" si="966"/>
        <v>0</v>
      </c>
      <c r="EV942">
        <f t="shared" si="967"/>
        <v>0</v>
      </c>
      <c r="EW942">
        <f t="shared" si="968"/>
        <v>0</v>
      </c>
      <c r="EX942">
        <f t="shared" si="969"/>
        <v>0</v>
      </c>
      <c r="EY942">
        <f t="shared" si="970"/>
        <v>0</v>
      </c>
      <c r="EZ942">
        <f t="shared" si="971"/>
        <v>0</v>
      </c>
      <c r="FA942">
        <f t="shared" si="972"/>
        <v>0</v>
      </c>
      <c r="FB942">
        <f t="shared" si="973"/>
        <v>0</v>
      </c>
      <c r="FC942">
        <f t="shared" si="974"/>
        <v>0</v>
      </c>
    </row>
    <row r="943" spans="1:159">
      <c r="A943" s="139">
        <v>250</v>
      </c>
      <c r="B943" s="139" t="s">
        <v>554</v>
      </c>
      <c r="C943" s="139">
        <v>16</v>
      </c>
      <c r="D943">
        <v>2</v>
      </c>
      <c r="E943" s="5">
        <v>15</v>
      </c>
      <c r="F943" s="5">
        <v>86</v>
      </c>
      <c r="G943" s="5">
        <v>1</v>
      </c>
      <c r="H943" s="5">
        <f>45+38</f>
        <v>83</v>
      </c>
      <c r="K943" s="109">
        <f t="shared" si="938"/>
        <v>0</v>
      </c>
      <c r="M943" s="109">
        <f t="shared" si="939"/>
        <v>0</v>
      </c>
      <c r="X943" s="109">
        <f t="shared" si="940"/>
        <v>0</v>
      </c>
      <c r="AI943" s="109">
        <f t="shared" si="941"/>
        <v>0</v>
      </c>
      <c r="AT943" s="109">
        <f t="shared" si="942"/>
        <v>0</v>
      </c>
      <c r="AU943" s="3">
        <v>1</v>
      </c>
      <c r="AV943" s="3">
        <v>1764</v>
      </c>
      <c r="BA943" s="109">
        <f t="shared" si="943"/>
        <v>1</v>
      </c>
      <c r="BB943" s="113"/>
      <c r="BC943" s="113"/>
      <c r="BD943" s="113"/>
      <c r="BE943" s="113"/>
      <c r="BF943" s="113"/>
      <c r="BG943" s="113"/>
      <c r="BH943" s="113"/>
      <c r="BI943" s="113"/>
      <c r="BJ943" s="113"/>
      <c r="BK943" s="113"/>
      <c r="BL943" s="109">
        <f t="shared" si="944"/>
        <v>0</v>
      </c>
      <c r="BW943" s="109">
        <f t="shared" si="945"/>
        <v>0</v>
      </c>
      <c r="BZ943" s="109">
        <f t="shared" si="946"/>
        <v>0</v>
      </c>
      <c r="CA943" s="3"/>
      <c r="CB943" s="3"/>
      <c r="CC943" s="3"/>
      <c r="CD943" s="3"/>
      <c r="CE943" s="109">
        <f t="shared" si="947"/>
        <v>0</v>
      </c>
      <c r="CJ943" s="109">
        <f t="shared" si="948"/>
        <v>0</v>
      </c>
      <c r="CQ943" s="109">
        <f t="shared" si="949"/>
        <v>0</v>
      </c>
      <c r="CV943" s="109">
        <f t="shared" si="950"/>
        <v>0</v>
      </c>
      <c r="DA943" s="109">
        <f t="shared" si="951"/>
        <v>0</v>
      </c>
      <c r="DF943" s="109">
        <f t="shared" si="952"/>
        <v>0</v>
      </c>
      <c r="DK943" s="109">
        <f t="shared" si="953"/>
        <v>0</v>
      </c>
      <c r="DP943" s="109">
        <f t="shared" si="954"/>
        <v>0</v>
      </c>
      <c r="DU943" s="109">
        <f t="shared" si="955"/>
        <v>0</v>
      </c>
      <c r="DZ943" s="109">
        <f t="shared" si="956"/>
        <v>0</v>
      </c>
      <c r="EE943" s="109">
        <f t="shared" si="957"/>
        <v>0</v>
      </c>
      <c r="EF943" s="3"/>
      <c r="EG943" s="3"/>
      <c r="EH943" s="3"/>
      <c r="EI943" s="3"/>
      <c r="EJ943" s="109">
        <f t="shared" si="958"/>
        <v>0</v>
      </c>
      <c r="EK943" s="3">
        <f t="shared" si="959"/>
        <v>1615</v>
      </c>
      <c r="EL943" t="str">
        <f>+VLOOKUP(A943,'[1]Listado jugadores VALORES'!$A:$D,4,FALSE)</f>
        <v>Delantero</v>
      </c>
      <c r="EM943">
        <f>+VLOOKUP(EK943,Clubes!$A:$O,15,FALSE)</f>
        <v>2</v>
      </c>
      <c r="EN943">
        <f>+VLOOKUP(EK943,Clubes!$A:$M,13,FALSE)</f>
        <v>2</v>
      </c>
      <c r="EO943">
        <f t="shared" si="960"/>
        <v>2</v>
      </c>
      <c r="EP943">
        <f t="shared" si="961"/>
        <v>2</v>
      </c>
      <c r="EQ943">
        <f t="shared" si="962"/>
        <v>0</v>
      </c>
      <c r="ER943">
        <f t="shared" si="963"/>
        <v>0</v>
      </c>
      <c r="ES943">
        <f t="shared" si="964"/>
        <v>0</v>
      </c>
      <c r="ET943">
        <f t="shared" si="965"/>
        <v>0</v>
      </c>
      <c r="EU943">
        <f t="shared" si="966"/>
        <v>3</v>
      </c>
      <c r="EV943">
        <f t="shared" si="967"/>
        <v>0</v>
      </c>
      <c r="EW943">
        <f t="shared" si="968"/>
        <v>0</v>
      </c>
      <c r="EX943">
        <f t="shared" si="969"/>
        <v>0</v>
      </c>
      <c r="EY943">
        <f t="shared" si="970"/>
        <v>0</v>
      </c>
      <c r="EZ943">
        <f t="shared" si="971"/>
        <v>0</v>
      </c>
      <c r="FA943">
        <f t="shared" si="972"/>
        <v>0</v>
      </c>
      <c r="FB943">
        <f t="shared" si="973"/>
        <v>0</v>
      </c>
      <c r="FC943">
        <f t="shared" si="974"/>
        <v>7</v>
      </c>
    </row>
    <row r="944" spans="1:159">
      <c r="A944" s="139">
        <v>731</v>
      </c>
      <c r="B944" s="140" t="s">
        <v>555</v>
      </c>
      <c r="C944" s="140">
        <v>16</v>
      </c>
      <c r="D944">
        <v>2</v>
      </c>
      <c r="E944" s="5">
        <v>15</v>
      </c>
      <c r="F944" s="5">
        <v>86</v>
      </c>
      <c r="G944" s="5">
        <v>1</v>
      </c>
      <c r="H944" s="5">
        <v>90</v>
      </c>
      <c r="K944" s="109">
        <f t="shared" si="938"/>
        <v>0</v>
      </c>
      <c r="M944" s="109">
        <f t="shared" si="939"/>
        <v>0</v>
      </c>
      <c r="X944" s="109">
        <f t="shared" si="940"/>
        <v>0</v>
      </c>
      <c r="AI944" s="109">
        <f t="shared" si="941"/>
        <v>0</v>
      </c>
      <c r="AT944" s="109">
        <f t="shared" si="942"/>
        <v>0</v>
      </c>
      <c r="BA944" s="109">
        <f t="shared" si="943"/>
        <v>0</v>
      </c>
      <c r="BB944" s="113"/>
      <c r="BC944" s="113"/>
      <c r="BD944" s="113"/>
      <c r="BE944" s="113"/>
      <c r="BF944" s="113"/>
      <c r="BG944" s="113"/>
      <c r="BH944" s="113"/>
      <c r="BI944" s="113"/>
      <c r="BJ944" s="113"/>
      <c r="BK944" s="113"/>
      <c r="BL944" s="109">
        <f t="shared" si="944"/>
        <v>0</v>
      </c>
      <c r="BW944" s="109">
        <f t="shared" si="945"/>
        <v>0</v>
      </c>
      <c r="BZ944" s="109">
        <f t="shared" si="946"/>
        <v>0</v>
      </c>
      <c r="CA944" s="3"/>
      <c r="CB944" s="3"/>
      <c r="CC944" s="3"/>
      <c r="CD944" s="3"/>
      <c r="CE944" s="109">
        <f t="shared" si="947"/>
        <v>0</v>
      </c>
      <c r="CJ944" s="109">
        <f t="shared" si="948"/>
        <v>0</v>
      </c>
      <c r="CQ944" s="109">
        <f t="shared" si="949"/>
        <v>0</v>
      </c>
      <c r="CV944" s="109">
        <f t="shared" si="950"/>
        <v>0</v>
      </c>
      <c r="DA944" s="109">
        <f t="shared" si="951"/>
        <v>0</v>
      </c>
      <c r="DF944" s="109">
        <f t="shared" si="952"/>
        <v>0</v>
      </c>
      <c r="DK944" s="109">
        <f t="shared" si="953"/>
        <v>0</v>
      </c>
      <c r="DP944" s="109">
        <f t="shared" si="954"/>
        <v>0</v>
      </c>
      <c r="DU944" s="109">
        <f t="shared" si="955"/>
        <v>0</v>
      </c>
      <c r="DZ944" s="109">
        <f t="shared" si="956"/>
        <v>0</v>
      </c>
      <c r="EE944" s="109">
        <f t="shared" si="957"/>
        <v>0</v>
      </c>
      <c r="EF944" s="3"/>
      <c r="EG944" s="3"/>
      <c r="EH944" s="3"/>
      <c r="EI944" s="3"/>
      <c r="EJ944" s="109">
        <f t="shared" si="958"/>
        <v>0</v>
      </c>
      <c r="EK944" s="3">
        <f t="shared" si="959"/>
        <v>1615</v>
      </c>
      <c r="EL944" t="str">
        <f>+VLOOKUP(A944,'[1]Listado jugadores VALORES'!$A:$D,4,FALSE)</f>
        <v>Volante</v>
      </c>
      <c r="EM944">
        <f>+VLOOKUP(EK944,Clubes!$A:$O,15,FALSE)</f>
        <v>2</v>
      </c>
      <c r="EN944">
        <f>+VLOOKUP(EK944,Clubes!$A:$M,13,FALSE)</f>
        <v>2</v>
      </c>
      <c r="EO944">
        <f t="shared" si="960"/>
        <v>2</v>
      </c>
      <c r="EP944">
        <f t="shared" si="961"/>
        <v>2</v>
      </c>
      <c r="EQ944">
        <f t="shared" si="962"/>
        <v>0</v>
      </c>
      <c r="ER944">
        <f t="shared" si="963"/>
        <v>0</v>
      </c>
      <c r="ES944">
        <f t="shared" si="964"/>
        <v>0</v>
      </c>
      <c r="ET944">
        <f t="shared" si="965"/>
        <v>0</v>
      </c>
      <c r="EU944">
        <f t="shared" si="966"/>
        <v>0</v>
      </c>
      <c r="EV944">
        <f t="shared" si="967"/>
        <v>0</v>
      </c>
      <c r="EW944">
        <f t="shared" si="968"/>
        <v>0</v>
      </c>
      <c r="EX944">
        <f t="shared" si="969"/>
        <v>0</v>
      </c>
      <c r="EY944">
        <f t="shared" si="970"/>
        <v>0</v>
      </c>
      <c r="EZ944">
        <f t="shared" si="971"/>
        <v>0</v>
      </c>
      <c r="FA944">
        <f t="shared" si="972"/>
        <v>0</v>
      </c>
      <c r="FB944">
        <f t="shared" si="973"/>
        <v>0</v>
      </c>
      <c r="FC944">
        <f t="shared" si="974"/>
        <v>4</v>
      </c>
    </row>
    <row r="945" spans="1:159">
      <c r="A945" s="139">
        <v>757</v>
      </c>
      <c r="B945" s="139" t="s">
        <v>556</v>
      </c>
      <c r="C945" s="139">
        <v>16</v>
      </c>
      <c r="D945">
        <v>2</v>
      </c>
      <c r="E945" s="5">
        <v>15</v>
      </c>
      <c r="F945" s="5">
        <v>86</v>
      </c>
      <c r="G945" s="5">
        <v>1</v>
      </c>
      <c r="H945" s="5">
        <v>90</v>
      </c>
      <c r="K945" s="109">
        <f t="shared" si="938"/>
        <v>0</v>
      </c>
      <c r="M945" s="109">
        <f t="shared" si="939"/>
        <v>0</v>
      </c>
      <c r="X945" s="109">
        <f t="shared" si="940"/>
        <v>0</v>
      </c>
      <c r="AI945" s="109">
        <f t="shared" si="941"/>
        <v>0</v>
      </c>
      <c r="AT945" s="109">
        <f t="shared" si="942"/>
        <v>0</v>
      </c>
      <c r="BA945" s="109">
        <f t="shared" si="943"/>
        <v>0</v>
      </c>
      <c r="BB945" s="113"/>
      <c r="BC945" s="113"/>
      <c r="BD945" s="113"/>
      <c r="BE945" s="113"/>
      <c r="BF945" s="113"/>
      <c r="BG945" s="113"/>
      <c r="BH945" s="113"/>
      <c r="BI945" s="113"/>
      <c r="BJ945" s="113"/>
      <c r="BK945" s="113"/>
      <c r="BL945" s="109">
        <f t="shared" si="944"/>
        <v>0</v>
      </c>
      <c r="BW945" s="109">
        <f t="shared" si="945"/>
        <v>0</v>
      </c>
      <c r="BZ945" s="109">
        <f t="shared" si="946"/>
        <v>0</v>
      </c>
      <c r="CA945" s="3"/>
      <c r="CB945" s="3"/>
      <c r="CC945" s="3"/>
      <c r="CD945" s="3"/>
      <c r="CE945" s="109">
        <f t="shared" si="947"/>
        <v>0</v>
      </c>
      <c r="CJ945" s="109">
        <f t="shared" si="948"/>
        <v>0</v>
      </c>
      <c r="CQ945" s="109">
        <f t="shared" si="949"/>
        <v>0</v>
      </c>
      <c r="CV945" s="109">
        <f t="shared" si="950"/>
        <v>0</v>
      </c>
      <c r="DA945" s="109">
        <f t="shared" si="951"/>
        <v>0</v>
      </c>
      <c r="DF945" s="109">
        <f t="shared" si="952"/>
        <v>0</v>
      </c>
      <c r="DK945" s="109">
        <f t="shared" si="953"/>
        <v>0</v>
      </c>
      <c r="DP945" s="109">
        <f t="shared" si="954"/>
        <v>0</v>
      </c>
      <c r="DU945" s="109">
        <f t="shared" si="955"/>
        <v>0</v>
      </c>
      <c r="DZ945" s="109">
        <f t="shared" si="956"/>
        <v>0</v>
      </c>
      <c r="EE945" s="109">
        <f t="shared" si="957"/>
        <v>0</v>
      </c>
      <c r="EF945" s="3"/>
      <c r="EG945" s="3"/>
      <c r="EH945" s="3"/>
      <c r="EI945" s="3"/>
      <c r="EJ945" s="109">
        <f t="shared" si="958"/>
        <v>0</v>
      </c>
      <c r="EK945" s="3">
        <f t="shared" si="959"/>
        <v>1615</v>
      </c>
      <c r="EL945" t="str">
        <f>+VLOOKUP(A945,'[1]Listado jugadores VALORES'!$A:$D,4,FALSE)</f>
        <v>Defensa</v>
      </c>
      <c r="EM945">
        <f>+VLOOKUP(EK945,Clubes!$A:$O,15,FALSE)</f>
        <v>2</v>
      </c>
      <c r="EN945">
        <f>+VLOOKUP(EK945,Clubes!$A:$M,13,FALSE)</f>
        <v>2</v>
      </c>
      <c r="EO945">
        <f t="shared" si="960"/>
        <v>2</v>
      </c>
      <c r="EP945">
        <f t="shared" si="961"/>
        <v>2</v>
      </c>
      <c r="EQ945">
        <f t="shared" si="962"/>
        <v>0</v>
      </c>
      <c r="ER945">
        <f t="shared" si="963"/>
        <v>0</v>
      </c>
      <c r="ES945">
        <f t="shared" si="964"/>
        <v>0</v>
      </c>
      <c r="ET945">
        <f t="shared" si="965"/>
        <v>0</v>
      </c>
      <c r="EU945">
        <f t="shared" si="966"/>
        <v>0</v>
      </c>
      <c r="EV945">
        <f t="shared" si="967"/>
        <v>0</v>
      </c>
      <c r="EW945">
        <f t="shared" si="968"/>
        <v>-1</v>
      </c>
      <c r="EX945">
        <f t="shared" si="969"/>
        <v>0</v>
      </c>
      <c r="EY945">
        <f t="shared" si="970"/>
        <v>0</v>
      </c>
      <c r="EZ945">
        <f t="shared" si="971"/>
        <v>0</v>
      </c>
      <c r="FA945">
        <f t="shared" si="972"/>
        <v>0</v>
      </c>
      <c r="FB945">
        <f t="shared" si="973"/>
        <v>0</v>
      </c>
      <c r="FC945">
        <f t="shared" si="974"/>
        <v>3</v>
      </c>
    </row>
    <row r="946" spans="1:159">
      <c r="A946" s="139">
        <v>306</v>
      </c>
      <c r="B946" s="139" t="s">
        <v>557</v>
      </c>
      <c r="C946" s="139">
        <v>16</v>
      </c>
      <c r="D946">
        <v>2</v>
      </c>
      <c r="E946" s="5">
        <v>15</v>
      </c>
      <c r="F946" s="5">
        <v>86</v>
      </c>
      <c r="G946" s="5">
        <v>3</v>
      </c>
      <c r="K946" s="109">
        <f t="shared" si="938"/>
        <v>0</v>
      </c>
      <c r="M946" s="109">
        <f t="shared" si="939"/>
        <v>0</v>
      </c>
      <c r="X946" s="109">
        <f t="shared" si="940"/>
        <v>0</v>
      </c>
      <c r="AI946" s="109">
        <f t="shared" si="941"/>
        <v>0</v>
      </c>
      <c r="AT946" s="109">
        <f t="shared" si="942"/>
        <v>0</v>
      </c>
      <c r="BA946" s="109">
        <f t="shared" si="943"/>
        <v>0</v>
      </c>
      <c r="BB946" s="113"/>
      <c r="BC946" s="113"/>
      <c r="BD946" s="113"/>
      <c r="BE946" s="113"/>
      <c r="BF946" s="113"/>
      <c r="BG946" s="113"/>
      <c r="BH946" s="113"/>
      <c r="BI946" s="113"/>
      <c r="BJ946" s="113"/>
      <c r="BK946" s="113"/>
      <c r="BL946" s="109">
        <f t="shared" si="944"/>
        <v>0</v>
      </c>
      <c r="BW946" s="109">
        <f t="shared" si="945"/>
        <v>0</v>
      </c>
      <c r="BZ946" s="109">
        <f t="shared" si="946"/>
        <v>0</v>
      </c>
      <c r="CA946" s="3"/>
      <c r="CB946" s="3"/>
      <c r="CC946" s="3"/>
      <c r="CD946" s="3"/>
      <c r="CE946" s="109">
        <f t="shared" si="947"/>
        <v>0</v>
      </c>
      <c r="CJ946" s="109">
        <f t="shared" si="948"/>
        <v>0</v>
      </c>
      <c r="CQ946" s="109">
        <f t="shared" si="949"/>
        <v>0</v>
      </c>
      <c r="CV946" s="109">
        <f t="shared" si="950"/>
        <v>0</v>
      </c>
      <c r="DA946" s="109">
        <f t="shared" si="951"/>
        <v>0</v>
      </c>
      <c r="DF946" s="109">
        <f t="shared" si="952"/>
        <v>0</v>
      </c>
      <c r="DK946" s="109">
        <f t="shared" si="953"/>
        <v>0</v>
      </c>
      <c r="DP946" s="109">
        <f t="shared" si="954"/>
        <v>0</v>
      </c>
      <c r="DU946" s="109">
        <f t="shared" si="955"/>
        <v>0</v>
      </c>
      <c r="DZ946" s="109">
        <f t="shared" si="956"/>
        <v>0</v>
      </c>
      <c r="EE946" s="109">
        <f t="shared" si="957"/>
        <v>0</v>
      </c>
      <c r="EF946" s="3"/>
      <c r="EG946" s="3"/>
      <c r="EH946" s="3"/>
      <c r="EI946" s="3"/>
      <c r="EJ946" s="109">
        <f t="shared" si="958"/>
        <v>0</v>
      </c>
      <c r="EK946" s="3">
        <f t="shared" si="959"/>
        <v>1615</v>
      </c>
      <c r="EL946" t="str">
        <f>+VLOOKUP(A946,'[1]Listado jugadores VALORES'!$A:$D,4,FALSE)</f>
        <v>Defensa</v>
      </c>
      <c r="EM946">
        <f>+VLOOKUP(EK946,Clubes!$A:$O,15,FALSE)</f>
        <v>2</v>
      </c>
      <c r="EN946">
        <f>+VLOOKUP(EK946,Clubes!$A:$M,13,FALSE)</f>
        <v>2</v>
      </c>
      <c r="EO946">
        <f t="shared" si="960"/>
        <v>0</v>
      </c>
      <c r="EP946">
        <f t="shared" si="961"/>
        <v>0</v>
      </c>
      <c r="EQ946">
        <f t="shared" si="962"/>
        <v>0</v>
      </c>
      <c r="ER946">
        <f t="shared" si="963"/>
        <v>0</v>
      </c>
      <c r="ES946">
        <f t="shared" si="964"/>
        <v>0</v>
      </c>
      <c r="ET946">
        <f t="shared" si="965"/>
        <v>0</v>
      </c>
      <c r="EU946">
        <f t="shared" si="966"/>
        <v>0</v>
      </c>
      <c r="EV946">
        <f t="shared" si="967"/>
        <v>0</v>
      </c>
      <c r="EW946">
        <f t="shared" si="968"/>
        <v>0</v>
      </c>
      <c r="EX946">
        <f t="shared" si="969"/>
        <v>0</v>
      </c>
      <c r="EY946">
        <f t="shared" si="970"/>
        <v>0</v>
      </c>
      <c r="EZ946">
        <f t="shared" si="971"/>
        <v>0</v>
      </c>
      <c r="FA946">
        <f t="shared" si="972"/>
        <v>0</v>
      </c>
      <c r="FB946">
        <f t="shared" si="973"/>
        <v>0</v>
      </c>
      <c r="FC946">
        <f t="shared" si="974"/>
        <v>0</v>
      </c>
    </row>
    <row r="947" spans="1:159">
      <c r="A947" s="145">
        <v>1966</v>
      </c>
      <c r="B947" s="139" t="s">
        <v>558</v>
      </c>
      <c r="C947" s="139">
        <v>16</v>
      </c>
      <c r="D947">
        <v>2</v>
      </c>
      <c r="E947" s="5">
        <v>15</v>
      </c>
      <c r="F947" s="5">
        <v>86</v>
      </c>
      <c r="G947" s="5">
        <v>3</v>
      </c>
      <c r="K947" s="109">
        <f t="shared" si="938"/>
        <v>0</v>
      </c>
      <c r="M947" s="109">
        <f t="shared" si="939"/>
        <v>0</v>
      </c>
      <c r="X947" s="109">
        <f t="shared" si="940"/>
        <v>0</v>
      </c>
      <c r="AI947" s="109">
        <f t="shared" si="941"/>
        <v>0</v>
      </c>
      <c r="AT947" s="109">
        <f t="shared" si="942"/>
        <v>0</v>
      </c>
      <c r="BA947" s="109">
        <f t="shared" si="943"/>
        <v>0</v>
      </c>
      <c r="BB947" s="113"/>
      <c r="BC947" s="113"/>
      <c r="BD947" s="113"/>
      <c r="BE947" s="113"/>
      <c r="BF947" s="113"/>
      <c r="BG947" s="113"/>
      <c r="BH947" s="113"/>
      <c r="BI947" s="113"/>
      <c r="BJ947" s="113"/>
      <c r="BK947" s="113"/>
      <c r="BL947" s="109">
        <f t="shared" si="944"/>
        <v>0</v>
      </c>
      <c r="BW947" s="109">
        <f t="shared" si="945"/>
        <v>0</v>
      </c>
      <c r="BZ947" s="109">
        <f t="shared" si="946"/>
        <v>0</v>
      </c>
      <c r="CA947" s="3"/>
      <c r="CB947" s="3"/>
      <c r="CC947" s="3"/>
      <c r="CD947" s="3"/>
      <c r="CE947" s="109">
        <f t="shared" si="947"/>
        <v>0</v>
      </c>
      <c r="CJ947" s="109">
        <f t="shared" si="948"/>
        <v>0</v>
      </c>
      <c r="CQ947" s="109">
        <f t="shared" si="949"/>
        <v>0</v>
      </c>
      <c r="CV947" s="109">
        <f t="shared" si="950"/>
        <v>0</v>
      </c>
      <c r="DA947" s="109">
        <f t="shared" si="951"/>
        <v>0</v>
      </c>
      <c r="DF947" s="109">
        <f t="shared" si="952"/>
        <v>0</v>
      </c>
      <c r="DK947" s="109">
        <f t="shared" si="953"/>
        <v>0</v>
      </c>
      <c r="DP947" s="109">
        <f t="shared" si="954"/>
        <v>0</v>
      </c>
      <c r="DU947" s="109">
        <f t="shared" si="955"/>
        <v>0</v>
      </c>
      <c r="DZ947" s="109">
        <f t="shared" si="956"/>
        <v>0</v>
      </c>
      <c r="EE947" s="109">
        <f t="shared" si="957"/>
        <v>0</v>
      </c>
      <c r="EF947" s="3"/>
      <c r="EG947" s="3"/>
      <c r="EH947" s="3"/>
      <c r="EI947" s="3"/>
      <c r="EJ947" s="109">
        <f t="shared" si="958"/>
        <v>0</v>
      </c>
      <c r="EK947" s="3">
        <f t="shared" si="959"/>
        <v>1615</v>
      </c>
      <c r="EL947" t="str">
        <f>+VLOOKUP(A947,'[1]Listado jugadores VALORES'!$A:$D,4,FALSE)</f>
        <v>Volante</v>
      </c>
      <c r="EM947">
        <f>+VLOOKUP(EK947,Clubes!$A:$O,15,FALSE)</f>
        <v>2</v>
      </c>
      <c r="EN947">
        <f>+VLOOKUP(EK947,Clubes!$A:$M,13,FALSE)</f>
        <v>2</v>
      </c>
      <c r="EO947">
        <f t="shared" si="960"/>
        <v>0</v>
      </c>
      <c r="EP947">
        <f t="shared" si="961"/>
        <v>0</v>
      </c>
      <c r="EQ947">
        <f t="shared" si="962"/>
        <v>0</v>
      </c>
      <c r="ER947">
        <f t="shared" si="963"/>
        <v>0</v>
      </c>
      <c r="ES947">
        <f t="shared" si="964"/>
        <v>0</v>
      </c>
      <c r="ET947">
        <f t="shared" si="965"/>
        <v>0</v>
      </c>
      <c r="EU947">
        <f t="shared" si="966"/>
        <v>0</v>
      </c>
      <c r="EV947">
        <f t="shared" si="967"/>
        <v>0</v>
      </c>
      <c r="EW947">
        <f t="shared" si="968"/>
        <v>0</v>
      </c>
      <c r="EX947">
        <f t="shared" si="969"/>
        <v>0</v>
      </c>
      <c r="EY947">
        <f t="shared" si="970"/>
        <v>0</v>
      </c>
      <c r="EZ947">
        <f t="shared" si="971"/>
        <v>0</v>
      </c>
      <c r="FA947">
        <f t="shared" si="972"/>
        <v>0</v>
      </c>
      <c r="FB947">
        <f t="shared" si="973"/>
        <v>0</v>
      </c>
      <c r="FC947">
        <f t="shared" si="974"/>
        <v>0</v>
      </c>
    </row>
    <row r="948" spans="1:159">
      <c r="A948" s="139">
        <v>395</v>
      </c>
      <c r="B948" s="139" t="s">
        <v>559</v>
      </c>
      <c r="C948" s="139">
        <v>16</v>
      </c>
      <c r="D948">
        <v>2</v>
      </c>
      <c r="E948" s="5">
        <v>15</v>
      </c>
      <c r="F948" s="5">
        <v>86</v>
      </c>
      <c r="G948" s="5">
        <v>1</v>
      </c>
      <c r="H948" s="5">
        <v>68</v>
      </c>
      <c r="I948" s="4">
        <v>35</v>
      </c>
      <c r="K948" s="109">
        <f t="shared" si="938"/>
        <v>1</v>
      </c>
      <c r="M948" s="109">
        <f t="shared" si="939"/>
        <v>0</v>
      </c>
      <c r="N948" s="4">
        <v>10</v>
      </c>
      <c r="X948" s="109">
        <f t="shared" si="940"/>
        <v>1</v>
      </c>
      <c r="Y948" s="3">
        <v>2</v>
      </c>
      <c r="AI948" s="109">
        <f t="shared" si="941"/>
        <v>1</v>
      </c>
      <c r="AJ948" s="3">
        <v>2</v>
      </c>
      <c r="AT948" s="109">
        <f t="shared" si="942"/>
        <v>1</v>
      </c>
      <c r="BA948" s="109">
        <f t="shared" si="943"/>
        <v>0</v>
      </c>
      <c r="BB948" s="113">
        <v>1</v>
      </c>
      <c r="BC948" s="113"/>
      <c r="BD948" s="113"/>
      <c r="BE948" s="113"/>
      <c r="BF948" s="113"/>
      <c r="BG948" s="113"/>
      <c r="BH948" s="113"/>
      <c r="BI948" s="113"/>
      <c r="BJ948" s="113"/>
      <c r="BK948" s="113"/>
      <c r="BL948" s="109">
        <f t="shared" si="944"/>
        <v>1</v>
      </c>
      <c r="BM948" s="3">
        <v>2</v>
      </c>
      <c r="BW948" s="109">
        <f t="shared" si="945"/>
        <v>1</v>
      </c>
      <c r="BZ948" s="109">
        <f t="shared" si="946"/>
        <v>0</v>
      </c>
      <c r="CA948" s="3"/>
      <c r="CB948" s="3"/>
      <c r="CC948" s="3"/>
      <c r="CD948" s="3"/>
      <c r="CE948" s="109">
        <f t="shared" si="947"/>
        <v>0</v>
      </c>
      <c r="CJ948" s="109">
        <f t="shared" si="948"/>
        <v>0</v>
      </c>
      <c r="CQ948" s="109">
        <f t="shared" si="949"/>
        <v>0</v>
      </c>
      <c r="CV948" s="109">
        <f t="shared" si="950"/>
        <v>0</v>
      </c>
      <c r="DA948" s="109">
        <f t="shared" si="951"/>
        <v>0</v>
      </c>
      <c r="DF948" s="109">
        <f t="shared" si="952"/>
        <v>0</v>
      </c>
      <c r="DK948" s="109">
        <f t="shared" si="953"/>
        <v>0</v>
      </c>
      <c r="DP948" s="109">
        <f t="shared" si="954"/>
        <v>0</v>
      </c>
      <c r="DU948" s="109">
        <f t="shared" si="955"/>
        <v>0</v>
      </c>
      <c r="DZ948" s="109">
        <f t="shared" si="956"/>
        <v>0</v>
      </c>
      <c r="EE948" s="109">
        <f t="shared" si="957"/>
        <v>0</v>
      </c>
      <c r="EF948" s="3"/>
      <c r="EG948" s="3"/>
      <c r="EH948" s="3"/>
      <c r="EI948" s="3"/>
      <c r="EJ948" s="109">
        <f t="shared" si="958"/>
        <v>0</v>
      </c>
      <c r="EK948" s="3">
        <f t="shared" si="959"/>
        <v>1615</v>
      </c>
      <c r="EL948" t="str">
        <f>+VLOOKUP(A948,'[1]Listado jugadores VALORES'!$A:$D,4,FALSE)</f>
        <v>Volante</v>
      </c>
      <c r="EM948">
        <f>+VLOOKUP(EK948,Clubes!$A:$O,15,FALSE)</f>
        <v>2</v>
      </c>
      <c r="EN948">
        <f>+VLOOKUP(EK948,Clubes!$A:$M,13,FALSE)</f>
        <v>2</v>
      </c>
      <c r="EO948">
        <f t="shared" si="960"/>
        <v>2</v>
      </c>
      <c r="EP948">
        <f t="shared" si="961"/>
        <v>2</v>
      </c>
      <c r="EQ948">
        <f t="shared" si="962"/>
        <v>-1</v>
      </c>
      <c r="ER948">
        <f t="shared" si="963"/>
        <v>0</v>
      </c>
      <c r="ES948">
        <f t="shared" si="964"/>
        <v>5</v>
      </c>
      <c r="ET948">
        <f t="shared" si="965"/>
        <v>1</v>
      </c>
      <c r="EU948">
        <f t="shared" si="966"/>
        <v>0</v>
      </c>
      <c r="EV948">
        <f t="shared" si="967"/>
        <v>0</v>
      </c>
      <c r="EW948">
        <f t="shared" si="968"/>
        <v>0</v>
      </c>
      <c r="EX948">
        <f t="shared" si="969"/>
        <v>0</v>
      </c>
      <c r="EY948">
        <f t="shared" si="970"/>
        <v>0</v>
      </c>
      <c r="EZ948">
        <f t="shared" si="971"/>
        <v>0</v>
      </c>
      <c r="FA948">
        <f t="shared" si="972"/>
        <v>0</v>
      </c>
      <c r="FB948">
        <f t="shared" si="973"/>
        <v>0</v>
      </c>
      <c r="FC948">
        <f t="shared" si="974"/>
        <v>9</v>
      </c>
    </row>
    <row r="949" spans="1:159">
      <c r="A949" s="139">
        <v>419</v>
      </c>
      <c r="B949" s="139" t="s">
        <v>560</v>
      </c>
      <c r="C949" s="139">
        <v>16</v>
      </c>
      <c r="D949">
        <v>2</v>
      </c>
      <c r="E949" s="5">
        <v>15</v>
      </c>
      <c r="F949" s="5">
        <v>86</v>
      </c>
      <c r="G949" s="5">
        <v>1</v>
      </c>
      <c r="H949" s="5">
        <v>90</v>
      </c>
      <c r="K949" s="109">
        <f t="shared" si="938"/>
        <v>0</v>
      </c>
      <c r="M949" s="109">
        <f t="shared" si="939"/>
        <v>0</v>
      </c>
      <c r="X949" s="109">
        <f t="shared" si="940"/>
        <v>0</v>
      </c>
      <c r="AI949" s="109">
        <f t="shared" si="941"/>
        <v>0</v>
      </c>
      <c r="AT949" s="109">
        <f t="shared" si="942"/>
        <v>0</v>
      </c>
      <c r="BA949" s="109">
        <f t="shared" si="943"/>
        <v>0</v>
      </c>
      <c r="BB949" s="113"/>
      <c r="BC949" s="113"/>
      <c r="BD949" s="113"/>
      <c r="BE949" s="113"/>
      <c r="BF949" s="113"/>
      <c r="BG949" s="113"/>
      <c r="BH949" s="113"/>
      <c r="BI949" s="113"/>
      <c r="BJ949" s="113"/>
      <c r="BK949" s="113"/>
      <c r="BL949" s="109">
        <f t="shared" si="944"/>
        <v>0</v>
      </c>
      <c r="BW949" s="109">
        <f t="shared" si="945"/>
        <v>0</v>
      </c>
      <c r="BZ949" s="109">
        <f t="shared" si="946"/>
        <v>0</v>
      </c>
      <c r="CA949" s="3"/>
      <c r="CB949" s="3"/>
      <c r="CC949" s="3"/>
      <c r="CD949" s="3"/>
      <c r="CE949" s="109">
        <f t="shared" si="947"/>
        <v>0</v>
      </c>
      <c r="CJ949" s="109">
        <f t="shared" si="948"/>
        <v>0</v>
      </c>
      <c r="CQ949" s="109">
        <f t="shared" si="949"/>
        <v>0</v>
      </c>
      <c r="CV949" s="109">
        <f t="shared" si="950"/>
        <v>0</v>
      </c>
      <c r="DA949" s="109">
        <f t="shared" si="951"/>
        <v>0</v>
      </c>
      <c r="DF949" s="109">
        <f t="shared" si="952"/>
        <v>0</v>
      </c>
      <c r="DK949" s="109">
        <f t="shared" si="953"/>
        <v>0</v>
      </c>
      <c r="DP949" s="109">
        <f t="shared" si="954"/>
        <v>0</v>
      </c>
      <c r="DU949" s="109">
        <f t="shared" si="955"/>
        <v>0</v>
      </c>
      <c r="DZ949" s="109">
        <f t="shared" si="956"/>
        <v>0</v>
      </c>
      <c r="EE949" s="109">
        <f t="shared" si="957"/>
        <v>0</v>
      </c>
      <c r="EF949" s="3"/>
      <c r="EG949" s="3"/>
      <c r="EH949" s="3"/>
      <c r="EI949" s="3"/>
      <c r="EJ949" s="109">
        <f t="shared" si="958"/>
        <v>0</v>
      </c>
      <c r="EK949" s="3">
        <f t="shared" si="959"/>
        <v>1615</v>
      </c>
      <c r="EL949" t="str">
        <f>+VLOOKUP(A949,'[1]Listado jugadores VALORES'!$A:$D,4,FALSE)</f>
        <v>Defensa</v>
      </c>
      <c r="EM949">
        <f>+VLOOKUP(EK949,Clubes!$A:$O,15,FALSE)</f>
        <v>2</v>
      </c>
      <c r="EN949">
        <f>+VLOOKUP(EK949,Clubes!$A:$M,13,FALSE)</f>
        <v>2</v>
      </c>
      <c r="EO949">
        <f t="shared" si="960"/>
        <v>2</v>
      </c>
      <c r="EP949">
        <f t="shared" si="961"/>
        <v>2</v>
      </c>
      <c r="EQ949">
        <f t="shared" si="962"/>
        <v>0</v>
      </c>
      <c r="ER949">
        <f t="shared" si="963"/>
        <v>0</v>
      </c>
      <c r="ES949">
        <f t="shared" si="964"/>
        <v>0</v>
      </c>
      <c r="ET949">
        <f t="shared" si="965"/>
        <v>0</v>
      </c>
      <c r="EU949">
        <f t="shared" si="966"/>
        <v>0</v>
      </c>
      <c r="EV949">
        <f t="shared" si="967"/>
        <v>0</v>
      </c>
      <c r="EW949">
        <f t="shared" si="968"/>
        <v>-1</v>
      </c>
      <c r="EX949">
        <f t="shared" si="969"/>
        <v>0</v>
      </c>
      <c r="EY949">
        <f t="shared" si="970"/>
        <v>0</v>
      </c>
      <c r="EZ949">
        <f t="shared" si="971"/>
        <v>0</v>
      </c>
      <c r="FA949">
        <f t="shared" si="972"/>
        <v>0</v>
      </c>
      <c r="FB949">
        <f t="shared" si="973"/>
        <v>0</v>
      </c>
      <c r="FC949">
        <f t="shared" si="974"/>
        <v>3</v>
      </c>
    </row>
    <row r="950" spans="1:159">
      <c r="A950" s="139">
        <v>982</v>
      </c>
      <c r="B950" s="139" t="s">
        <v>561</v>
      </c>
      <c r="C950" s="139">
        <v>16</v>
      </c>
      <c r="D950">
        <v>2</v>
      </c>
      <c r="E950" s="5">
        <v>15</v>
      </c>
      <c r="F950" s="5">
        <v>86</v>
      </c>
      <c r="G950" s="5">
        <v>3</v>
      </c>
      <c r="K950" s="109">
        <f t="shared" si="938"/>
        <v>0</v>
      </c>
      <c r="M950" s="109">
        <f t="shared" si="939"/>
        <v>0</v>
      </c>
      <c r="X950" s="109">
        <f t="shared" si="940"/>
        <v>0</v>
      </c>
      <c r="AI950" s="109">
        <f t="shared" si="941"/>
        <v>0</v>
      </c>
      <c r="AT950" s="109">
        <f t="shared" si="942"/>
        <v>0</v>
      </c>
      <c r="BA950" s="109">
        <f t="shared" si="943"/>
        <v>0</v>
      </c>
      <c r="BB950" s="113"/>
      <c r="BC950" s="113"/>
      <c r="BD950" s="113"/>
      <c r="BE950" s="113"/>
      <c r="BF950" s="113"/>
      <c r="BG950" s="113"/>
      <c r="BH950" s="113"/>
      <c r="BI950" s="113"/>
      <c r="BJ950" s="113"/>
      <c r="BK950" s="113"/>
      <c r="BL950" s="109">
        <f t="shared" si="944"/>
        <v>0</v>
      </c>
      <c r="BW950" s="109">
        <f t="shared" si="945"/>
        <v>0</v>
      </c>
      <c r="BZ950" s="109">
        <f t="shared" si="946"/>
        <v>0</v>
      </c>
      <c r="CA950" s="3"/>
      <c r="CB950" s="3"/>
      <c r="CC950" s="3"/>
      <c r="CD950" s="3"/>
      <c r="CE950" s="109">
        <f t="shared" si="947"/>
        <v>0</v>
      </c>
      <c r="CJ950" s="109">
        <f t="shared" si="948"/>
        <v>0</v>
      </c>
      <c r="CQ950" s="109">
        <f t="shared" si="949"/>
        <v>0</v>
      </c>
      <c r="CV950" s="109">
        <f t="shared" si="950"/>
        <v>0</v>
      </c>
      <c r="DA950" s="109">
        <f t="shared" si="951"/>
        <v>0</v>
      </c>
      <c r="DF950" s="109">
        <f t="shared" si="952"/>
        <v>0</v>
      </c>
      <c r="DK950" s="109">
        <f t="shared" si="953"/>
        <v>0</v>
      </c>
      <c r="DP950" s="109">
        <f t="shared" si="954"/>
        <v>0</v>
      </c>
      <c r="DU950" s="109">
        <f t="shared" si="955"/>
        <v>0</v>
      </c>
      <c r="DZ950" s="109">
        <f t="shared" si="956"/>
        <v>0</v>
      </c>
      <c r="EE950" s="109">
        <f t="shared" si="957"/>
        <v>0</v>
      </c>
      <c r="EF950" s="3"/>
      <c r="EG950" s="3"/>
      <c r="EH950" s="3"/>
      <c r="EI950" s="3"/>
      <c r="EJ950" s="109">
        <f t="shared" si="958"/>
        <v>0</v>
      </c>
      <c r="EK950" s="3">
        <f t="shared" si="959"/>
        <v>1615</v>
      </c>
      <c r="EL950" t="str">
        <f>+VLOOKUP(A950,'[1]Listado jugadores VALORES'!$A:$D,4,FALSE)</f>
        <v>Portero</v>
      </c>
      <c r="EM950">
        <f>+VLOOKUP(EK950,Clubes!$A:$O,15,FALSE)</f>
        <v>2</v>
      </c>
      <c r="EN950">
        <f>+VLOOKUP(EK950,Clubes!$A:$M,13,FALSE)</f>
        <v>2</v>
      </c>
      <c r="EO950">
        <f t="shared" si="960"/>
        <v>0</v>
      </c>
      <c r="EP950">
        <f t="shared" si="961"/>
        <v>0</v>
      </c>
      <c r="EQ950">
        <f t="shared" si="962"/>
        <v>0</v>
      </c>
      <c r="ER950">
        <f t="shared" si="963"/>
        <v>0</v>
      </c>
      <c r="ES950">
        <f t="shared" si="964"/>
        <v>0</v>
      </c>
      <c r="ET950">
        <f t="shared" si="965"/>
        <v>0</v>
      </c>
      <c r="EU950">
        <f t="shared" si="966"/>
        <v>0</v>
      </c>
      <c r="EV950">
        <f t="shared" si="967"/>
        <v>0</v>
      </c>
      <c r="EW950">
        <f t="shared" si="968"/>
        <v>0</v>
      </c>
      <c r="EX950">
        <f t="shared" si="969"/>
        <v>0</v>
      </c>
      <c r="EY950">
        <f t="shared" si="970"/>
        <v>0</v>
      </c>
      <c r="EZ950">
        <f t="shared" si="971"/>
        <v>0</v>
      </c>
      <c r="FA950">
        <f t="shared" si="972"/>
        <v>0</v>
      </c>
      <c r="FB950">
        <f t="shared" si="973"/>
        <v>0</v>
      </c>
      <c r="FC950">
        <f t="shared" si="974"/>
        <v>0</v>
      </c>
    </row>
    <row r="951" spans="1:159">
      <c r="A951" s="139">
        <v>798</v>
      </c>
      <c r="B951" s="139" t="s">
        <v>562</v>
      </c>
      <c r="C951" s="139">
        <v>16</v>
      </c>
      <c r="D951">
        <v>2</v>
      </c>
      <c r="E951" s="5">
        <v>15</v>
      </c>
      <c r="F951" s="5">
        <v>86</v>
      </c>
      <c r="G951" s="5">
        <v>2</v>
      </c>
      <c r="K951" s="109">
        <f t="shared" si="938"/>
        <v>0</v>
      </c>
      <c r="M951" s="109">
        <f t="shared" si="939"/>
        <v>0</v>
      </c>
      <c r="X951" s="109">
        <f t="shared" si="940"/>
        <v>0</v>
      </c>
      <c r="AI951" s="109">
        <f t="shared" si="941"/>
        <v>0</v>
      </c>
      <c r="AT951" s="109">
        <f t="shared" si="942"/>
        <v>0</v>
      </c>
      <c r="BA951" s="109">
        <f t="shared" si="943"/>
        <v>0</v>
      </c>
      <c r="BB951" s="113"/>
      <c r="BC951" s="113"/>
      <c r="BD951" s="113"/>
      <c r="BE951" s="113"/>
      <c r="BF951" s="113"/>
      <c r="BG951" s="113"/>
      <c r="BH951" s="113"/>
      <c r="BI951" s="113"/>
      <c r="BJ951" s="113"/>
      <c r="BK951" s="113"/>
      <c r="BL951" s="109">
        <f t="shared" si="944"/>
        <v>0</v>
      </c>
      <c r="BW951" s="109">
        <f t="shared" si="945"/>
        <v>0</v>
      </c>
      <c r="BZ951" s="109">
        <f t="shared" si="946"/>
        <v>0</v>
      </c>
      <c r="CA951" s="3"/>
      <c r="CB951" s="3"/>
      <c r="CC951" s="3"/>
      <c r="CD951" s="3"/>
      <c r="CE951" s="109">
        <f t="shared" si="947"/>
        <v>0</v>
      </c>
      <c r="CJ951" s="109">
        <f t="shared" si="948"/>
        <v>0</v>
      </c>
      <c r="CQ951" s="109">
        <f t="shared" si="949"/>
        <v>0</v>
      </c>
      <c r="CV951" s="109">
        <f t="shared" si="950"/>
        <v>0</v>
      </c>
      <c r="DA951" s="109">
        <f t="shared" si="951"/>
        <v>0</v>
      </c>
      <c r="DF951" s="109">
        <f t="shared" si="952"/>
        <v>0</v>
      </c>
      <c r="DK951" s="109">
        <f t="shared" si="953"/>
        <v>0</v>
      </c>
      <c r="DP951" s="109">
        <f t="shared" si="954"/>
        <v>0</v>
      </c>
      <c r="DU951" s="109">
        <f t="shared" si="955"/>
        <v>0</v>
      </c>
      <c r="DZ951" s="109">
        <f t="shared" si="956"/>
        <v>0</v>
      </c>
      <c r="EE951" s="109">
        <f t="shared" si="957"/>
        <v>0</v>
      </c>
      <c r="EF951" s="3"/>
      <c r="EG951" s="3"/>
      <c r="EH951" s="3"/>
      <c r="EI951" s="3"/>
      <c r="EJ951" s="109">
        <f t="shared" si="958"/>
        <v>0</v>
      </c>
      <c r="EK951" s="3">
        <f t="shared" si="959"/>
        <v>1615</v>
      </c>
      <c r="EL951" t="str">
        <f>+VLOOKUP(A951,'[1]Listado jugadores VALORES'!$A:$D,4,FALSE)</f>
        <v>Volante</v>
      </c>
      <c r="EM951">
        <f>+VLOOKUP(EK951,Clubes!$A:$O,15,FALSE)</f>
        <v>2</v>
      </c>
      <c r="EN951">
        <f>+VLOOKUP(EK951,Clubes!$A:$M,13,FALSE)</f>
        <v>2</v>
      </c>
      <c r="EO951">
        <f t="shared" si="960"/>
        <v>1</v>
      </c>
      <c r="EP951">
        <f t="shared" si="961"/>
        <v>0</v>
      </c>
      <c r="EQ951">
        <f t="shared" si="962"/>
        <v>0</v>
      </c>
      <c r="ER951">
        <f t="shared" si="963"/>
        <v>0</v>
      </c>
      <c r="ES951">
        <f t="shared" si="964"/>
        <v>0</v>
      </c>
      <c r="ET951">
        <f t="shared" si="965"/>
        <v>0</v>
      </c>
      <c r="EU951">
        <f t="shared" si="966"/>
        <v>0</v>
      </c>
      <c r="EV951">
        <f t="shared" si="967"/>
        <v>0</v>
      </c>
      <c r="EW951">
        <f t="shared" si="968"/>
        <v>0</v>
      </c>
      <c r="EX951">
        <f t="shared" si="969"/>
        <v>0</v>
      </c>
      <c r="EY951">
        <f t="shared" si="970"/>
        <v>0</v>
      </c>
      <c r="EZ951">
        <f t="shared" si="971"/>
        <v>0</v>
      </c>
      <c r="FA951">
        <f t="shared" si="972"/>
        <v>0</v>
      </c>
      <c r="FB951">
        <f t="shared" si="973"/>
        <v>0</v>
      </c>
      <c r="FC951">
        <f t="shared" si="974"/>
        <v>1</v>
      </c>
    </row>
    <row r="952" spans="1:159">
      <c r="A952" s="139">
        <v>468</v>
      </c>
      <c r="B952" s="139" t="s">
        <v>563</v>
      </c>
      <c r="C952" s="139">
        <v>16</v>
      </c>
      <c r="D952">
        <v>2</v>
      </c>
      <c r="E952" s="5">
        <v>15</v>
      </c>
      <c r="F952" s="5">
        <v>86</v>
      </c>
      <c r="G952" s="5">
        <v>2</v>
      </c>
      <c r="K952" s="109">
        <f t="shared" si="938"/>
        <v>0</v>
      </c>
      <c r="M952" s="109">
        <f t="shared" si="939"/>
        <v>0</v>
      </c>
      <c r="X952" s="109">
        <f t="shared" si="940"/>
        <v>0</v>
      </c>
      <c r="AI952" s="109">
        <f t="shared" si="941"/>
        <v>0</v>
      </c>
      <c r="AT952" s="109">
        <f t="shared" si="942"/>
        <v>0</v>
      </c>
      <c r="BA952" s="109">
        <f t="shared" si="943"/>
        <v>0</v>
      </c>
      <c r="BB952" s="113"/>
      <c r="BC952" s="113"/>
      <c r="BD952" s="113"/>
      <c r="BE952" s="113"/>
      <c r="BF952" s="113"/>
      <c r="BG952" s="113"/>
      <c r="BH952" s="113"/>
      <c r="BI952" s="113"/>
      <c r="BJ952" s="113"/>
      <c r="BK952" s="113"/>
      <c r="BL952" s="109">
        <f t="shared" si="944"/>
        <v>0</v>
      </c>
      <c r="BW952" s="109">
        <f t="shared" si="945"/>
        <v>0</v>
      </c>
      <c r="BZ952" s="109">
        <f t="shared" si="946"/>
        <v>0</v>
      </c>
      <c r="CA952" s="3"/>
      <c r="CB952" s="3"/>
      <c r="CC952" s="3"/>
      <c r="CD952" s="3"/>
      <c r="CE952" s="109">
        <f t="shared" si="947"/>
        <v>0</v>
      </c>
      <c r="CJ952" s="109">
        <f t="shared" si="948"/>
        <v>0</v>
      </c>
      <c r="CQ952" s="109">
        <f t="shared" si="949"/>
        <v>0</v>
      </c>
      <c r="CV952" s="109">
        <f t="shared" si="950"/>
        <v>0</v>
      </c>
      <c r="DA952" s="109">
        <f t="shared" si="951"/>
        <v>0</v>
      </c>
      <c r="DF952" s="109">
        <f t="shared" si="952"/>
        <v>0</v>
      </c>
      <c r="DK952" s="109">
        <f t="shared" si="953"/>
        <v>0</v>
      </c>
      <c r="DP952" s="109">
        <f t="shared" si="954"/>
        <v>0</v>
      </c>
      <c r="DU952" s="109">
        <f t="shared" si="955"/>
        <v>0</v>
      </c>
      <c r="DZ952" s="109">
        <f t="shared" si="956"/>
        <v>0</v>
      </c>
      <c r="EE952" s="109">
        <f t="shared" si="957"/>
        <v>0</v>
      </c>
      <c r="EF952" s="3"/>
      <c r="EG952" s="3"/>
      <c r="EH952" s="3"/>
      <c r="EI952" s="3"/>
      <c r="EJ952" s="109">
        <f t="shared" si="958"/>
        <v>0</v>
      </c>
      <c r="EK952" s="3">
        <f t="shared" si="959"/>
        <v>1615</v>
      </c>
      <c r="EL952" t="str">
        <f>+VLOOKUP(A952,'[1]Listado jugadores VALORES'!$A:$D,4,FALSE)</f>
        <v>Defensa</v>
      </c>
      <c r="EM952">
        <f>+VLOOKUP(EK952,Clubes!$A:$O,15,FALSE)</f>
        <v>2</v>
      </c>
      <c r="EN952">
        <f>+VLOOKUP(EK952,Clubes!$A:$M,13,FALSE)</f>
        <v>2</v>
      </c>
      <c r="EO952">
        <f t="shared" si="960"/>
        <v>1</v>
      </c>
      <c r="EP952">
        <f t="shared" si="961"/>
        <v>0</v>
      </c>
      <c r="EQ952">
        <f t="shared" si="962"/>
        <v>0</v>
      </c>
      <c r="ER952">
        <f t="shared" si="963"/>
        <v>0</v>
      </c>
      <c r="ES952">
        <f t="shared" si="964"/>
        <v>0</v>
      </c>
      <c r="ET952">
        <f t="shared" si="965"/>
        <v>0</v>
      </c>
      <c r="EU952">
        <f t="shared" si="966"/>
        <v>0</v>
      </c>
      <c r="EV952">
        <f t="shared" si="967"/>
        <v>0</v>
      </c>
      <c r="EW952">
        <f t="shared" si="968"/>
        <v>0</v>
      </c>
      <c r="EX952">
        <f t="shared" si="969"/>
        <v>0</v>
      </c>
      <c r="EY952">
        <f t="shared" si="970"/>
        <v>0</v>
      </c>
      <c r="EZ952">
        <f t="shared" si="971"/>
        <v>0</v>
      </c>
      <c r="FA952">
        <f t="shared" si="972"/>
        <v>0</v>
      </c>
      <c r="FB952">
        <f t="shared" si="973"/>
        <v>0</v>
      </c>
      <c r="FC952">
        <f t="shared" si="974"/>
        <v>1</v>
      </c>
    </row>
    <row r="953" spans="1:159">
      <c r="A953" s="139">
        <v>485</v>
      </c>
      <c r="B953" s="139" t="s">
        <v>564</v>
      </c>
      <c r="C953" s="139">
        <v>16</v>
      </c>
      <c r="D953">
        <v>2</v>
      </c>
      <c r="E953" s="5">
        <v>15</v>
      </c>
      <c r="F953" s="5">
        <v>86</v>
      </c>
      <c r="G953" s="5">
        <v>1</v>
      </c>
      <c r="H953" s="5">
        <v>90</v>
      </c>
      <c r="I953" s="4">
        <v>24</v>
      </c>
      <c r="K953" s="109">
        <f t="shared" si="938"/>
        <v>1</v>
      </c>
      <c r="M953" s="109">
        <f t="shared" si="939"/>
        <v>0</v>
      </c>
      <c r="X953" s="109">
        <f t="shared" si="940"/>
        <v>0</v>
      </c>
      <c r="AI953" s="109">
        <f t="shared" si="941"/>
        <v>0</v>
      </c>
      <c r="AT953" s="109">
        <f t="shared" si="942"/>
        <v>0</v>
      </c>
      <c r="BA953" s="109">
        <f t="shared" si="943"/>
        <v>0</v>
      </c>
      <c r="BB953" s="113"/>
      <c r="BC953" s="113"/>
      <c r="BD953" s="113"/>
      <c r="BE953" s="113"/>
      <c r="BF953" s="113"/>
      <c r="BG953" s="113"/>
      <c r="BH953" s="113"/>
      <c r="BI953" s="113"/>
      <c r="BJ953" s="113"/>
      <c r="BK953" s="113"/>
      <c r="BL953" s="109">
        <f t="shared" si="944"/>
        <v>0</v>
      </c>
      <c r="BW953" s="109">
        <f t="shared" si="945"/>
        <v>0</v>
      </c>
      <c r="BZ953" s="109">
        <f t="shared" si="946"/>
        <v>0</v>
      </c>
      <c r="CA953" s="3"/>
      <c r="CB953" s="3"/>
      <c r="CC953" s="3"/>
      <c r="CD953" s="3"/>
      <c r="CE953" s="109">
        <f t="shared" si="947"/>
        <v>0</v>
      </c>
      <c r="CJ953" s="109">
        <f t="shared" si="948"/>
        <v>0</v>
      </c>
      <c r="CQ953" s="109">
        <f t="shared" si="949"/>
        <v>0</v>
      </c>
      <c r="CV953" s="109">
        <f t="shared" si="950"/>
        <v>0</v>
      </c>
      <c r="DA953" s="109">
        <f t="shared" si="951"/>
        <v>0</v>
      </c>
      <c r="DF953" s="109">
        <f t="shared" si="952"/>
        <v>0</v>
      </c>
      <c r="DK953" s="109">
        <f t="shared" si="953"/>
        <v>0</v>
      </c>
      <c r="DP953" s="109">
        <f t="shared" si="954"/>
        <v>0</v>
      </c>
      <c r="DU953" s="109">
        <f t="shared" si="955"/>
        <v>0</v>
      </c>
      <c r="DZ953" s="109">
        <f t="shared" si="956"/>
        <v>0</v>
      </c>
      <c r="EE953" s="109">
        <f t="shared" si="957"/>
        <v>0</v>
      </c>
      <c r="EF953" s="3"/>
      <c r="EG953" s="3"/>
      <c r="EH953" s="3"/>
      <c r="EI953" s="3"/>
      <c r="EJ953" s="109">
        <f t="shared" si="958"/>
        <v>0</v>
      </c>
      <c r="EK953" s="3">
        <f t="shared" si="959"/>
        <v>1615</v>
      </c>
      <c r="EL953" t="str">
        <f>+VLOOKUP(A953,'[1]Listado jugadores VALORES'!$A:$D,4,FALSE)</f>
        <v>Defensa</v>
      </c>
      <c r="EM953">
        <f>+VLOOKUP(EK953,Clubes!$A:$O,15,FALSE)</f>
        <v>2</v>
      </c>
      <c r="EN953">
        <f>+VLOOKUP(EK953,Clubes!$A:$M,13,FALSE)</f>
        <v>2</v>
      </c>
      <c r="EO953">
        <f t="shared" si="960"/>
        <v>2</v>
      </c>
      <c r="EP953">
        <f t="shared" si="961"/>
        <v>2</v>
      </c>
      <c r="EQ953">
        <f t="shared" si="962"/>
        <v>-1</v>
      </c>
      <c r="ER953">
        <f t="shared" si="963"/>
        <v>0</v>
      </c>
      <c r="ES953">
        <f t="shared" si="964"/>
        <v>0</v>
      </c>
      <c r="ET953">
        <f t="shared" si="965"/>
        <v>0</v>
      </c>
      <c r="EU953">
        <f t="shared" si="966"/>
        <v>0</v>
      </c>
      <c r="EV953">
        <f t="shared" si="967"/>
        <v>0</v>
      </c>
      <c r="EW953">
        <f t="shared" si="968"/>
        <v>-1</v>
      </c>
      <c r="EX953">
        <f t="shared" si="969"/>
        <v>0</v>
      </c>
      <c r="EY953">
        <f t="shared" si="970"/>
        <v>0</v>
      </c>
      <c r="EZ953">
        <f t="shared" si="971"/>
        <v>0</v>
      </c>
      <c r="FA953">
        <f t="shared" si="972"/>
        <v>0</v>
      </c>
      <c r="FB953">
        <f t="shared" si="973"/>
        <v>0</v>
      </c>
      <c r="FC953">
        <f t="shared" si="974"/>
        <v>2</v>
      </c>
    </row>
    <row r="954" spans="1:159">
      <c r="A954" s="139">
        <v>834</v>
      </c>
      <c r="B954" s="141" t="s">
        <v>565</v>
      </c>
      <c r="C954" s="139">
        <v>16</v>
      </c>
      <c r="D954">
        <v>2</v>
      </c>
      <c r="E954" s="5">
        <v>15</v>
      </c>
      <c r="F954" s="5">
        <v>86</v>
      </c>
      <c r="G954" s="5">
        <v>1</v>
      </c>
      <c r="H954" s="5">
        <v>90</v>
      </c>
      <c r="K954" s="109">
        <f t="shared" si="938"/>
        <v>0</v>
      </c>
      <c r="M954" s="109">
        <f t="shared" si="939"/>
        <v>0</v>
      </c>
      <c r="X954" s="109">
        <f t="shared" si="940"/>
        <v>0</v>
      </c>
      <c r="AI954" s="109">
        <f t="shared" si="941"/>
        <v>0</v>
      </c>
      <c r="AT954" s="109">
        <f t="shared" si="942"/>
        <v>0</v>
      </c>
      <c r="BA954" s="109">
        <f t="shared" si="943"/>
        <v>0</v>
      </c>
      <c r="BB954" s="113"/>
      <c r="BC954" s="113"/>
      <c r="BD954" s="113"/>
      <c r="BE954" s="113"/>
      <c r="BF954" s="113"/>
      <c r="BG954" s="113"/>
      <c r="BH954" s="113"/>
      <c r="BI954" s="113"/>
      <c r="BJ954" s="113"/>
      <c r="BK954" s="113"/>
      <c r="BL954" s="109">
        <f t="shared" si="944"/>
        <v>0</v>
      </c>
      <c r="BW954" s="109">
        <f t="shared" si="945"/>
        <v>0</v>
      </c>
      <c r="BZ954" s="109">
        <f t="shared" si="946"/>
        <v>0</v>
      </c>
      <c r="CA954" s="3"/>
      <c r="CB954" s="3"/>
      <c r="CC954" s="3"/>
      <c r="CD954" s="3"/>
      <c r="CE954" s="109">
        <f t="shared" si="947"/>
        <v>0</v>
      </c>
      <c r="CJ954" s="109">
        <f t="shared" si="948"/>
        <v>0</v>
      </c>
      <c r="CQ954" s="109">
        <f t="shared" si="949"/>
        <v>0</v>
      </c>
      <c r="CV954" s="109">
        <f t="shared" si="950"/>
        <v>0</v>
      </c>
      <c r="DA954" s="109">
        <f t="shared" si="951"/>
        <v>0</v>
      </c>
      <c r="DF954" s="109">
        <f t="shared" si="952"/>
        <v>0</v>
      </c>
      <c r="DK954" s="109">
        <f t="shared" si="953"/>
        <v>0</v>
      </c>
      <c r="DP954" s="109">
        <f t="shared" si="954"/>
        <v>0</v>
      </c>
      <c r="DU954" s="109">
        <f t="shared" si="955"/>
        <v>0</v>
      </c>
      <c r="DZ954" s="109">
        <f t="shared" si="956"/>
        <v>0</v>
      </c>
      <c r="EE954" s="109">
        <f t="shared" si="957"/>
        <v>0</v>
      </c>
      <c r="EF954" s="3"/>
      <c r="EG954" s="3"/>
      <c r="EH954" s="3"/>
      <c r="EI954" s="3"/>
      <c r="EJ954" s="109">
        <f t="shared" si="958"/>
        <v>0</v>
      </c>
      <c r="EK954" s="3">
        <f t="shared" si="959"/>
        <v>1615</v>
      </c>
      <c r="EL954" t="str">
        <f>+VLOOKUP(A954,'[1]Listado jugadores VALORES'!$A:$D,4,FALSE)</f>
        <v>Portero</v>
      </c>
      <c r="EM954">
        <f>+VLOOKUP(EK954,Clubes!$A:$O,15,FALSE)</f>
        <v>2</v>
      </c>
      <c r="EN954">
        <f>+VLOOKUP(EK954,Clubes!$A:$M,13,FALSE)</f>
        <v>2</v>
      </c>
      <c r="EO954">
        <f t="shared" si="960"/>
        <v>2</v>
      </c>
      <c r="EP954">
        <f t="shared" si="961"/>
        <v>2</v>
      </c>
      <c r="EQ954">
        <f t="shared" si="962"/>
        <v>0</v>
      </c>
      <c r="ER954">
        <f t="shared" si="963"/>
        <v>0</v>
      </c>
      <c r="ES954">
        <f t="shared" si="964"/>
        <v>0</v>
      </c>
      <c r="ET954">
        <f t="shared" si="965"/>
        <v>0</v>
      </c>
      <c r="EU954">
        <f t="shared" si="966"/>
        <v>0</v>
      </c>
      <c r="EV954">
        <f t="shared" si="967"/>
        <v>0</v>
      </c>
      <c r="EW954">
        <f t="shared" si="968"/>
        <v>-1</v>
      </c>
      <c r="EX954">
        <f t="shared" si="969"/>
        <v>0</v>
      </c>
      <c r="EY954">
        <f t="shared" si="970"/>
        <v>0</v>
      </c>
      <c r="EZ954">
        <f t="shared" si="971"/>
        <v>0</v>
      </c>
      <c r="FA954">
        <f t="shared" si="972"/>
        <v>0</v>
      </c>
      <c r="FB954">
        <f t="shared" si="973"/>
        <v>0</v>
      </c>
      <c r="FC954">
        <f t="shared" si="974"/>
        <v>3</v>
      </c>
    </row>
    <row r="955" spans="1:159">
      <c r="A955" s="139">
        <v>511</v>
      </c>
      <c r="B955" s="139" t="s">
        <v>566</v>
      </c>
      <c r="C955" s="139">
        <v>16</v>
      </c>
      <c r="D955">
        <v>2</v>
      </c>
      <c r="E955" s="5">
        <v>15</v>
      </c>
      <c r="F955" s="5">
        <v>86</v>
      </c>
      <c r="G955" s="5">
        <v>2</v>
      </c>
      <c r="K955" s="109">
        <f t="shared" si="938"/>
        <v>0</v>
      </c>
      <c r="M955" s="109">
        <f t="shared" si="939"/>
        <v>0</v>
      </c>
      <c r="X955" s="109">
        <f t="shared" si="940"/>
        <v>0</v>
      </c>
      <c r="AI955" s="109">
        <f t="shared" si="941"/>
        <v>0</v>
      </c>
      <c r="AT955" s="109">
        <f t="shared" si="942"/>
        <v>0</v>
      </c>
      <c r="BA955" s="109">
        <f t="shared" si="943"/>
        <v>0</v>
      </c>
      <c r="BB955" s="113"/>
      <c r="BC955" s="113"/>
      <c r="BD955" s="113"/>
      <c r="BE955" s="113"/>
      <c r="BF955" s="113"/>
      <c r="BG955" s="113"/>
      <c r="BH955" s="113"/>
      <c r="BI955" s="113"/>
      <c r="BJ955" s="113"/>
      <c r="BK955" s="113"/>
      <c r="BL955" s="109">
        <f t="shared" si="944"/>
        <v>0</v>
      </c>
      <c r="BW955" s="109">
        <f t="shared" si="945"/>
        <v>0</v>
      </c>
      <c r="BZ955" s="109">
        <f t="shared" si="946"/>
        <v>0</v>
      </c>
      <c r="CA955" s="3"/>
      <c r="CB955" s="3"/>
      <c r="CC955" s="3"/>
      <c r="CD955" s="3"/>
      <c r="CE955" s="109">
        <f t="shared" si="947"/>
        <v>0</v>
      </c>
      <c r="CJ955" s="109">
        <f t="shared" si="948"/>
        <v>0</v>
      </c>
      <c r="CQ955" s="109">
        <f t="shared" si="949"/>
        <v>0</v>
      </c>
      <c r="CV955" s="109">
        <f t="shared" si="950"/>
        <v>0</v>
      </c>
      <c r="DA955" s="109">
        <f t="shared" si="951"/>
        <v>0</v>
      </c>
      <c r="DF955" s="109">
        <f t="shared" si="952"/>
        <v>0</v>
      </c>
      <c r="DK955" s="109">
        <f t="shared" si="953"/>
        <v>0</v>
      </c>
      <c r="DP955" s="109">
        <f t="shared" si="954"/>
        <v>0</v>
      </c>
      <c r="DU955" s="109">
        <f t="shared" si="955"/>
        <v>0</v>
      </c>
      <c r="DZ955" s="109">
        <f t="shared" si="956"/>
        <v>0</v>
      </c>
      <c r="EE955" s="109">
        <f t="shared" si="957"/>
        <v>0</v>
      </c>
      <c r="EF955" s="3"/>
      <c r="EG955" s="3"/>
      <c r="EH955" s="3"/>
      <c r="EI955" s="3"/>
      <c r="EJ955" s="109">
        <f t="shared" si="958"/>
        <v>0</v>
      </c>
      <c r="EK955" s="3">
        <f t="shared" si="959"/>
        <v>1615</v>
      </c>
      <c r="EL955" t="str">
        <f>+VLOOKUP(A955,'[1]Listado jugadores VALORES'!$A:$D,4,FALSE)</f>
        <v>Portero</v>
      </c>
      <c r="EM955">
        <f>+VLOOKUP(EK955,Clubes!$A:$O,15,FALSE)</f>
        <v>2</v>
      </c>
      <c r="EN955">
        <f>+VLOOKUP(EK955,Clubes!$A:$M,13,FALSE)</f>
        <v>2</v>
      </c>
      <c r="EO955">
        <f t="shared" si="960"/>
        <v>1</v>
      </c>
      <c r="EP955">
        <f t="shared" si="961"/>
        <v>0</v>
      </c>
      <c r="EQ955">
        <f t="shared" si="962"/>
        <v>0</v>
      </c>
      <c r="ER955">
        <f t="shared" si="963"/>
        <v>0</v>
      </c>
      <c r="ES955">
        <f t="shared" si="964"/>
        <v>0</v>
      </c>
      <c r="ET955">
        <f t="shared" si="965"/>
        <v>0</v>
      </c>
      <c r="EU955">
        <f t="shared" si="966"/>
        <v>0</v>
      </c>
      <c r="EV955">
        <f t="shared" si="967"/>
        <v>0</v>
      </c>
      <c r="EW955">
        <f t="shared" si="968"/>
        <v>0</v>
      </c>
      <c r="EX955">
        <f t="shared" si="969"/>
        <v>0</v>
      </c>
      <c r="EY955">
        <f t="shared" si="970"/>
        <v>0</v>
      </c>
      <c r="EZ955">
        <f t="shared" si="971"/>
        <v>0</v>
      </c>
      <c r="FA955">
        <f t="shared" si="972"/>
        <v>0</v>
      </c>
      <c r="FB955">
        <f t="shared" si="973"/>
        <v>0</v>
      </c>
      <c r="FC955">
        <f t="shared" si="974"/>
        <v>1</v>
      </c>
    </row>
    <row r="956" spans="1:159">
      <c r="A956" s="139">
        <v>516</v>
      </c>
      <c r="B956" s="139" t="s">
        <v>567</v>
      </c>
      <c r="C956" s="139">
        <v>16</v>
      </c>
      <c r="D956">
        <v>2</v>
      </c>
      <c r="E956" s="5">
        <v>15</v>
      </c>
      <c r="F956" s="5">
        <v>86</v>
      </c>
      <c r="G956" s="5">
        <v>3</v>
      </c>
      <c r="K956" s="109">
        <f t="shared" si="938"/>
        <v>0</v>
      </c>
      <c r="M956" s="109">
        <f t="shared" si="939"/>
        <v>0</v>
      </c>
      <c r="X956" s="109">
        <f t="shared" si="940"/>
        <v>0</v>
      </c>
      <c r="AI956" s="109">
        <f t="shared" si="941"/>
        <v>0</v>
      </c>
      <c r="AT956" s="109">
        <f t="shared" si="942"/>
        <v>0</v>
      </c>
      <c r="BA956" s="109">
        <f t="shared" si="943"/>
        <v>0</v>
      </c>
      <c r="BB956" s="113"/>
      <c r="BC956" s="113"/>
      <c r="BD956" s="113"/>
      <c r="BE956" s="113"/>
      <c r="BF956" s="113"/>
      <c r="BG956" s="113"/>
      <c r="BH956" s="113"/>
      <c r="BI956" s="113"/>
      <c r="BJ956" s="113"/>
      <c r="BK956" s="113"/>
      <c r="BL956" s="109">
        <f t="shared" si="944"/>
        <v>0</v>
      </c>
      <c r="BW956" s="109">
        <f t="shared" si="945"/>
        <v>0</v>
      </c>
      <c r="BZ956" s="109">
        <f t="shared" si="946"/>
        <v>0</v>
      </c>
      <c r="CA956" s="3"/>
      <c r="CB956" s="3"/>
      <c r="CC956" s="3"/>
      <c r="CD956" s="3"/>
      <c r="CE956" s="109">
        <f t="shared" si="947"/>
        <v>0</v>
      </c>
      <c r="CJ956" s="109">
        <f t="shared" si="948"/>
        <v>0</v>
      </c>
      <c r="CQ956" s="109">
        <f t="shared" si="949"/>
        <v>0</v>
      </c>
      <c r="CV956" s="109">
        <f t="shared" si="950"/>
        <v>0</v>
      </c>
      <c r="DA956" s="109">
        <f t="shared" si="951"/>
        <v>0</v>
      </c>
      <c r="DF956" s="109">
        <f t="shared" si="952"/>
        <v>0</v>
      </c>
      <c r="DK956" s="109">
        <f t="shared" si="953"/>
        <v>0</v>
      </c>
      <c r="DP956" s="109">
        <f t="shared" si="954"/>
        <v>0</v>
      </c>
      <c r="DU956" s="109">
        <f t="shared" si="955"/>
        <v>0</v>
      </c>
      <c r="DZ956" s="109">
        <f t="shared" si="956"/>
        <v>0</v>
      </c>
      <c r="EE956" s="109">
        <f t="shared" si="957"/>
        <v>0</v>
      </c>
      <c r="EF956" s="3"/>
      <c r="EG956" s="3"/>
      <c r="EH956" s="3"/>
      <c r="EI956" s="3"/>
      <c r="EJ956" s="109">
        <f t="shared" si="958"/>
        <v>0</v>
      </c>
      <c r="EK956" s="3">
        <f t="shared" si="959"/>
        <v>1615</v>
      </c>
      <c r="EL956" t="str">
        <f>+VLOOKUP(A956,'[1]Listado jugadores VALORES'!$A:$D,4,FALSE)</f>
        <v>Portero</v>
      </c>
      <c r="EM956">
        <f>+VLOOKUP(EK956,Clubes!$A:$O,15,FALSE)</f>
        <v>2</v>
      </c>
      <c r="EN956">
        <f>+VLOOKUP(EK956,Clubes!$A:$M,13,FALSE)</f>
        <v>2</v>
      </c>
      <c r="EO956">
        <f t="shared" si="960"/>
        <v>0</v>
      </c>
      <c r="EP956">
        <f t="shared" si="961"/>
        <v>0</v>
      </c>
      <c r="EQ956">
        <f t="shared" si="962"/>
        <v>0</v>
      </c>
      <c r="ER956">
        <f t="shared" si="963"/>
        <v>0</v>
      </c>
      <c r="ES956">
        <f t="shared" si="964"/>
        <v>0</v>
      </c>
      <c r="ET956">
        <f t="shared" si="965"/>
        <v>0</v>
      </c>
      <c r="EU956">
        <f t="shared" si="966"/>
        <v>0</v>
      </c>
      <c r="EV956">
        <f t="shared" si="967"/>
        <v>0</v>
      </c>
      <c r="EW956">
        <f t="shared" si="968"/>
        <v>0</v>
      </c>
      <c r="EX956">
        <f t="shared" si="969"/>
        <v>0</v>
      </c>
      <c r="EY956">
        <f t="shared" si="970"/>
        <v>0</v>
      </c>
      <c r="EZ956">
        <f t="shared" si="971"/>
        <v>0</v>
      </c>
      <c r="FA956">
        <f t="shared" si="972"/>
        <v>0</v>
      </c>
      <c r="FB956">
        <f t="shared" si="973"/>
        <v>0</v>
      </c>
      <c r="FC956">
        <f t="shared" si="974"/>
        <v>0</v>
      </c>
    </row>
    <row r="957" spans="1:159">
      <c r="A957" s="139">
        <v>1772</v>
      </c>
      <c r="B957" s="139" t="s">
        <v>568</v>
      </c>
      <c r="C957" s="139">
        <v>16</v>
      </c>
      <c r="D957">
        <v>2</v>
      </c>
      <c r="E957" s="5">
        <v>15</v>
      </c>
      <c r="F957" s="5">
        <v>86</v>
      </c>
      <c r="G957" s="5">
        <v>3</v>
      </c>
      <c r="K957" s="109">
        <f t="shared" si="938"/>
        <v>0</v>
      </c>
      <c r="M957" s="109">
        <f t="shared" si="939"/>
        <v>0</v>
      </c>
      <c r="X957" s="109">
        <f t="shared" si="940"/>
        <v>0</v>
      </c>
      <c r="AI957" s="109">
        <f t="shared" si="941"/>
        <v>0</v>
      </c>
      <c r="AT957" s="109">
        <f t="shared" si="942"/>
        <v>0</v>
      </c>
      <c r="BA957" s="109">
        <f t="shared" si="943"/>
        <v>0</v>
      </c>
      <c r="BB957" s="113"/>
      <c r="BC957" s="113"/>
      <c r="BD957" s="113"/>
      <c r="BE957" s="113"/>
      <c r="BF957" s="113"/>
      <c r="BG957" s="113"/>
      <c r="BH957" s="113"/>
      <c r="BI957" s="113"/>
      <c r="BJ957" s="113"/>
      <c r="BK957" s="113"/>
      <c r="BL957" s="109">
        <f t="shared" si="944"/>
        <v>0</v>
      </c>
      <c r="BW957" s="109">
        <f t="shared" si="945"/>
        <v>0</v>
      </c>
      <c r="BZ957" s="109">
        <f t="shared" si="946"/>
        <v>0</v>
      </c>
      <c r="CA957" s="3"/>
      <c r="CB957" s="3"/>
      <c r="CC957" s="3"/>
      <c r="CD957" s="3"/>
      <c r="CE957" s="109">
        <f t="shared" si="947"/>
        <v>0</v>
      </c>
      <c r="CJ957" s="109">
        <f t="shared" si="948"/>
        <v>0</v>
      </c>
      <c r="CQ957" s="109">
        <f t="shared" si="949"/>
        <v>0</v>
      </c>
      <c r="CV957" s="109">
        <f t="shared" si="950"/>
        <v>0</v>
      </c>
      <c r="DA957" s="109">
        <f t="shared" si="951"/>
        <v>0</v>
      </c>
      <c r="DF957" s="109">
        <f t="shared" si="952"/>
        <v>0</v>
      </c>
      <c r="DK957" s="109">
        <f t="shared" si="953"/>
        <v>0</v>
      </c>
      <c r="DP957" s="109">
        <f t="shared" si="954"/>
        <v>0</v>
      </c>
      <c r="DU957" s="109">
        <f t="shared" si="955"/>
        <v>0</v>
      </c>
      <c r="DZ957" s="109">
        <f t="shared" si="956"/>
        <v>0</v>
      </c>
      <c r="EE957" s="109">
        <f t="shared" si="957"/>
        <v>0</v>
      </c>
      <c r="EF957" s="3"/>
      <c r="EG957" s="3"/>
      <c r="EH957" s="3"/>
      <c r="EI957" s="3"/>
      <c r="EJ957" s="109">
        <f t="shared" si="958"/>
        <v>0</v>
      </c>
      <c r="EK957" s="3">
        <f t="shared" si="959"/>
        <v>1615</v>
      </c>
      <c r="EL957" t="str">
        <f>+VLOOKUP(A957,'[1]Listado jugadores VALORES'!$A:$D,4,FALSE)</f>
        <v>Defensa</v>
      </c>
      <c r="EM957">
        <f>+VLOOKUP(EK957,Clubes!$A:$O,15,FALSE)</f>
        <v>2</v>
      </c>
      <c r="EN957">
        <f>+VLOOKUP(EK957,Clubes!$A:$M,13,FALSE)</f>
        <v>2</v>
      </c>
      <c r="EO957">
        <f t="shared" si="960"/>
        <v>0</v>
      </c>
      <c r="EP957">
        <f t="shared" si="961"/>
        <v>0</v>
      </c>
      <c r="EQ957">
        <f t="shared" si="962"/>
        <v>0</v>
      </c>
      <c r="ER957">
        <f t="shared" si="963"/>
        <v>0</v>
      </c>
      <c r="ES957">
        <f t="shared" si="964"/>
        <v>0</v>
      </c>
      <c r="ET957">
        <f t="shared" si="965"/>
        <v>0</v>
      </c>
      <c r="EU957">
        <f t="shared" si="966"/>
        <v>0</v>
      </c>
      <c r="EV957">
        <f t="shared" si="967"/>
        <v>0</v>
      </c>
      <c r="EW957">
        <f t="shared" si="968"/>
        <v>0</v>
      </c>
      <c r="EX957">
        <f t="shared" si="969"/>
        <v>0</v>
      </c>
      <c r="EY957">
        <f t="shared" si="970"/>
        <v>0</v>
      </c>
      <c r="EZ957">
        <f t="shared" si="971"/>
        <v>0</v>
      </c>
      <c r="FA957">
        <f t="shared" si="972"/>
        <v>0</v>
      </c>
      <c r="FB957">
        <f t="shared" si="973"/>
        <v>0</v>
      </c>
      <c r="FC957">
        <f t="shared" si="974"/>
        <v>0</v>
      </c>
    </row>
    <row r="958" spans="1:159">
      <c r="A958" s="139">
        <v>926</v>
      </c>
      <c r="B958" s="139" t="s">
        <v>569</v>
      </c>
      <c r="C958" s="139">
        <v>16</v>
      </c>
      <c r="D958">
        <v>2</v>
      </c>
      <c r="E958" s="5">
        <v>15</v>
      </c>
      <c r="F958" s="5">
        <v>86</v>
      </c>
      <c r="G958" s="5">
        <v>3</v>
      </c>
      <c r="K958" s="109">
        <f t="shared" si="938"/>
        <v>0</v>
      </c>
      <c r="M958" s="109">
        <f t="shared" si="939"/>
        <v>0</v>
      </c>
      <c r="X958" s="109">
        <f t="shared" si="940"/>
        <v>0</v>
      </c>
      <c r="AI958" s="109">
        <f t="shared" si="941"/>
        <v>0</v>
      </c>
      <c r="AT958" s="109">
        <f t="shared" si="942"/>
        <v>0</v>
      </c>
      <c r="BA958" s="109">
        <f t="shared" si="943"/>
        <v>0</v>
      </c>
      <c r="BB958" s="113"/>
      <c r="BC958" s="113"/>
      <c r="BD958" s="113"/>
      <c r="BE958" s="113"/>
      <c r="BF958" s="113"/>
      <c r="BG958" s="113"/>
      <c r="BH958" s="113"/>
      <c r="BI958" s="113"/>
      <c r="BJ958" s="113"/>
      <c r="BK958" s="113"/>
      <c r="BL958" s="109">
        <f t="shared" si="944"/>
        <v>0</v>
      </c>
      <c r="BW958" s="109">
        <f t="shared" si="945"/>
        <v>0</v>
      </c>
      <c r="BZ958" s="109">
        <f t="shared" si="946"/>
        <v>0</v>
      </c>
      <c r="CA958" s="3"/>
      <c r="CB958" s="3"/>
      <c r="CC958" s="3"/>
      <c r="CD958" s="3"/>
      <c r="CE958" s="109">
        <f t="shared" si="947"/>
        <v>0</v>
      </c>
      <c r="CJ958" s="109">
        <f t="shared" si="948"/>
        <v>0</v>
      </c>
      <c r="CQ958" s="109">
        <f t="shared" si="949"/>
        <v>0</v>
      </c>
      <c r="CV958" s="109">
        <f t="shared" si="950"/>
        <v>0</v>
      </c>
      <c r="DA958" s="109">
        <f t="shared" si="951"/>
        <v>0</v>
      </c>
      <c r="DF958" s="109">
        <f t="shared" si="952"/>
        <v>0</v>
      </c>
      <c r="DK958" s="109">
        <f t="shared" si="953"/>
        <v>0</v>
      </c>
      <c r="DP958" s="109">
        <f t="shared" si="954"/>
        <v>0</v>
      </c>
      <c r="DU958" s="109">
        <f t="shared" si="955"/>
        <v>0</v>
      </c>
      <c r="DZ958" s="109">
        <f t="shared" si="956"/>
        <v>0</v>
      </c>
      <c r="EE958" s="109">
        <f t="shared" si="957"/>
        <v>0</v>
      </c>
      <c r="EF958" s="3"/>
      <c r="EG958" s="3"/>
      <c r="EH958" s="3"/>
      <c r="EI958" s="3"/>
      <c r="EJ958" s="109">
        <f t="shared" si="958"/>
        <v>0</v>
      </c>
      <c r="EK958" s="3">
        <f t="shared" si="959"/>
        <v>1615</v>
      </c>
      <c r="EL958" t="str">
        <f>+VLOOKUP(A958,'[1]Listado jugadores VALORES'!$A:$D,4,FALSE)</f>
        <v>Volante</v>
      </c>
      <c r="EM958">
        <f>+VLOOKUP(EK958,Clubes!$A:$O,15,FALSE)</f>
        <v>2</v>
      </c>
      <c r="EN958">
        <f>+VLOOKUP(EK958,Clubes!$A:$M,13,FALSE)</f>
        <v>2</v>
      </c>
      <c r="EO958">
        <f t="shared" si="960"/>
        <v>0</v>
      </c>
      <c r="EP958">
        <f t="shared" si="961"/>
        <v>0</v>
      </c>
      <c r="EQ958">
        <f t="shared" si="962"/>
        <v>0</v>
      </c>
      <c r="ER958">
        <f t="shared" si="963"/>
        <v>0</v>
      </c>
      <c r="ES958">
        <f t="shared" si="964"/>
        <v>0</v>
      </c>
      <c r="ET958">
        <f t="shared" si="965"/>
        <v>0</v>
      </c>
      <c r="EU958">
        <f t="shared" si="966"/>
        <v>0</v>
      </c>
      <c r="EV958">
        <f t="shared" si="967"/>
        <v>0</v>
      </c>
      <c r="EW958">
        <f t="shared" si="968"/>
        <v>0</v>
      </c>
      <c r="EX958">
        <f t="shared" si="969"/>
        <v>0</v>
      </c>
      <c r="EY958">
        <f t="shared" si="970"/>
        <v>0</v>
      </c>
      <c r="EZ958">
        <f t="shared" si="971"/>
        <v>0</v>
      </c>
      <c r="FA958">
        <f t="shared" si="972"/>
        <v>0</v>
      </c>
      <c r="FB958">
        <f t="shared" si="973"/>
        <v>0</v>
      </c>
      <c r="FC958">
        <f t="shared" si="974"/>
        <v>0</v>
      </c>
    </row>
    <row r="959" spans="1:159">
      <c r="A959" s="139">
        <v>851</v>
      </c>
      <c r="B959" s="139" t="s">
        <v>570</v>
      </c>
      <c r="C959" s="139">
        <v>16</v>
      </c>
      <c r="D959">
        <v>2</v>
      </c>
      <c r="E959" s="5">
        <v>15</v>
      </c>
      <c r="F959" s="5">
        <v>86</v>
      </c>
      <c r="G959" s="5">
        <v>2</v>
      </c>
      <c r="H959" s="5">
        <f>90-83</f>
        <v>7</v>
      </c>
      <c r="K959" s="109">
        <f t="shared" si="938"/>
        <v>0</v>
      </c>
      <c r="M959" s="109">
        <f t="shared" si="939"/>
        <v>0</v>
      </c>
      <c r="X959" s="109">
        <f t="shared" si="940"/>
        <v>0</v>
      </c>
      <c r="AI959" s="109">
        <f t="shared" si="941"/>
        <v>0</v>
      </c>
      <c r="AT959" s="109">
        <f t="shared" si="942"/>
        <v>0</v>
      </c>
      <c r="BA959" s="109">
        <f t="shared" si="943"/>
        <v>0</v>
      </c>
      <c r="BB959" s="113"/>
      <c r="BC959" s="113"/>
      <c r="BD959" s="113"/>
      <c r="BE959" s="113"/>
      <c r="BF959" s="113"/>
      <c r="BG959" s="113"/>
      <c r="BH959" s="113"/>
      <c r="BI959" s="113"/>
      <c r="BJ959" s="113"/>
      <c r="BK959" s="113"/>
      <c r="BL959" s="109">
        <f t="shared" si="944"/>
        <v>0</v>
      </c>
      <c r="BW959" s="109">
        <f t="shared" si="945"/>
        <v>0</v>
      </c>
      <c r="BZ959" s="109">
        <f t="shared" si="946"/>
        <v>0</v>
      </c>
      <c r="CA959" s="3"/>
      <c r="CB959" s="3"/>
      <c r="CC959" s="3"/>
      <c r="CD959" s="3"/>
      <c r="CE959" s="109">
        <f t="shared" si="947"/>
        <v>0</v>
      </c>
      <c r="CJ959" s="109">
        <f t="shared" si="948"/>
        <v>0</v>
      </c>
      <c r="CQ959" s="109">
        <f t="shared" si="949"/>
        <v>0</v>
      </c>
      <c r="CV959" s="109">
        <f t="shared" si="950"/>
        <v>0</v>
      </c>
      <c r="DA959" s="109">
        <f t="shared" si="951"/>
        <v>0</v>
      </c>
      <c r="DF959" s="109">
        <f t="shared" si="952"/>
        <v>0</v>
      </c>
      <c r="DK959" s="109">
        <f t="shared" si="953"/>
        <v>0</v>
      </c>
      <c r="DP959" s="109">
        <f t="shared" si="954"/>
        <v>0</v>
      </c>
      <c r="DU959" s="109">
        <f t="shared" si="955"/>
        <v>0</v>
      </c>
      <c r="DZ959" s="109">
        <f t="shared" si="956"/>
        <v>0</v>
      </c>
      <c r="EE959" s="109">
        <f t="shared" si="957"/>
        <v>0</v>
      </c>
      <c r="EF959" s="3"/>
      <c r="EG959" s="3"/>
      <c r="EH959" s="3"/>
      <c r="EI959" s="3"/>
      <c r="EJ959" s="109">
        <f t="shared" si="958"/>
        <v>0</v>
      </c>
      <c r="EK959" s="3">
        <f t="shared" si="959"/>
        <v>1615</v>
      </c>
      <c r="EL959" t="str">
        <f>+VLOOKUP(A959,'[1]Listado jugadores VALORES'!$A:$D,4,FALSE)</f>
        <v>Volante</v>
      </c>
      <c r="EM959">
        <f>+VLOOKUP(EK959,Clubes!$A:$O,15,FALSE)</f>
        <v>2</v>
      </c>
      <c r="EN959">
        <f>+VLOOKUP(EK959,Clubes!$A:$M,13,FALSE)</f>
        <v>2</v>
      </c>
      <c r="EO959">
        <f t="shared" si="960"/>
        <v>1</v>
      </c>
      <c r="EP959">
        <f t="shared" si="961"/>
        <v>1</v>
      </c>
      <c r="EQ959">
        <f t="shared" si="962"/>
        <v>0</v>
      </c>
      <c r="ER959">
        <f t="shared" si="963"/>
        <v>0</v>
      </c>
      <c r="ES959">
        <f t="shared" si="964"/>
        <v>0</v>
      </c>
      <c r="ET959">
        <f t="shared" si="965"/>
        <v>0</v>
      </c>
      <c r="EU959">
        <f t="shared" si="966"/>
        <v>0</v>
      </c>
      <c r="EV959">
        <f t="shared" si="967"/>
        <v>0</v>
      </c>
      <c r="EW959">
        <f t="shared" si="968"/>
        <v>0</v>
      </c>
      <c r="EX959">
        <f t="shared" si="969"/>
        <v>0</v>
      </c>
      <c r="EY959">
        <f t="shared" si="970"/>
        <v>0</v>
      </c>
      <c r="EZ959">
        <f t="shared" si="971"/>
        <v>0</v>
      </c>
      <c r="FA959">
        <f t="shared" si="972"/>
        <v>0</v>
      </c>
      <c r="FB959">
        <f t="shared" si="973"/>
        <v>0</v>
      </c>
      <c r="FC959">
        <f t="shared" si="974"/>
        <v>2</v>
      </c>
    </row>
    <row r="960" spans="1:159">
      <c r="A960" s="139">
        <v>1765</v>
      </c>
      <c r="B960" s="139" t="s">
        <v>571</v>
      </c>
      <c r="C960" s="139">
        <v>16</v>
      </c>
      <c r="D960">
        <v>2</v>
      </c>
      <c r="E960" s="5">
        <v>15</v>
      </c>
      <c r="F960" s="5">
        <v>86</v>
      </c>
      <c r="G960" s="5">
        <v>2</v>
      </c>
      <c r="H960" s="5">
        <v>22</v>
      </c>
      <c r="K960" s="109">
        <f t="shared" si="938"/>
        <v>0</v>
      </c>
      <c r="M960" s="109">
        <f t="shared" si="939"/>
        <v>0</v>
      </c>
      <c r="X960" s="109">
        <f t="shared" si="940"/>
        <v>0</v>
      </c>
      <c r="AI960" s="109">
        <f t="shared" si="941"/>
        <v>0</v>
      </c>
      <c r="AT960" s="109">
        <f t="shared" si="942"/>
        <v>0</v>
      </c>
      <c r="BA960" s="109">
        <f t="shared" si="943"/>
        <v>0</v>
      </c>
      <c r="BB960" s="113"/>
      <c r="BC960" s="113"/>
      <c r="BD960" s="113"/>
      <c r="BE960" s="113"/>
      <c r="BF960" s="113"/>
      <c r="BG960" s="113"/>
      <c r="BH960" s="113"/>
      <c r="BI960" s="113"/>
      <c r="BJ960" s="113"/>
      <c r="BK960" s="113"/>
      <c r="BL960" s="109">
        <f t="shared" si="944"/>
        <v>0</v>
      </c>
      <c r="BW960" s="109">
        <f t="shared" si="945"/>
        <v>0</v>
      </c>
      <c r="BZ960" s="109">
        <f t="shared" si="946"/>
        <v>0</v>
      </c>
      <c r="CA960" s="3"/>
      <c r="CB960" s="3"/>
      <c r="CC960" s="3"/>
      <c r="CD960" s="3"/>
      <c r="CE960" s="109">
        <f t="shared" si="947"/>
        <v>0</v>
      </c>
      <c r="CJ960" s="109">
        <f t="shared" si="948"/>
        <v>0</v>
      </c>
      <c r="CQ960" s="109">
        <f t="shared" si="949"/>
        <v>0</v>
      </c>
      <c r="CV960" s="109">
        <f t="shared" si="950"/>
        <v>0</v>
      </c>
      <c r="DA960" s="109">
        <f t="shared" si="951"/>
        <v>0</v>
      </c>
      <c r="DF960" s="109">
        <f t="shared" si="952"/>
        <v>0</v>
      </c>
      <c r="DK960" s="109">
        <f t="shared" si="953"/>
        <v>0</v>
      </c>
      <c r="DP960" s="109">
        <f t="shared" si="954"/>
        <v>0</v>
      </c>
      <c r="DU960" s="109">
        <f t="shared" si="955"/>
        <v>0</v>
      </c>
      <c r="DZ960" s="109">
        <f t="shared" si="956"/>
        <v>0</v>
      </c>
      <c r="EE960" s="109">
        <f t="shared" si="957"/>
        <v>0</v>
      </c>
      <c r="EF960" s="3"/>
      <c r="EG960" s="3"/>
      <c r="EH960" s="3"/>
      <c r="EI960" s="3"/>
      <c r="EJ960" s="109">
        <f t="shared" si="958"/>
        <v>0</v>
      </c>
      <c r="EK960" s="3">
        <f t="shared" si="959"/>
        <v>1615</v>
      </c>
      <c r="EL960" t="str">
        <f>+VLOOKUP(A960,'[1]Listado jugadores VALORES'!$A:$D,4,FALSE)</f>
        <v>Volante</v>
      </c>
      <c r="EM960">
        <f>+VLOOKUP(EK960,Clubes!$A:$O,15,FALSE)</f>
        <v>2</v>
      </c>
      <c r="EN960">
        <f>+VLOOKUP(EK960,Clubes!$A:$M,13,FALSE)</f>
        <v>2</v>
      </c>
      <c r="EO960">
        <f t="shared" si="960"/>
        <v>1</v>
      </c>
      <c r="EP960">
        <f t="shared" si="961"/>
        <v>1</v>
      </c>
      <c r="EQ960">
        <f t="shared" si="962"/>
        <v>0</v>
      </c>
      <c r="ER960">
        <f t="shared" si="963"/>
        <v>0</v>
      </c>
      <c r="ES960">
        <f t="shared" si="964"/>
        <v>0</v>
      </c>
      <c r="ET960">
        <f t="shared" si="965"/>
        <v>0</v>
      </c>
      <c r="EU960">
        <f t="shared" si="966"/>
        <v>0</v>
      </c>
      <c r="EV960">
        <f t="shared" si="967"/>
        <v>0</v>
      </c>
      <c r="EW960">
        <f t="shared" si="968"/>
        <v>0</v>
      </c>
      <c r="EX960">
        <f t="shared" si="969"/>
        <v>0</v>
      </c>
      <c r="EY960">
        <f t="shared" si="970"/>
        <v>0</v>
      </c>
      <c r="EZ960">
        <f t="shared" si="971"/>
        <v>0</v>
      </c>
      <c r="FA960">
        <f t="shared" si="972"/>
        <v>0</v>
      </c>
      <c r="FB960">
        <f t="shared" si="973"/>
        <v>0</v>
      </c>
      <c r="FC960">
        <f t="shared" si="974"/>
        <v>2</v>
      </c>
    </row>
    <row r="961" spans="1:159">
      <c r="A961" s="139">
        <v>691</v>
      </c>
      <c r="B961" s="139" t="s">
        <v>572</v>
      </c>
      <c r="C961" s="139">
        <v>16</v>
      </c>
      <c r="D961">
        <v>2</v>
      </c>
      <c r="E961" s="5">
        <v>15</v>
      </c>
      <c r="F961" s="5">
        <v>86</v>
      </c>
      <c r="G961" s="5">
        <v>1</v>
      </c>
      <c r="H961" s="5">
        <v>90</v>
      </c>
      <c r="K961" s="109">
        <f t="shared" si="938"/>
        <v>0</v>
      </c>
      <c r="M961" s="109">
        <f t="shared" si="939"/>
        <v>0</v>
      </c>
      <c r="X961" s="109">
        <f t="shared" si="940"/>
        <v>0</v>
      </c>
      <c r="AI961" s="109">
        <f t="shared" si="941"/>
        <v>0</v>
      </c>
      <c r="AT961" s="109">
        <f t="shared" si="942"/>
        <v>0</v>
      </c>
      <c r="BA961" s="109">
        <f t="shared" si="943"/>
        <v>0</v>
      </c>
      <c r="BB961" s="113"/>
      <c r="BC961" s="113"/>
      <c r="BD961" s="113"/>
      <c r="BE961" s="113"/>
      <c r="BF961" s="113"/>
      <c r="BG961" s="113"/>
      <c r="BH961" s="113"/>
      <c r="BI961" s="113"/>
      <c r="BJ961" s="113"/>
      <c r="BK961" s="113"/>
      <c r="BL961" s="109">
        <f t="shared" si="944"/>
        <v>0</v>
      </c>
      <c r="BW961" s="109">
        <f t="shared" si="945"/>
        <v>0</v>
      </c>
      <c r="BZ961" s="109">
        <f t="shared" si="946"/>
        <v>0</v>
      </c>
      <c r="CA961" s="3"/>
      <c r="CB961" s="3"/>
      <c r="CC961" s="3"/>
      <c r="CD961" s="3"/>
      <c r="CE961" s="109">
        <f t="shared" si="947"/>
        <v>0</v>
      </c>
      <c r="CJ961" s="109">
        <f t="shared" si="948"/>
        <v>0</v>
      </c>
      <c r="CQ961" s="109">
        <f t="shared" si="949"/>
        <v>0</v>
      </c>
      <c r="CV961" s="109">
        <f t="shared" si="950"/>
        <v>0</v>
      </c>
      <c r="DA961" s="109">
        <f t="shared" si="951"/>
        <v>0</v>
      </c>
      <c r="DF961" s="109">
        <f t="shared" si="952"/>
        <v>0</v>
      </c>
      <c r="DK961" s="109">
        <f t="shared" si="953"/>
        <v>0</v>
      </c>
      <c r="DP961" s="109">
        <f t="shared" si="954"/>
        <v>0</v>
      </c>
      <c r="DU961" s="109">
        <f t="shared" si="955"/>
        <v>0</v>
      </c>
      <c r="DZ961" s="109">
        <f t="shared" si="956"/>
        <v>0</v>
      </c>
      <c r="EE961" s="109">
        <f t="shared" si="957"/>
        <v>0</v>
      </c>
      <c r="EF961" s="3"/>
      <c r="EG961" s="3"/>
      <c r="EH961" s="3"/>
      <c r="EI961" s="3"/>
      <c r="EJ961" s="109">
        <f t="shared" si="958"/>
        <v>0</v>
      </c>
      <c r="EK961" s="3">
        <f t="shared" si="959"/>
        <v>1615</v>
      </c>
      <c r="EL961" t="str">
        <f>+VLOOKUP(A961,'[1]Listado jugadores VALORES'!$A:$D,4,FALSE)</f>
        <v>Defensa</v>
      </c>
      <c r="EM961">
        <f>+VLOOKUP(EK961,Clubes!$A:$O,15,FALSE)</f>
        <v>2</v>
      </c>
      <c r="EN961">
        <f>+VLOOKUP(EK961,Clubes!$A:$M,13,FALSE)</f>
        <v>2</v>
      </c>
      <c r="EO961">
        <f t="shared" si="960"/>
        <v>2</v>
      </c>
      <c r="EP961">
        <f t="shared" si="961"/>
        <v>2</v>
      </c>
      <c r="EQ961">
        <f t="shared" si="962"/>
        <v>0</v>
      </c>
      <c r="ER961">
        <f t="shared" si="963"/>
        <v>0</v>
      </c>
      <c r="ES961">
        <f t="shared" si="964"/>
        <v>0</v>
      </c>
      <c r="ET961">
        <f t="shared" si="965"/>
        <v>0</v>
      </c>
      <c r="EU961">
        <f t="shared" si="966"/>
        <v>0</v>
      </c>
      <c r="EV961">
        <f t="shared" si="967"/>
        <v>0</v>
      </c>
      <c r="EW961">
        <f t="shared" si="968"/>
        <v>-1</v>
      </c>
      <c r="EX961">
        <f t="shared" si="969"/>
        <v>0</v>
      </c>
      <c r="EY961">
        <f t="shared" si="970"/>
        <v>0</v>
      </c>
      <c r="EZ961">
        <f t="shared" si="971"/>
        <v>0</v>
      </c>
      <c r="FA961">
        <f t="shared" si="972"/>
        <v>0</v>
      </c>
      <c r="FB961">
        <f t="shared" si="973"/>
        <v>0</v>
      </c>
      <c r="FC961">
        <f t="shared" si="974"/>
        <v>3</v>
      </c>
    </row>
    <row r="962" spans="1:159">
      <c r="A962" s="139">
        <v>861</v>
      </c>
      <c r="B962" s="139" t="s">
        <v>573</v>
      </c>
      <c r="C962" s="139">
        <v>16</v>
      </c>
      <c r="D962">
        <v>2</v>
      </c>
      <c r="E962" s="5">
        <v>15</v>
      </c>
      <c r="F962" s="5">
        <v>86</v>
      </c>
      <c r="G962" s="5">
        <v>3</v>
      </c>
      <c r="K962" s="109">
        <f t="shared" si="938"/>
        <v>0</v>
      </c>
      <c r="M962" s="109">
        <f t="shared" si="939"/>
        <v>0</v>
      </c>
      <c r="X962" s="109">
        <f t="shared" si="940"/>
        <v>0</v>
      </c>
      <c r="AI962" s="109">
        <f t="shared" si="941"/>
        <v>0</v>
      </c>
      <c r="AT962" s="109">
        <f t="shared" si="942"/>
        <v>0</v>
      </c>
      <c r="BA962" s="109">
        <f t="shared" si="943"/>
        <v>0</v>
      </c>
      <c r="BB962" s="113"/>
      <c r="BC962" s="113"/>
      <c r="BD962" s="113"/>
      <c r="BE962" s="113"/>
      <c r="BF962" s="113"/>
      <c r="BG962" s="113"/>
      <c r="BH962" s="113"/>
      <c r="BI962" s="113"/>
      <c r="BJ962" s="113"/>
      <c r="BK962" s="113"/>
      <c r="BL962" s="109">
        <f t="shared" si="944"/>
        <v>0</v>
      </c>
      <c r="BW962" s="109">
        <f t="shared" si="945"/>
        <v>0</v>
      </c>
      <c r="BZ962" s="109">
        <f t="shared" si="946"/>
        <v>0</v>
      </c>
      <c r="CA962" s="3"/>
      <c r="CB962" s="3"/>
      <c r="CC962" s="3"/>
      <c r="CD962" s="3"/>
      <c r="CE962" s="109">
        <f t="shared" si="947"/>
        <v>0</v>
      </c>
      <c r="CJ962" s="109">
        <f t="shared" si="948"/>
        <v>0</v>
      </c>
      <c r="CQ962" s="109">
        <f t="shared" si="949"/>
        <v>0</v>
      </c>
      <c r="CV962" s="109">
        <f t="shared" si="950"/>
        <v>0</v>
      </c>
      <c r="DA962" s="109">
        <f t="shared" si="951"/>
        <v>0</v>
      </c>
      <c r="DF962" s="109">
        <f t="shared" si="952"/>
        <v>0</v>
      </c>
      <c r="DK962" s="109">
        <f t="shared" si="953"/>
        <v>0</v>
      </c>
      <c r="DP962" s="109">
        <f t="shared" si="954"/>
        <v>0</v>
      </c>
      <c r="DU962" s="109">
        <f t="shared" si="955"/>
        <v>0</v>
      </c>
      <c r="DZ962" s="109">
        <f t="shared" si="956"/>
        <v>0</v>
      </c>
      <c r="EE962" s="109">
        <f t="shared" si="957"/>
        <v>0</v>
      </c>
      <c r="EF962" s="3"/>
      <c r="EG962" s="3"/>
      <c r="EH962" s="3"/>
      <c r="EI962" s="3"/>
      <c r="EJ962" s="109">
        <f t="shared" si="958"/>
        <v>0</v>
      </c>
      <c r="EK962" s="3">
        <f t="shared" si="959"/>
        <v>1615</v>
      </c>
      <c r="EL962" t="str">
        <f>+VLOOKUP(A962,'[1]Listado jugadores VALORES'!$A:$D,4,FALSE)</f>
        <v>Volante</v>
      </c>
      <c r="EM962">
        <f>+VLOOKUP(EK962,Clubes!$A:$O,15,FALSE)</f>
        <v>2</v>
      </c>
      <c r="EN962">
        <f>+VLOOKUP(EK962,Clubes!$A:$M,13,FALSE)</f>
        <v>2</v>
      </c>
      <c r="EO962">
        <f t="shared" si="960"/>
        <v>0</v>
      </c>
      <c r="EP962">
        <f t="shared" si="961"/>
        <v>0</v>
      </c>
      <c r="EQ962">
        <f t="shared" si="962"/>
        <v>0</v>
      </c>
      <c r="ER962">
        <f t="shared" si="963"/>
        <v>0</v>
      </c>
      <c r="ES962">
        <f t="shared" si="964"/>
        <v>0</v>
      </c>
      <c r="ET962">
        <f t="shared" si="965"/>
        <v>0</v>
      </c>
      <c r="EU962">
        <f t="shared" si="966"/>
        <v>0</v>
      </c>
      <c r="EV962">
        <f t="shared" si="967"/>
        <v>0</v>
      </c>
      <c r="EW962">
        <f t="shared" si="968"/>
        <v>0</v>
      </c>
      <c r="EX962">
        <f t="shared" si="969"/>
        <v>0</v>
      </c>
      <c r="EY962">
        <f t="shared" si="970"/>
        <v>0</v>
      </c>
      <c r="EZ962">
        <f t="shared" si="971"/>
        <v>0</v>
      </c>
      <c r="FA962">
        <f t="shared" si="972"/>
        <v>0</v>
      </c>
      <c r="FB962">
        <f t="shared" si="973"/>
        <v>0</v>
      </c>
      <c r="FC962">
        <f t="shared" si="974"/>
        <v>0</v>
      </c>
    </row>
  </sheetData>
  <autoFilter ref="A1:FC962"/>
  <conditionalFormatting sqref="B22">
    <cfRule type="duplicateValues" dxfId="294" priority="303"/>
  </conditionalFormatting>
  <conditionalFormatting sqref="B5">
    <cfRule type="duplicateValues" dxfId="293" priority="302"/>
  </conditionalFormatting>
  <conditionalFormatting sqref="A2:B9 A30 A29:B29 A16:B17 A19:B22 A27:B27 A13:B13 B26">
    <cfRule type="duplicateValues" dxfId="292" priority="301"/>
  </conditionalFormatting>
  <conditionalFormatting sqref="B30">
    <cfRule type="duplicateValues" dxfId="291" priority="300"/>
  </conditionalFormatting>
  <conditionalFormatting sqref="A31:B31">
    <cfRule type="duplicateValues" dxfId="290" priority="299"/>
  </conditionalFormatting>
  <conditionalFormatting sqref="A28:B28">
    <cfRule type="duplicateValues" dxfId="289" priority="298"/>
  </conditionalFormatting>
  <conditionalFormatting sqref="A28">
    <cfRule type="duplicateValues" dxfId="288" priority="297"/>
  </conditionalFormatting>
  <conditionalFormatting sqref="B28">
    <cfRule type="duplicateValues" dxfId="287" priority="296"/>
  </conditionalFormatting>
  <conditionalFormatting sqref="B49 B32:B45">
    <cfRule type="duplicateValues" dxfId="286" priority="294"/>
  </conditionalFormatting>
  <conditionalFormatting sqref="B50">
    <cfRule type="duplicateValues" dxfId="285" priority="293"/>
  </conditionalFormatting>
  <conditionalFormatting sqref="A62:B63 A32:B46 B61 A66:B67 A64:A65 A48:B60">
    <cfRule type="duplicateValues" dxfId="284" priority="292"/>
  </conditionalFormatting>
  <conditionalFormatting sqref="A61">
    <cfRule type="duplicateValues" dxfId="283" priority="295"/>
  </conditionalFormatting>
  <conditionalFormatting sqref="A32:A67">
    <cfRule type="duplicateValues" dxfId="282" priority="291"/>
  </conditionalFormatting>
  <conditionalFormatting sqref="B32:B67">
    <cfRule type="duplicateValues" dxfId="281" priority="290"/>
  </conditionalFormatting>
  <conditionalFormatting sqref="A93 A69:B69 A71:B71 A73:B76 A78:B81 A83:B85 B95 B90:B92 A94:B94 A88:B89">
    <cfRule type="duplicateValues" dxfId="280" priority="288"/>
  </conditionalFormatting>
  <conditionalFormatting sqref="B97">
    <cfRule type="duplicateValues" dxfId="279" priority="285"/>
  </conditionalFormatting>
  <conditionalFormatting sqref="A97:B97">
    <cfRule type="duplicateValues" dxfId="278" priority="284"/>
  </conditionalFormatting>
  <conditionalFormatting sqref="B98">
    <cfRule type="duplicateValues" dxfId="277" priority="283"/>
  </conditionalFormatting>
  <conditionalFormatting sqref="B98">
    <cfRule type="duplicateValues" dxfId="276" priority="282"/>
  </conditionalFormatting>
  <conditionalFormatting sqref="A96:B96">
    <cfRule type="duplicateValues" dxfId="275" priority="281"/>
  </conditionalFormatting>
  <conditionalFormatting sqref="A90:A92">
    <cfRule type="duplicateValues" dxfId="274" priority="289"/>
  </conditionalFormatting>
  <conditionalFormatting sqref="A98:A99">
    <cfRule type="duplicateValues" dxfId="273" priority="280"/>
  </conditionalFormatting>
  <conditionalFormatting sqref="B123">
    <cfRule type="duplicateValues" dxfId="272" priority="279"/>
  </conditionalFormatting>
  <conditionalFormatting sqref="B106">
    <cfRule type="duplicateValues" dxfId="271" priority="278"/>
  </conditionalFormatting>
  <conditionalFormatting sqref="A103:B110 A131 A130:B130 A117:B118 A120:B123 A128:B128 A114:B114 B127">
    <cfRule type="duplicateValues" dxfId="270" priority="277"/>
  </conditionalFormatting>
  <conditionalFormatting sqref="B131">
    <cfRule type="duplicateValues" dxfId="269" priority="276"/>
  </conditionalFormatting>
  <conditionalFormatting sqref="A132:B132">
    <cfRule type="duplicateValues" dxfId="268" priority="275"/>
  </conditionalFormatting>
  <conditionalFormatting sqref="A129:B129">
    <cfRule type="duplicateValues" dxfId="267" priority="274"/>
  </conditionalFormatting>
  <conditionalFormatting sqref="A129">
    <cfRule type="duplicateValues" dxfId="266" priority="273"/>
  </conditionalFormatting>
  <conditionalFormatting sqref="B129">
    <cfRule type="duplicateValues" dxfId="265" priority="272"/>
  </conditionalFormatting>
  <conditionalFormatting sqref="B99">
    <cfRule type="duplicateValues" dxfId="264" priority="271"/>
  </conditionalFormatting>
  <conditionalFormatting sqref="B99">
    <cfRule type="duplicateValues" dxfId="263" priority="270"/>
  </conditionalFormatting>
  <conditionalFormatting sqref="B100:B102">
    <cfRule type="duplicateValues" dxfId="262" priority="269"/>
  </conditionalFormatting>
  <conditionalFormatting sqref="A100:A102">
    <cfRule type="duplicateValues" dxfId="261" priority="268"/>
  </conditionalFormatting>
  <conditionalFormatting sqref="B100:B102">
    <cfRule type="duplicateValues" dxfId="260" priority="267"/>
  </conditionalFormatting>
  <conditionalFormatting sqref="B153">
    <cfRule type="duplicateValues" dxfId="259" priority="266"/>
  </conditionalFormatting>
  <conditionalFormatting sqref="B136">
    <cfRule type="duplicateValues" dxfId="258" priority="265"/>
  </conditionalFormatting>
  <conditionalFormatting sqref="A133:B140 A161 A160:B160 A147:B148 A150:B153 A158:B158 A144:B144 B157">
    <cfRule type="duplicateValues" dxfId="257" priority="264"/>
  </conditionalFormatting>
  <conditionalFormatting sqref="B161">
    <cfRule type="duplicateValues" dxfId="256" priority="263"/>
  </conditionalFormatting>
  <conditionalFormatting sqref="A162:B162">
    <cfRule type="duplicateValues" dxfId="255" priority="262"/>
  </conditionalFormatting>
  <conditionalFormatting sqref="A159:B159">
    <cfRule type="duplicateValues" dxfId="254" priority="261"/>
  </conditionalFormatting>
  <conditionalFormatting sqref="A159">
    <cfRule type="duplicateValues" dxfId="253" priority="260"/>
  </conditionalFormatting>
  <conditionalFormatting sqref="B159">
    <cfRule type="duplicateValues" dxfId="252" priority="259"/>
  </conditionalFormatting>
  <conditionalFormatting sqref="A189:B190 A182:B183 B180 A181 A186:B186 A184:A185 A163:B179">
    <cfRule type="duplicateValues" dxfId="251" priority="257"/>
  </conditionalFormatting>
  <conditionalFormatting sqref="B184:B185">
    <cfRule type="duplicateValues" dxfId="250" priority="255"/>
  </conditionalFormatting>
  <conditionalFormatting sqref="A189:A190 A163:A186">
    <cfRule type="duplicateValues" dxfId="249" priority="254"/>
  </conditionalFormatting>
  <conditionalFormatting sqref="B189:B190 B163:B186">
    <cfRule type="duplicateValues" dxfId="248" priority="253"/>
  </conditionalFormatting>
  <conditionalFormatting sqref="A187:B187">
    <cfRule type="duplicateValues" dxfId="247" priority="252"/>
  </conditionalFormatting>
  <conditionalFormatting sqref="A188:B188">
    <cfRule type="duplicateValues" dxfId="246" priority="251"/>
  </conditionalFormatting>
  <conditionalFormatting sqref="A188">
    <cfRule type="duplicateValues" dxfId="245" priority="250"/>
  </conditionalFormatting>
  <conditionalFormatting sqref="B188">
    <cfRule type="duplicateValues" dxfId="244" priority="249"/>
  </conditionalFormatting>
  <conditionalFormatting sqref="B191">
    <cfRule type="duplicateValues" dxfId="243" priority="248"/>
  </conditionalFormatting>
  <conditionalFormatting sqref="B191">
    <cfRule type="duplicateValues" dxfId="242" priority="247"/>
  </conditionalFormatting>
  <conditionalFormatting sqref="A69 A73:A76 A78:A81 A83:A85 A71 A88:A95">
    <cfRule type="duplicateValues" dxfId="241" priority="314"/>
  </conditionalFormatting>
  <conditionalFormatting sqref="B69 B73:B76 B78:B81 B83:B85 B71 B88:B95">
    <cfRule type="duplicateValues" dxfId="240" priority="321"/>
  </conditionalFormatting>
  <conditionalFormatting sqref="B180">
    <cfRule type="duplicateValues" dxfId="239" priority="322"/>
  </conditionalFormatting>
  <conditionalFormatting sqref="A180">
    <cfRule type="duplicateValues" dxfId="238" priority="329"/>
  </conditionalFormatting>
  <conditionalFormatting sqref="A192:B192 A194:B194 A199:B200 A203:B205 A209:B209 A211:B220">
    <cfRule type="duplicateValues" dxfId="237" priority="246"/>
  </conditionalFormatting>
  <conditionalFormatting sqref="A192:B192">
    <cfRule type="duplicateValues" dxfId="236" priority="245"/>
  </conditionalFormatting>
  <conditionalFormatting sqref="A202:B202">
    <cfRule type="duplicateValues" dxfId="235" priority="244"/>
  </conditionalFormatting>
  <conditionalFormatting sqref="A192 A199:A200 A202:A205 A208:A209 A211:A220 A194">
    <cfRule type="duplicateValues" dxfId="234" priority="243"/>
  </conditionalFormatting>
  <conditionalFormatting sqref="B192 B199:B200 B202:B205 B208:B209 B211:B220 B194">
    <cfRule type="duplicateValues" dxfId="233" priority="242"/>
  </conditionalFormatting>
  <conditionalFormatting sqref="B241">
    <cfRule type="duplicateValues" dxfId="232" priority="241"/>
  </conditionalFormatting>
  <conditionalFormatting sqref="B224">
    <cfRule type="duplicateValues" dxfId="231" priority="240"/>
  </conditionalFormatting>
  <conditionalFormatting sqref="A221:B228 A249 A248:B248 A235:B236 A238:B241 A246:B246 A232:B232 B245">
    <cfRule type="duplicateValues" dxfId="230" priority="239"/>
  </conditionalFormatting>
  <conditionalFormatting sqref="B249">
    <cfRule type="duplicateValues" dxfId="229" priority="238"/>
  </conditionalFormatting>
  <conditionalFormatting sqref="A250:B250">
    <cfRule type="duplicateValues" dxfId="228" priority="237"/>
  </conditionalFormatting>
  <conditionalFormatting sqref="A247:B247">
    <cfRule type="duplicateValues" dxfId="227" priority="236"/>
  </conditionalFormatting>
  <conditionalFormatting sqref="A247">
    <cfRule type="duplicateValues" dxfId="226" priority="235"/>
  </conditionalFormatting>
  <conditionalFormatting sqref="B247">
    <cfRule type="duplicateValues" dxfId="225" priority="234"/>
  </conditionalFormatting>
  <conditionalFormatting sqref="A271:B271 A251:B268 A274:B274">
    <cfRule type="duplicateValues" dxfId="224" priority="233"/>
  </conditionalFormatting>
  <conditionalFormatting sqref="A269:B269">
    <cfRule type="duplicateValues" dxfId="223" priority="232"/>
  </conditionalFormatting>
  <conditionalFormatting sqref="A271 A251:A269 A274">
    <cfRule type="duplicateValues" dxfId="222" priority="231"/>
  </conditionalFormatting>
  <conditionalFormatting sqref="B271 B251:B269 B274">
    <cfRule type="duplicateValues" dxfId="221" priority="230"/>
  </conditionalFormatting>
  <conditionalFormatting sqref="A270:B270">
    <cfRule type="duplicateValues" dxfId="220" priority="229"/>
  </conditionalFormatting>
  <conditionalFormatting sqref="A272:B272">
    <cfRule type="duplicateValues" dxfId="219" priority="228"/>
  </conditionalFormatting>
  <conditionalFormatting sqref="B273">
    <cfRule type="duplicateValues" dxfId="218" priority="227"/>
  </conditionalFormatting>
  <conditionalFormatting sqref="B273">
    <cfRule type="duplicateValues" dxfId="217" priority="226"/>
  </conditionalFormatting>
  <conditionalFormatting sqref="A273">
    <cfRule type="duplicateValues" dxfId="216" priority="225"/>
  </conditionalFormatting>
  <conditionalFormatting sqref="A273">
    <cfRule type="duplicateValues" dxfId="215" priority="224"/>
  </conditionalFormatting>
  <conditionalFormatting sqref="B273">
    <cfRule type="duplicateValues" dxfId="214" priority="223"/>
  </conditionalFormatting>
  <conditionalFormatting sqref="B295">
    <cfRule type="duplicateValues" dxfId="213" priority="222"/>
  </conditionalFormatting>
  <conditionalFormatting sqref="B278">
    <cfRule type="duplicateValues" dxfId="212" priority="221"/>
  </conditionalFormatting>
  <conditionalFormatting sqref="A275:B282 A303 A302:B302 A289:B290 A292:B295 A300:B300 A286:B286 B299">
    <cfRule type="duplicateValues" dxfId="211" priority="220"/>
  </conditionalFormatting>
  <conditionalFormatting sqref="B303">
    <cfRule type="duplicateValues" dxfId="210" priority="219"/>
  </conditionalFormatting>
  <conditionalFormatting sqref="A304:B304">
    <cfRule type="duplicateValues" dxfId="209" priority="218"/>
  </conditionalFormatting>
  <conditionalFormatting sqref="A301:B301">
    <cfRule type="duplicateValues" dxfId="208" priority="217"/>
  </conditionalFormatting>
  <conditionalFormatting sqref="A301">
    <cfRule type="duplicateValues" dxfId="207" priority="216"/>
  </conditionalFormatting>
  <conditionalFormatting sqref="B301">
    <cfRule type="duplicateValues" dxfId="206" priority="215"/>
  </conditionalFormatting>
  <conditionalFormatting sqref="A394:B394 A366:B375 A380:B386 A388:B388 A377:B377 A398:B399">
    <cfRule type="duplicateValues" dxfId="205" priority="214"/>
  </conditionalFormatting>
  <conditionalFormatting sqref="A390:B390">
    <cfRule type="duplicateValues" dxfId="204" priority="213"/>
  </conditionalFormatting>
  <conditionalFormatting sqref="A392:B392 B391">
    <cfRule type="duplicateValues" dxfId="203" priority="211"/>
  </conditionalFormatting>
  <conditionalFormatting sqref="A391:A392">
    <cfRule type="duplicateValues" dxfId="202" priority="210"/>
  </conditionalFormatting>
  <conditionalFormatting sqref="B391:B392">
    <cfRule type="duplicateValues" dxfId="201" priority="209"/>
  </conditionalFormatting>
  <conditionalFormatting sqref="A391">
    <cfRule type="duplicateValues" dxfId="200" priority="212"/>
  </conditionalFormatting>
  <conditionalFormatting sqref="A393:B393">
    <cfRule type="duplicateValues" dxfId="199" priority="208"/>
  </conditionalFormatting>
  <conditionalFormatting sqref="A393">
    <cfRule type="duplicateValues" dxfId="198" priority="207"/>
  </conditionalFormatting>
  <conditionalFormatting sqref="B393">
    <cfRule type="duplicateValues" dxfId="197" priority="206"/>
  </conditionalFormatting>
  <conditionalFormatting sqref="A395">
    <cfRule type="duplicateValues" dxfId="196" priority="205"/>
  </conditionalFormatting>
  <conditionalFormatting sqref="B395">
    <cfRule type="duplicateValues" dxfId="195" priority="204"/>
  </conditionalFormatting>
  <conditionalFormatting sqref="A396:B396">
    <cfRule type="duplicateValues" dxfId="194" priority="203"/>
  </conditionalFormatting>
  <conditionalFormatting sqref="A396">
    <cfRule type="duplicateValues" dxfId="193" priority="202"/>
  </conditionalFormatting>
  <conditionalFormatting sqref="B396">
    <cfRule type="duplicateValues" dxfId="192" priority="201"/>
  </conditionalFormatting>
  <conditionalFormatting sqref="A397:B397">
    <cfRule type="duplicateValues" dxfId="191" priority="200"/>
  </conditionalFormatting>
  <conditionalFormatting sqref="A366:A399">
    <cfRule type="duplicateValues" dxfId="190" priority="199"/>
  </conditionalFormatting>
  <conditionalFormatting sqref="B366:B399">
    <cfRule type="duplicateValues" dxfId="189" priority="198"/>
  </conditionalFormatting>
  <conditionalFormatting sqref="B420">
    <cfRule type="duplicateValues" dxfId="188" priority="197"/>
  </conditionalFormatting>
  <conditionalFormatting sqref="B403">
    <cfRule type="duplicateValues" dxfId="187" priority="196"/>
  </conditionalFormatting>
  <conditionalFormatting sqref="A430:B430 A400:B407 A428 A427:B427 A414:B415 A417:B420 A424:B425 A411:B411">
    <cfRule type="duplicateValues" dxfId="186" priority="195"/>
  </conditionalFormatting>
  <conditionalFormatting sqref="B428">
    <cfRule type="duplicateValues" dxfId="185" priority="194"/>
  </conditionalFormatting>
  <conditionalFormatting sqref="A429:B429">
    <cfRule type="duplicateValues" dxfId="184" priority="193"/>
  </conditionalFormatting>
  <conditionalFormatting sqref="B426">
    <cfRule type="duplicateValues" dxfId="183" priority="192"/>
  </conditionalFormatting>
  <conditionalFormatting sqref="B426">
    <cfRule type="duplicateValues" dxfId="182" priority="190"/>
  </conditionalFormatting>
  <conditionalFormatting sqref="A460:B460 A455:B455 B451:B454 A432:B442 A444:B449">
    <cfRule type="duplicateValues" dxfId="181" priority="188"/>
  </conditionalFormatting>
  <conditionalFormatting sqref="A451:A453">
    <cfRule type="duplicateValues" dxfId="180" priority="189"/>
  </conditionalFormatting>
  <conditionalFormatting sqref="A456:B456">
    <cfRule type="duplicateValues" dxfId="179" priority="187"/>
  </conditionalFormatting>
  <conditionalFormatting sqref="A457:B457">
    <cfRule type="duplicateValues" dxfId="178" priority="186"/>
  </conditionalFormatting>
  <conditionalFormatting sqref="B458">
    <cfRule type="duplicateValues" dxfId="177" priority="185"/>
  </conditionalFormatting>
  <conditionalFormatting sqref="A458">
    <cfRule type="duplicateValues" dxfId="176" priority="184"/>
  </conditionalFormatting>
  <conditionalFormatting sqref="A459:B459">
    <cfRule type="duplicateValues" dxfId="175" priority="183"/>
  </conditionalFormatting>
  <conditionalFormatting sqref="A459:B459">
    <cfRule type="duplicateValues" dxfId="174" priority="182"/>
  </conditionalFormatting>
  <conditionalFormatting sqref="A461:B461">
    <cfRule type="duplicateValues" dxfId="173" priority="181"/>
  </conditionalFormatting>
  <conditionalFormatting sqref="A461:B461">
    <cfRule type="duplicateValues" dxfId="172" priority="180"/>
  </conditionalFormatting>
  <conditionalFormatting sqref="A462">
    <cfRule type="duplicateValues" dxfId="171" priority="179"/>
  </conditionalFormatting>
  <conditionalFormatting sqref="A432:A442 A444:A449 A451:A462">
    <cfRule type="duplicateValues" dxfId="170" priority="178"/>
  </conditionalFormatting>
  <conditionalFormatting sqref="B432:B442 B444:B449 B451:B462">
    <cfRule type="duplicateValues" dxfId="169" priority="177"/>
  </conditionalFormatting>
  <conditionalFormatting sqref="B483">
    <cfRule type="duplicateValues" dxfId="168" priority="176"/>
  </conditionalFormatting>
  <conditionalFormatting sqref="B466">
    <cfRule type="duplicateValues" dxfId="167" priority="175"/>
  </conditionalFormatting>
  <conditionalFormatting sqref="A493:B493 A463:B470 A491 A490:B490 A477:B478 A480:B483 A487:B488 A474:B474">
    <cfRule type="duplicateValues" dxfId="166" priority="174"/>
  </conditionalFormatting>
  <conditionalFormatting sqref="B491">
    <cfRule type="duplicateValues" dxfId="165" priority="173"/>
  </conditionalFormatting>
  <conditionalFormatting sqref="A492:B492">
    <cfRule type="duplicateValues" dxfId="164" priority="172"/>
  </conditionalFormatting>
  <conditionalFormatting sqref="B489">
    <cfRule type="duplicateValues" dxfId="163" priority="171"/>
  </conditionalFormatting>
  <conditionalFormatting sqref="B489">
    <cfRule type="duplicateValues" dxfId="162" priority="169"/>
  </conditionalFormatting>
  <conditionalFormatting sqref="B515">
    <cfRule type="duplicateValues" dxfId="161" priority="168"/>
  </conditionalFormatting>
  <conditionalFormatting sqref="B498">
    <cfRule type="duplicateValues" dxfId="160" priority="167"/>
  </conditionalFormatting>
  <conditionalFormatting sqref="A525:B525 A495:B502 A523 A522:B522 A509:B510 A512:B515 A519:B520 A506:B506">
    <cfRule type="duplicateValues" dxfId="159" priority="166"/>
  </conditionalFormatting>
  <conditionalFormatting sqref="B523">
    <cfRule type="duplicateValues" dxfId="158" priority="165"/>
  </conditionalFormatting>
  <conditionalFormatting sqref="A524:B524">
    <cfRule type="duplicateValues" dxfId="157" priority="164"/>
  </conditionalFormatting>
  <conditionalFormatting sqref="B521">
    <cfRule type="duplicateValues" dxfId="156" priority="163"/>
  </conditionalFormatting>
  <conditionalFormatting sqref="B521">
    <cfRule type="duplicateValues" dxfId="155" priority="161"/>
  </conditionalFormatting>
  <conditionalFormatting sqref="A551:B554 A548:B549 B544:B545 A532:B542 A527:B530 A560:B561 A555:A559">
    <cfRule type="duplicateValues" dxfId="154" priority="160"/>
  </conditionalFormatting>
  <conditionalFormatting sqref="A544:A545">
    <cfRule type="duplicateValues" dxfId="153" priority="159"/>
  </conditionalFormatting>
  <conditionalFormatting sqref="A547">
    <cfRule type="duplicateValues" dxfId="152" priority="158"/>
  </conditionalFormatting>
  <conditionalFormatting sqref="A550:B550">
    <cfRule type="duplicateValues" dxfId="151" priority="157"/>
  </conditionalFormatting>
  <conditionalFormatting sqref="A544:A545 A527:A542 A547:A561">
    <cfRule type="duplicateValues" dxfId="150" priority="156"/>
  </conditionalFormatting>
  <conditionalFormatting sqref="B560:B561 B544:B545 B527:B542 B547:B554">
    <cfRule type="duplicateValues" dxfId="149" priority="155"/>
  </conditionalFormatting>
  <conditionalFormatting sqref="B555">
    <cfRule type="duplicateValues" dxfId="148" priority="154"/>
  </conditionalFormatting>
  <conditionalFormatting sqref="B555">
    <cfRule type="duplicateValues" dxfId="147" priority="153"/>
  </conditionalFormatting>
  <conditionalFormatting sqref="B546">
    <cfRule type="duplicateValues" dxfId="146" priority="152"/>
  </conditionalFormatting>
  <conditionalFormatting sqref="B546">
    <cfRule type="duplicateValues" dxfId="145" priority="151"/>
  </conditionalFormatting>
  <conditionalFormatting sqref="A546">
    <cfRule type="duplicateValues" dxfId="144" priority="150"/>
  </conditionalFormatting>
  <conditionalFormatting sqref="A546">
    <cfRule type="duplicateValues" dxfId="143" priority="149"/>
  </conditionalFormatting>
  <conditionalFormatting sqref="B546">
    <cfRule type="duplicateValues" dxfId="142" priority="148"/>
  </conditionalFormatting>
  <conditionalFormatting sqref="B556:B557">
    <cfRule type="duplicateValues" dxfId="141" priority="147"/>
  </conditionalFormatting>
  <conditionalFormatting sqref="B556:B557">
    <cfRule type="duplicateValues" dxfId="140" priority="146"/>
  </conditionalFormatting>
  <conditionalFormatting sqref="A547">
    <cfRule type="duplicateValues" dxfId="139" priority="145"/>
  </conditionalFormatting>
  <conditionalFormatting sqref="A550">
    <cfRule type="duplicateValues" dxfId="138" priority="144"/>
  </conditionalFormatting>
  <conditionalFormatting sqref="A558">
    <cfRule type="duplicateValues" dxfId="137" priority="143"/>
  </conditionalFormatting>
  <conditionalFormatting sqref="A558">
    <cfRule type="duplicateValues" dxfId="136" priority="142"/>
  </conditionalFormatting>
  <conditionalFormatting sqref="A559">
    <cfRule type="duplicateValues" dxfId="135" priority="141"/>
  </conditionalFormatting>
  <conditionalFormatting sqref="A559">
    <cfRule type="duplicateValues" dxfId="134" priority="140"/>
  </conditionalFormatting>
  <conditionalFormatting sqref="B580:B581 A563:B568 A582:B585 A570:B574 A588:B588 A576:B579">
    <cfRule type="duplicateValues" dxfId="133" priority="139"/>
  </conditionalFormatting>
  <conditionalFormatting sqref="A580:A581">
    <cfRule type="duplicateValues" dxfId="132" priority="138"/>
  </conditionalFormatting>
  <conditionalFormatting sqref="A588 A563:A568 A570:A574 A576:A585">
    <cfRule type="duplicateValues" dxfId="131" priority="137"/>
  </conditionalFormatting>
  <conditionalFormatting sqref="B588 B563:B568 B570:B574 B576:B585">
    <cfRule type="duplicateValues" dxfId="130" priority="136"/>
  </conditionalFormatting>
  <conditionalFormatting sqref="A586:B586">
    <cfRule type="duplicateValues" dxfId="129" priority="135"/>
  </conditionalFormatting>
  <conditionalFormatting sqref="A587:B587">
    <cfRule type="duplicateValues" dxfId="128" priority="134"/>
  </conditionalFormatting>
  <conditionalFormatting sqref="A589:B589">
    <cfRule type="duplicateValues" dxfId="127" priority="133"/>
  </conditionalFormatting>
  <conditionalFormatting sqref="A590:B590">
    <cfRule type="duplicateValues" dxfId="126" priority="132"/>
  </conditionalFormatting>
  <conditionalFormatting sqref="A591:A592">
    <cfRule type="duplicateValues" dxfId="125" priority="131"/>
  </conditionalFormatting>
  <conditionalFormatting sqref="B613">
    <cfRule type="duplicateValues" dxfId="124" priority="130"/>
  </conditionalFormatting>
  <conditionalFormatting sqref="B596">
    <cfRule type="duplicateValues" dxfId="123" priority="129"/>
  </conditionalFormatting>
  <conditionalFormatting sqref="A623:B623 A593:B600 A621 A620:B620 A607:B608 A610:B613 A617:B618 A604:B604">
    <cfRule type="duplicateValues" dxfId="122" priority="128"/>
  </conditionalFormatting>
  <conditionalFormatting sqref="B621">
    <cfRule type="duplicateValues" dxfId="121" priority="127"/>
  </conditionalFormatting>
  <conditionalFormatting sqref="A622:B622">
    <cfRule type="duplicateValues" dxfId="120" priority="126"/>
  </conditionalFormatting>
  <conditionalFormatting sqref="B619">
    <cfRule type="duplicateValues" dxfId="119" priority="125"/>
  </conditionalFormatting>
  <conditionalFormatting sqref="B619">
    <cfRule type="duplicateValues" dxfId="118" priority="123"/>
  </conditionalFormatting>
  <conditionalFormatting sqref="B645">
    <cfRule type="duplicateValues" dxfId="117" priority="122"/>
  </conditionalFormatting>
  <conditionalFormatting sqref="B628">
    <cfRule type="duplicateValues" dxfId="116" priority="121"/>
  </conditionalFormatting>
  <conditionalFormatting sqref="A655:B655 A625:B632 A653 A652:B652 A639:B640 A642:B645 A649:B650 A636:B636">
    <cfRule type="duplicateValues" dxfId="115" priority="120"/>
  </conditionalFormatting>
  <conditionalFormatting sqref="B653">
    <cfRule type="duplicateValues" dxfId="114" priority="119"/>
  </conditionalFormatting>
  <conditionalFormatting sqref="A654:B654">
    <cfRule type="duplicateValues" dxfId="113" priority="118"/>
  </conditionalFormatting>
  <conditionalFormatting sqref="B651">
    <cfRule type="duplicateValues" dxfId="112" priority="117"/>
  </conditionalFormatting>
  <conditionalFormatting sqref="B651">
    <cfRule type="duplicateValues" dxfId="111" priority="115"/>
  </conditionalFormatting>
  <conditionalFormatting sqref="B673">
    <cfRule type="duplicateValues" dxfId="110" priority="113"/>
  </conditionalFormatting>
  <conditionalFormatting sqref="A685:B685 A683:B683 A657:B659 B677:B679 B681 A662:B670 A672:B674 A676:B676">
    <cfRule type="duplicateValues" dxfId="109" priority="114"/>
  </conditionalFormatting>
  <conditionalFormatting sqref="A685:B685">
    <cfRule type="duplicateValues" dxfId="108" priority="112"/>
  </conditionalFormatting>
  <conditionalFormatting sqref="A681 A677:A679">
    <cfRule type="duplicateValues" dxfId="107" priority="111"/>
  </conditionalFormatting>
  <conditionalFormatting sqref="A685 A657:A660 A662:A670 A672:A679 A681 A683">
    <cfRule type="duplicateValues" dxfId="106" priority="110"/>
  </conditionalFormatting>
  <conditionalFormatting sqref="B685 B657:B660 B662:B670 B672:B679 B681 B683">
    <cfRule type="duplicateValues" dxfId="105" priority="109"/>
  </conditionalFormatting>
  <conditionalFormatting sqref="A684:B684">
    <cfRule type="duplicateValues" dxfId="104" priority="108"/>
  </conditionalFormatting>
  <conditionalFormatting sqref="A686:B686">
    <cfRule type="duplicateValues" dxfId="103" priority="107"/>
  </conditionalFormatting>
  <conditionalFormatting sqref="A687:B687">
    <cfRule type="duplicateValues" dxfId="102" priority="106"/>
  </conditionalFormatting>
  <conditionalFormatting sqref="A688:B688">
    <cfRule type="duplicateValues" dxfId="101" priority="105"/>
  </conditionalFormatting>
  <conditionalFormatting sqref="A689">
    <cfRule type="duplicateValues" dxfId="100" priority="104"/>
  </conditionalFormatting>
  <conditionalFormatting sqref="A689:B689">
    <cfRule type="duplicateValues" dxfId="99" priority="103"/>
  </conditionalFormatting>
  <conditionalFormatting sqref="A690:B690">
    <cfRule type="duplicateValues" dxfId="98" priority="102"/>
  </conditionalFormatting>
  <conditionalFormatting sqref="A691:B691">
    <cfRule type="duplicateValues" dxfId="97" priority="101"/>
  </conditionalFormatting>
  <conditionalFormatting sqref="B692">
    <cfRule type="duplicateValues" dxfId="96" priority="100"/>
  </conditionalFormatting>
  <conditionalFormatting sqref="A692">
    <cfRule type="duplicateValues" dxfId="95" priority="99"/>
  </conditionalFormatting>
  <conditionalFormatting sqref="A693">
    <cfRule type="duplicateValues" dxfId="94" priority="98"/>
  </conditionalFormatting>
  <conditionalFormatting sqref="B693">
    <cfRule type="duplicateValues" dxfId="93" priority="97"/>
  </conditionalFormatting>
  <conditionalFormatting sqref="A694:B694">
    <cfRule type="duplicateValues" dxfId="92" priority="96"/>
  </conditionalFormatting>
  <conditionalFormatting sqref="A695:B695">
    <cfRule type="duplicateValues" dxfId="91" priority="95"/>
  </conditionalFormatting>
  <conditionalFormatting sqref="B695">
    <cfRule type="duplicateValues" dxfId="90" priority="94"/>
  </conditionalFormatting>
  <conditionalFormatting sqref="B695">
    <cfRule type="duplicateValues" dxfId="89" priority="93"/>
  </conditionalFormatting>
  <conditionalFormatting sqref="A696">
    <cfRule type="duplicateValues" dxfId="88" priority="92"/>
  </conditionalFormatting>
  <conditionalFormatting sqref="B696">
    <cfRule type="duplicateValues" dxfId="87" priority="91"/>
  </conditionalFormatting>
  <conditionalFormatting sqref="B714 B697:B710">
    <cfRule type="duplicateValues" dxfId="86" priority="89"/>
  </conditionalFormatting>
  <conditionalFormatting sqref="B715">
    <cfRule type="duplicateValues" dxfId="85" priority="88"/>
  </conditionalFormatting>
  <conditionalFormatting sqref="A727:B728 A697:B711 B726 A731:B732 A729:A730 A713:B725 A734:B735">
    <cfRule type="duplicateValues" dxfId="84" priority="87"/>
  </conditionalFormatting>
  <conditionalFormatting sqref="A726">
    <cfRule type="duplicateValues" dxfId="83" priority="90"/>
  </conditionalFormatting>
  <conditionalFormatting sqref="A697:A732 A734:A735">
    <cfRule type="duplicateValues" dxfId="82" priority="86"/>
  </conditionalFormatting>
  <conditionalFormatting sqref="B697:B732 B734:B735">
    <cfRule type="duplicateValues" dxfId="81" priority="85"/>
  </conditionalFormatting>
  <conditionalFormatting sqref="A733:B733">
    <cfRule type="duplicateValues" dxfId="80" priority="84"/>
  </conditionalFormatting>
  <conditionalFormatting sqref="A733">
    <cfRule type="duplicateValues" dxfId="79" priority="83"/>
  </conditionalFormatting>
  <conditionalFormatting sqref="B733">
    <cfRule type="duplicateValues" dxfId="78" priority="82"/>
  </conditionalFormatting>
  <conditionalFormatting sqref="B756">
    <cfRule type="duplicateValues" dxfId="77" priority="81"/>
  </conditionalFormatting>
  <conditionalFormatting sqref="B739">
    <cfRule type="duplicateValues" dxfId="76" priority="80"/>
  </conditionalFormatting>
  <conditionalFormatting sqref="A766:B766 A736:B743 A764 A763:B763 A750:B751 A753:B756 A760:B761 A747:B747">
    <cfRule type="duplicateValues" dxfId="75" priority="79"/>
  </conditionalFormatting>
  <conditionalFormatting sqref="B764">
    <cfRule type="duplicateValues" dxfId="74" priority="78"/>
  </conditionalFormatting>
  <conditionalFormatting sqref="A765:B765">
    <cfRule type="duplicateValues" dxfId="73" priority="77"/>
  </conditionalFormatting>
  <conditionalFormatting sqref="B762">
    <cfRule type="duplicateValues" dxfId="72" priority="76"/>
  </conditionalFormatting>
  <conditionalFormatting sqref="B762">
    <cfRule type="duplicateValues" dxfId="71" priority="74"/>
  </conditionalFormatting>
  <conditionalFormatting sqref="B788">
    <cfRule type="duplicateValues" dxfId="70" priority="73"/>
  </conditionalFormatting>
  <conditionalFormatting sqref="B771">
    <cfRule type="duplicateValues" dxfId="69" priority="72"/>
  </conditionalFormatting>
  <conditionalFormatting sqref="A798:B798 A768:B775 A796 A795:B795 A782:B783 A785:B788 A792:B793 A779:B779">
    <cfRule type="duplicateValues" dxfId="68" priority="71"/>
  </conditionalFormatting>
  <conditionalFormatting sqref="B796">
    <cfRule type="duplicateValues" dxfId="67" priority="70"/>
  </conditionalFormatting>
  <conditionalFormatting sqref="A797:B797">
    <cfRule type="duplicateValues" dxfId="66" priority="69"/>
  </conditionalFormatting>
  <conditionalFormatting sqref="B794">
    <cfRule type="duplicateValues" dxfId="65" priority="68"/>
  </conditionalFormatting>
  <conditionalFormatting sqref="B794">
    <cfRule type="duplicateValues" dxfId="64" priority="66"/>
  </conditionalFormatting>
  <conditionalFormatting sqref="B831 A832:B833 A825 A801:B801 A803:B803 A805:B806 A810:B813 A815:B817 B827 B823:B824 A826:B826 A822:B822 A820:B820 A808:B808 B807 A835:B835">
    <cfRule type="duplicateValues" dxfId="63" priority="64"/>
  </conditionalFormatting>
  <conditionalFormatting sqref="A831:A833 A801 A805:A806 A810:A813 A815:A817 A803 A820:A827 A808 A835">
    <cfRule type="duplicateValues" dxfId="62" priority="63"/>
  </conditionalFormatting>
  <conditionalFormatting sqref="B831:B833 B801 B805:B808 B810:B813 B815:B817 B803 B820:B827 B835">
    <cfRule type="duplicateValues" dxfId="61" priority="62"/>
  </conditionalFormatting>
  <conditionalFormatting sqref="B829">
    <cfRule type="duplicateValues" dxfId="60" priority="61"/>
  </conditionalFormatting>
  <conditionalFormatting sqref="A829:B829">
    <cfRule type="duplicateValues" dxfId="59" priority="60"/>
  </conditionalFormatting>
  <conditionalFormatting sqref="B830">
    <cfRule type="duplicateValues" dxfId="58" priority="59"/>
  </conditionalFormatting>
  <conditionalFormatting sqref="B830">
    <cfRule type="duplicateValues" dxfId="57" priority="58"/>
  </conditionalFormatting>
  <conditionalFormatting sqref="A828:B828">
    <cfRule type="duplicateValues" dxfId="56" priority="57"/>
  </conditionalFormatting>
  <conditionalFormatting sqref="A830">
    <cfRule type="duplicateValues" dxfId="55" priority="56"/>
  </conditionalFormatting>
  <conditionalFormatting sqref="B834">
    <cfRule type="duplicateValues" dxfId="54" priority="54"/>
  </conditionalFormatting>
  <conditionalFormatting sqref="A834">
    <cfRule type="duplicateValues" dxfId="53" priority="53"/>
  </conditionalFormatting>
  <conditionalFormatting sqref="B834">
    <cfRule type="duplicateValues" dxfId="52" priority="52"/>
  </conditionalFormatting>
  <conditionalFormatting sqref="A834">
    <cfRule type="duplicateValues" dxfId="51" priority="55"/>
  </conditionalFormatting>
  <conditionalFormatting sqref="A823:A824">
    <cfRule type="duplicateValues" dxfId="50" priority="65"/>
  </conditionalFormatting>
  <conditionalFormatting sqref="A862:B866 A855:B856 B853 A854 A859:B859 A857:A858 A836:B846 A848:B852 A847">
    <cfRule type="duplicateValues" dxfId="49" priority="49"/>
  </conditionalFormatting>
  <conditionalFormatting sqref="B857:B858">
    <cfRule type="duplicateValues" dxfId="48" priority="48"/>
  </conditionalFormatting>
  <conditionalFormatting sqref="A862:A866 A836:A859">
    <cfRule type="duplicateValues" dxfId="47" priority="47"/>
  </conditionalFormatting>
  <conditionalFormatting sqref="B862:B866 B836:B846 B848:B859">
    <cfRule type="duplicateValues" dxfId="46" priority="46"/>
  </conditionalFormatting>
  <conditionalFormatting sqref="A860:B860">
    <cfRule type="duplicateValues" dxfId="45" priority="45"/>
  </conditionalFormatting>
  <conditionalFormatting sqref="A861:B861">
    <cfRule type="duplicateValues" dxfId="44" priority="44"/>
  </conditionalFormatting>
  <conditionalFormatting sqref="A861">
    <cfRule type="duplicateValues" dxfId="43" priority="43"/>
  </conditionalFormatting>
  <conditionalFormatting sqref="B861">
    <cfRule type="duplicateValues" dxfId="42" priority="42"/>
  </conditionalFormatting>
  <conditionalFormatting sqref="B853">
    <cfRule type="duplicateValues" dxfId="41" priority="50"/>
  </conditionalFormatting>
  <conditionalFormatting sqref="A853">
    <cfRule type="duplicateValues" dxfId="40" priority="51"/>
  </conditionalFormatting>
  <conditionalFormatting sqref="B887">
    <cfRule type="duplicateValues" dxfId="39" priority="41"/>
  </conditionalFormatting>
  <conditionalFormatting sqref="B870">
    <cfRule type="duplicateValues" dxfId="38" priority="40"/>
  </conditionalFormatting>
  <conditionalFormatting sqref="A897:B897 A867:B874 A895 A894:B894 A881:B882 A884:B887 A891:B892 A878:B878">
    <cfRule type="duplicateValues" dxfId="37" priority="39"/>
  </conditionalFormatting>
  <conditionalFormatting sqref="B895">
    <cfRule type="duplicateValues" dxfId="36" priority="38"/>
  </conditionalFormatting>
  <conditionalFormatting sqref="A896:B896">
    <cfRule type="duplicateValues" dxfId="35" priority="37"/>
  </conditionalFormatting>
  <conditionalFormatting sqref="B893">
    <cfRule type="duplicateValues" dxfId="34" priority="36"/>
  </conditionalFormatting>
  <conditionalFormatting sqref="B893">
    <cfRule type="duplicateValues" dxfId="33" priority="34"/>
  </conditionalFormatting>
  <conditionalFormatting sqref="B921">
    <cfRule type="duplicateValues" dxfId="32" priority="33"/>
  </conditionalFormatting>
  <conditionalFormatting sqref="B904">
    <cfRule type="duplicateValues" dxfId="31" priority="32"/>
  </conditionalFormatting>
  <conditionalFormatting sqref="A931:B931 A901:B902 A929 B928 A915:B916 A918:B921 A925:B926 A912:B912 A904:B908 B903">
    <cfRule type="duplicateValues" dxfId="30" priority="31"/>
  </conditionalFormatting>
  <conditionalFormatting sqref="B929">
    <cfRule type="duplicateValues" dxfId="29" priority="30"/>
  </conditionalFormatting>
  <conditionalFormatting sqref="A930:B930">
    <cfRule type="duplicateValues" dxfId="28" priority="29"/>
  </conditionalFormatting>
  <conditionalFormatting sqref="A927:B927">
    <cfRule type="duplicateValues" dxfId="27" priority="28"/>
  </conditionalFormatting>
  <conditionalFormatting sqref="A927">
    <cfRule type="duplicateValues" dxfId="26" priority="27"/>
  </conditionalFormatting>
  <conditionalFormatting sqref="B927">
    <cfRule type="duplicateValues" dxfId="25" priority="26"/>
  </conditionalFormatting>
  <conditionalFormatting sqref="A934:B934 A936:B936 A941:B942 A945:B947 A951:B951 A953:B962">
    <cfRule type="duplicateValues" dxfId="24" priority="25"/>
  </conditionalFormatting>
  <conditionalFormatting sqref="A934:B934">
    <cfRule type="duplicateValues" dxfId="23" priority="24"/>
  </conditionalFormatting>
  <conditionalFormatting sqref="A944:B944">
    <cfRule type="duplicateValues" dxfId="22" priority="23"/>
  </conditionalFormatting>
  <conditionalFormatting sqref="A934 A941:A942 A944:A947 A950:A951 A953:A962 A936">
    <cfRule type="duplicateValues" dxfId="21" priority="22"/>
  </conditionalFormatting>
  <conditionalFormatting sqref="B934 B941:B942 B944:B947 B950:B951 B953:B962 B936">
    <cfRule type="duplicateValues" dxfId="20" priority="21"/>
  </conditionalFormatting>
  <conditionalFormatting sqref="A900">
    <cfRule type="duplicateValues" dxfId="19" priority="20"/>
  </conditionalFormatting>
  <conditionalFormatting sqref="A903">
    <cfRule type="duplicateValues" dxfId="18" priority="19"/>
  </conditionalFormatting>
  <conditionalFormatting sqref="A800">
    <cfRule type="duplicateValues" dxfId="17" priority="18"/>
  </conditionalFormatting>
  <conditionalFormatting sqref="A26">
    <cfRule type="duplicateValues" dxfId="16" priority="17"/>
  </conditionalFormatting>
  <conditionalFormatting sqref="A127">
    <cfRule type="duplicateValues" dxfId="15" priority="16"/>
  </conditionalFormatting>
  <conditionalFormatting sqref="A157">
    <cfRule type="duplicateValues" dxfId="14" priority="15"/>
  </conditionalFormatting>
  <conditionalFormatting sqref="A245">
    <cfRule type="duplicateValues" dxfId="13" priority="14"/>
  </conditionalFormatting>
  <conditionalFormatting sqref="A299">
    <cfRule type="duplicateValues" dxfId="12" priority="13"/>
  </conditionalFormatting>
  <conditionalFormatting sqref="A329">
    <cfRule type="duplicateValues" dxfId="11" priority="12"/>
  </conditionalFormatting>
  <conditionalFormatting sqref="A426">
    <cfRule type="duplicateValues" dxfId="10" priority="11"/>
  </conditionalFormatting>
  <conditionalFormatting sqref="A489">
    <cfRule type="duplicateValues" dxfId="9" priority="10"/>
  </conditionalFormatting>
  <conditionalFormatting sqref="A521">
    <cfRule type="duplicateValues" dxfId="8" priority="9"/>
  </conditionalFormatting>
  <conditionalFormatting sqref="A619">
    <cfRule type="duplicateValues" dxfId="7" priority="8"/>
  </conditionalFormatting>
  <conditionalFormatting sqref="A651">
    <cfRule type="duplicateValues" dxfId="6" priority="7"/>
  </conditionalFormatting>
  <conditionalFormatting sqref="A762">
    <cfRule type="duplicateValues" dxfId="5" priority="6"/>
  </conditionalFormatting>
  <conditionalFormatting sqref="A794">
    <cfRule type="duplicateValues" dxfId="4" priority="5"/>
  </conditionalFormatting>
  <conditionalFormatting sqref="A893">
    <cfRule type="duplicateValues" dxfId="3" priority="4"/>
  </conditionalFormatting>
  <conditionalFormatting sqref="A928">
    <cfRule type="duplicateValues" dxfId="2" priority="3"/>
  </conditionalFormatting>
  <conditionalFormatting sqref="B847">
    <cfRule type="duplicateValues" dxfId="1" priority="2"/>
  </conditionalFormatting>
  <conditionalFormatting sqref="B847">
    <cfRule type="duplicateValues" dxfId="0" priority="1"/>
  </conditionalFormatting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zoomScale="84" zoomScaleNormal="84" workbookViewId="0">
      <pane ySplit="1" topLeftCell="A19" activePane="bottomLeft" state="frozen"/>
      <selection activeCell="V19" sqref="V19"/>
      <selection pane="bottomLeft" activeCell="B24" sqref="B24"/>
    </sheetView>
  </sheetViews>
  <sheetFormatPr baseColWidth="10" defaultColWidth="17.42578125" defaultRowHeight="15"/>
  <cols>
    <col min="1" max="1" width="9" customWidth="1"/>
    <col min="2" max="2" width="12.42578125" style="4" customWidth="1"/>
    <col min="3" max="3" width="15.140625" style="4" bestFit="1" customWidth="1"/>
    <col min="4" max="4" width="17" style="4" bestFit="1" customWidth="1"/>
    <col min="5" max="5" width="13.140625" customWidth="1"/>
    <col min="6" max="6" width="11.42578125" style="4" customWidth="1"/>
    <col min="7" max="7" width="13.42578125" customWidth="1"/>
    <col min="8" max="8" width="16.140625" style="4" customWidth="1"/>
    <col min="9" max="10" width="21.42578125" customWidth="1"/>
    <col min="11" max="11" width="24.42578125" customWidth="1"/>
    <col min="12" max="12" width="26.42578125" customWidth="1"/>
    <col min="13" max="13" width="19.42578125" style="5" customWidth="1"/>
    <col min="14" max="14" width="17.140625" style="5" customWidth="1"/>
    <col min="15" max="15" width="19.42578125" style="5" customWidth="1"/>
    <col min="16" max="16" width="11.42578125" style="5" customWidth="1"/>
    <col min="17" max="18" width="14.42578125" style="5" customWidth="1"/>
    <col min="19" max="19" width="22.42578125" customWidth="1"/>
    <col min="20" max="20" width="16.42578125" customWidth="1"/>
    <col min="21" max="21" width="24.140625" customWidth="1"/>
    <col min="22" max="22" width="11.140625" customWidth="1"/>
    <col min="23" max="23" width="18.42578125" customWidth="1"/>
    <col min="24" max="24" width="20.140625" customWidth="1"/>
  </cols>
  <sheetData>
    <row r="1" spans="1:24" s="1" customFormat="1">
      <c r="A1" s="102" t="s">
        <v>341</v>
      </c>
      <c r="B1" s="3" t="s">
        <v>229</v>
      </c>
      <c r="C1" s="3" t="s">
        <v>230</v>
      </c>
      <c r="D1" s="3" t="s">
        <v>228</v>
      </c>
      <c r="E1" s="3" t="s">
        <v>11</v>
      </c>
      <c r="F1" s="3" t="s">
        <v>13</v>
      </c>
      <c r="G1" s="3" t="s">
        <v>36</v>
      </c>
      <c r="H1" s="3" t="s">
        <v>39</v>
      </c>
      <c r="I1" s="3" t="s">
        <v>43</v>
      </c>
      <c r="J1" s="72" t="s">
        <v>48</v>
      </c>
      <c r="K1" s="72" t="s">
        <v>58</v>
      </c>
      <c r="L1" s="72" t="s">
        <v>63</v>
      </c>
      <c r="M1" s="3" t="s">
        <v>68</v>
      </c>
      <c r="N1" s="3" t="s">
        <v>77</v>
      </c>
      <c r="O1" s="3" t="s">
        <v>81</v>
      </c>
      <c r="P1" s="3" t="s">
        <v>84</v>
      </c>
      <c r="Q1" s="3" t="s">
        <v>94</v>
      </c>
      <c r="R1" s="3" t="s">
        <v>100</v>
      </c>
      <c r="S1" s="3" t="s">
        <v>156</v>
      </c>
      <c r="T1" s="94" t="s">
        <v>360</v>
      </c>
      <c r="U1" s="94" t="s">
        <v>164</v>
      </c>
      <c r="V1" s="94" t="s">
        <v>167</v>
      </c>
      <c r="W1" s="94" t="s">
        <v>171</v>
      </c>
      <c r="X1" s="94" t="s">
        <v>176</v>
      </c>
    </row>
    <row r="2" spans="1:24">
      <c r="A2" s="3">
        <f t="shared" ref="A2:A31" si="0">+F2*100+B2</f>
        <v>701</v>
      </c>
      <c r="B2" s="4">
        <v>1</v>
      </c>
      <c r="C2" s="4">
        <v>6</v>
      </c>
      <c r="D2" s="4">
        <v>1</v>
      </c>
      <c r="E2" s="2">
        <v>43841</v>
      </c>
      <c r="F2" s="4">
        <v>7</v>
      </c>
      <c r="G2" s="120" t="s">
        <v>21</v>
      </c>
      <c r="H2" s="4">
        <v>1</v>
      </c>
      <c r="I2" s="121" t="s">
        <v>15</v>
      </c>
      <c r="J2">
        <v>2</v>
      </c>
      <c r="K2">
        <v>0</v>
      </c>
      <c r="L2">
        <v>0</v>
      </c>
      <c r="M2" s="5">
        <v>3</v>
      </c>
      <c r="N2" s="5">
        <v>0</v>
      </c>
      <c r="O2" s="5">
        <v>1</v>
      </c>
      <c r="P2" s="5">
        <v>0</v>
      </c>
      <c r="Q2" s="5">
        <v>1</v>
      </c>
      <c r="R2" s="5">
        <v>7</v>
      </c>
      <c r="S2" s="5"/>
      <c r="T2" s="5">
        <v>12</v>
      </c>
      <c r="U2" s="5">
        <v>4</v>
      </c>
      <c r="V2" s="5">
        <v>14</v>
      </c>
      <c r="W2" s="5">
        <v>0</v>
      </c>
      <c r="X2" s="5">
        <v>5</v>
      </c>
    </row>
    <row r="3" spans="1:24">
      <c r="A3" s="3">
        <f t="shared" si="0"/>
        <v>101</v>
      </c>
      <c r="B3" s="4">
        <v>1</v>
      </c>
      <c r="C3" s="4">
        <v>6</v>
      </c>
      <c r="D3" s="4">
        <v>2</v>
      </c>
      <c r="E3" s="2">
        <v>43841</v>
      </c>
      <c r="F3" s="4">
        <v>1</v>
      </c>
      <c r="G3" t="s">
        <v>15</v>
      </c>
      <c r="H3" s="4">
        <v>7</v>
      </c>
      <c r="I3" t="s">
        <v>21</v>
      </c>
      <c r="J3">
        <v>2</v>
      </c>
      <c r="K3">
        <v>0</v>
      </c>
      <c r="L3">
        <v>0</v>
      </c>
      <c r="M3" s="5">
        <v>1</v>
      </c>
      <c r="N3" s="5">
        <v>1</v>
      </c>
      <c r="O3" s="5">
        <v>0</v>
      </c>
      <c r="P3" s="5">
        <v>3</v>
      </c>
      <c r="Q3" s="5">
        <v>2</v>
      </c>
      <c r="R3" s="5">
        <v>7</v>
      </c>
      <c r="T3" s="5">
        <v>10</v>
      </c>
      <c r="U3" s="5">
        <v>5</v>
      </c>
      <c r="V3" s="5">
        <v>12</v>
      </c>
      <c r="W3" s="5">
        <v>2</v>
      </c>
      <c r="X3" s="5">
        <v>6</v>
      </c>
    </row>
    <row r="4" spans="1:24">
      <c r="A4" s="3">
        <f t="shared" si="0"/>
        <v>1002</v>
      </c>
      <c r="B4" s="4">
        <v>2</v>
      </c>
      <c r="C4" s="4">
        <v>8</v>
      </c>
      <c r="D4" s="4">
        <v>1</v>
      </c>
      <c r="E4" s="2">
        <v>43845</v>
      </c>
      <c r="F4" s="4">
        <v>10</v>
      </c>
      <c r="G4" t="s">
        <v>515</v>
      </c>
      <c r="H4" s="4">
        <v>7</v>
      </c>
      <c r="I4" t="s">
        <v>21</v>
      </c>
      <c r="J4">
        <v>2</v>
      </c>
      <c r="K4">
        <v>0</v>
      </c>
      <c r="L4">
        <v>0</v>
      </c>
      <c r="M4" s="5">
        <v>3</v>
      </c>
      <c r="N4" s="5">
        <v>1</v>
      </c>
      <c r="O4" s="5">
        <v>2</v>
      </c>
      <c r="P4" s="5">
        <v>0</v>
      </c>
      <c r="Q4" s="5">
        <v>1</v>
      </c>
      <c r="R4" s="5">
        <v>10</v>
      </c>
      <c r="T4" s="5">
        <v>8</v>
      </c>
      <c r="U4" s="5">
        <v>5</v>
      </c>
      <c r="V4" s="5">
        <v>11</v>
      </c>
      <c r="W4" s="5">
        <v>0</v>
      </c>
      <c r="X4" s="5">
        <v>8</v>
      </c>
    </row>
    <row r="5" spans="1:24">
      <c r="A5" s="3">
        <f t="shared" si="0"/>
        <v>702</v>
      </c>
      <c r="B5" s="4">
        <v>2</v>
      </c>
      <c r="C5" s="4">
        <v>8</v>
      </c>
      <c r="D5" s="4">
        <v>2</v>
      </c>
      <c r="E5" s="2">
        <v>43845</v>
      </c>
      <c r="F5" s="4">
        <v>7</v>
      </c>
      <c r="G5" t="s">
        <v>21</v>
      </c>
      <c r="H5" s="4">
        <v>10</v>
      </c>
      <c r="I5" t="s">
        <v>515</v>
      </c>
      <c r="J5">
        <v>2</v>
      </c>
      <c r="K5">
        <v>0</v>
      </c>
      <c r="L5">
        <v>0</v>
      </c>
      <c r="M5" s="5">
        <v>1</v>
      </c>
      <c r="N5" s="5">
        <v>2</v>
      </c>
      <c r="O5" s="5">
        <v>1</v>
      </c>
      <c r="P5" s="5">
        <v>3</v>
      </c>
      <c r="Q5" s="5">
        <v>2</v>
      </c>
      <c r="R5" s="5">
        <v>10</v>
      </c>
      <c r="T5" s="5">
        <v>6</v>
      </c>
      <c r="U5" s="5">
        <v>3</v>
      </c>
      <c r="V5" s="5">
        <v>12</v>
      </c>
      <c r="W5" s="5">
        <v>2</v>
      </c>
      <c r="X5" s="5">
        <v>2</v>
      </c>
    </row>
    <row r="6" spans="1:24">
      <c r="A6" s="3">
        <f t="shared" si="0"/>
        <v>703</v>
      </c>
      <c r="B6" s="4">
        <v>3</v>
      </c>
      <c r="C6" s="4">
        <v>18</v>
      </c>
      <c r="D6" s="4">
        <v>1</v>
      </c>
      <c r="E6" s="2">
        <v>43849</v>
      </c>
      <c r="F6" s="4">
        <v>7</v>
      </c>
      <c r="G6" t="s">
        <v>21</v>
      </c>
      <c r="H6" s="4">
        <v>5</v>
      </c>
      <c r="I6" t="s">
        <v>19</v>
      </c>
      <c r="J6">
        <v>1</v>
      </c>
      <c r="K6">
        <v>2</v>
      </c>
      <c r="L6">
        <v>0</v>
      </c>
      <c r="M6" s="5">
        <v>1</v>
      </c>
      <c r="N6" s="5">
        <v>3</v>
      </c>
      <c r="O6" s="5">
        <v>2</v>
      </c>
      <c r="P6" s="5">
        <v>3</v>
      </c>
      <c r="Q6" s="5">
        <v>1</v>
      </c>
      <c r="R6" s="5">
        <v>7</v>
      </c>
      <c r="T6" s="5">
        <v>11</v>
      </c>
      <c r="U6" s="5">
        <v>6</v>
      </c>
      <c r="V6" s="5">
        <v>9</v>
      </c>
      <c r="W6" s="5">
        <v>0</v>
      </c>
      <c r="X6" s="5">
        <v>2</v>
      </c>
    </row>
    <row r="7" spans="1:24">
      <c r="A7" s="3">
        <f t="shared" si="0"/>
        <v>503</v>
      </c>
      <c r="B7" s="4">
        <v>3</v>
      </c>
      <c r="C7" s="4">
        <v>18</v>
      </c>
      <c r="D7" s="4">
        <v>2</v>
      </c>
      <c r="E7" s="2">
        <v>43849</v>
      </c>
      <c r="F7" s="4">
        <v>5</v>
      </c>
      <c r="G7" t="s">
        <v>19</v>
      </c>
      <c r="H7" s="4">
        <v>7</v>
      </c>
      <c r="I7" t="s">
        <v>21</v>
      </c>
      <c r="J7">
        <v>3</v>
      </c>
      <c r="K7">
        <v>0</v>
      </c>
      <c r="L7">
        <v>2</v>
      </c>
      <c r="M7" s="5">
        <v>3</v>
      </c>
      <c r="N7" s="5">
        <v>2</v>
      </c>
      <c r="O7" s="5">
        <v>3</v>
      </c>
      <c r="P7" s="5">
        <v>0</v>
      </c>
      <c r="Q7" s="5">
        <v>2</v>
      </c>
      <c r="R7" s="5">
        <v>7</v>
      </c>
      <c r="T7" s="5">
        <v>8</v>
      </c>
      <c r="U7" s="5">
        <v>2</v>
      </c>
      <c r="V7" s="5">
        <v>17</v>
      </c>
      <c r="W7" s="5">
        <v>1</v>
      </c>
      <c r="X7" s="5">
        <v>1</v>
      </c>
    </row>
    <row r="8" spans="1:24">
      <c r="A8" s="3">
        <f t="shared" si="0"/>
        <v>1604</v>
      </c>
      <c r="B8" s="4">
        <v>4</v>
      </c>
      <c r="C8" s="4">
        <v>20</v>
      </c>
      <c r="D8" s="4">
        <v>1</v>
      </c>
      <c r="E8" s="2">
        <v>43852</v>
      </c>
      <c r="F8" s="4">
        <v>16</v>
      </c>
      <c r="G8" t="s">
        <v>574</v>
      </c>
      <c r="H8" s="4">
        <v>7</v>
      </c>
      <c r="I8" t="s">
        <v>21</v>
      </c>
      <c r="J8">
        <v>3</v>
      </c>
      <c r="K8">
        <v>0</v>
      </c>
      <c r="L8">
        <v>1</v>
      </c>
      <c r="M8" s="5">
        <v>3</v>
      </c>
      <c r="N8" s="5">
        <v>0</v>
      </c>
      <c r="O8" s="5">
        <v>2</v>
      </c>
      <c r="P8" s="5">
        <v>0</v>
      </c>
      <c r="Q8" s="5">
        <v>1</v>
      </c>
      <c r="R8" s="5">
        <v>13</v>
      </c>
      <c r="T8" s="5">
        <v>6</v>
      </c>
      <c r="U8" s="5">
        <v>4</v>
      </c>
      <c r="V8" s="5">
        <v>17</v>
      </c>
      <c r="W8" s="5">
        <v>1</v>
      </c>
      <c r="X8" s="5">
        <v>6</v>
      </c>
    </row>
    <row r="9" spans="1:24">
      <c r="A9" s="3">
        <f t="shared" si="0"/>
        <v>704</v>
      </c>
      <c r="B9" s="4">
        <v>4</v>
      </c>
      <c r="C9" s="4">
        <v>20</v>
      </c>
      <c r="D9" s="4">
        <v>2</v>
      </c>
      <c r="E9" s="2">
        <v>43852</v>
      </c>
      <c r="F9" s="4">
        <v>7</v>
      </c>
      <c r="G9" t="s">
        <v>21</v>
      </c>
      <c r="H9" s="4">
        <v>16</v>
      </c>
      <c r="I9" t="s">
        <v>574</v>
      </c>
      <c r="J9">
        <v>1</v>
      </c>
      <c r="K9">
        <v>1</v>
      </c>
      <c r="L9">
        <v>0</v>
      </c>
      <c r="M9" s="5">
        <v>1</v>
      </c>
      <c r="N9" s="5">
        <v>2</v>
      </c>
      <c r="O9" s="5">
        <v>0</v>
      </c>
      <c r="P9" s="5">
        <v>3</v>
      </c>
      <c r="Q9" s="5">
        <v>2</v>
      </c>
      <c r="R9" s="5">
        <v>13</v>
      </c>
      <c r="T9" s="5">
        <v>5</v>
      </c>
      <c r="U9" s="5">
        <v>4</v>
      </c>
      <c r="V9" s="5">
        <v>9</v>
      </c>
      <c r="W9" s="5">
        <v>0</v>
      </c>
      <c r="X9" s="5">
        <v>2</v>
      </c>
    </row>
    <row r="10" spans="1:24">
      <c r="A10" s="3">
        <f t="shared" si="0"/>
        <v>1805</v>
      </c>
      <c r="B10" s="4">
        <v>5</v>
      </c>
      <c r="C10" s="4">
        <v>26</v>
      </c>
      <c r="D10" s="4">
        <v>1</v>
      </c>
      <c r="E10" s="2">
        <v>43856</v>
      </c>
      <c r="F10" s="4">
        <v>18</v>
      </c>
      <c r="G10" t="s">
        <v>599</v>
      </c>
      <c r="H10" s="4">
        <v>7</v>
      </c>
      <c r="I10" t="s">
        <v>21</v>
      </c>
      <c r="J10">
        <v>3</v>
      </c>
      <c r="K10">
        <v>0</v>
      </c>
      <c r="L10">
        <v>1</v>
      </c>
      <c r="M10" s="5">
        <v>1</v>
      </c>
      <c r="N10" s="5">
        <v>2</v>
      </c>
      <c r="O10" s="5">
        <v>1</v>
      </c>
      <c r="P10" s="5">
        <v>3</v>
      </c>
      <c r="Q10" s="5">
        <v>1</v>
      </c>
      <c r="R10" s="5">
        <v>22</v>
      </c>
      <c r="T10" s="5">
        <v>11</v>
      </c>
      <c r="U10" s="5">
        <v>4</v>
      </c>
      <c r="V10" s="5">
        <v>9</v>
      </c>
      <c r="W10" s="5">
        <v>2</v>
      </c>
      <c r="X10" s="5">
        <v>3</v>
      </c>
    </row>
    <row r="11" spans="1:24">
      <c r="A11" s="3">
        <f t="shared" si="0"/>
        <v>705</v>
      </c>
      <c r="B11" s="4">
        <v>5</v>
      </c>
      <c r="C11" s="4">
        <v>26</v>
      </c>
      <c r="D11" s="4">
        <v>2</v>
      </c>
      <c r="E11" s="2">
        <v>43856</v>
      </c>
      <c r="F11" s="4">
        <v>7</v>
      </c>
      <c r="G11" t="s">
        <v>21</v>
      </c>
      <c r="H11" s="4">
        <v>18</v>
      </c>
      <c r="I11" t="s">
        <v>599</v>
      </c>
      <c r="J11">
        <v>1</v>
      </c>
      <c r="K11">
        <v>1</v>
      </c>
      <c r="L11">
        <v>0</v>
      </c>
      <c r="M11" s="5">
        <v>3</v>
      </c>
      <c r="N11" s="5">
        <v>1</v>
      </c>
      <c r="O11" s="5">
        <v>2</v>
      </c>
      <c r="P11" s="5">
        <v>0</v>
      </c>
      <c r="Q11" s="5">
        <v>2</v>
      </c>
      <c r="R11" s="5">
        <v>22</v>
      </c>
      <c r="T11" s="5">
        <v>1</v>
      </c>
      <c r="U11" s="5">
        <v>1</v>
      </c>
      <c r="V11" s="5">
        <v>11</v>
      </c>
      <c r="W11" s="5">
        <v>0</v>
      </c>
      <c r="X11" s="5">
        <v>1</v>
      </c>
    </row>
    <row r="12" spans="1:24">
      <c r="A12" s="3">
        <f t="shared" si="0"/>
        <v>706</v>
      </c>
      <c r="B12" s="4">
        <v>6</v>
      </c>
      <c r="C12" s="4">
        <v>34</v>
      </c>
      <c r="D12" s="4">
        <v>1</v>
      </c>
      <c r="E12" s="2">
        <v>43859</v>
      </c>
      <c r="F12" s="4">
        <v>7</v>
      </c>
      <c r="G12" t="s">
        <v>21</v>
      </c>
      <c r="H12" s="4">
        <v>2</v>
      </c>
      <c r="I12" t="s">
        <v>16</v>
      </c>
      <c r="J12">
        <v>1</v>
      </c>
      <c r="K12">
        <v>1</v>
      </c>
      <c r="L12">
        <v>0</v>
      </c>
      <c r="M12" s="5">
        <v>2</v>
      </c>
      <c r="N12" s="5">
        <v>1</v>
      </c>
      <c r="O12" s="5">
        <v>1</v>
      </c>
      <c r="P12" s="5">
        <v>1</v>
      </c>
      <c r="Q12" s="5">
        <v>1</v>
      </c>
      <c r="R12" s="5">
        <v>7</v>
      </c>
      <c r="T12" s="5">
        <v>7</v>
      </c>
      <c r="U12" s="5">
        <v>2</v>
      </c>
      <c r="V12" s="5">
        <v>20</v>
      </c>
      <c r="W12" s="5">
        <v>0</v>
      </c>
      <c r="X12" s="5">
        <v>1</v>
      </c>
    </row>
    <row r="13" spans="1:24">
      <c r="A13" s="3">
        <f t="shared" si="0"/>
        <v>206</v>
      </c>
      <c r="B13" s="4">
        <v>6</v>
      </c>
      <c r="C13" s="4">
        <v>34</v>
      </c>
      <c r="D13" s="4">
        <v>2</v>
      </c>
      <c r="E13" s="2">
        <v>43859</v>
      </c>
      <c r="F13" s="4">
        <v>2</v>
      </c>
      <c r="G13" t="s">
        <v>16</v>
      </c>
      <c r="H13" s="4">
        <v>7</v>
      </c>
      <c r="I13" t="s">
        <v>21</v>
      </c>
      <c r="J13">
        <v>3</v>
      </c>
      <c r="K13">
        <v>0</v>
      </c>
      <c r="L13">
        <v>1</v>
      </c>
      <c r="M13" s="5">
        <v>2</v>
      </c>
      <c r="N13" s="5">
        <v>1</v>
      </c>
      <c r="O13" s="5">
        <v>1</v>
      </c>
      <c r="P13" s="5">
        <v>1</v>
      </c>
      <c r="Q13" s="5">
        <v>2</v>
      </c>
      <c r="R13" s="5">
        <v>7</v>
      </c>
      <c r="T13" s="5">
        <v>7</v>
      </c>
      <c r="U13" s="5">
        <v>3</v>
      </c>
      <c r="V13" s="5">
        <v>11</v>
      </c>
      <c r="W13" s="5">
        <v>1</v>
      </c>
      <c r="X13" s="5">
        <v>4</v>
      </c>
    </row>
    <row r="14" spans="1:24">
      <c r="A14" s="3">
        <f t="shared" si="0"/>
        <v>607</v>
      </c>
      <c r="B14" s="4">
        <v>7</v>
      </c>
      <c r="C14" s="4">
        <v>42</v>
      </c>
      <c r="D14" s="4">
        <v>1</v>
      </c>
      <c r="E14" s="2">
        <v>43866</v>
      </c>
      <c r="F14" s="4">
        <v>6</v>
      </c>
      <c r="G14" t="s">
        <v>20</v>
      </c>
      <c r="H14" s="4">
        <v>7</v>
      </c>
      <c r="I14" t="s">
        <v>21</v>
      </c>
      <c r="J14">
        <v>1</v>
      </c>
      <c r="K14">
        <v>2</v>
      </c>
      <c r="L14">
        <v>1</v>
      </c>
      <c r="M14" s="5">
        <v>1</v>
      </c>
      <c r="N14" s="5">
        <v>5</v>
      </c>
      <c r="O14" s="5">
        <v>2</v>
      </c>
      <c r="P14" s="5">
        <v>3</v>
      </c>
      <c r="Q14" s="5">
        <v>1</v>
      </c>
      <c r="R14" s="5">
        <v>6</v>
      </c>
      <c r="T14" s="5">
        <v>8</v>
      </c>
      <c r="U14" s="5">
        <v>7</v>
      </c>
      <c r="V14" s="5">
        <v>8</v>
      </c>
      <c r="W14" s="5">
        <v>1</v>
      </c>
      <c r="X14" s="5">
        <v>3</v>
      </c>
    </row>
    <row r="15" spans="1:24">
      <c r="A15" s="3">
        <f t="shared" si="0"/>
        <v>707</v>
      </c>
      <c r="B15" s="4">
        <v>7</v>
      </c>
      <c r="C15" s="4">
        <v>42</v>
      </c>
      <c r="D15" s="4">
        <v>2</v>
      </c>
      <c r="E15" s="2">
        <v>43866</v>
      </c>
      <c r="F15" s="4">
        <v>7</v>
      </c>
      <c r="G15" t="s">
        <v>21</v>
      </c>
      <c r="H15" s="4">
        <v>6</v>
      </c>
      <c r="I15" t="s">
        <v>20</v>
      </c>
      <c r="J15">
        <v>3</v>
      </c>
      <c r="K15">
        <v>1</v>
      </c>
      <c r="L15">
        <v>2</v>
      </c>
      <c r="M15" s="5">
        <v>3</v>
      </c>
      <c r="N15" s="5">
        <v>2</v>
      </c>
      <c r="O15" s="5">
        <v>5</v>
      </c>
      <c r="P15" s="5">
        <v>0</v>
      </c>
      <c r="Q15" s="5">
        <v>2</v>
      </c>
      <c r="R15" s="5">
        <v>6</v>
      </c>
      <c r="T15" s="5">
        <v>3</v>
      </c>
      <c r="U15" s="5">
        <v>2</v>
      </c>
      <c r="V15" s="5">
        <v>17</v>
      </c>
      <c r="W15" s="5">
        <v>2</v>
      </c>
      <c r="X15" s="5">
        <v>3</v>
      </c>
    </row>
    <row r="16" spans="1:24">
      <c r="A16" s="3">
        <f t="shared" si="0"/>
        <v>408</v>
      </c>
      <c r="B16" s="4">
        <v>8</v>
      </c>
      <c r="C16" s="4">
        <v>43</v>
      </c>
      <c r="D16" s="4">
        <v>1</v>
      </c>
      <c r="E16" s="2">
        <v>43870</v>
      </c>
      <c r="F16" s="4">
        <v>4</v>
      </c>
      <c r="G16" t="s">
        <v>18</v>
      </c>
      <c r="H16" s="4">
        <v>7</v>
      </c>
      <c r="I16" t="s">
        <v>21</v>
      </c>
      <c r="J16">
        <v>2</v>
      </c>
      <c r="K16">
        <v>2</v>
      </c>
      <c r="L16">
        <v>2</v>
      </c>
      <c r="M16" s="5">
        <v>1</v>
      </c>
      <c r="N16" s="5">
        <v>3</v>
      </c>
      <c r="O16" s="5">
        <v>2</v>
      </c>
      <c r="P16" s="5">
        <v>3</v>
      </c>
      <c r="Q16" s="5">
        <v>1</v>
      </c>
      <c r="R16" s="5">
        <v>4</v>
      </c>
      <c r="T16" s="5">
        <v>10</v>
      </c>
      <c r="U16" s="5">
        <v>5</v>
      </c>
      <c r="V16" s="5">
        <v>5</v>
      </c>
      <c r="W16" s="5">
        <v>1</v>
      </c>
      <c r="X16" s="5">
        <v>5</v>
      </c>
    </row>
    <row r="17" spans="1:24">
      <c r="A17" s="3">
        <f t="shared" si="0"/>
        <v>708</v>
      </c>
      <c r="B17" s="4">
        <v>8</v>
      </c>
      <c r="C17" s="4">
        <v>43</v>
      </c>
      <c r="D17" s="4">
        <v>2</v>
      </c>
      <c r="E17" s="2">
        <v>43870</v>
      </c>
      <c r="F17" s="4">
        <v>7</v>
      </c>
      <c r="G17" t="s">
        <v>21</v>
      </c>
      <c r="H17" s="4">
        <v>4</v>
      </c>
      <c r="I17" t="s">
        <v>18</v>
      </c>
      <c r="J17">
        <v>2</v>
      </c>
      <c r="K17">
        <v>2</v>
      </c>
      <c r="L17">
        <v>2</v>
      </c>
      <c r="M17" s="5">
        <v>3</v>
      </c>
      <c r="N17" s="5">
        <v>2</v>
      </c>
      <c r="O17" s="5">
        <v>3</v>
      </c>
      <c r="P17" s="5">
        <v>0</v>
      </c>
      <c r="Q17" s="5">
        <v>2</v>
      </c>
      <c r="R17" s="5">
        <v>4</v>
      </c>
      <c r="T17" s="5">
        <v>4</v>
      </c>
      <c r="U17" s="5">
        <v>3</v>
      </c>
      <c r="V17" s="5">
        <v>10</v>
      </c>
      <c r="W17" s="5">
        <v>1</v>
      </c>
      <c r="X17" s="5">
        <v>3</v>
      </c>
    </row>
    <row r="18" spans="1:24">
      <c r="A18" s="3">
        <f t="shared" si="0"/>
        <v>709</v>
      </c>
      <c r="B18" s="4">
        <v>9</v>
      </c>
      <c r="C18" s="4">
        <v>54</v>
      </c>
      <c r="D18" s="4">
        <v>1</v>
      </c>
      <c r="E18" s="2">
        <v>43873</v>
      </c>
      <c r="F18" s="4">
        <v>7</v>
      </c>
      <c r="G18" t="s">
        <v>21</v>
      </c>
      <c r="H18" s="4">
        <v>13</v>
      </c>
      <c r="I18" t="s">
        <v>27</v>
      </c>
      <c r="J18">
        <v>1</v>
      </c>
      <c r="K18">
        <v>1</v>
      </c>
      <c r="L18">
        <v>0</v>
      </c>
      <c r="M18" s="5">
        <v>2</v>
      </c>
      <c r="N18" s="5">
        <v>2</v>
      </c>
      <c r="O18" s="5">
        <v>2</v>
      </c>
      <c r="P18" s="5">
        <v>1</v>
      </c>
      <c r="Q18" s="5">
        <v>1</v>
      </c>
      <c r="R18" s="5">
        <v>7</v>
      </c>
      <c r="T18" s="5">
        <v>8</v>
      </c>
      <c r="U18" s="5">
        <v>4</v>
      </c>
      <c r="V18" s="5">
        <v>6</v>
      </c>
      <c r="W18" s="5">
        <v>1</v>
      </c>
      <c r="X18" s="5">
        <v>1</v>
      </c>
    </row>
    <row r="19" spans="1:24">
      <c r="A19" s="3">
        <f t="shared" si="0"/>
        <v>1309</v>
      </c>
      <c r="B19" s="4">
        <v>9</v>
      </c>
      <c r="C19" s="4">
        <v>54</v>
      </c>
      <c r="D19" s="4">
        <v>2</v>
      </c>
      <c r="E19" s="2">
        <v>43873</v>
      </c>
      <c r="F19" s="4">
        <v>13</v>
      </c>
      <c r="G19" t="s">
        <v>27</v>
      </c>
      <c r="H19" s="4">
        <v>7</v>
      </c>
      <c r="I19" t="s">
        <v>21</v>
      </c>
      <c r="J19">
        <v>3</v>
      </c>
      <c r="K19">
        <v>0</v>
      </c>
      <c r="L19">
        <v>1</v>
      </c>
      <c r="M19" s="5">
        <v>2</v>
      </c>
      <c r="N19" s="5">
        <v>2</v>
      </c>
      <c r="O19" s="5">
        <v>2</v>
      </c>
      <c r="P19" s="5">
        <v>1</v>
      </c>
      <c r="Q19" s="5">
        <v>2</v>
      </c>
      <c r="R19" s="5">
        <v>7</v>
      </c>
      <c r="T19" s="5">
        <v>5</v>
      </c>
      <c r="U19" s="5">
        <v>3</v>
      </c>
      <c r="V19" s="5">
        <v>12</v>
      </c>
      <c r="W19" s="5">
        <v>1</v>
      </c>
      <c r="X19" s="5">
        <v>2</v>
      </c>
    </row>
    <row r="20" spans="1:24">
      <c r="A20" s="3">
        <f t="shared" si="0"/>
        <v>310</v>
      </c>
      <c r="B20" s="4">
        <v>10</v>
      </c>
      <c r="C20" s="4">
        <v>58</v>
      </c>
      <c r="D20" s="4">
        <v>1</v>
      </c>
      <c r="E20" s="2">
        <v>43876</v>
      </c>
      <c r="F20" s="4">
        <v>3</v>
      </c>
      <c r="G20" t="s">
        <v>17</v>
      </c>
      <c r="H20" s="4">
        <v>7</v>
      </c>
      <c r="I20" t="s">
        <v>21</v>
      </c>
      <c r="J20">
        <v>1</v>
      </c>
      <c r="K20">
        <v>1</v>
      </c>
      <c r="L20">
        <v>0</v>
      </c>
      <c r="M20" s="5">
        <v>2</v>
      </c>
      <c r="N20" s="5">
        <v>3</v>
      </c>
      <c r="O20" s="5">
        <v>3</v>
      </c>
      <c r="P20" s="5">
        <v>1</v>
      </c>
      <c r="Q20" s="5">
        <v>1</v>
      </c>
      <c r="R20" s="5">
        <v>3</v>
      </c>
      <c r="T20" s="5">
        <v>9</v>
      </c>
      <c r="U20" s="5">
        <v>5</v>
      </c>
      <c r="V20" s="5">
        <v>13</v>
      </c>
      <c r="W20" s="5">
        <v>6</v>
      </c>
      <c r="X20" s="5">
        <v>4</v>
      </c>
    </row>
    <row r="21" spans="1:24">
      <c r="A21" s="3">
        <f t="shared" si="0"/>
        <v>710</v>
      </c>
      <c r="B21" s="4">
        <v>10</v>
      </c>
      <c r="C21" s="4">
        <v>58</v>
      </c>
      <c r="D21" s="4">
        <v>2</v>
      </c>
      <c r="E21" s="2">
        <v>43876</v>
      </c>
      <c r="F21" s="4">
        <v>7</v>
      </c>
      <c r="G21" t="s">
        <v>21</v>
      </c>
      <c r="H21" s="4">
        <v>3</v>
      </c>
      <c r="I21" t="s">
        <v>17</v>
      </c>
      <c r="J21">
        <v>3</v>
      </c>
      <c r="K21">
        <v>0</v>
      </c>
      <c r="L21">
        <v>1</v>
      </c>
      <c r="M21" s="5">
        <v>2</v>
      </c>
      <c r="N21" s="5">
        <v>3</v>
      </c>
      <c r="O21" s="5">
        <v>3</v>
      </c>
      <c r="P21" s="5">
        <v>1</v>
      </c>
      <c r="Q21" s="5">
        <v>2</v>
      </c>
      <c r="R21" s="5">
        <v>3</v>
      </c>
      <c r="T21" s="5">
        <v>18</v>
      </c>
      <c r="U21" s="5">
        <v>12</v>
      </c>
      <c r="V21" s="5">
        <v>13</v>
      </c>
      <c r="W21" s="5">
        <v>1</v>
      </c>
      <c r="X21" s="5">
        <v>6</v>
      </c>
    </row>
    <row r="22" spans="1:24">
      <c r="A22" s="3">
        <f t="shared" si="0"/>
        <v>711</v>
      </c>
      <c r="B22" s="4">
        <v>11</v>
      </c>
      <c r="C22" s="4">
        <v>65</v>
      </c>
      <c r="D22" s="4">
        <v>1</v>
      </c>
      <c r="E22" s="2">
        <v>43883</v>
      </c>
      <c r="F22" s="4">
        <v>7</v>
      </c>
      <c r="G22" t="s">
        <v>21</v>
      </c>
      <c r="H22" s="4">
        <v>17</v>
      </c>
      <c r="I22" t="s">
        <v>802</v>
      </c>
      <c r="J22">
        <v>2</v>
      </c>
      <c r="K22">
        <v>0</v>
      </c>
      <c r="L22">
        <v>0</v>
      </c>
      <c r="M22" s="5">
        <v>1</v>
      </c>
      <c r="N22" s="5">
        <v>1</v>
      </c>
      <c r="O22" s="5">
        <v>0</v>
      </c>
      <c r="P22" s="5">
        <v>3</v>
      </c>
      <c r="Q22" s="5">
        <v>1</v>
      </c>
      <c r="R22" s="5">
        <v>7</v>
      </c>
      <c r="T22" s="5">
        <v>11</v>
      </c>
      <c r="U22" s="5">
        <v>5</v>
      </c>
      <c r="V22" s="5">
        <v>12</v>
      </c>
      <c r="W22" s="5">
        <v>2</v>
      </c>
      <c r="X22" s="5">
        <v>0</v>
      </c>
    </row>
    <row r="23" spans="1:24">
      <c r="A23" s="3">
        <f t="shared" si="0"/>
        <v>1711</v>
      </c>
      <c r="B23" s="4">
        <v>11</v>
      </c>
      <c r="C23" s="4">
        <v>65</v>
      </c>
      <c r="D23" s="4">
        <v>2</v>
      </c>
      <c r="E23" s="2">
        <v>43883</v>
      </c>
      <c r="F23" s="4">
        <v>17</v>
      </c>
      <c r="G23" t="s">
        <v>802</v>
      </c>
      <c r="H23" s="4">
        <v>7</v>
      </c>
      <c r="I23" t="s">
        <v>21</v>
      </c>
      <c r="J23">
        <v>2</v>
      </c>
      <c r="K23">
        <v>0</v>
      </c>
      <c r="L23">
        <v>0</v>
      </c>
      <c r="M23" s="5">
        <v>3</v>
      </c>
      <c r="N23" s="5">
        <v>0</v>
      </c>
      <c r="O23" s="5">
        <v>1</v>
      </c>
      <c r="P23" s="5">
        <v>0</v>
      </c>
      <c r="Q23" s="5">
        <v>2</v>
      </c>
      <c r="R23" s="5">
        <v>7</v>
      </c>
      <c r="T23" s="5">
        <v>4</v>
      </c>
      <c r="U23" s="5">
        <v>2</v>
      </c>
      <c r="V23" s="5">
        <v>12</v>
      </c>
      <c r="W23" s="5">
        <v>0</v>
      </c>
      <c r="X23" s="5">
        <v>6</v>
      </c>
    </row>
    <row r="24" spans="1:24">
      <c r="A24" s="3">
        <f t="shared" si="0"/>
        <v>112</v>
      </c>
      <c r="B24" s="4">
        <v>12</v>
      </c>
      <c r="C24" s="4">
        <v>72</v>
      </c>
      <c r="D24" s="4">
        <v>1</v>
      </c>
      <c r="E24" s="2">
        <v>43891</v>
      </c>
      <c r="F24" s="4">
        <v>1</v>
      </c>
      <c r="G24" t="s">
        <v>15</v>
      </c>
      <c r="H24" s="4">
        <v>7</v>
      </c>
      <c r="I24" t="s">
        <v>21</v>
      </c>
      <c r="J24">
        <v>1</v>
      </c>
      <c r="K24">
        <v>4</v>
      </c>
      <c r="L24">
        <v>0</v>
      </c>
      <c r="M24" s="5">
        <v>1</v>
      </c>
      <c r="N24" s="5">
        <v>5</v>
      </c>
      <c r="O24" s="5">
        <v>3</v>
      </c>
      <c r="P24" s="5">
        <v>3</v>
      </c>
      <c r="Q24" s="5">
        <v>1</v>
      </c>
      <c r="R24" s="5">
        <v>1</v>
      </c>
      <c r="T24" s="5">
        <v>14</v>
      </c>
      <c r="U24" s="5">
        <v>6</v>
      </c>
      <c r="V24" s="5">
        <v>6</v>
      </c>
      <c r="W24" s="5">
        <v>0</v>
      </c>
      <c r="X24" s="5">
        <v>5</v>
      </c>
    </row>
    <row r="25" spans="1:24">
      <c r="A25" s="3">
        <f t="shared" si="0"/>
        <v>712</v>
      </c>
      <c r="B25" s="4">
        <v>12</v>
      </c>
      <c r="C25" s="4">
        <v>72</v>
      </c>
      <c r="D25" s="4">
        <v>2</v>
      </c>
      <c r="E25" s="2">
        <v>43891</v>
      </c>
      <c r="F25" s="4">
        <v>7</v>
      </c>
      <c r="G25" t="s">
        <v>21</v>
      </c>
      <c r="H25" s="4">
        <v>1</v>
      </c>
      <c r="I25" t="s">
        <v>15</v>
      </c>
      <c r="J25">
        <v>3</v>
      </c>
      <c r="K25">
        <v>0</v>
      </c>
      <c r="L25">
        <v>4</v>
      </c>
      <c r="M25" s="5">
        <v>3</v>
      </c>
      <c r="N25" s="5">
        <v>3</v>
      </c>
      <c r="O25" s="5">
        <v>5</v>
      </c>
      <c r="P25" s="5">
        <v>0</v>
      </c>
      <c r="Q25" s="5">
        <v>2</v>
      </c>
      <c r="R25" s="5">
        <v>1</v>
      </c>
      <c r="T25" s="5">
        <v>11</v>
      </c>
      <c r="U25" s="5">
        <v>7</v>
      </c>
      <c r="V25" s="5">
        <v>9</v>
      </c>
      <c r="W25" s="5">
        <v>0</v>
      </c>
      <c r="X25" s="5">
        <v>1</v>
      </c>
    </row>
    <row r="26" spans="1:24">
      <c r="A26" s="3">
        <f t="shared" si="0"/>
        <v>713</v>
      </c>
      <c r="B26" s="4">
        <v>13</v>
      </c>
      <c r="C26" s="4">
        <v>74</v>
      </c>
      <c r="D26" s="4">
        <v>1</v>
      </c>
      <c r="E26" s="2">
        <v>43894</v>
      </c>
      <c r="F26" s="4">
        <v>7</v>
      </c>
      <c r="G26" t="s">
        <v>21</v>
      </c>
      <c r="H26" s="4">
        <v>10</v>
      </c>
      <c r="I26" t="s">
        <v>515</v>
      </c>
      <c r="J26">
        <v>3</v>
      </c>
      <c r="K26">
        <v>0</v>
      </c>
      <c r="L26">
        <v>1</v>
      </c>
      <c r="M26" s="5">
        <v>2</v>
      </c>
      <c r="N26" s="5">
        <v>1</v>
      </c>
      <c r="O26" s="5">
        <v>1</v>
      </c>
      <c r="P26" s="5">
        <v>1</v>
      </c>
      <c r="Q26" s="5">
        <v>1</v>
      </c>
      <c r="R26" s="5">
        <v>7</v>
      </c>
      <c r="T26" s="5">
        <v>10</v>
      </c>
      <c r="U26" s="5">
        <v>6</v>
      </c>
      <c r="V26" s="5">
        <v>9</v>
      </c>
      <c r="W26" s="5">
        <v>1</v>
      </c>
      <c r="X26" s="5">
        <v>5</v>
      </c>
    </row>
    <row r="27" spans="1:24">
      <c r="A27" s="3">
        <f t="shared" si="0"/>
        <v>1013</v>
      </c>
      <c r="B27" s="4">
        <v>13</v>
      </c>
      <c r="C27" s="4">
        <v>74</v>
      </c>
      <c r="D27" s="4">
        <v>2</v>
      </c>
      <c r="E27" s="2">
        <v>43894</v>
      </c>
      <c r="F27" s="4">
        <v>10</v>
      </c>
      <c r="G27" t="s">
        <v>515</v>
      </c>
      <c r="H27" s="4">
        <v>7</v>
      </c>
      <c r="I27" t="s">
        <v>21</v>
      </c>
      <c r="J27">
        <v>1</v>
      </c>
      <c r="K27">
        <v>1</v>
      </c>
      <c r="L27">
        <v>0</v>
      </c>
      <c r="M27" s="5">
        <v>2</v>
      </c>
      <c r="N27" s="5">
        <v>1</v>
      </c>
      <c r="O27" s="5">
        <v>1</v>
      </c>
      <c r="P27" s="5">
        <v>1</v>
      </c>
      <c r="Q27" s="5">
        <v>2</v>
      </c>
      <c r="R27" s="5">
        <v>7</v>
      </c>
      <c r="T27" s="5">
        <v>2</v>
      </c>
      <c r="U27" s="5">
        <v>1</v>
      </c>
      <c r="V27" s="5">
        <v>6</v>
      </c>
      <c r="W27" s="5">
        <v>0</v>
      </c>
      <c r="X27" s="5">
        <v>1</v>
      </c>
    </row>
    <row r="28" spans="1:24">
      <c r="A28" s="3">
        <f t="shared" si="0"/>
        <v>514</v>
      </c>
      <c r="B28" s="4">
        <v>14</v>
      </c>
      <c r="C28" s="4">
        <v>84</v>
      </c>
      <c r="D28" s="4">
        <v>1</v>
      </c>
      <c r="E28" s="2">
        <v>43897</v>
      </c>
      <c r="F28" s="4">
        <v>5</v>
      </c>
      <c r="G28" t="s">
        <v>19</v>
      </c>
      <c r="H28" s="4">
        <v>7</v>
      </c>
      <c r="I28" t="s">
        <v>21</v>
      </c>
      <c r="J28">
        <v>3</v>
      </c>
      <c r="K28">
        <v>0</v>
      </c>
      <c r="L28">
        <v>1</v>
      </c>
      <c r="M28" s="5">
        <v>3</v>
      </c>
      <c r="N28" s="5">
        <v>0</v>
      </c>
      <c r="O28" s="5">
        <v>4</v>
      </c>
      <c r="P28" s="5">
        <v>0</v>
      </c>
      <c r="Q28" s="5">
        <v>1</v>
      </c>
      <c r="R28" s="5">
        <v>5</v>
      </c>
      <c r="T28" s="5">
        <v>4</v>
      </c>
      <c r="U28" s="5">
        <v>2</v>
      </c>
      <c r="V28" s="5">
        <v>12</v>
      </c>
      <c r="W28" s="5">
        <v>5</v>
      </c>
      <c r="X28" s="5">
        <v>6</v>
      </c>
    </row>
    <row r="29" spans="1:24">
      <c r="A29" s="3">
        <f t="shared" si="0"/>
        <v>714</v>
      </c>
      <c r="B29" s="4">
        <v>14</v>
      </c>
      <c r="C29" s="4">
        <v>84</v>
      </c>
      <c r="D29" s="4">
        <v>2</v>
      </c>
      <c r="E29" s="2">
        <v>43897</v>
      </c>
      <c r="F29" s="4">
        <v>7</v>
      </c>
      <c r="G29" t="s">
        <v>21</v>
      </c>
      <c r="H29" s="4">
        <v>5</v>
      </c>
      <c r="I29" t="s">
        <v>19</v>
      </c>
      <c r="J29">
        <v>1</v>
      </c>
      <c r="K29">
        <v>1</v>
      </c>
      <c r="L29">
        <v>0</v>
      </c>
      <c r="M29" s="5">
        <v>1</v>
      </c>
      <c r="N29" s="5">
        <v>4</v>
      </c>
      <c r="O29" s="5">
        <v>0</v>
      </c>
      <c r="P29" s="5">
        <v>3</v>
      </c>
      <c r="Q29" s="5">
        <v>2</v>
      </c>
      <c r="R29" s="5">
        <v>5</v>
      </c>
      <c r="T29" s="5">
        <v>12</v>
      </c>
      <c r="U29" s="5">
        <v>9</v>
      </c>
      <c r="V29" s="5">
        <v>10</v>
      </c>
      <c r="W29" s="5">
        <v>1</v>
      </c>
      <c r="X29" s="5">
        <v>4</v>
      </c>
    </row>
    <row r="30" spans="1:24">
      <c r="A30" s="3">
        <f t="shared" si="0"/>
        <v>715</v>
      </c>
      <c r="B30" s="4">
        <v>15</v>
      </c>
      <c r="C30" s="4">
        <v>86</v>
      </c>
      <c r="D30" s="4">
        <v>1</v>
      </c>
      <c r="E30" s="2">
        <v>43905</v>
      </c>
      <c r="F30" s="4">
        <v>7</v>
      </c>
      <c r="G30" t="s">
        <v>21</v>
      </c>
      <c r="H30" s="4">
        <v>16</v>
      </c>
      <c r="I30" t="s">
        <v>574</v>
      </c>
      <c r="J30">
        <v>1</v>
      </c>
      <c r="K30">
        <v>2</v>
      </c>
      <c r="L30">
        <v>1</v>
      </c>
      <c r="M30" s="5">
        <v>2</v>
      </c>
      <c r="N30" s="5">
        <v>2</v>
      </c>
      <c r="O30" s="5">
        <v>2</v>
      </c>
      <c r="P30" s="5">
        <v>1</v>
      </c>
      <c r="Q30" s="5">
        <v>1</v>
      </c>
      <c r="R30" s="5">
        <v>7</v>
      </c>
      <c r="T30" s="5">
        <v>7</v>
      </c>
      <c r="U30" s="5">
        <v>3</v>
      </c>
      <c r="V30" s="5">
        <v>8</v>
      </c>
      <c r="W30" s="5">
        <v>2</v>
      </c>
      <c r="X30" s="5">
        <v>5</v>
      </c>
    </row>
    <row r="31" spans="1:24">
      <c r="A31" s="3">
        <f t="shared" si="0"/>
        <v>1615</v>
      </c>
      <c r="B31" s="4">
        <v>15</v>
      </c>
      <c r="C31" s="4">
        <v>86</v>
      </c>
      <c r="D31" s="4">
        <v>2</v>
      </c>
      <c r="E31" s="2">
        <v>43905</v>
      </c>
      <c r="F31" s="4">
        <v>16</v>
      </c>
      <c r="G31" t="s">
        <v>574</v>
      </c>
      <c r="H31" s="4">
        <v>7</v>
      </c>
      <c r="I31" t="s">
        <v>21</v>
      </c>
      <c r="J31">
        <v>3</v>
      </c>
      <c r="K31">
        <v>1</v>
      </c>
      <c r="L31">
        <v>2</v>
      </c>
      <c r="M31" s="5">
        <v>2</v>
      </c>
      <c r="N31" s="5">
        <v>2</v>
      </c>
      <c r="O31" s="5">
        <v>2</v>
      </c>
      <c r="P31" s="5">
        <v>1</v>
      </c>
      <c r="Q31" s="5">
        <v>2</v>
      </c>
      <c r="R31" s="5">
        <v>7</v>
      </c>
      <c r="T31" s="5">
        <v>5</v>
      </c>
      <c r="U31" s="5">
        <v>3</v>
      </c>
      <c r="V31" s="5">
        <v>16</v>
      </c>
      <c r="W31" s="5">
        <v>1</v>
      </c>
      <c r="X31" s="5">
        <v>1</v>
      </c>
    </row>
  </sheetData>
  <autoFilter ref="A1:X2"/>
  <pageMargins left="0.69930555555555596" right="0.69930555555555596" top="0.75" bottom="0.75" header="0.29930555555555599" footer="0.29930555555555599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7"/>
  <sheetViews>
    <sheetView workbookViewId="0">
      <selection activeCell="B7" sqref="B7"/>
    </sheetView>
  </sheetViews>
  <sheetFormatPr baseColWidth="10" defaultColWidth="11.5703125" defaultRowHeight="15"/>
  <cols>
    <col min="1" max="1" width="33.42578125" customWidth="1"/>
    <col min="2" max="2" width="13.5703125" customWidth="1"/>
    <col min="3" max="3" width="19.5703125" customWidth="1"/>
    <col min="4" max="4" width="14.140625" customWidth="1"/>
    <col min="5" max="5" width="19" bestFit="1" customWidth="1"/>
    <col min="7" max="7" width="35.5703125" bestFit="1" customWidth="1"/>
    <col min="8" max="8" width="24.85546875" customWidth="1"/>
    <col min="9" max="9" width="19" customWidth="1"/>
    <col min="10" max="10" width="17.5703125" customWidth="1"/>
    <col min="11" max="11" width="22.42578125" customWidth="1"/>
    <col min="12" max="12" width="2" customWidth="1"/>
    <col min="13" max="22" width="3" customWidth="1"/>
    <col min="23" max="23" width="12.5703125" customWidth="1"/>
    <col min="24" max="26" width="3" customWidth="1"/>
    <col min="27" max="27" width="12.5703125" bestFit="1" customWidth="1"/>
  </cols>
  <sheetData>
    <row r="1" spans="1:27">
      <c r="A1" s="272" t="s">
        <v>400</v>
      </c>
      <c r="B1" s="272"/>
      <c r="C1" s="272"/>
      <c r="D1" s="272"/>
      <c r="E1" s="272"/>
      <c r="G1" s="272" t="s">
        <v>401</v>
      </c>
      <c r="H1" s="272"/>
      <c r="J1" s="272" t="s">
        <v>402</v>
      </c>
      <c r="K1" s="272"/>
      <c r="L1" s="272"/>
      <c r="N1" s="138" t="s">
        <v>403</v>
      </c>
      <c r="O1" s="138"/>
      <c r="P1" s="138"/>
    </row>
    <row r="3" spans="1:27">
      <c r="A3" s="133" t="s">
        <v>227</v>
      </c>
      <c r="B3" t="s">
        <v>366</v>
      </c>
      <c r="N3" s="133" t="s">
        <v>383</v>
      </c>
      <c r="O3" s="133" t="s">
        <v>364</v>
      </c>
    </row>
    <row r="4" spans="1:27">
      <c r="A4" s="133" t="s">
        <v>342</v>
      </c>
      <c r="B4" t="s">
        <v>366</v>
      </c>
      <c r="G4" s="133" t="s">
        <v>342</v>
      </c>
      <c r="H4" t="s">
        <v>366</v>
      </c>
      <c r="J4" s="133" t="s">
        <v>382</v>
      </c>
      <c r="K4" s="133" t="s">
        <v>364</v>
      </c>
      <c r="N4" s="133" t="s">
        <v>361</v>
      </c>
      <c r="O4" t="s">
        <v>362</v>
      </c>
      <c r="P4">
        <v>1</v>
      </c>
      <c r="Q4">
        <v>2</v>
      </c>
      <c r="R4">
        <v>3</v>
      </c>
      <c r="S4">
        <v>4</v>
      </c>
      <c r="T4">
        <v>5</v>
      </c>
      <c r="U4">
        <v>6</v>
      </c>
      <c r="V4">
        <v>7</v>
      </c>
      <c r="W4">
        <v>8</v>
      </c>
      <c r="X4">
        <v>9</v>
      </c>
      <c r="Y4">
        <v>10</v>
      </c>
      <c r="Z4">
        <v>11</v>
      </c>
      <c r="AA4" t="s">
        <v>363</v>
      </c>
    </row>
    <row r="5" spans="1:27">
      <c r="J5" s="133" t="s">
        <v>361</v>
      </c>
      <c r="K5" t="s">
        <v>362</v>
      </c>
      <c r="L5">
        <v>1</v>
      </c>
      <c r="M5">
        <v>2</v>
      </c>
      <c r="N5" s="134" t="s">
        <v>362</v>
      </c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</row>
    <row r="6" spans="1:27">
      <c r="A6" s="133" t="s">
        <v>361</v>
      </c>
      <c r="B6" t="s">
        <v>376</v>
      </c>
      <c r="C6" t="s">
        <v>377</v>
      </c>
      <c r="D6" t="s">
        <v>378</v>
      </c>
      <c r="E6" t="s">
        <v>379</v>
      </c>
      <c r="G6" s="133" t="s">
        <v>361</v>
      </c>
      <c r="H6" t="s">
        <v>380</v>
      </c>
      <c r="J6" s="134" t="s">
        <v>362</v>
      </c>
      <c r="K6" s="135"/>
      <c r="L6" s="135"/>
      <c r="M6" s="135"/>
      <c r="N6" s="134">
        <v>6</v>
      </c>
      <c r="O6" s="135"/>
      <c r="P6" s="135">
        <v>67</v>
      </c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>
        <v>67</v>
      </c>
    </row>
    <row r="7" spans="1:27">
      <c r="A7" s="134" t="s">
        <v>362</v>
      </c>
      <c r="B7" s="135"/>
      <c r="C7" s="135"/>
      <c r="D7" s="135"/>
      <c r="E7" s="135"/>
      <c r="G7" s="134" t="s">
        <v>362</v>
      </c>
      <c r="H7" s="135"/>
      <c r="J7" s="134">
        <v>7</v>
      </c>
      <c r="K7" s="135"/>
      <c r="L7" s="135">
        <v>7</v>
      </c>
      <c r="M7" s="135">
        <v>7</v>
      </c>
      <c r="N7" s="134">
        <v>8</v>
      </c>
      <c r="O7" s="135"/>
      <c r="P7" s="135"/>
      <c r="Q7" s="135">
        <v>63</v>
      </c>
      <c r="R7" s="135"/>
      <c r="S7" s="135"/>
      <c r="T7" s="135"/>
      <c r="U7" s="135"/>
      <c r="V7" s="135"/>
      <c r="W7" s="135"/>
      <c r="X7" s="135"/>
      <c r="Y7" s="135"/>
      <c r="Z7" s="135"/>
      <c r="AA7" s="135">
        <v>63</v>
      </c>
    </row>
    <row r="8" spans="1:27">
      <c r="A8" s="134" t="s">
        <v>415</v>
      </c>
      <c r="B8" s="135">
        <v>312</v>
      </c>
      <c r="C8" s="135">
        <v>10</v>
      </c>
      <c r="D8" s="135">
        <v>0</v>
      </c>
      <c r="E8" s="135"/>
      <c r="G8" s="136" t="s">
        <v>362</v>
      </c>
      <c r="H8" s="135"/>
      <c r="J8" s="134">
        <v>1</v>
      </c>
      <c r="K8" s="135"/>
      <c r="L8" s="135">
        <v>1</v>
      </c>
      <c r="M8" s="135"/>
      <c r="N8" s="134">
        <v>18</v>
      </c>
      <c r="O8" s="135"/>
      <c r="P8" s="135"/>
      <c r="Q8" s="135"/>
      <c r="R8" s="135">
        <v>59</v>
      </c>
      <c r="S8" s="135"/>
      <c r="T8" s="135"/>
      <c r="U8" s="135"/>
      <c r="V8" s="135"/>
      <c r="W8" s="135"/>
      <c r="X8" s="135"/>
      <c r="Y8" s="135"/>
      <c r="Z8" s="135"/>
      <c r="AA8" s="135">
        <v>59</v>
      </c>
    </row>
    <row r="9" spans="1:27">
      <c r="A9" s="134" t="s">
        <v>416</v>
      </c>
      <c r="B9" s="135">
        <v>85</v>
      </c>
      <c r="C9" s="135">
        <v>9</v>
      </c>
      <c r="D9" s="135">
        <v>0</v>
      </c>
      <c r="E9" s="135"/>
      <c r="G9" s="134" t="s">
        <v>415</v>
      </c>
      <c r="H9" s="135">
        <v>11</v>
      </c>
      <c r="J9" s="134">
        <v>10</v>
      </c>
      <c r="K9" s="135"/>
      <c r="L9" s="135"/>
      <c r="M9" s="135">
        <v>10</v>
      </c>
      <c r="N9" s="134">
        <v>20</v>
      </c>
      <c r="O9" s="135"/>
      <c r="P9" s="135"/>
      <c r="Q9" s="135"/>
      <c r="R9" s="135"/>
      <c r="S9" s="135">
        <v>59</v>
      </c>
      <c r="T9" s="135"/>
      <c r="U9" s="135"/>
      <c r="V9" s="135"/>
      <c r="W9" s="135"/>
      <c r="X9" s="135"/>
      <c r="Y9" s="135"/>
      <c r="Z9" s="135"/>
      <c r="AA9" s="135">
        <v>59</v>
      </c>
    </row>
    <row r="10" spans="1:27">
      <c r="A10" s="134" t="s">
        <v>417</v>
      </c>
      <c r="B10" s="135">
        <v>721</v>
      </c>
      <c r="C10" s="135">
        <v>32</v>
      </c>
      <c r="D10" s="135">
        <v>0</v>
      </c>
      <c r="E10" s="135"/>
      <c r="G10" s="136">
        <v>31</v>
      </c>
      <c r="H10" s="135">
        <v>11</v>
      </c>
      <c r="J10" s="134">
        <v>5</v>
      </c>
      <c r="K10" s="135"/>
      <c r="L10" s="135"/>
      <c r="M10" s="135"/>
      <c r="N10" s="134">
        <v>26</v>
      </c>
      <c r="O10" s="135"/>
      <c r="P10" s="135"/>
      <c r="Q10" s="135"/>
      <c r="R10" s="135"/>
      <c r="S10" s="135"/>
      <c r="T10" s="135">
        <v>54</v>
      </c>
      <c r="U10" s="135"/>
      <c r="V10" s="135"/>
      <c r="W10" s="135"/>
      <c r="X10" s="135"/>
      <c r="Y10" s="135"/>
      <c r="Z10" s="135"/>
      <c r="AA10" s="135">
        <v>54</v>
      </c>
    </row>
    <row r="11" spans="1:27">
      <c r="A11" s="134" t="s">
        <v>418</v>
      </c>
      <c r="B11" s="135"/>
      <c r="C11" s="135">
        <v>0</v>
      </c>
      <c r="D11" s="135">
        <v>0</v>
      </c>
      <c r="E11" s="135"/>
      <c r="G11" s="134" t="s">
        <v>416</v>
      </c>
      <c r="H11" s="135">
        <v>11</v>
      </c>
      <c r="J11" s="134">
        <v>16</v>
      </c>
      <c r="K11" s="135"/>
      <c r="L11" s="135"/>
      <c r="M11" s="135"/>
      <c r="N11" s="134">
        <v>34</v>
      </c>
      <c r="O11" s="135"/>
      <c r="P11" s="135"/>
      <c r="Q11" s="135"/>
      <c r="R11" s="135"/>
      <c r="S11" s="135"/>
      <c r="T11" s="135"/>
      <c r="U11" s="135">
        <v>61</v>
      </c>
      <c r="V11" s="135"/>
      <c r="W11" s="135"/>
      <c r="X11" s="135"/>
      <c r="Y11" s="135"/>
      <c r="Z11" s="135"/>
      <c r="AA11" s="135">
        <v>61</v>
      </c>
    </row>
    <row r="12" spans="1:27">
      <c r="A12" s="134" t="s">
        <v>419</v>
      </c>
      <c r="B12" s="135">
        <v>655</v>
      </c>
      <c r="C12" s="135">
        <v>37</v>
      </c>
      <c r="D12" s="135">
        <v>0</v>
      </c>
      <c r="E12" s="135">
        <v>1</v>
      </c>
      <c r="G12" s="136">
        <v>820</v>
      </c>
      <c r="H12" s="135">
        <v>11</v>
      </c>
      <c r="J12" s="134">
        <v>18</v>
      </c>
      <c r="K12" s="135"/>
      <c r="L12" s="135"/>
      <c r="M12" s="135"/>
      <c r="N12" s="134">
        <v>42</v>
      </c>
      <c r="O12" s="135"/>
      <c r="P12" s="135"/>
      <c r="Q12" s="135"/>
      <c r="R12" s="135"/>
      <c r="S12" s="135"/>
      <c r="T12" s="135"/>
      <c r="U12" s="135"/>
      <c r="V12" s="135">
        <v>66</v>
      </c>
      <c r="W12" s="135"/>
      <c r="X12" s="135"/>
      <c r="Y12" s="135"/>
      <c r="Z12" s="135"/>
      <c r="AA12" s="135">
        <v>66</v>
      </c>
    </row>
    <row r="13" spans="1:27">
      <c r="A13" s="134" t="s">
        <v>420</v>
      </c>
      <c r="B13" s="135">
        <v>28</v>
      </c>
      <c r="C13" s="135">
        <v>2</v>
      </c>
      <c r="D13" s="135">
        <v>0</v>
      </c>
      <c r="E13" s="135"/>
      <c r="G13" s="134" t="s">
        <v>417</v>
      </c>
      <c r="H13" s="135">
        <v>11</v>
      </c>
      <c r="J13" s="134">
        <v>2</v>
      </c>
      <c r="K13" s="135"/>
      <c r="L13" s="135"/>
      <c r="M13" s="135"/>
      <c r="N13" s="134">
        <v>43</v>
      </c>
      <c r="O13" s="135"/>
      <c r="P13" s="135"/>
      <c r="Q13" s="135"/>
      <c r="R13" s="135"/>
      <c r="S13" s="135"/>
      <c r="T13" s="135"/>
      <c r="U13" s="135"/>
      <c r="V13" s="135"/>
      <c r="W13" s="135">
        <v>63</v>
      </c>
      <c r="X13" s="135"/>
      <c r="Y13" s="135"/>
      <c r="Z13" s="135"/>
      <c r="AA13" s="135">
        <v>63</v>
      </c>
    </row>
    <row r="14" spans="1:27">
      <c r="A14" s="134" t="s">
        <v>421</v>
      </c>
      <c r="B14" s="135">
        <v>793</v>
      </c>
      <c r="C14" s="135">
        <v>71</v>
      </c>
      <c r="D14" s="135">
        <v>3</v>
      </c>
      <c r="E14" s="135">
        <v>5</v>
      </c>
      <c r="G14" s="136">
        <v>102</v>
      </c>
      <c r="H14" s="135">
        <v>11</v>
      </c>
      <c r="J14" s="134">
        <v>6</v>
      </c>
      <c r="K14" s="135"/>
      <c r="L14" s="135"/>
      <c r="M14" s="135"/>
      <c r="N14" s="134">
        <v>54</v>
      </c>
      <c r="O14" s="135"/>
      <c r="P14" s="135"/>
      <c r="Q14" s="135"/>
      <c r="R14" s="135"/>
      <c r="S14" s="135"/>
      <c r="T14" s="135"/>
      <c r="U14" s="135"/>
      <c r="V14" s="135"/>
      <c r="W14" s="135"/>
      <c r="X14" s="135">
        <v>68</v>
      </c>
      <c r="Y14" s="135"/>
      <c r="Z14" s="135"/>
      <c r="AA14" s="135">
        <v>68</v>
      </c>
    </row>
    <row r="15" spans="1:27">
      <c r="A15" s="134" t="s">
        <v>422</v>
      </c>
      <c r="B15" s="135">
        <v>290</v>
      </c>
      <c r="C15" s="135">
        <v>15</v>
      </c>
      <c r="D15" s="135">
        <v>0</v>
      </c>
      <c r="E15" s="135"/>
      <c r="G15" s="134" t="s">
        <v>418</v>
      </c>
      <c r="H15" s="135">
        <v>11</v>
      </c>
      <c r="J15" s="134">
        <v>4</v>
      </c>
      <c r="K15" s="135"/>
      <c r="L15" s="135"/>
      <c r="M15" s="135"/>
      <c r="N15" s="134">
        <v>58</v>
      </c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>
        <v>62</v>
      </c>
      <c r="Z15" s="135"/>
      <c r="AA15" s="135">
        <v>62</v>
      </c>
    </row>
    <row r="16" spans="1:27">
      <c r="A16" s="134" t="s">
        <v>423</v>
      </c>
      <c r="B16" s="135">
        <v>519</v>
      </c>
      <c r="C16" s="135">
        <v>20</v>
      </c>
      <c r="D16" s="135">
        <v>0</v>
      </c>
      <c r="E16" s="135"/>
      <c r="G16" s="136">
        <v>1837</v>
      </c>
      <c r="H16" s="135">
        <v>11</v>
      </c>
      <c r="J16" s="134">
        <v>13</v>
      </c>
      <c r="K16" s="135"/>
      <c r="L16" s="135"/>
      <c r="M16" s="135"/>
      <c r="N16" s="134">
        <v>65</v>
      </c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>
        <v>72</v>
      </c>
      <c r="AA16" s="135">
        <v>72</v>
      </c>
    </row>
    <row r="17" spans="1:27">
      <c r="A17" s="134" t="s">
        <v>424</v>
      </c>
      <c r="B17" s="135"/>
      <c r="C17" s="135">
        <v>0</v>
      </c>
      <c r="D17" s="135">
        <v>0</v>
      </c>
      <c r="E17" s="135"/>
      <c r="G17" s="134" t="s">
        <v>419</v>
      </c>
      <c r="H17" s="135">
        <v>11</v>
      </c>
      <c r="J17" s="134">
        <v>3</v>
      </c>
      <c r="K17" s="135"/>
      <c r="L17" s="135"/>
      <c r="M17" s="135"/>
      <c r="N17" s="134" t="s">
        <v>363</v>
      </c>
      <c r="O17" s="135"/>
      <c r="P17" s="135">
        <v>67</v>
      </c>
      <c r="Q17" s="135">
        <v>63</v>
      </c>
      <c r="R17" s="135">
        <v>59</v>
      </c>
      <c r="S17" s="135">
        <v>59</v>
      </c>
      <c r="T17" s="135">
        <v>54</v>
      </c>
      <c r="U17" s="135">
        <v>61</v>
      </c>
      <c r="V17" s="135">
        <v>66</v>
      </c>
      <c r="W17" s="135">
        <v>63</v>
      </c>
      <c r="X17" s="135">
        <v>68</v>
      </c>
      <c r="Y17" s="135">
        <v>62</v>
      </c>
      <c r="Z17" s="135">
        <v>72</v>
      </c>
      <c r="AA17" s="135">
        <v>694</v>
      </c>
    </row>
    <row r="18" spans="1:27">
      <c r="A18" s="134" t="s">
        <v>425</v>
      </c>
      <c r="B18" s="135"/>
      <c r="C18" s="135">
        <v>1</v>
      </c>
      <c r="D18" s="135">
        <v>0</v>
      </c>
      <c r="E18" s="135"/>
      <c r="G18" s="136">
        <v>127</v>
      </c>
      <c r="H18" s="135">
        <v>11</v>
      </c>
      <c r="J18" s="134">
        <v>17</v>
      </c>
      <c r="K18" s="135"/>
      <c r="L18" s="135"/>
      <c r="M18" s="135"/>
    </row>
    <row r="19" spans="1:27">
      <c r="A19" s="134" t="s">
        <v>426</v>
      </c>
      <c r="B19" s="135">
        <v>540</v>
      </c>
      <c r="C19" s="135">
        <v>40</v>
      </c>
      <c r="D19" s="135">
        <v>2</v>
      </c>
      <c r="E19" s="135">
        <v>1</v>
      </c>
      <c r="G19" s="134" t="s">
        <v>420</v>
      </c>
      <c r="H19" s="135">
        <v>11</v>
      </c>
      <c r="J19" s="134" t="s">
        <v>363</v>
      </c>
      <c r="K19" s="135"/>
      <c r="L19" s="135">
        <v>1</v>
      </c>
      <c r="M19" s="135">
        <v>7</v>
      </c>
    </row>
    <row r="20" spans="1:27">
      <c r="A20" s="134" t="s">
        <v>427</v>
      </c>
      <c r="B20" s="135">
        <v>738</v>
      </c>
      <c r="C20" s="135">
        <v>56</v>
      </c>
      <c r="D20" s="135">
        <v>4</v>
      </c>
      <c r="E20" s="135"/>
      <c r="G20" s="136">
        <v>184</v>
      </c>
      <c r="H20" s="135">
        <v>11</v>
      </c>
    </row>
    <row r="21" spans="1:27">
      <c r="A21" s="134" t="s">
        <v>428</v>
      </c>
      <c r="B21" s="135">
        <v>540</v>
      </c>
      <c r="C21" s="135">
        <v>24</v>
      </c>
      <c r="D21" s="135">
        <v>0</v>
      </c>
      <c r="E21" s="135"/>
      <c r="G21" s="134" t="s">
        <v>421</v>
      </c>
      <c r="H21" s="135">
        <v>11</v>
      </c>
    </row>
    <row r="22" spans="1:27">
      <c r="A22" s="134" t="s">
        <v>429</v>
      </c>
      <c r="B22" s="135">
        <v>209</v>
      </c>
      <c r="C22" s="135">
        <v>11</v>
      </c>
      <c r="D22" s="135">
        <v>0</v>
      </c>
      <c r="E22" s="135"/>
      <c r="G22" s="136">
        <v>230</v>
      </c>
      <c r="H22" s="135">
        <v>11</v>
      </c>
    </row>
    <row r="23" spans="1:27">
      <c r="A23" s="134" t="s">
        <v>430</v>
      </c>
      <c r="B23" s="135">
        <v>367</v>
      </c>
      <c r="C23" s="135">
        <v>31</v>
      </c>
      <c r="D23" s="135">
        <v>1</v>
      </c>
      <c r="E23" s="135"/>
      <c r="G23" s="134" t="s">
        <v>422</v>
      </c>
      <c r="H23" s="135">
        <v>11</v>
      </c>
    </row>
    <row r="24" spans="1:27">
      <c r="A24" s="134" t="s">
        <v>431</v>
      </c>
      <c r="B24" s="135">
        <v>214</v>
      </c>
      <c r="C24" s="135">
        <v>26</v>
      </c>
      <c r="D24" s="135">
        <v>1</v>
      </c>
      <c r="E24" s="135">
        <v>2</v>
      </c>
      <c r="G24" s="136">
        <v>243</v>
      </c>
      <c r="H24" s="135">
        <v>11</v>
      </c>
    </row>
    <row r="25" spans="1:27">
      <c r="A25" s="134" t="s">
        <v>432</v>
      </c>
      <c r="B25" s="135">
        <v>486</v>
      </c>
      <c r="C25" s="135">
        <v>42</v>
      </c>
      <c r="D25" s="135">
        <v>5</v>
      </c>
      <c r="E25" s="135"/>
      <c r="G25" s="134" t="s">
        <v>423</v>
      </c>
      <c r="H25" s="135">
        <v>11</v>
      </c>
      <c r="J25" s="272" t="s">
        <v>404</v>
      </c>
      <c r="K25" s="272"/>
      <c r="L25" s="272"/>
    </row>
    <row r="26" spans="1:27">
      <c r="A26" s="134" t="s">
        <v>433</v>
      </c>
      <c r="B26" s="135"/>
      <c r="C26" s="135">
        <v>11</v>
      </c>
      <c r="D26" s="135">
        <v>0</v>
      </c>
      <c r="E26" s="135"/>
      <c r="G26" s="136">
        <v>268</v>
      </c>
      <c r="H26" s="135">
        <v>11</v>
      </c>
    </row>
    <row r="27" spans="1:27">
      <c r="A27" s="134" t="s">
        <v>434</v>
      </c>
      <c r="B27" s="135">
        <v>719</v>
      </c>
      <c r="C27" s="135">
        <v>31</v>
      </c>
      <c r="D27" s="135">
        <v>0</v>
      </c>
      <c r="E27" s="135"/>
      <c r="G27" s="134" t="s">
        <v>424</v>
      </c>
      <c r="H27" s="135">
        <v>11</v>
      </c>
      <c r="J27" s="133" t="s">
        <v>73</v>
      </c>
      <c r="K27" t="s">
        <v>366</v>
      </c>
    </row>
    <row r="28" spans="1:27">
      <c r="A28" s="134" t="s">
        <v>435</v>
      </c>
      <c r="B28" s="135">
        <v>358</v>
      </c>
      <c r="C28" s="135">
        <v>27</v>
      </c>
      <c r="D28" s="135">
        <v>1</v>
      </c>
      <c r="E28" s="135">
        <v>1</v>
      </c>
      <c r="G28" s="136">
        <v>769</v>
      </c>
      <c r="H28" s="135">
        <v>11</v>
      </c>
      <c r="J28" s="133" t="s">
        <v>45</v>
      </c>
      <c r="K28" t="s">
        <v>366</v>
      </c>
    </row>
    <row r="29" spans="1:27">
      <c r="A29" s="134" t="s">
        <v>436</v>
      </c>
      <c r="B29" s="135">
        <v>270</v>
      </c>
      <c r="C29" s="135">
        <v>4</v>
      </c>
      <c r="D29" s="135">
        <v>0</v>
      </c>
      <c r="E29" s="135"/>
      <c r="G29" s="134" t="s">
        <v>425</v>
      </c>
      <c r="H29" s="135">
        <v>11</v>
      </c>
    </row>
    <row r="30" spans="1:27">
      <c r="A30" s="134" t="s">
        <v>437</v>
      </c>
      <c r="B30" s="135">
        <v>720</v>
      </c>
      <c r="C30" s="135">
        <v>30</v>
      </c>
      <c r="D30" s="135">
        <v>0</v>
      </c>
      <c r="E30" s="135"/>
      <c r="G30" s="136">
        <v>1955</v>
      </c>
      <c r="H30" s="135">
        <v>11</v>
      </c>
      <c r="J30" s="133" t="s">
        <v>376</v>
      </c>
      <c r="K30" s="133" t="s">
        <v>364</v>
      </c>
    </row>
    <row r="31" spans="1:27">
      <c r="A31" s="134" t="s">
        <v>438</v>
      </c>
      <c r="B31" s="135">
        <v>990</v>
      </c>
      <c r="C31" s="135">
        <v>36</v>
      </c>
      <c r="D31" s="135">
        <v>0</v>
      </c>
      <c r="E31" s="135"/>
      <c r="G31" s="134" t="s">
        <v>426</v>
      </c>
      <c r="H31" s="135">
        <v>11</v>
      </c>
      <c r="J31" s="133" t="s">
        <v>361</v>
      </c>
      <c r="K31" t="s">
        <v>362</v>
      </c>
      <c r="L31">
        <v>1</v>
      </c>
      <c r="M31">
        <v>2</v>
      </c>
      <c r="N31">
        <v>3</v>
      </c>
      <c r="O31">
        <v>4</v>
      </c>
      <c r="P31">
        <v>5</v>
      </c>
      <c r="Q31">
        <v>6</v>
      </c>
      <c r="R31">
        <v>7</v>
      </c>
      <c r="S31">
        <v>8</v>
      </c>
      <c r="T31">
        <v>9</v>
      </c>
      <c r="U31">
        <v>10</v>
      </c>
      <c r="V31">
        <v>11</v>
      </c>
      <c r="W31" t="s">
        <v>363</v>
      </c>
    </row>
    <row r="32" spans="1:27">
      <c r="A32" s="134" t="s">
        <v>439</v>
      </c>
      <c r="B32" s="135"/>
      <c r="C32" s="135">
        <v>0</v>
      </c>
      <c r="D32" s="135">
        <v>0</v>
      </c>
      <c r="E32" s="135"/>
      <c r="G32" s="136">
        <v>357</v>
      </c>
      <c r="H32" s="135">
        <v>11</v>
      </c>
      <c r="J32" s="134" t="s">
        <v>362</v>
      </c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</row>
    <row r="33" spans="1:23">
      <c r="A33" s="134" t="s">
        <v>440</v>
      </c>
      <c r="B33" s="135">
        <v>818</v>
      </c>
      <c r="C33" s="135">
        <v>57</v>
      </c>
      <c r="D33" s="135">
        <v>2</v>
      </c>
      <c r="E33" s="135">
        <v>1</v>
      </c>
      <c r="G33" s="134" t="s">
        <v>427</v>
      </c>
      <c r="H33" s="135">
        <v>11</v>
      </c>
      <c r="J33" s="134">
        <v>7</v>
      </c>
      <c r="K33" s="135"/>
      <c r="L33" s="135">
        <v>990</v>
      </c>
      <c r="M33" s="135">
        <v>990</v>
      </c>
      <c r="N33" s="135">
        <v>990</v>
      </c>
      <c r="O33" s="135">
        <v>990</v>
      </c>
      <c r="P33" s="135">
        <v>990</v>
      </c>
      <c r="Q33" s="135">
        <v>990</v>
      </c>
      <c r="R33" s="135">
        <v>990</v>
      </c>
      <c r="S33" s="135">
        <v>990</v>
      </c>
      <c r="T33" s="135">
        <v>990</v>
      </c>
      <c r="U33" s="135">
        <v>990</v>
      </c>
      <c r="V33" s="135">
        <v>990</v>
      </c>
      <c r="W33" s="135">
        <v>10890</v>
      </c>
    </row>
    <row r="34" spans="1:23">
      <c r="A34" s="134" t="s">
        <v>441</v>
      </c>
      <c r="B34" s="135">
        <v>140</v>
      </c>
      <c r="C34" s="135">
        <v>6</v>
      </c>
      <c r="D34" s="135">
        <v>0</v>
      </c>
      <c r="E34" s="135"/>
      <c r="G34" s="136">
        <v>1975</v>
      </c>
      <c r="H34" s="135">
        <v>11</v>
      </c>
      <c r="J34" s="134">
        <v>1</v>
      </c>
      <c r="K34" s="135"/>
      <c r="L34" s="135">
        <v>990</v>
      </c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>
        <v>990</v>
      </c>
    </row>
    <row r="35" spans="1:23">
      <c r="A35" s="134" t="s">
        <v>442</v>
      </c>
      <c r="B35" s="135"/>
      <c r="C35" s="135">
        <v>0</v>
      </c>
      <c r="D35" s="135">
        <v>0</v>
      </c>
      <c r="E35" s="135"/>
      <c r="G35" s="134" t="s">
        <v>428</v>
      </c>
      <c r="H35" s="135">
        <v>11</v>
      </c>
      <c r="J35" s="134">
        <v>10</v>
      </c>
      <c r="K35" s="135"/>
      <c r="L35" s="135"/>
      <c r="M35" s="135">
        <v>990</v>
      </c>
      <c r="N35" s="135"/>
      <c r="O35" s="135"/>
      <c r="P35" s="135"/>
      <c r="Q35" s="135"/>
      <c r="R35" s="135"/>
      <c r="S35" s="135"/>
      <c r="T35" s="135"/>
      <c r="U35" s="135"/>
      <c r="V35" s="135"/>
      <c r="W35" s="135">
        <v>990</v>
      </c>
    </row>
    <row r="36" spans="1:23">
      <c r="A36" s="134" t="s">
        <v>443</v>
      </c>
      <c r="B36" s="135">
        <v>154</v>
      </c>
      <c r="C36" s="135">
        <v>11</v>
      </c>
      <c r="D36" s="135">
        <v>0</v>
      </c>
      <c r="E36" s="135"/>
      <c r="G36" s="136">
        <v>772</v>
      </c>
      <c r="H36" s="135">
        <v>11</v>
      </c>
      <c r="J36" s="134">
        <v>5</v>
      </c>
      <c r="K36" s="135"/>
      <c r="L36" s="135"/>
      <c r="M36" s="135"/>
      <c r="N36" s="135">
        <v>990</v>
      </c>
      <c r="O36" s="135"/>
      <c r="P36" s="135"/>
      <c r="Q36" s="135"/>
      <c r="R36" s="135"/>
      <c r="S36" s="135"/>
      <c r="T36" s="135"/>
      <c r="U36" s="135"/>
      <c r="V36" s="135"/>
      <c r="W36" s="135">
        <v>990</v>
      </c>
    </row>
    <row r="37" spans="1:23">
      <c r="A37" s="134" t="s">
        <v>444</v>
      </c>
      <c r="B37" s="135"/>
      <c r="C37" s="135">
        <v>1</v>
      </c>
      <c r="D37" s="135">
        <v>0</v>
      </c>
      <c r="E37" s="135"/>
      <c r="G37" s="134" t="s">
        <v>429</v>
      </c>
      <c r="H37" s="135">
        <v>11</v>
      </c>
      <c r="J37" s="134">
        <v>16</v>
      </c>
      <c r="K37" s="135"/>
      <c r="L37" s="135"/>
      <c r="M37" s="135"/>
      <c r="N37" s="135"/>
      <c r="O37" s="135">
        <v>990</v>
      </c>
      <c r="P37" s="135"/>
      <c r="Q37" s="135"/>
      <c r="R37" s="135"/>
      <c r="S37" s="135"/>
      <c r="T37" s="135"/>
      <c r="U37" s="135"/>
      <c r="V37" s="135"/>
      <c r="W37" s="135">
        <v>990</v>
      </c>
    </row>
    <row r="38" spans="1:23">
      <c r="A38" s="134" t="s">
        <v>445</v>
      </c>
      <c r="B38" s="135">
        <v>90</v>
      </c>
      <c r="C38" s="135">
        <v>9</v>
      </c>
      <c r="D38" s="135">
        <v>0</v>
      </c>
      <c r="E38" s="135"/>
      <c r="G38" s="136">
        <v>415</v>
      </c>
      <c r="H38" s="135">
        <v>11</v>
      </c>
      <c r="J38" s="134">
        <v>18</v>
      </c>
      <c r="K38" s="135"/>
      <c r="L38" s="135"/>
      <c r="M38" s="135"/>
      <c r="N38" s="135"/>
      <c r="O38" s="135"/>
      <c r="P38" s="135">
        <v>990</v>
      </c>
      <c r="Q38" s="135"/>
      <c r="R38" s="135"/>
      <c r="S38" s="135"/>
      <c r="T38" s="135"/>
      <c r="U38" s="135"/>
      <c r="V38" s="135"/>
      <c r="W38" s="135">
        <v>990</v>
      </c>
    </row>
    <row r="39" spans="1:23">
      <c r="A39" s="134" t="s">
        <v>446</v>
      </c>
      <c r="B39" s="135"/>
      <c r="C39" s="135">
        <v>1</v>
      </c>
      <c r="D39" s="135">
        <v>0</v>
      </c>
      <c r="E39" s="135"/>
      <c r="G39" s="134" t="s">
        <v>430</v>
      </c>
      <c r="H39" s="135">
        <v>11</v>
      </c>
      <c r="J39" s="134">
        <v>2</v>
      </c>
      <c r="K39" s="135"/>
      <c r="L39" s="135"/>
      <c r="M39" s="135"/>
      <c r="N39" s="135"/>
      <c r="O39" s="135"/>
      <c r="P39" s="135"/>
      <c r="Q39" s="135">
        <v>990</v>
      </c>
      <c r="R39" s="135"/>
      <c r="S39" s="135"/>
      <c r="T39" s="135"/>
      <c r="U39" s="135"/>
      <c r="V39" s="135"/>
      <c r="W39" s="135">
        <v>990</v>
      </c>
    </row>
    <row r="40" spans="1:23">
      <c r="A40" s="134" t="s">
        <v>447</v>
      </c>
      <c r="B40" s="135">
        <v>74</v>
      </c>
      <c r="C40" s="135">
        <v>8</v>
      </c>
      <c r="D40" s="135">
        <v>0</v>
      </c>
      <c r="E40" s="135"/>
      <c r="G40" s="136">
        <v>426</v>
      </c>
      <c r="H40" s="135">
        <v>11</v>
      </c>
      <c r="J40" s="134">
        <v>6</v>
      </c>
      <c r="K40" s="135"/>
      <c r="L40" s="135"/>
      <c r="M40" s="135"/>
      <c r="N40" s="135"/>
      <c r="O40" s="135"/>
      <c r="P40" s="135"/>
      <c r="Q40" s="135"/>
      <c r="R40" s="135">
        <v>990</v>
      </c>
      <c r="S40" s="135"/>
      <c r="T40" s="135"/>
      <c r="U40" s="135"/>
      <c r="V40" s="135"/>
      <c r="W40" s="135">
        <v>990</v>
      </c>
    </row>
    <row r="41" spans="1:23">
      <c r="A41" s="134" t="s">
        <v>448</v>
      </c>
      <c r="B41" s="135"/>
      <c r="C41" s="135">
        <v>0</v>
      </c>
      <c r="D41" s="135">
        <v>0</v>
      </c>
      <c r="E41" s="135"/>
      <c r="G41" s="134" t="s">
        <v>431</v>
      </c>
      <c r="H41" s="135">
        <v>11</v>
      </c>
      <c r="J41" s="134">
        <v>4</v>
      </c>
      <c r="K41" s="135"/>
      <c r="L41" s="135"/>
      <c r="M41" s="135"/>
      <c r="N41" s="135"/>
      <c r="O41" s="135"/>
      <c r="P41" s="135"/>
      <c r="Q41" s="135"/>
      <c r="R41" s="135"/>
      <c r="S41" s="135">
        <v>990</v>
      </c>
      <c r="T41" s="135"/>
      <c r="U41" s="135"/>
      <c r="V41" s="135"/>
      <c r="W41" s="135">
        <v>990</v>
      </c>
    </row>
    <row r="42" spans="1:23">
      <c r="A42" s="134" t="s">
        <v>449</v>
      </c>
      <c r="B42" s="135">
        <v>90</v>
      </c>
      <c r="C42" s="135">
        <v>6</v>
      </c>
      <c r="D42" s="135">
        <v>0</v>
      </c>
      <c r="E42" s="135"/>
      <c r="G42" s="136">
        <v>433</v>
      </c>
      <c r="H42" s="135">
        <v>11</v>
      </c>
      <c r="J42" s="134">
        <v>13</v>
      </c>
      <c r="K42" s="135"/>
      <c r="L42" s="135"/>
      <c r="M42" s="135"/>
      <c r="N42" s="135"/>
      <c r="O42" s="135"/>
      <c r="P42" s="135"/>
      <c r="Q42" s="135"/>
      <c r="R42" s="135"/>
      <c r="S42" s="135"/>
      <c r="T42" s="135">
        <v>990</v>
      </c>
      <c r="U42" s="135"/>
      <c r="V42" s="135"/>
      <c r="W42" s="135">
        <v>990</v>
      </c>
    </row>
    <row r="43" spans="1:23">
      <c r="A43" s="134" t="s">
        <v>450</v>
      </c>
      <c r="B43" s="135">
        <v>90</v>
      </c>
      <c r="C43" s="135">
        <v>8</v>
      </c>
      <c r="D43" s="135">
        <v>0</v>
      </c>
      <c r="E43" s="135"/>
      <c r="G43" s="134" t="s">
        <v>432</v>
      </c>
      <c r="H43" s="135">
        <v>11</v>
      </c>
      <c r="J43" s="134">
        <v>3</v>
      </c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>
        <v>996</v>
      </c>
      <c r="V43" s="135"/>
      <c r="W43" s="135">
        <v>996</v>
      </c>
    </row>
    <row r="44" spans="1:23">
      <c r="A44" s="134" t="s">
        <v>451</v>
      </c>
      <c r="B44" s="135"/>
      <c r="C44" s="135">
        <v>0</v>
      </c>
      <c r="D44" s="135">
        <v>0</v>
      </c>
      <c r="E44" s="135"/>
      <c r="G44" s="136">
        <v>847</v>
      </c>
      <c r="H44" s="135">
        <v>11</v>
      </c>
      <c r="J44" s="134">
        <v>17</v>
      </c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>
        <v>990</v>
      </c>
      <c r="W44" s="135">
        <v>990</v>
      </c>
    </row>
    <row r="45" spans="1:23">
      <c r="A45" s="134" t="s">
        <v>452</v>
      </c>
      <c r="B45" s="135">
        <v>90</v>
      </c>
      <c r="C45" s="135">
        <v>12</v>
      </c>
      <c r="D45" s="135">
        <v>1</v>
      </c>
      <c r="E45" s="135"/>
      <c r="G45" s="134" t="s">
        <v>433</v>
      </c>
      <c r="H45" s="135">
        <v>11</v>
      </c>
      <c r="J45" s="134" t="s">
        <v>363</v>
      </c>
      <c r="K45" s="135"/>
      <c r="L45" s="135">
        <v>1980</v>
      </c>
      <c r="M45" s="135">
        <v>1980</v>
      </c>
      <c r="N45" s="135">
        <v>1980</v>
      </c>
      <c r="O45" s="135">
        <v>1980</v>
      </c>
      <c r="P45" s="135">
        <v>1980</v>
      </c>
      <c r="Q45" s="135">
        <v>1980</v>
      </c>
      <c r="R45" s="135">
        <v>1980</v>
      </c>
      <c r="S45" s="135">
        <v>1980</v>
      </c>
      <c r="T45" s="135">
        <v>1980</v>
      </c>
      <c r="U45" s="135">
        <v>1986</v>
      </c>
      <c r="V45" s="135">
        <v>1980</v>
      </c>
      <c r="W45" s="135">
        <v>21786</v>
      </c>
    </row>
    <row r="46" spans="1:23">
      <c r="A46" s="134" t="s">
        <v>453</v>
      </c>
      <c r="B46" s="135">
        <v>16</v>
      </c>
      <c r="C46" s="135">
        <v>2</v>
      </c>
      <c r="D46" s="135">
        <v>0</v>
      </c>
      <c r="E46" s="135"/>
      <c r="G46" s="136">
        <v>1023</v>
      </c>
      <c r="H46" s="135">
        <v>11</v>
      </c>
    </row>
    <row r="47" spans="1:23">
      <c r="A47" s="134" t="s">
        <v>454</v>
      </c>
      <c r="B47" s="135"/>
      <c r="C47" s="135">
        <v>0</v>
      </c>
      <c r="D47" s="135">
        <v>0</v>
      </c>
      <c r="E47" s="135"/>
      <c r="G47" s="134" t="s">
        <v>434</v>
      </c>
      <c r="H47" s="135">
        <v>11</v>
      </c>
    </row>
    <row r="48" spans="1:23">
      <c r="A48" s="134" t="s">
        <v>455</v>
      </c>
      <c r="B48" s="135"/>
      <c r="C48" s="135">
        <v>0</v>
      </c>
      <c r="D48" s="135">
        <v>0</v>
      </c>
      <c r="E48" s="135"/>
      <c r="G48" s="136">
        <v>785</v>
      </c>
      <c r="H48" s="135">
        <v>11</v>
      </c>
    </row>
    <row r="49" spans="1:23">
      <c r="A49" s="134" t="s">
        <v>456</v>
      </c>
      <c r="B49" s="135">
        <v>4</v>
      </c>
      <c r="C49" s="135">
        <v>2</v>
      </c>
      <c r="D49" s="135">
        <v>0</v>
      </c>
      <c r="E49" s="135"/>
      <c r="G49" s="134" t="s">
        <v>435</v>
      </c>
      <c r="H49" s="135">
        <v>11</v>
      </c>
    </row>
    <row r="50" spans="1:23">
      <c r="A50" s="134" t="s">
        <v>457</v>
      </c>
      <c r="B50" s="135"/>
      <c r="C50" s="135">
        <v>0</v>
      </c>
      <c r="D50" s="135">
        <v>0</v>
      </c>
      <c r="E50" s="135"/>
      <c r="G50" s="136">
        <v>531</v>
      </c>
      <c r="H50" s="135">
        <v>11</v>
      </c>
    </row>
    <row r="51" spans="1:23">
      <c r="A51" s="134" t="s">
        <v>458</v>
      </c>
      <c r="B51" s="135"/>
      <c r="C51" s="135">
        <v>0</v>
      </c>
      <c r="D51" s="135">
        <v>0</v>
      </c>
      <c r="E51" s="135"/>
      <c r="G51" s="134" t="s">
        <v>436</v>
      </c>
      <c r="H51" s="135">
        <v>11</v>
      </c>
      <c r="J51" s="272" t="s">
        <v>405</v>
      </c>
      <c r="K51" s="272"/>
      <c r="L51" s="272"/>
    </row>
    <row r="52" spans="1:23">
      <c r="A52" s="134" t="s">
        <v>459</v>
      </c>
      <c r="B52" s="135"/>
      <c r="C52" s="135">
        <v>0</v>
      </c>
      <c r="D52" s="135">
        <v>0</v>
      </c>
      <c r="E52" s="135"/>
      <c r="G52" s="136">
        <v>550</v>
      </c>
      <c r="H52" s="135">
        <v>11</v>
      </c>
    </row>
    <row r="53" spans="1:23">
      <c r="A53" s="134" t="s">
        <v>460</v>
      </c>
      <c r="B53" s="135"/>
      <c r="C53" s="135">
        <v>0</v>
      </c>
      <c r="D53" s="135">
        <v>0</v>
      </c>
      <c r="E53" s="135"/>
      <c r="G53" s="134" t="s">
        <v>437</v>
      </c>
      <c r="H53" s="135">
        <v>11</v>
      </c>
      <c r="J53" s="133" t="s">
        <v>45</v>
      </c>
      <c r="K53" t="s">
        <v>366</v>
      </c>
    </row>
    <row r="54" spans="1:23">
      <c r="A54" s="134" t="s">
        <v>461</v>
      </c>
      <c r="B54" s="135">
        <v>10</v>
      </c>
      <c r="C54" s="135">
        <v>2</v>
      </c>
      <c r="D54" s="135">
        <v>0</v>
      </c>
      <c r="E54" s="135"/>
      <c r="G54" s="136">
        <v>589</v>
      </c>
      <c r="H54" s="135">
        <v>11</v>
      </c>
    </row>
    <row r="55" spans="1:23">
      <c r="A55" s="134" t="s">
        <v>462</v>
      </c>
      <c r="B55" s="135"/>
      <c r="C55" s="135">
        <v>0</v>
      </c>
      <c r="D55" s="135">
        <v>0</v>
      </c>
      <c r="E55" s="135"/>
      <c r="G55" s="134" t="s">
        <v>438</v>
      </c>
      <c r="H55" s="135">
        <v>11</v>
      </c>
      <c r="J55" s="133" t="s">
        <v>381</v>
      </c>
      <c r="K55" s="133" t="s">
        <v>364</v>
      </c>
    </row>
    <row r="56" spans="1:23">
      <c r="A56" s="134" t="s">
        <v>463</v>
      </c>
      <c r="B56" s="135"/>
      <c r="C56" s="135">
        <v>1</v>
      </c>
      <c r="D56" s="135">
        <v>0</v>
      </c>
      <c r="E56" s="135"/>
      <c r="G56" s="136">
        <v>598</v>
      </c>
      <c r="H56" s="135">
        <v>11</v>
      </c>
      <c r="J56" s="133" t="s">
        <v>361</v>
      </c>
      <c r="K56" t="s">
        <v>362</v>
      </c>
      <c r="L56">
        <v>1</v>
      </c>
      <c r="M56">
        <v>2</v>
      </c>
      <c r="N56">
        <v>3</v>
      </c>
      <c r="O56">
        <v>4</v>
      </c>
      <c r="P56">
        <v>5</v>
      </c>
      <c r="Q56">
        <v>6</v>
      </c>
      <c r="R56">
        <v>7</v>
      </c>
      <c r="S56">
        <v>8</v>
      </c>
      <c r="T56">
        <v>9</v>
      </c>
      <c r="U56">
        <v>10</v>
      </c>
      <c r="V56">
        <v>11</v>
      </c>
      <c r="W56" t="s">
        <v>363</v>
      </c>
    </row>
    <row r="57" spans="1:23">
      <c r="A57" s="134" t="s">
        <v>464</v>
      </c>
      <c r="B57" s="135"/>
      <c r="C57" s="135">
        <v>0</v>
      </c>
      <c r="D57" s="135">
        <v>0</v>
      </c>
      <c r="E57" s="135"/>
      <c r="G57" s="134" t="s">
        <v>439</v>
      </c>
      <c r="H57" s="135">
        <v>11</v>
      </c>
      <c r="J57" s="134" t="s">
        <v>362</v>
      </c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</row>
    <row r="58" spans="1:23">
      <c r="A58" s="134" t="s">
        <v>465</v>
      </c>
      <c r="B58" s="135"/>
      <c r="C58" s="135">
        <v>0</v>
      </c>
      <c r="D58" s="135">
        <v>0</v>
      </c>
      <c r="E58" s="135"/>
      <c r="G58" s="136">
        <v>1029</v>
      </c>
      <c r="H58" s="135">
        <v>11</v>
      </c>
      <c r="J58" s="134">
        <v>7</v>
      </c>
      <c r="K58" s="135"/>
      <c r="L58" s="135">
        <v>30</v>
      </c>
      <c r="M58" s="135">
        <v>30</v>
      </c>
      <c r="N58" s="135">
        <v>30</v>
      </c>
      <c r="O58" s="135">
        <v>30</v>
      </c>
      <c r="P58" s="135">
        <v>30</v>
      </c>
      <c r="Q58" s="135">
        <v>32</v>
      </c>
      <c r="R58" s="135">
        <v>32</v>
      </c>
      <c r="S58" s="135">
        <v>32</v>
      </c>
      <c r="T58" s="135">
        <v>32</v>
      </c>
      <c r="U58" s="135">
        <v>32</v>
      </c>
      <c r="V58" s="135">
        <v>32</v>
      </c>
      <c r="W58" s="135">
        <v>342</v>
      </c>
    </row>
    <row r="59" spans="1:23">
      <c r="A59" s="134" t="s">
        <v>466</v>
      </c>
      <c r="B59" s="135"/>
      <c r="C59" s="135">
        <v>0</v>
      </c>
      <c r="D59" s="135">
        <v>0</v>
      </c>
      <c r="E59" s="135"/>
      <c r="G59" s="134" t="s">
        <v>440</v>
      </c>
      <c r="H59" s="135">
        <v>11</v>
      </c>
      <c r="J59" s="134">
        <v>1</v>
      </c>
      <c r="K59" s="135"/>
      <c r="L59" s="135">
        <v>37</v>
      </c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>
        <v>37</v>
      </c>
    </row>
    <row r="60" spans="1:23">
      <c r="A60" s="134" t="s">
        <v>467</v>
      </c>
      <c r="B60" s="135"/>
      <c r="C60" s="135">
        <v>0</v>
      </c>
      <c r="D60" s="135">
        <v>0</v>
      </c>
      <c r="E60" s="135"/>
      <c r="G60" s="136">
        <v>742</v>
      </c>
      <c r="H60" s="135">
        <v>11</v>
      </c>
      <c r="J60" s="134">
        <v>10</v>
      </c>
      <c r="K60" s="135"/>
      <c r="L60" s="135"/>
      <c r="M60" s="135">
        <v>33</v>
      </c>
      <c r="N60" s="135"/>
      <c r="O60" s="135"/>
      <c r="P60" s="135"/>
      <c r="Q60" s="135"/>
      <c r="R60" s="135"/>
      <c r="S60" s="135"/>
      <c r="T60" s="135"/>
      <c r="U60" s="135"/>
      <c r="V60" s="135"/>
      <c r="W60" s="135">
        <v>33</v>
      </c>
    </row>
    <row r="61" spans="1:23">
      <c r="A61" s="134" t="s">
        <v>468</v>
      </c>
      <c r="B61" s="135">
        <v>90</v>
      </c>
      <c r="C61" s="135">
        <v>8</v>
      </c>
      <c r="D61" s="135">
        <v>0</v>
      </c>
      <c r="E61" s="135"/>
      <c r="G61" s="134" t="s">
        <v>441</v>
      </c>
      <c r="H61" s="135">
        <v>11</v>
      </c>
      <c r="J61" s="134">
        <v>5</v>
      </c>
      <c r="K61" s="135"/>
      <c r="L61" s="135"/>
      <c r="M61" s="135"/>
      <c r="N61" s="135">
        <v>29</v>
      </c>
      <c r="O61" s="135"/>
      <c r="P61" s="135"/>
      <c r="Q61" s="135"/>
      <c r="R61" s="135"/>
      <c r="S61" s="135"/>
      <c r="T61" s="135"/>
      <c r="U61" s="135"/>
      <c r="V61" s="135"/>
      <c r="W61" s="135">
        <v>29</v>
      </c>
    </row>
    <row r="62" spans="1:23">
      <c r="A62" s="134" t="s">
        <v>469</v>
      </c>
      <c r="B62" s="135"/>
      <c r="C62" s="135">
        <v>0</v>
      </c>
      <c r="D62" s="135">
        <v>0</v>
      </c>
      <c r="E62" s="135"/>
      <c r="G62" s="136">
        <v>1849</v>
      </c>
      <c r="H62" s="135">
        <v>11</v>
      </c>
      <c r="J62" s="134">
        <v>16</v>
      </c>
      <c r="K62" s="135"/>
      <c r="L62" s="135"/>
      <c r="M62" s="135"/>
      <c r="N62" s="135"/>
      <c r="O62" s="135">
        <v>29</v>
      </c>
      <c r="P62" s="135"/>
      <c r="Q62" s="135"/>
      <c r="R62" s="135"/>
      <c r="S62" s="135"/>
      <c r="T62" s="135"/>
      <c r="U62" s="135"/>
      <c r="V62" s="135"/>
      <c r="W62" s="135">
        <v>29</v>
      </c>
    </row>
    <row r="63" spans="1:23">
      <c r="A63" s="134" t="s">
        <v>470</v>
      </c>
      <c r="B63" s="135">
        <v>80</v>
      </c>
      <c r="C63" s="135">
        <v>5</v>
      </c>
      <c r="D63" s="135">
        <v>0</v>
      </c>
      <c r="E63" s="135"/>
      <c r="G63" s="134" t="s">
        <v>442</v>
      </c>
      <c r="H63" s="135">
        <v>11</v>
      </c>
      <c r="J63" s="134">
        <v>18</v>
      </c>
      <c r="K63" s="135"/>
      <c r="L63" s="135"/>
      <c r="M63" s="135"/>
      <c r="N63" s="135"/>
      <c r="O63" s="135"/>
      <c r="P63" s="135">
        <v>24</v>
      </c>
      <c r="Q63" s="135"/>
      <c r="R63" s="135"/>
      <c r="S63" s="135"/>
      <c r="T63" s="135"/>
      <c r="U63" s="135"/>
      <c r="V63" s="135"/>
      <c r="W63" s="135">
        <v>24</v>
      </c>
    </row>
    <row r="64" spans="1:23">
      <c r="A64" s="134" t="s">
        <v>471</v>
      </c>
      <c r="B64" s="135"/>
      <c r="C64" s="135">
        <v>0</v>
      </c>
      <c r="D64" s="135">
        <v>0</v>
      </c>
      <c r="E64" s="135"/>
      <c r="G64" s="136">
        <v>1797</v>
      </c>
      <c r="H64" s="135">
        <v>11</v>
      </c>
      <c r="J64" s="134">
        <v>2</v>
      </c>
      <c r="K64" s="135"/>
      <c r="L64" s="135"/>
      <c r="M64" s="135"/>
      <c r="N64" s="135"/>
      <c r="O64" s="135"/>
      <c r="P64" s="135"/>
      <c r="Q64" s="135">
        <v>29</v>
      </c>
      <c r="R64" s="135"/>
      <c r="S64" s="135"/>
      <c r="T64" s="135"/>
      <c r="U64" s="135"/>
      <c r="V64" s="135"/>
      <c r="W64" s="135">
        <v>29</v>
      </c>
    </row>
    <row r="65" spans="1:23">
      <c r="A65" s="134" t="s">
        <v>472</v>
      </c>
      <c r="B65" s="135">
        <v>86</v>
      </c>
      <c r="C65" s="135">
        <v>10</v>
      </c>
      <c r="D65" s="135">
        <v>0</v>
      </c>
      <c r="E65" s="135">
        <v>1</v>
      </c>
      <c r="G65" s="134" t="s">
        <v>443</v>
      </c>
      <c r="H65" s="135">
        <v>11</v>
      </c>
      <c r="J65" s="134">
        <v>6</v>
      </c>
      <c r="K65" s="135"/>
      <c r="L65" s="135"/>
      <c r="M65" s="135"/>
      <c r="N65" s="135"/>
      <c r="O65" s="135"/>
      <c r="P65" s="135"/>
      <c r="Q65" s="135"/>
      <c r="R65" s="135">
        <v>34</v>
      </c>
      <c r="S65" s="135"/>
      <c r="T65" s="135"/>
      <c r="U65" s="135"/>
      <c r="V65" s="135"/>
      <c r="W65" s="135">
        <v>34</v>
      </c>
    </row>
    <row r="66" spans="1:23">
      <c r="A66" s="134" t="s">
        <v>473</v>
      </c>
      <c r="B66" s="135">
        <v>90</v>
      </c>
      <c r="C66" s="135">
        <v>7</v>
      </c>
      <c r="D66" s="135">
        <v>0</v>
      </c>
      <c r="E66" s="135"/>
      <c r="G66" s="136">
        <v>777</v>
      </c>
      <c r="H66" s="135">
        <v>11</v>
      </c>
      <c r="J66" s="134">
        <v>4</v>
      </c>
      <c r="K66" s="135"/>
      <c r="L66" s="135"/>
      <c r="M66" s="135"/>
      <c r="N66" s="135"/>
      <c r="O66" s="135"/>
      <c r="P66" s="135"/>
      <c r="Q66" s="135"/>
      <c r="R66" s="135"/>
      <c r="S66" s="135">
        <v>31</v>
      </c>
      <c r="T66" s="135"/>
      <c r="U66" s="135"/>
      <c r="V66" s="135"/>
      <c r="W66" s="135">
        <v>31</v>
      </c>
    </row>
    <row r="67" spans="1:23">
      <c r="A67" s="134" t="s">
        <v>474</v>
      </c>
      <c r="B67" s="135">
        <v>90</v>
      </c>
      <c r="C67" s="135">
        <v>7</v>
      </c>
      <c r="D67" s="135">
        <v>0</v>
      </c>
      <c r="E67" s="135"/>
      <c r="G67" s="134" t="s">
        <v>444</v>
      </c>
      <c r="H67" s="135">
        <v>11</v>
      </c>
      <c r="J67" s="134">
        <v>13</v>
      </c>
      <c r="K67" s="135"/>
      <c r="L67" s="135"/>
      <c r="M67" s="135"/>
      <c r="N67" s="135"/>
      <c r="O67" s="135"/>
      <c r="P67" s="135"/>
      <c r="Q67" s="135"/>
      <c r="R67" s="135"/>
      <c r="S67" s="135"/>
      <c r="T67" s="135">
        <v>36</v>
      </c>
      <c r="U67" s="135"/>
      <c r="V67" s="135"/>
      <c r="W67" s="135">
        <v>36</v>
      </c>
    </row>
    <row r="68" spans="1:23">
      <c r="A68" s="134" t="s">
        <v>475</v>
      </c>
      <c r="B68" s="135">
        <v>90</v>
      </c>
      <c r="C68" s="135">
        <v>7</v>
      </c>
      <c r="D68" s="135">
        <v>0</v>
      </c>
      <c r="E68" s="135"/>
      <c r="G68" s="136">
        <v>657</v>
      </c>
      <c r="H68" s="135">
        <v>11</v>
      </c>
      <c r="J68" s="134">
        <v>3</v>
      </c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>
        <v>30</v>
      </c>
      <c r="V68" s="135"/>
      <c r="W68" s="135">
        <v>30</v>
      </c>
    </row>
    <row r="69" spans="1:23">
      <c r="A69" s="134" t="s">
        <v>476</v>
      </c>
      <c r="B69" s="135"/>
      <c r="C69" s="135">
        <v>0</v>
      </c>
      <c r="D69" s="135">
        <v>0</v>
      </c>
      <c r="E69" s="135"/>
      <c r="G69" s="134" t="s">
        <v>445</v>
      </c>
      <c r="H69" s="135">
        <v>1</v>
      </c>
      <c r="J69" s="134">
        <v>17</v>
      </c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>
        <v>40</v>
      </c>
      <c r="W69" s="135">
        <v>40</v>
      </c>
    </row>
    <row r="70" spans="1:23">
      <c r="A70" s="134" t="s">
        <v>477</v>
      </c>
      <c r="B70" s="135"/>
      <c r="C70" s="135">
        <v>0</v>
      </c>
      <c r="D70" s="135">
        <v>0</v>
      </c>
      <c r="E70" s="135"/>
      <c r="G70" s="136">
        <v>2</v>
      </c>
      <c r="H70" s="135">
        <v>1</v>
      </c>
      <c r="J70" s="134" t="s">
        <v>363</v>
      </c>
      <c r="K70" s="135"/>
      <c r="L70" s="135">
        <v>67</v>
      </c>
      <c r="M70" s="135">
        <v>63</v>
      </c>
      <c r="N70" s="135">
        <v>59</v>
      </c>
      <c r="O70" s="135">
        <v>59</v>
      </c>
      <c r="P70" s="135">
        <v>54</v>
      </c>
      <c r="Q70" s="135">
        <v>61</v>
      </c>
      <c r="R70" s="135">
        <v>66</v>
      </c>
      <c r="S70" s="135">
        <v>63</v>
      </c>
      <c r="T70" s="135">
        <v>68</v>
      </c>
      <c r="U70" s="135">
        <v>62</v>
      </c>
      <c r="V70" s="135">
        <v>72</v>
      </c>
      <c r="W70" s="135">
        <v>694</v>
      </c>
    </row>
    <row r="71" spans="1:23">
      <c r="A71" s="134" t="s">
        <v>478</v>
      </c>
      <c r="B71" s="135"/>
      <c r="C71" s="135">
        <v>1</v>
      </c>
      <c r="D71" s="135">
        <v>0</v>
      </c>
      <c r="E71" s="135"/>
      <c r="G71" s="134" t="s">
        <v>446</v>
      </c>
      <c r="H71" s="135">
        <v>1</v>
      </c>
    </row>
    <row r="72" spans="1:23">
      <c r="A72" s="134" t="s">
        <v>479</v>
      </c>
      <c r="B72" s="135"/>
      <c r="C72" s="135">
        <v>0</v>
      </c>
      <c r="D72" s="135">
        <v>0</v>
      </c>
      <c r="E72" s="135"/>
      <c r="G72" s="136">
        <v>725</v>
      </c>
      <c r="H72" s="135">
        <v>1</v>
      </c>
    </row>
    <row r="73" spans="1:23">
      <c r="A73" s="134" t="s">
        <v>480</v>
      </c>
      <c r="B73" s="135"/>
      <c r="C73" s="135">
        <v>0</v>
      </c>
      <c r="D73" s="135">
        <v>0</v>
      </c>
      <c r="E73" s="135"/>
      <c r="G73" s="134" t="s">
        <v>447</v>
      </c>
      <c r="H73" s="135">
        <v>1</v>
      </c>
    </row>
    <row r="74" spans="1:23">
      <c r="A74" s="134" t="s">
        <v>481</v>
      </c>
      <c r="B74" s="135"/>
      <c r="C74" s="135">
        <v>1</v>
      </c>
      <c r="D74" s="135">
        <v>0</v>
      </c>
      <c r="E74" s="135"/>
      <c r="G74" s="136">
        <v>20</v>
      </c>
      <c r="H74" s="135">
        <v>1</v>
      </c>
    </row>
    <row r="75" spans="1:23">
      <c r="A75" s="134" t="s">
        <v>482</v>
      </c>
      <c r="B75" s="135">
        <v>90</v>
      </c>
      <c r="C75" s="135">
        <v>1</v>
      </c>
      <c r="D75" s="135">
        <v>0</v>
      </c>
      <c r="E75" s="135"/>
      <c r="G75" s="134" t="s">
        <v>448</v>
      </c>
      <c r="H75" s="135">
        <v>1</v>
      </c>
    </row>
    <row r="76" spans="1:23">
      <c r="A76" s="134" t="s">
        <v>483</v>
      </c>
      <c r="B76" s="135"/>
      <c r="C76" s="135">
        <v>0</v>
      </c>
      <c r="D76" s="135">
        <v>0</v>
      </c>
      <c r="E76" s="135"/>
      <c r="G76" s="136">
        <v>1963</v>
      </c>
      <c r="H76" s="135">
        <v>1</v>
      </c>
    </row>
    <row r="77" spans="1:23">
      <c r="A77" s="134" t="s">
        <v>484</v>
      </c>
      <c r="B77" s="135"/>
      <c r="C77" s="135">
        <v>0</v>
      </c>
      <c r="D77" s="135">
        <v>0</v>
      </c>
      <c r="E77" s="135"/>
      <c r="G77" s="134" t="s">
        <v>449</v>
      </c>
      <c r="H77" s="135">
        <v>1</v>
      </c>
      <c r="J77" s="133" t="s">
        <v>45</v>
      </c>
      <c r="K77" t="s">
        <v>366</v>
      </c>
    </row>
    <row r="78" spans="1:23">
      <c r="A78" s="134" t="s">
        <v>485</v>
      </c>
      <c r="B78" s="135"/>
      <c r="C78" s="135">
        <v>0</v>
      </c>
      <c r="D78" s="135">
        <v>0</v>
      </c>
      <c r="E78" s="135"/>
      <c r="G78" s="136">
        <v>65</v>
      </c>
      <c r="H78" s="135">
        <v>1</v>
      </c>
    </row>
    <row r="79" spans="1:23">
      <c r="A79" s="134" t="s">
        <v>486</v>
      </c>
      <c r="B79" s="135">
        <v>90</v>
      </c>
      <c r="C79" s="135">
        <v>1</v>
      </c>
      <c r="D79" s="135">
        <v>0</v>
      </c>
      <c r="E79" s="135"/>
      <c r="G79" s="134" t="s">
        <v>450</v>
      </c>
      <c r="H79" s="135">
        <v>1</v>
      </c>
      <c r="J79" s="133" t="s">
        <v>376</v>
      </c>
      <c r="K79" s="133" t="s">
        <v>364</v>
      </c>
    </row>
    <row r="80" spans="1:23">
      <c r="A80" s="134" t="s">
        <v>487</v>
      </c>
      <c r="B80" s="135"/>
      <c r="C80" s="135">
        <v>0</v>
      </c>
      <c r="D80" s="135">
        <v>0</v>
      </c>
      <c r="E80" s="135"/>
      <c r="G80" s="136">
        <v>73</v>
      </c>
      <c r="H80" s="135">
        <v>1</v>
      </c>
      <c r="J80" s="133" t="s">
        <v>361</v>
      </c>
      <c r="K80" t="s">
        <v>362</v>
      </c>
      <c r="L80">
        <v>1</v>
      </c>
      <c r="M80">
        <v>2</v>
      </c>
      <c r="N80">
        <v>3</v>
      </c>
      <c r="O80">
        <v>4</v>
      </c>
      <c r="P80">
        <v>5</v>
      </c>
      <c r="Q80">
        <v>6</v>
      </c>
      <c r="R80">
        <v>7</v>
      </c>
      <c r="S80">
        <v>8</v>
      </c>
      <c r="T80">
        <v>9</v>
      </c>
      <c r="U80">
        <v>10</v>
      </c>
      <c r="V80">
        <v>11</v>
      </c>
      <c r="W80" t="s">
        <v>363</v>
      </c>
    </row>
    <row r="81" spans="1:23">
      <c r="A81" s="134" t="s">
        <v>488</v>
      </c>
      <c r="B81" s="135"/>
      <c r="C81" s="135">
        <v>1</v>
      </c>
      <c r="D81" s="135">
        <v>0</v>
      </c>
      <c r="E81" s="135"/>
      <c r="G81" s="134" t="s">
        <v>451</v>
      </c>
      <c r="H81" s="135">
        <v>1</v>
      </c>
      <c r="J81" s="134" t="s">
        <v>362</v>
      </c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</row>
    <row r="82" spans="1:23">
      <c r="A82" s="134" t="s">
        <v>489</v>
      </c>
      <c r="B82" s="135"/>
      <c r="C82" s="135">
        <v>0</v>
      </c>
      <c r="D82" s="135">
        <v>0</v>
      </c>
      <c r="E82" s="135"/>
      <c r="G82" s="136">
        <v>1834</v>
      </c>
      <c r="H82" s="135">
        <v>1</v>
      </c>
      <c r="J82" s="134">
        <v>7</v>
      </c>
      <c r="K82" s="135"/>
      <c r="L82" s="135">
        <v>990</v>
      </c>
      <c r="M82" s="135">
        <v>990</v>
      </c>
      <c r="N82" s="135">
        <v>990</v>
      </c>
      <c r="O82" s="135">
        <v>990</v>
      </c>
      <c r="P82" s="135">
        <v>990</v>
      </c>
      <c r="Q82" s="135">
        <v>990</v>
      </c>
      <c r="R82" s="135">
        <v>990</v>
      </c>
      <c r="S82" s="135">
        <v>990</v>
      </c>
      <c r="T82" s="135">
        <v>990</v>
      </c>
      <c r="U82" s="135">
        <v>990</v>
      </c>
      <c r="V82" s="135">
        <v>990</v>
      </c>
      <c r="W82" s="135">
        <v>10890</v>
      </c>
    </row>
    <row r="83" spans="1:23">
      <c r="A83" s="134" t="s">
        <v>490</v>
      </c>
      <c r="B83" s="135"/>
      <c r="C83" s="135">
        <v>3</v>
      </c>
      <c r="D83" s="135">
        <v>0</v>
      </c>
      <c r="E83" s="135">
        <v>1</v>
      </c>
      <c r="G83" s="134" t="s">
        <v>452</v>
      </c>
      <c r="H83" s="135">
        <v>1</v>
      </c>
      <c r="J83" s="134">
        <v>1</v>
      </c>
      <c r="K83" s="135"/>
      <c r="L83" s="135">
        <v>990</v>
      </c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>
        <v>990</v>
      </c>
    </row>
    <row r="84" spans="1:23">
      <c r="A84" s="134" t="s">
        <v>491</v>
      </c>
      <c r="B84" s="135">
        <v>90</v>
      </c>
      <c r="C84" s="135">
        <v>2</v>
      </c>
      <c r="D84" s="135">
        <v>0</v>
      </c>
      <c r="E84" s="135"/>
      <c r="G84" s="136">
        <v>135</v>
      </c>
      <c r="H84" s="135">
        <v>1</v>
      </c>
      <c r="J84" s="134">
        <v>10</v>
      </c>
      <c r="K84" s="135"/>
      <c r="L84" s="135"/>
      <c r="M84" s="135">
        <v>990</v>
      </c>
      <c r="N84" s="135"/>
      <c r="O84" s="135"/>
      <c r="P84" s="135"/>
      <c r="Q84" s="135"/>
      <c r="R84" s="135"/>
      <c r="S84" s="135"/>
      <c r="T84" s="135"/>
      <c r="U84" s="135"/>
      <c r="V84" s="135"/>
      <c r="W84" s="135">
        <v>990</v>
      </c>
    </row>
    <row r="85" spans="1:23">
      <c r="A85" s="134" t="s">
        <v>492</v>
      </c>
      <c r="B85" s="135">
        <v>28</v>
      </c>
      <c r="C85" s="135">
        <v>7</v>
      </c>
      <c r="D85" s="135">
        <v>1</v>
      </c>
      <c r="E85" s="135"/>
      <c r="G85" s="134" t="s">
        <v>453</v>
      </c>
      <c r="H85" s="135">
        <v>1</v>
      </c>
      <c r="J85" s="134">
        <v>5</v>
      </c>
      <c r="K85" s="135"/>
      <c r="L85" s="135"/>
      <c r="M85" s="135"/>
      <c r="N85" s="135">
        <v>990</v>
      </c>
      <c r="O85" s="135"/>
      <c r="P85" s="135"/>
      <c r="Q85" s="135"/>
      <c r="R85" s="135"/>
      <c r="S85" s="135"/>
      <c r="T85" s="135"/>
      <c r="U85" s="135"/>
      <c r="V85" s="135"/>
      <c r="W85" s="135">
        <v>990</v>
      </c>
    </row>
    <row r="86" spans="1:23">
      <c r="A86" s="134" t="s">
        <v>493</v>
      </c>
      <c r="B86" s="135"/>
      <c r="C86" s="135">
        <v>0</v>
      </c>
      <c r="D86" s="135">
        <v>0</v>
      </c>
      <c r="E86" s="135"/>
      <c r="G86" s="136">
        <v>163</v>
      </c>
      <c r="H86" s="135">
        <v>1</v>
      </c>
      <c r="J86" s="134">
        <v>16</v>
      </c>
      <c r="K86" s="135"/>
      <c r="L86" s="135"/>
      <c r="M86" s="135"/>
      <c r="N86" s="135"/>
      <c r="O86" s="135">
        <v>990</v>
      </c>
      <c r="P86" s="135"/>
      <c r="Q86" s="135"/>
      <c r="R86" s="135"/>
      <c r="S86" s="135"/>
      <c r="T86" s="135"/>
      <c r="U86" s="135"/>
      <c r="V86" s="135"/>
      <c r="W86" s="135">
        <v>990</v>
      </c>
    </row>
    <row r="87" spans="1:23">
      <c r="A87" s="134" t="s">
        <v>494</v>
      </c>
      <c r="B87" s="135"/>
      <c r="C87" s="135">
        <v>0</v>
      </c>
      <c r="D87" s="135">
        <v>0</v>
      </c>
      <c r="E87" s="135"/>
      <c r="G87" s="134" t="s">
        <v>454</v>
      </c>
      <c r="H87" s="135">
        <v>1</v>
      </c>
      <c r="J87" s="134">
        <v>18</v>
      </c>
      <c r="K87" s="135"/>
      <c r="L87" s="135"/>
      <c r="M87" s="135"/>
      <c r="N87" s="135"/>
      <c r="O87" s="135"/>
      <c r="P87" s="135">
        <v>990</v>
      </c>
      <c r="Q87" s="135"/>
      <c r="R87" s="135"/>
      <c r="S87" s="135"/>
      <c r="T87" s="135"/>
      <c r="U87" s="135"/>
      <c r="V87" s="135"/>
      <c r="W87" s="135">
        <v>990</v>
      </c>
    </row>
    <row r="88" spans="1:23">
      <c r="A88" s="134" t="s">
        <v>495</v>
      </c>
      <c r="B88" s="135"/>
      <c r="C88" s="135">
        <v>0</v>
      </c>
      <c r="D88" s="135">
        <v>0</v>
      </c>
      <c r="E88" s="135"/>
      <c r="G88" s="136">
        <v>164</v>
      </c>
      <c r="H88" s="135">
        <v>1</v>
      </c>
      <c r="J88" s="134">
        <v>2</v>
      </c>
      <c r="K88" s="135"/>
      <c r="L88" s="135"/>
      <c r="M88" s="135"/>
      <c r="N88" s="135"/>
      <c r="O88" s="135"/>
      <c r="P88" s="135"/>
      <c r="Q88" s="135">
        <v>990</v>
      </c>
      <c r="R88" s="135"/>
      <c r="S88" s="135"/>
      <c r="T88" s="135"/>
      <c r="U88" s="135"/>
      <c r="V88" s="135"/>
      <c r="W88" s="135">
        <v>990</v>
      </c>
    </row>
    <row r="89" spans="1:23">
      <c r="A89" s="134" t="s">
        <v>496</v>
      </c>
      <c r="B89" s="135"/>
      <c r="C89" s="135">
        <v>0</v>
      </c>
      <c r="D89" s="135">
        <v>0</v>
      </c>
      <c r="E89" s="135"/>
      <c r="G89" s="134" t="s">
        <v>455</v>
      </c>
      <c r="H89" s="135">
        <v>1</v>
      </c>
      <c r="J89" s="134">
        <v>6</v>
      </c>
      <c r="K89" s="135"/>
      <c r="L89" s="135"/>
      <c r="M89" s="135"/>
      <c r="N89" s="135"/>
      <c r="O89" s="135"/>
      <c r="P89" s="135"/>
      <c r="Q89" s="135"/>
      <c r="R89" s="135">
        <v>990</v>
      </c>
      <c r="S89" s="135"/>
      <c r="T89" s="135"/>
      <c r="U89" s="135"/>
      <c r="V89" s="135"/>
      <c r="W89" s="135">
        <v>990</v>
      </c>
    </row>
    <row r="90" spans="1:23">
      <c r="A90" s="134" t="s">
        <v>497</v>
      </c>
      <c r="B90" s="135"/>
      <c r="C90" s="135">
        <v>1</v>
      </c>
      <c r="D90" s="135">
        <v>0</v>
      </c>
      <c r="E90" s="135"/>
      <c r="G90" s="136">
        <v>1962</v>
      </c>
      <c r="H90" s="135">
        <v>1</v>
      </c>
      <c r="J90" s="134">
        <v>4</v>
      </c>
      <c r="K90" s="135"/>
      <c r="L90" s="135"/>
      <c r="M90" s="135"/>
      <c r="N90" s="135"/>
      <c r="O90" s="135"/>
      <c r="P90" s="135"/>
      <c r="Q90" s="135"/>
      <c r="R90" s="135"/>
      <c r="S90" s="135">
        <v>990</v>
      </c>
      <c r="T90" s="135"/>
      <c r="U90" s="135"/>
      <c r="V90" s="135"/>
      <c r="W90" s="135">
        <v>990</v>
      </c>
    </row>
    <row r="91" spans="1:23">
      <c r="A91" s="134" t="s">
        <v>498</v>
      </c>
      <c r="B91" s="135">
        <v>9</v>
      </c>
      <c r="C91" s="135">
        <v>2</v>
      </c>
      <c r="D91" s="135">
        <v>0</v>
      </c>
      <c r="E91" s="135"/>
      <c r="G91" s="134" t="s">
        <v>456</v>
      </c>
      <c r="H91" s="135">
        <v>1</v>
      </c>
      <c r="J91" s="134">
        <v>13</v>
      </c>
      <c r="K91" s="135"/>
      <c r="L91" s="135"/>
      <c r="M91" s="135"/>
      <c r="N91" s="135"/>
      <c r="O91" s="135"/>
      <c r="P91" s="135"/>
      <c r="Q91" s="135"/>
      <c r="R91" s="135"/>
      <c r="S91" s="135"/>
      <c r="T91" s="135">
        <v>990</v>
      </c>
      <c r="U91" s="135"/>
      <c r="V91" s="135"/>
      <c r="W91" s="135">
        <v>990</v>
      </c>
    </row>
    <row r="92" spans="1:23">
      <c r="A92" s="134" t="s">
        <v>499</v>
      </c>
      <c r="B92" s="135">
        <v>81</v>
      </c>
      <c r="C92" s="135">
        <v>1</v>
      </c>
      <c r="D92" s="135">
        <v>0</v>
      </c>
      <c r="E92" s="135"/>
      <c r="G92" s="136">
        <v>921</v>
      </c>
      <c r="H92" s="135">
        <v>1</v>
      </c>
      <c r="J92" s="134">
        <v>3</v>
      </c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>
        <v>996</v>
      </c>
      <c r="V92" s="135"/>
      <c r="W92" s="135">
        <v>996</v>
      </c>
    </row>
    <row r="93" spans="1:23">
      <c r="A93" s="134" t="s">
        <v>500</v>
      </c>
      <c r="B93" s="135"/>
      <c r="C93" s="135">
        <v>0</v>
      </c>
      <c r="D93" s="135">
        <v>0</v>
      </c>
      <c r="E93" s="135"/>
      <c r="G93" s="134" t="s">
        <v>457</v>
      </c>
      <c r="H93" s="135">
        <v>1</v>
      </c>
      <c r="J93" s="134">
        <v>17</v>
      </c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>
        <v>990</v>
      </c>
      <c r="W93" s="135">
        <v>990</v>
      </c>
    </row>
    <row r="94" spans="1:23">
      <c r="A94" s="134" t="s">
        <v>501</v>
      </c>
      <c r="B94" s="135">
        <v>90</v>
      </c>
      <c r="C94" s="135">
        <v>2</v>
      </c>
      <c r="D94" s="135">
        <v>0</v>
      </c>
      <c r="E94" s="135"/>
      <c r="G94" s="136">
        <v>1907</v>
      </c>
      <c r="H94" s="135">
        <v>1</v>
      </c>
      <c r="J94" s="134" t="s">
        <v>363</v>
      </c>
      <c r="K94" s="135"/>
      <c r="L94" s="135">
        <v>1980</v>
      </c>
      <c r="M94" s="135">
        <v>1980</v>
      </c>
      <c r="N94" s="135">
        <v>1980</v>
      </c>
      <c r="O94" s="135">
        <v>1980</v>
      </c>
      <c r="P94" s="135">
        <v>1980</v>
      </c>
      <c r="Q94" s="135">
        <v>1980</v>
      </c>
      <c r="R94" s="135">
        <v>1980</v>
      </c>
      <c r="S94" s="135">
        <v>1980</v>
      </c>
      <c r="T94" s="135">
        <v>1980</v>
      </c>
      <c r="U94" s="135">
        <v>1986</v>
      </c>
      <c r="V94" s="135">
        <v>1980</v>
      </c>
      <c r="W94" s="135">
        <v>21786</v>
      </c>
    </row>
    <row r="95" spans="1:23">
      <c r="A95" s="134" t="s">
        <v>502</v>
      </c>
      <c r="B95" s="135">
        <v>90</v>
      </c>
      <c r="C95" s="135">
        <v>2</v>
      </c>
      <c r="D95" s="135">
        <v>0</v>
      </c>
      <c r="E95" s="135"/>
      <c r="G95" s="134" t="s">
        <v>458</v>
      </c>
      <c r="H95" s="135">
        <v>1</v>
      </c>
    </row>
    <row r="96" spans="1:23">
      <c r="A96" s="134" t="s">
        <v>503</v>
      </c>
      <c r="B96" s="135"/>
      <c r="C96" s="135">
        <v>0</v>
      </c>
      <c r="D96" s="135">
        <v>0</v>
      </c>
      <c r="E96" s="135"/>
      <c r="G96" s="136">
        <v>1876</v>
      </c>
      <c r="H96" s="135">
        <v>1</v>
      </c>
    </row>
    <row r="97" spans="1:23">
      <c r="A97" s="134" t="s">
        <v>504</v>
      </c>
      <c r="B97" s="135">
        <v>90</v>
      </c>
      <c r="C97" s="135">
        <v>1</v>
      </c>
      <c r="D97" s="135">
        <v>0</v>
      </c>
      <c r="E97" s="135"/>
      <c r="G97" s="134" t="s">
        <v>459</v>
      </c>
      <c r="H97" s="135">
        <v>1</v>
      </c>
    </row>
    <row r="98" spans="1:23">
      <c r="A98" s="134" t="s">
        <v>505</v>
      </c>
      <c r="B98" s="135"/>
      <c r="C98" s="135">
        <v>0</v>
      </c>
      <c r="D98" s="135">
        <v>0</v>
      </c>
      <c r="E98" s="135"/>
      <c r="G98" s="136">
        <v>294</v>
      </c>
      <c r="H98" s="135">
        <v>1</v>
      </c>
    </row>
    <row r="99" spans="1:23">
      <c r="A99" s="134" t="s">
        <v>506</v>
      </c>
      <c r="B99" s="135"/>
      <c r="C99" s="135">
        <v>0</v>
      </c>
      <c r="D99" s="135">
        <v>0</v>
      </c>
      <c r="E99" s="135"/>
      <c r="G99" s="134" t="s">
        <v>460</v>
      </c>
      <c r="H99" s="135">
        <v>1</v>
      </c>
    </row>
    <row r="100" spans="1:23">
      <c r="A100" s="134" t="s">
        <v>507</v>
      </c>
      <c r="B100" s="135"/>
      <c r="C100" s="135">
        <v>0</v>
      </c>
      <c r="D100" s="135">
        <v>0</v>
      </c>
      <c r="E100" s="135"/>
      <c r="G100" s="136">
        <v>898</v>
      </c>
      <c r="H100" s="135">
        <v>1</v>
      </c>
    </row>
    <row r="101" spans="1:23">
      <c r="A101" s="134" t="s">
        <v>508</v>
      </c>
      <c r="B101" s="135"/>
      <c r="C101" s="135">
        <v>0</v>
      </c>
      <c r="D101" s="135">
        <v>0</v>
      </c>
      <c r="E101" s="135"/>
      <c r="G101" s="134" t="s">
        <v>461</v>
      </c>
      <c r="H101" s="135">
        <v>1</v>
      </c>
    </row>
    <row r="102" spans="1:23">
      <c r="A102" s="134" t="s">
        <v>509</v>
      </c>
      <c r="B102" s="135">
        <v>56</v>
      </c>
      <c r="C102" s="135">
        <v>3</v>
      </c>
      <c r="D102" s="135">
        <v>0</v>
      </c>
      <c r="E102" s="135"/>
      <c r="G102" s="136">
        <v>313</v>
      </c>
      <c r="H102" s="135">
        <v>1</v>
      </c>
      <c r="J102" s="272" t="s">
        <v>406</v>
      </c>
      <c r="K102" s="272"/>
      <c r="L102" s="272"/>
    </row>
    <row r="103" spans="1:23">
      <c r="A103" s="134" t="s">
        <v>510</v>
      </c>
      <c r="B103" s="135">
        <v>62</v>
      </c>
      <c r="C103" s="135">
        <v>1</v>
      </c>
      <c r="D103" s="135">
        <v>0</v>
      </c>
      <c r="E103" s="135"/>
      <c r="G103" s="134" t="s">
        <v>462</v>
      </c>
      <c r="H103" s="135">
        <v>1</v>
      </c>
    </row>
    <row r="104" spans="1:23">
      <c r="A104" s="134" t="s">
        <v>511</v>
      </c>
      <c r="B104" s="135">
        <v>90</v>
      </c>
      <c r="C104" s="135">
        <v>1</v>
      </c>
      <c r="D104" s="135">
        <v>0</v>
      </c>
      <c r="E104" s="135"/>
      <c r="G104" s="136">
        <v>337</v>
      </c>
      <c r="H104" s="135">
        <v>1</v>
      </c>
      <c r="J104" s="133" t="s">
        <v>45</v>
      </c>
      <c r="K104" t="s">
        <v>366</v>
      </c>
    </row>
    <row r="105" spans="1:23">
      <c r="A105" s="134" t="s">
        <v>512</v>
      </c>
      <c r="B105" s="135">
        <v>90</v>
      </c>
      <c r="C105" s="135">
        <v>1</v>
      </c>
      <c r="D105" s="135">
        <v>0</v>
      </c>
      <c r="E105" s="135"/>
      <c r="G105" s="134" t="s">
        <v>463</v>
      </c>
      <c r="H105" s="135">
        <v>1</v>
      </c>
    </row>
    <row r="106" spans="1:23">
      <c r="A106" s="134" t="s">
        <v>513</v>
      </c>
      <c r="B106" s="135"/>
      <c r="C106" s="135">
        <v>0</v>
      </c>
      <c r="D106" s="135">
        <v>0</v>
      </c>
      <c r="E106" s="135"/>
      <c r="G106" s="136">
        <v>353</v>
      </c>
      <c r="H106" s="135">
        <v>1</v>
      </c>
      <c r="J106" s="133" t="s">
        <v>378</v>
      </c>
      <c r="K106" s="133" t="s">
        <v>364</v>
      </c>
    </row>
    <row r="107" spans="1:23">
      <c r="A107" s="134" t="s">
        <v>514</v>
      </c>
      <c r="B107" s="135">
        <v>34</v>
      </c>
      <c r="C107" s="135">
        <v>2</v>
      </c>
      <c r="D107" s="135">
        <v>0</v>
      </c>
      <c r="E107" s="135"/>
      <c r="G107" s="134" t="s">
        <v>464</v>
      </c>
      <c r="H107" s="135">
        <v>1</v>
      </c>
      <c r="J107" s="133" t="s">
        <v>361</v>
      </c>
      <c r="K107" t="s">
        <v>362</v>
      </c>
      <c r="L107">
        <v>1</v>
      </c>
      <c r="M107">
        <v>2</v>
      </c>
      <c r="N107">
        <v>3</v>
      </c>
      <c r="O107">
        <v>4</v>
      </c>
      <c r="P107">
        <v>5</v>
      </c>
      <c r="Q107">
        <v>6</v>
      </c>
      <c r="R107">
        <v>7</v>
      </c>
      <c r="S107">
        <v>8</v>
      </c>
      <c r="T107">
        <v>9</v>
      </c>
      <c r="U107">
        <v>10</v>
      </c>
      <c r="V107">
        <v>11</v>
      </c>
      <c r="W107" t="s">
        <v>363</v>
      </c>
    </row>
    <row r="108" spans="1:23">
      <c r="A108" s="134" t="s">
        <v>516</v>
      </c>
      <c r="B108" s="135"/>
      <c r="C108" s="135">
        <v>0</v>
      </c>
      <c r="D108" s="135">
        <v>0</v>
      </c>
      <c r="E108" s="135"/>
      <c r="G108" s="136">
        <v>896</v>
      </c>
      <c r="H108" s="135">
        <v>1</v>
      </c>
      <c r="J108" s="134">
        <v>0</v>
      </c>
      <c r="K108" s="135"/>
      <c r="L108" s="135">
        <v>0</v>
      </c>
      <c r="M108" s="135">
        <v>0</v>
      </c>
      <c r="N108" s="135">
        <v>0</v>
      </c>
      <c r="O108" s="135">
        <v>0</v>
      </c>
      <c r="P108" s="135">
        <v>0</v>
      </c>
      <c r="Q108" s="135">
        <v>0</v>
      </c>
      <c r="R108" s="135">
        <v>0</v>
      </c>
      <c r="S108" s="135">
        <v>0</v>
      </c>
      <c r="T108" s="135">
        <v>0</v>
      </c>
      <c r="U108" s="135">
        <v>0</v>
      </c>
      <c r="V108" s="135">
        <v>0</v>
      </c>
      <c r="W108" s="135">
        <v>0</v>
      </c>
    </row>
    <row r="109" spans="1:23">
      <c r="A109" s="134" t="s">
        <v>517</v>
      </c>
      <c r="B109" s="135">
        <v>90</v>
      </c>
      <c r="C109" s="135">
        <v>3</v>
      </c>
      <c r="D109" s="135">
        <v>0</v>
      </c>
      <c r="E109" s="135"/>
      <c r="G109" s="134" t="s">
        <v>465</v>
      </c>
      <c r="H109" s="135">
        <v>1</v>
      </c>
      <c r="J109" s="134" t="s">
        <v>362</v>
      </c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</row>
    <row r="110" spans="1:23">
      <c r="A110" s="134" t="s">
        <v>518</v>
      </c>
      <c r="B110" s="135"/>
      <c r="C110" s="135">
        <v>0</v>
      </c>
      <c r="D110" s="135">
        <v>0</v>
      </c>
      <c r="E110" s="135"/>
      <c r="G110" s="136">
        <v>427</v>
      </c>
      <c r="H110" s="135">
        <v>1</v>
      </c>
      <c r="J110" s="134">
        <v>1</v>
      </c>
      <c r="K110" s="135"/>
      <c r="L110" s="135">
        <v>1</v>
      </c>
      <c r="M110" s="135">
        <v>3</v>
      </c>
      <c r="N110" s="135">
        <v>5</v>
      </c>
      <c r="O110" s="135"/>
      <c r="P110" s="135">
        <v>3</v>
      </c>
      <c r="Q110" s="135">
        <v>2</v>
      </c>
      <c r="R110" s="135">
        <v>2</v>
      </c>
      <c r="S110" s="135">
        <v>3</v>
      </c>
      <c r="T110" s="135">
        <v>4</v>
      </c>
      <c r="U110" s="135">
        <v>2</v>
      </c>
      <c r="V110" s="135">
        <v>1</v>
      </c>
      <c r="W110" s="135">
        <v>26</v>
      </c>
    </row>
    <row r="111" spans="1:23">
      <c r="A111" s="134" t="s">
        <v>519</v>
      </c>
      <c r="B111" s="135"/>
      <c r="C111" s="135">
        <v>1</v>
      </c>
      <c r="D111" s="135">
        <v>0</v>
      </c>
      <c r="E111" s="135"/>
      <c r="G111" s="134" t="s">
        <v>466</v>
      </c>
      <c r="H111" s="135">
        <v>1</v>
      </c>
      <c r="J111" s="134">
        <v>2</v>
      </c>
      <c r="K111" s="135"/>
      <c r="L111" s="135"/>
      <c r="M111" s="135"/>
      <c r="N111" s="135"/>
      <c r="O111" s="135">
        <v>2</v>
      </c>
      <c r="P111" s="135"/>
      <c r="Q111" s="135"/>
      <c r="R111" s="135">
        <v>2</v>
      </c>
      <c r="S111" s="135">
        <v>2</v>
      </c>
      <c r="T111" s="135"/>
      <c r="U111" s="135">
        <v>4</v>
      </c>
      <c r="V111" s="135"/>
      <c r="W111" s="135">
        <v>10</v>
      </c>
    </row>
    <row r="112" spans="1:23">
      <c r="A112" s="134" t="s">
        <v>520</v>
      </c>
      <c r="B112" s="135"/>
      <c r="C112" s="135">
        <v>1</v>
      </c>
      <c r="D112" s="135">
        <v>0</v>
      </c>
      <c r="E112" s="135"/>
      <c r="G112" s="136">
        <v>1906</v>
      </c>
      <c r="H112" s="135">
        <v>1</v>
      </c>
      <c r="J112" s="134">
        <v>3</v>
      </c>
      <c r="K112" s="135"/>
      <c r="L112" s="135"/>
      <c r="M112" s="135"/>
      <c r="N112" s="135"/>
      <c r="O112" s="135"/>
      <c r="P112" s="135"/>
      <c r="Q112" s="135"/>
      <c r="R112" s="135">
        <v>3</v>
      </c>
      <c r="S112" s="135"/>
      <c r="T112" s="135"/>
      <c r="U112" s="135"/>
      <c r="V112" s="135"/>
      <c r="W112" s="135">
        <v>3</v>
      </c>
    </row>
    <row r="113" spans="1:23">
      <c r="A113" s="134" t="s">
        <v>521</v>
      </c>
      <c r="B113" s="135">
        <v>90</v>
      </c>
      <c r="C113" s="135">
        <v>6</v>
      </c>
      <c r="D113" s="135">
        <v>1</v>
      </c>
      <c r="E113" s="135"/>
      <c r="G113" s="134" t="s">
        <v>467</v>
      </c>
      <c r="H113" s="135">
        <v>1</v>
      </c>
      <c r="J113" s="134" t="s">
        <v>363</v>
      </c>
      <c r="K113" s="135"/>
      <c r="L113" s="135">
        <v>1</v>
      </c>
      <c r="M113" s="135">
        <v>3</v>
      </c>
      <c r="N113" s="135">
        <v>5</v>
      </c>
      <c r="O113" s="135">
        <v>2</v>
      </c>
      <c r="P113" s="135">
        <v>3</v>
      </c>
      <c r="Q113" s="135">
        <v>2</v>
      </c>
      <c r="R113" s="135">
        <v>7</v>
      </c>
      <c r="S113" s="135">
        <v>5</v>
      </c>
      <c r="T113" s="135">
        <v>4</v>
      </c>
      <c r="U113" s="135">
        <v>6</v>
      </c>
      <c r="V113" s="135">
        <v>1</v>
      </c>
      <c r="W113" s="135">
        <v>39</v>
      </c>
    </row>
    <row r="114" spans="1:23">
      <c r="A114" s="134" t="s">
        <v>522</v>
      </c>
      <c r="B114" s="135">
        <v>90</v>
      </c>
      <c r="C114" s="135">
        <v>1</v>
      </c>
      <c r="D114" s="135">
        <v>0</v>
      </c>
      <c r="E114" s="135"/>
      <c r="G114" s="136">
        <v>462</v>
      </c>
      <c r="H114" s="135">
        <v>1</v>
      </c>
    </row>
    <row r="115" spans="1:23">
      <c r="A115" s="134" t="s">
        <v>523</v>
      </c>
      <c r="B115" s="135"/>
      <c r="C115" s="135">
        <v>0</v>
      </c>
      <c r="D115" s="135">
        <v>0</v>
      </c>
      <c r="E115" s="135"/>
      <c r="G115" s="134" t="s">
        <v>468</v>
      </c>
      <c r="H115" s="135">
        <v>1</v>
      </c>
    </row>
    <row r="116" spans="1:23">
      <c r="A116" s="134" t="s">
        <v>524</v>
      </c>
      <c r="B116" s="135"/>
      <c r="C116" s="135">
        <v>0</v>
      </c>
      <c r="D116" s="135">
        <v>0</v>
      </c>
      <c r="E116" s="135"/>
      <c r="G116" s="136">
        <v>963</v>
      </c>
      <c r="H116" s="135">
        <v>1</v>
      </c>
      <c r="J116" s="133" t="s">
        <v>45</v>
      </c>
      <c r="K116" t="s">
        <v>366</v>
      </c>
    </row>
    <row r="117" spans="1:23">
      <c r="A117" s="134" t="s">
        <v>525</v>
      </c>
      <c r="B117" s="135"/>
      <c r="C117" s="135">
        <v>0</v>
      </c>
      <c r="D117" s="135">
        <v>0</v>
      </c>
      <c r="E117" s="135"/>
      <c r="G117" s="134" t="s">
        <v>469</v>
      </c>
      <c r="H117" s="135">
        <v>1</v>
      </c>
    </row>
    <row r="118" spans="1:23">
      <c r="A118" s="134" t="s">
        <v>526</v>
      </c>
      <c r="B118" s="135"/>
      <c r="C118" s="135">
        <v>1</v>
      </c>
      <c r="D118" s="135">
        <v>0</v>
      </c>
      <c r="E118" s="135"/>
      <c r="G118" s="136">
        <v>524</v>
      </c>
      <c r="H118" s="135">
        <v>1</v>
      </c>
      <c r="J118" s="133" t="s">
        <v>384</v>
      </c>
      <c r="K118" s="133" t="s">
        <v>364</v>
      </c>
    </row>
    <row r="119" spans="1:23">
      <c r="A119" s="134" t="s">
        <v>527</v>
      </c>
      <c r="B119" s="135">
        <v>90</v>
      </c>
      <c r="C119" s="135">
        <v>1</v>
      </c>
      <c r="D119" s="135">
        <v>0</v>
      </c>
      <c r="E119" s="135"/>
      <c r="G119" s="134" t="s">
        <v>470</v>
      </c>
      <c r="H119" s="135">
        <v>1</v>
      </c>
      <c r="J119" s="133" t="s">
        <v>361</v>
      </c>
      <c r="K119" t="s">
        <v>362</v>
      </c>
      <c r="L119">
        <v>1</v>
      </c>
      <c r="M119">
        <v>2</v>
      </c>
      <c r="N119">
        <v>3</v>
      </c>
      <c r="O119">
        <v>4</v>
      </c>
      <c r="P119">
        <v>5</v>
      </c>
      <c r="Q119">
        <v>6</v>
      </c>
      <c r="R119">
        <v>7</v>
      </c>
      <c r="S119">
        <v>8</v>
      </c>
      <c r="T119">
        <v>9</v>
      </c>
      <c r="U119">
        <v>10</v>
      </c>
      <c r="V119">
        <v>11</v>
      </c>
      <c r="W119" t="s">
        <v>363</v>
      </c>
    </row>
    <row r="120" spans="1:23">
      <c r="A120" s="134" t="s">
        <v>528</v>
      </c>
      <c r="B120" s="135"/>
      <c r="C120" s="135">
        <v>0</v>
      </c>
      <c r="D120" s="135">
        <v>0</v>
      </c>
      <c r="E120" s="135"/>
      <c r="G120" s="136">
        <v>1841</v>
      </c>
      <c r="H120" s="135">
        <v>1</v>
      </c>
      <c r="J120" s="134">
        <v>0</v>
      </c>
      <c r="K120" s="135"/>
      <c r="L120" s="135">
        <v>0</v>
      </c>
      <c r="M120" s="135">
        <v>0</v>
      </c>
      <c r="N120" s="135">
        <v>0</v>
      </c>
      <c r="O120" s="135">
        <v>0</v>
      </c>
      <c r="P120" s="135">
        <v>0</v>
      </c>
      <c r="Q120" s="135">
        <v>0</v>
      </c>
      <c r="R120" s="135">
        <v>0</v>
      </c>
      <c r="S120" s="135">
        <v>0</v>
      </c>
      <c r="T120" s="135">
        <v>0</v>
      </c>
      <c r="U120" s="135">
        <v>0</v>
      </c>
      <c r="V120" s="135">
        <v>0</v>
      </c>
      <c r="W120" s="135">
        <v>0</v>
      </c>
    </row>
    <row r="121" spans="1:23">
      <c r="A121" s="134" t="s">
        <v>529</v>
      </c>
      <c r="B121" s="135">
        <v>90</v>
      </c>
      <c r="C121" s="135">
        <v>-1</v>
      </c>
      <c r="D121" s="135">
        <v>0</v>
      </c>
      <c r="E121" s="135"/>
      <c r="G121" s="134" t="s">
        <v>471</v>
      </c>
      <c r="H121" s="135">
        <v>1</v>
      </c>
      <c r="J121" s="134" t="s">
        <v>362</v>
      </c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</row>
    <row r="122" spans="1:23">
      <c r="A122" s="134" t="s">
        <v>530</v>
      </c>
      <c r="B122" s="135">
        <v>90</v>
      </c>
      <c r="C122" s="135">
        <v>2</v>
      </c>
      <c r="D122" s="135">
        <v>0</v>
      </c>
      <c r="E122" s="135"/>
      <c r="G122" s="136">
        <v>1905</v>
      </c>
      <c r="H122" s="135">
        <v>1</v>
      </c>
      <c r="J122" s="134" t="s">
        <v>363</v>
      </c>
      <c r="K122" s="135"/>
      <c r="L122" s="135">
        <v>0</v>
      </c>
      <c r="M122" s="135">
        <v>0</v>
      </c>
      <c r="N122" s="135">
        <v>0</v>
      </c>
      <c r="O122" s="135">
        <v>0</v>
      </c>
      <c r="P122" s="135">
        <v>0</v>
      </c>
      <c r="Q122" s="135">
        <v>0</v>
      </c>
      <c r="R122" s="135">
        <v>0</v>
      </c>
      <c r="S122" s="135">
        <v>0</v>
      </c>
      <c r="T122" s="135">
        <v>0</v>
      </c>
      <c r="U122" s="135">
        <v>0</v>
      </c>
      <c r="V122" s="135">
        <v>0</v>
      </c>
      <c r="W122" s="135">
        <v>0</v>
      </c>
    </row>
    <row r="123" spans="1:23">
      <c r="A123" s="134" t="s">
        <v>531</v>
      </c>
      <c r="B123" s="135">
        <v>90</v>
      </c>
      <c r="C123" s="135">
        <v>-3</v>
      </c>
      <c r="D123" s="135">
        <v>0</v>
      </c>
      <c r="E123" s="135"/>
      <c r="G123" s="134" t="s">
        <v>472</v>
      </c>
      <c r="H123" s="135">
        <v>1</v>
      </c>
    </row>
    <row r="124" spans="1:23">
      <c r="A124" s="134" t="s">
        <v>543</v>
      </c>
      <c r="B124" s="135">
        <v>90</v>
      </c>
      <c r="C124" s="135">
        <v>6</v>
      </c>
      <c r="D124" s="135">
        <v>0</v>
      </c>
      <c r="E124" s="135">
        <v>1</v>
      </c>
      <c r="G124" s="136">
        <v>756</v>
      </c>
      <c r="H124" s="135">
        <v>1</v>
      </c>
    </row>
    <row r="125" spans="1:23">
      <c r="A125" s="134" t="s">
        <v>532</v>
      </c>
      <c r="B125" s="135"/>
      <c r="C125" s="135">
        <v>1</v>
      </c>
      <c r="D125" s="135">
        <v>0</v>
      </c>
      <c r="E125" s="135"/>
      <c r="G125" s="134" t="s">
        <v>473</v>
      </c>
      <c r="H125" s="135">
        <v>1</v>
      </c>
    </row>
    <row r="126" spans="1:23">
      <c r="A126" s="134" t="s">
        <v>533</v>
      </c>
      <c r="B126" s="135">
        <v>90</v>
      </c>
      <c r="C126" s="135">
        <v>3</v>
      </c>
      <c r="D126" s="135">
        <v>0</v>
      </c>
      <c r="E126" s="135"/>
      <c r="G126" s="136">
        <v>548</v>
      </c>
      <c r="H126" s="135">
        <v>1</v>
      </c>
      <c r="J126" s="272" t="s">
        <v>407</v>
      </c>
      <c r="K126" s="272"/>
      <c r="L126" s="272"/>
      <c r="M126" s="272"/>
      <c r="N126" s="272"/>
      <c r="O126" s="272"/>
    </row>
    <row r="127" spans="1:23">
      <c r="A127" s="134" t="s">
        <v>534</v>
      </c>
      <c r="B127" s="135"/>
      <c r="C127" s="135">
        <v>1</v>
      </c>
      <c r="D127" s="135">
        <v>0</v>
      </c>
      <c r="E127" s="135"/>
      <c r="G127" s="134" t="s">
        <v>474</v>
      </c>
      <c r="H127" s="135">
        <v>1</v>
      </c>
    </row>
    <row r="128" spans="1:23">
      <c r="A128" s="134" t="s">
        <v>535</v>
      </c>
      <c r="B128" s="135"/>
      <c r="C128" s="135">
        <v>0</v>
      </c>
      <c r="D128" s="135">
        <v>0</v>
      </c>
      <c r="E128" s="135"/>
      <c r="G128" s="136">
        <v>831</v>
      </c>
      <c r="H128" s="135">
        <v>1</v>
      </c>
      <c r="J128" s="133" t="s">
        <v>45</v>
      </c>
      <c r="K128" t="s">
        <v>366</v>
      </c>
    </row>
    <row r="129" spans="1:15">
      <c r="A129" s="134" t="s">
        <v>536</v>
      </c>
      <c r="B129" s="135">
        <v>90</v>
      </c>
      <c r="C129" s="135">
        <v>8</v>
      </c>
      <c r="D129" s="135">
        <v>1</v>
      </c>
      <c r="E129" s="135"/>
      <c r="G129" s="134" t="s">
        <v>475</v>
      </c>
      <c r="H129" s="135">
        <v>1</v>
      </c>
    </row>
    <row r="130" spans="1:15">
      <c r="A130" s="134" t="s">
        <v>537</v>
      </c>
      <c r="B130" s="135">
        <v>90</v>
      </c>
      <c r="C130" s="135">
        <v>2</v>
      </c>
      <c r="D130" s="135">
        <v>0</v>
      </c>
      <c r="E130" s="135"/>
      <c r="G130" s="136">
        <v>622</v>
      </c>
      <c r="H130" s="135">
        <v>1</v>
      </c>
      <c r="J130" s="133" t="s">
        <v>361</v>
      </c>
      <c r="K130" t="s">
        <v>378</v>
      </c>
      <c r="L130" t="s">
        <v>385</v>
      </c>
      <c r="M130" t="s">
        <v>386</v>
      </c>
      <c r="N130" t="s">
        <v>387</v>
      </c>
      <c r="O130" t="s">
        <v>388</v>
      </c>
    </row>
    <row r="131" spans="1:15">
      <c r="A131" s="134" t="s">
        <v>538</v>
      </c>
      <c r="B131" s="135"/>
      <c r="C131" s="135">
        <v>0</v>
      </c>
      <c r="D131" s="135">
        <v>0</v>
      </c>
      <c r="E131" s="135"/>
      <c r="G131" s="134" t="s">
        <v>476</v>
      </c>
      <c r="H131" s="135">
        <v>1</v>
      </c>
      <c r="J131" s="134">
        <v>0</v>
      </c>
      <c r="K131" s="135">
        <v>0</v>
      </c>
      <c r="L131" s="135">
        <v>0</v>
      </c>
      <c r="M131" s="135">
        <v>0</v>
      </c>
      <c r="N131" s="135">
        <v>0</v>
      </c>
      <c r="O131" s="135">
        <v>0</v>
      </c>
    </row>
    <row r="132" spans="1:15">
      <c r="A132" s="134" t="s">
        <v>539</v>
      </c>
      <c r="B132" s="135"/>
      <c r="C132" s="135">
        <v>0</v>
      </c>
      <c r="D132" s="135">
        <v>0</v>
      </c>
      <c r="E132" s="135"/>
      <c r="G132" s="136">
        <v>736</v>
      </c>
      <c r="H132" s="135">
        <v>1</v>
      </c>
      <c r="J132" s="134" t="s">
        <v>362</v>
      </c>
      <c r="K132" s="135"/>
      <c r="L132" s="135"/>
      <c r="M132" s="135"/>
      <c r="N132" s="135"/>
      <c r="O132" s="135"/>
    </row>
    <row r="133" spans="1:15">
      <c r="A133" s="134" t="s">
        <v>540</v>
      </c>
      <c r="B133" s="135"/>
      <c r="C133" s="135">
        <v>1</v>
      </c>
      <c r="D133" s="135">
        <v>0</v>
      </c>
      <c r="E133" s="135"/>
      <c r="G133" s="134" t="s">
        <v>477</v>
      </c>
      <c r="H133" s="135">
        <v>1</v>
      </c>
      <c r="J133" s="134">
        <v>1</v>
      </c>
      <c r="K133" s="135">
        <v>26</v>
      </c>
      <c r="L133" s="135">
        <v>26</v>
      </c>
      <c r="M133" s="135">
        <v>26</v>
      </c>
      <c r="N133" s="135">
        <v>7</v>
      </c>
      <c r="O133" s="135">
        <v>7</v>
      </c>
    </row>
    <row r="134" spans="1:15">
      <c r="A134" s="134" t="s">
        <v>541</v>
      </c>
      <c r="B134" s="135"/>
      <c r="C134" s="135">
        <v>0</v>
      </c>
      <c r="D134" s="135">
        <v>0</v>
      </c>
      <c r="E134" s="135"/>
      <c r="G134" s="136">
        <v>927</v>
      </c>
      <c r="H134" s="135">
        <v>1</v>
      </c>
      <c r="J134" s="134">
        <v>2</v>
      </c>
      <c r="K134" s="135">
        <v>10</v>
      </c>
      <c r="L134" s="135">
        <v>10</v>
      </c>
      <c r="M134" s="135">
        <v>10</v>
      </c>
      <c r="N134" s="135">
        <v>4</v>
      </c>
      <c r="O134" s="135">
        <v>4</v>
      </c>
    </row>
    <row r="135" spans="1:15">
      <c r="A135" s="134" t="s">
        <v>542</v>
      </c>
      <c r="B135" s="135"/>
      <c r="C135" s="135">
        <v>0</v>
      </c>
      <c r="D135" s="135">
        <v>0</v>
      </c>
      <c r="E135" s="135"/>
      <c r="G135" s="134" t="s">
        <v>478</v>
      </c>
      <c r="H135" s="135">
        <v>1</v>
      </c>
      <c r="J135" s="134">
        <v>3</v>
      </c>
      <c r="K135" s="135">
        <v>3</v>
      </c>
      <c r="L135" s="135">
        <v>3</v>
      </c>
      <c r="M135" s="135">
        <v>3</v>
      </c>
      <c r="N135" s="135">
        <v>1</v>
      </c>
      <c r="O135" s="135">
        <v>1</v>
      </c>
    </row>
    <row r="136" spans="1:15">
      <c r="A136" s="134" t="s">
        <v>544</v>
      </c>
      <c r="B136" s="135"/>
      <c r="C136" s="135">
        <v>1</v>
      </c>
      <c r="D136" s="135">
        <v>0</v>
      </c>
      <c r="E136" s="135"/>
      <c r="G136" s="136">
        <v>895</v>
      </c>
      <c r="H136" s="135">
        <v>1</v>
      </c>
      <c r="J136" s="134" t="s">
        <v>363</v>
      </c>
      <c r="K136" s="135">
        <v>39</v>
      </c>
      <c r="L136" s="135">
        <v>39</v>
      </c>
      <c r="M136" s="135">
        <v>39</v>
      </c>
      <c r="N136" s="135">
        <v>12</v>
      </c>
      <c r="O136" s="135">
        <v>12</v>
      </c>
    </row>
    <row r="137" spans="1:15">
      <c r="A137" s="134" t="s">
        <v>545</v>
      </c>
      <c r="B137" s="135"/>
      <c r="C137" s="135">
        <v>1</v>
      </c>
      <c r="D137" s="135">
        <v>0</v>
      </c>
      <c r="E137" s="135"/>
      <c r="G137" s="134" t="s">
        <v>479</v>
      </c>
      <c r="H137" s="135">
        <v>1</v>
      </c>
    </row>
    <row r="138" spans="1:15">
      <c r="A138" s="134" t="s">
        <v>546</v>
      </c>
      <c r="B138" s="135">
        <v>24</v>
      </c>
      <c r="C138" s="135">
        <v>2</v>
      </c>
      <c r="D138" s="135">
        <v>0</v>
      </c>
      <c r="E138" s="135"/>
      <c r="G138" s="136">
        <v>716</v>
      </c>
      <c r="H138" s="135">
        <v>1</v>
      </c>
    </row>
    <row r="139" spans="1:15">
      <c r="A139" s="134" t="s">
        <v>547</v>
      </c>
      <c r="B139" s="135">
        <v>17</v>
      </c>
      <c r="C139" s="135">
        <v>2</v>
      </c>
      <c r="D139" s="135">
        <v>0</v>
      </c>
      <c r="E139" s="135"/>
      <c r="G139" s="134" t="s">
        <v>480</v>
      </c>
      <c r="H139" s="135">
        <v>1</v>
      </c>
      <c r="J139" s="272" t="s">
        <v>408</v>
      </c>
      <c r="K139" s="272"/>
      <c r="L139" s="272"/>
      <c r="M139" s="272"/>
      <c r="N139" s="272"/>
      <c r="O139" s="272"/>
    </row>
    <row r="140" spans="1:15">
      <c r="A140" s="134" t="s">
        <v>548</v>
      </c>
      <c r="B140" s="135"/>
      <c r="C140" s="135">
        <v>1</v>
      </c>
      <c r="D140" s="135">
        <v>0</v>
      </c>
      <c r="E140" s="135"/>
      <c r="G140" s="136">
        <v>1952</v>
      </c>
      <c r="H140" s="135">
        <v>1</v>
      </c>
    </row>
    <row r="141" spans="1:15">
      <c r="A141" s="134" t="s">
        <v>549</v>
      </c>
      <c r="B141" s="135">
        <v>90</v>
      </c>
      <c r="C141" s="135">
        <v>1</v>
      </c>
      <c r="D141" s="135">
        <v>0</v>
      </c>
      <c r="E141" s="135"/>
      <c r="G141" s="134" t="s">
        <v>481</v>
      </c>
      <c r="H141" s="135">
        <v>1</v>
      </c>
      <c r="J141" s="133" t="s">
        <v>45</v>
      </c>
      <c r="K141" t="s">
        <v>366</v>
      </c>
    </row>
    <row r="142" spans="1:15">
      <c r="A142" s="134" t="s">
        <v>550</v>
      </c>
      <c r="B142" s="135">
        <v>90</v>
      </c>
      <c r="C142" s="135">
        <v>1</v>
      </c>
      <c r="D142" s="135">
        <v>0</v>
      </c>
      <c r="E142" s="135"/>
      <c r="G142" s="136">
        <v>1981</v>
      </c>
      <c r="H142" s="135">
        <v>1</v>
      </c>
    </row>
    <row r="143" spans="1:15">
      <c r="A143" s="134" t="s">
        <v>551</v>
      </c>
      <c r="B143" s="135"/>
      <c r="C143" s="135">
        <v>0</v>
      </c>
      <c r="D143" s="135">
        <v>0</v>
      </c>
      <c r="E143" s="135"/>
      <c r="G143" s="134" t="s">
        <v>482</v>
      </c>
      <c r="H143" s="135">
        <v>1</v>
      </c>
      <c r="J143" s="133" t="s">
        <v>361</v>
      </c>
      <c r="K143" t="s">
        <v>389</v>
      </c>
      <c r="L143" t="s">
        <v>390</v>
      </c>
      <c r="M143" t="s">
        <v>391</v>
      </c>
      <c r="N143" t="s">
        <v>392</v>
      </c>
    </row>
    <row r="144" spans="1:15">
      <c r="A144" s="134" t="s">
        <v>552</v>
      </c>
      <c r="B144" s="135">
        <v>21</v>
      </c>
      <c r="C144" s="135">
        <v>2</v>
      </c>
      <c r="D144" s="135">
        <v>0</v>
      </c>
      <c r="E144" s="135"/>
      <c r="G144" s="136">
        <v>18</v>
      </c>
      <c r="H144" s="135">
        <v>1</v>
      </c>
      <c r="J144" s="134">
        <v>0</v>
      </c>
      <c r="K144" s="135">
        <v>0</v>
      </c>
      <c r="L144" s="135">
        <v>0</v>
      </c>
      <c r="M144" s="135">
        <v>0</v>
      </c>
      <c r="N144" s="135">
        <v>0</v>
      </c>
    </row>
    <row r="145" spans="1:16">
      <c r="A145" s="134" t="s">
        <v>553</v>
      </c>
      <c r="B145" s="135"/>
      <c r="C145" s="135">
        <v>0</v>
      </c>
      <c r="D145" s="135">
        <v>0</v>
      </c>
      <c r="E145" s="135"/>
      <c r="G145" s="134" t="s">
        <v>483</v>
      </c>
      <c r="H145" s="135">
        <v>1</v>
      </c>
      <c r="J145" s="134" t="s">
        <v>362</v>
      </c>
      <c r="K145" s="135"/>
      <c r="L145" s="135"/>
      <c r="M145" s="135"/>
      <c r="N145" s="135"/>
    </row>
    <row r="146" spans="1:16">
      <c r="A146" s="134" t="s">
        <v>554</v>
      </c>
      <c r="B146" s="135">
        <v>90</v>
      </c>
      <c r="C146" s="135">
        <v>2</v>
      </c>
      <c r="D146" s="135">
        <v>0</v>
      </c>
      <c r="E146" s="135"/>
      <c r="G146" s="136">
        <v>1949</v>
      </c>
      <c r="H146" s="135">
        <v>1</v>
      </c>
      <c r="J146" s="134">
        <v>1</v>
      </c>
      <c r="K146" s="135">
        <v>1</v>
      </c>
      <c r="L146" s="135">
        <v>1</v>
      </c>
      <c r="M146" s="135">
        <v>0</v>
      </c>
      <c r="N146" s="135">
        <v>0</v>
      </c>
    </row>
    <row r="147" spans="1:16">
      <c r="A147" s="134" t="s">
        <v>555</v>
      </c>
      <c r="B147" s="135">
        <v>66</v>
      </c>
      <c r="C147" s="135">
        <v>2</v>
      </c>
      <c r="D147" s="135">
        <v>0</v>
      </c>
      <c r="E147" s="135"/>
      <c r="G147" s="134" t="s">
        <v>484</v>
      </c>
      <c r="H147" s="135">
        <v>1</v>
      </c>
      <c r="J147" s="134">
        <v>2</v>
      </c>
      <c r="K147" s="135">
        <v>4</v>
      </c>
      <c r="L147" s="135">
        <v>4</v>
      </c>
      <c r="M147" s="135">
        <v>2</v>
      </c>
      <c r="N147" s="135">
        <v>2</v>
      </c>
    </row>
    <row r="148" spans="1:16">
      <c r="A148" s="134" t="s">
        <v>556</v>
      </c>
      <c r="B148" s="135"/>
      <c r="C148" s="135">
        <v>0</v>
      </c>
      <c r="D148" s="135">
        <v>0</v>
      </c>
      <c r="E148" s="135"/>
      <c r="G148" s="136">
        <v>1038</v>
      </c>
      <c r="H148" s="135">
        <v>1</v>
      </c>
      <c r="J148" s="134">
        <v>3</v>
      </c>
      <c r="K148" s="135">
        <v>1</v>
      </c>
      <c r="L148" s="135">
        <v>1</v>
      </c>
      <c r="M148" s="135">
        <v>0</v>
      </c>
      <c r="N148" s="135">
        <v>0</v>
      </c>
    </row>
    <row r="149" spans="1:16">
      <c r="A149" s="134" t="s">
        <v>557</v>
      </c>
      <c r="B149" s="135"/>
      <c r="C149" s="135">
        <v>1</v>
      </c>
      <c r="D149" s="135">
        <v>0</v>
      </c>
      <c r="E149" s="135"/>
      <c r="G149" s="134" t="s">
        <v>485</v>
      </c>
      <c r="H149" s="135">
        <v>1</v>
      </c>
      <c r="J149" s="134" t="s">
        <v>363</v>
      </c>
      <c r="K149" s="135">
        <v>6</v>
      </c>
      <c r="L149" s="135">
        <v>6</v>
      </c>
      <c r="M149" s="135">
        <v>2</v>
      </c>
      <c r="N149" s="135">
        <v>2</v>
      </c>
    </row>
    <row r="150" spans="1:16">
      <c r="A150" s="134" t="s">
        <v>558</v>
      </c>
      <c r="B150" s="135"/>
      <c r="C150" s="135">
        <v>0</v>
      </c>
      <c r="D150" s="135">
        <v>0</v>
      </c>
      <c r="E150" s="135"/>
      <c r="G150" s="136">
        <v>173</v>
      </c>
      <c r="H150" s="135">
        <v>1</v>
      </c>
      <c r="J150" s="133" t="s">
        <v>45</v>
      </c>
      <c r="K150" t="s">
        <v>366</v>
      </c>
    </row>
    <row r="151" spans="1:16">
      <c r="A151" s="134" t="s">
        <v>559</v>
      </c>
      <c r="B151" s="135">
        <v>69</v>
      </c>
      <c r="C151" s="135">
        <v>2</v>
      </c>
      <c r="D151" s="135">
        <v>0</v>
      </c>
      <c r="E151" s="135"/>
      <c r="G151" s="134" t="s">
        <v>486</v>
      </c>
      <c r="H151" s="135">
        <v>1</v>
      </c>
    </row>
    <row r="152" spans="1:16">
      <c r="A152" s="134" t="s">
        <v>560</v>
      </c>
      <c r="B152" s="135"/>
      <c r="C152" s="135">
        <v>0</v>
      </c>
      <c r="D152" s="135">
        <v>0</v>
      </c>
      <c r="E152" s="135"/>
      <c r="G152" s="136">
        <v>174</v>
      </c>
      <c r="H152" s="135">
        <v>1</v>
      </c>
      <c r="J152" s="133" t="s">
        <v>361</v>
      </c>
      <c r="K152" t="s">
        <v>393</v>
      </c>
      <c r="L152" t="s">
        <v>394</v>
      </c>
      <c r="M152" t="s">
        <v>395</v>
      </c>
      <c r="N152" t="s">
        <v>396</v>
      </c>
      <c r="O152" t="s">
        <v>397</v>
      </c>
      <c r="P152" t="s">
        <v>398</v>
      </c>
    </row>
    <row r="153" spans="1:16">
      <c r="A153" s="134" t="s">
        <v>561</v>
      </c>
      <c r="B153" s="135"/>
      <c r="C153" s="135">
        <v>0</v>
      </c>
      <c r="D153" s="135">
        <v>0</v>
      </c>
      <c r="E153" s="135"/>
      <c r="G153" s="134" t="s">
        <v>487</v>
      </c>
      <c r="H153" s="135">
        <v>1</v>
      </c>
      <c r="J153" s="134">
        <v>0</v>
      </c>
      <c r="K153" s="135">
        <v>7</v>
      </c>
      <c r="L153" s="135">
        <v>7</v>
      </c>
      <c r="M153" s="135">
        <v>4</v>
      </c>
      <c r="N153" s="135">
        <v>4</v>
      </c>
      <c r="O153" s="135">
        <v>1</v>
      </c>
      <c r="P153" s="135">
        <v>1</v>
      </c>
    </row>
    <row r="154" spans="1:16">
      <c r="A154" s="134" t="s">
        <v>562</v>
      </c>
      <c r="B154" s="135"/>
      <c r="C154" s="135">
        <v>0</v>
      </c>
      <c r="D154" s="135">
        <v>0</v>
      </c>
      <c r="E154" s="135"/>
      <c r="G154" s="136">
        <v>253</v>
      </c>
      <c r="H154" s="135">
        <v>1</v>
      </c>
      <c r="J154" s="134" t="s">
        <v>362</v>
      </c>
      <c r="K154" s="135"/>
      <c r="L154" s="135"/>
      <c r="M154" s="135"/>
      <c r="N154" s="135"/>
      <c r="O154" s="135"/>
      <c r="P154" s="135"/>
    </row>
    <row r="155" spans="1:16">
      <c r="A155" s="134" t="s">
        <v>563</v>
      </c>
      <c r="B155" s="135">
        <v>90</v>
      </c>
      <c r="C155" s="135">
        <v>1</v>
      </c>
      <c r="D155" s="135">
        <v>0</v>
      </c>
      <c r="E155" s="135"/>
      <c r="G155" s="134" t="s">
        <v>488</v>
      </c>
      <c r="H155" s="135">
        <v>1</v>
      </c>
      <c r="J155" s="134">
        <v>1</v>
      </c>
      <c r="K155" s="135">
        <v>0</v>
      </c>
      <c r="L155" s="135">
        <v>0</v>
      </c>
      <c r="M155" s="135">
        <v>2</v>
      </c>
      <c r="N155" s="135">
        <v>2</v>
      </c>
      <c r="O155" s="135">
        <v>0</v>
      </c>
      <c r="P155" s="135">
        <v>0</v>
      </c>
    </row>
    <row r="156" spans="1:16">
      <c r="A156" s="134" t="s">
        <v>564</v>
      </c>
      <c r="B156" s="135">
        <v>73</v>
      </c>
      <c r="C156" s="135">
        <v>1</v>
      </c>
      <c r="D156" s="135">
        <v>0</v>
      </c>
      <c r="E156" s="135"/>
      <c r="G156" s="136">
        <v>1916</v>
      </c>
      <c r="H156" s="135">
        <v>1</v>
      </c>
      <c r="J156" s="134">
        <v>2</v>
      </c>
      <c r="K156" s="135">
        <v>0</v>
      </c>
      <c r="L156" s="135">
        <v>0</v>
      </c>
      <c r="M156" s="135">
        <v>2</v>
      </c>
      <c r="N156" s="135">
        <v>2</v>
      </c>
      <c r="O156" s="135">
        <v>0</v>
      </c>
      <c r="P156" s="135">
        <v>0</v>
      </c>
    </row>
    <row r="157" spans="1:16">
      <c r="A157" s="134" t="s">
        <v>565</v>
      </c>
      <c r="B157" s="135"/>
      <c r="C157" s="135">
        <v>0</v>
      </c>
      <c r="D157" s="135">
        <v>0</v>
      </c>
      <c r="E157" s="135"/>
      <c r="G157" s="134" t="s">
        <v>489</v>
      </c>
      <c r="H157" s="135">
        <v>1</v>
      </c>
      <c r="J157" s="134">
        <v>3</v>
      </c>
      <c r="K157" s="135">
        <v>0</v>
      </c>
      <c r="L157" s="135">
        <v>0</v>
      </c>
      <c r="M157" s="135">
        <v>0</v>
      </c>
      <c r="N157" s="135">
        <v>0</v>
      </c>
      <c r="O157" s="135">
        <v>0</v>
      </c>
      <c r="P157" s="135">
        <v>0</v>
      </c>
    </row>
    <row r="158" spans="1:16">
      <c r="A158" s="134" t="s">
        <v>566</v>
      </c>
      <c r="B158" s="135"/>
      <c r="C158" s="135">
        <v>1</v>
      </c>
      <c r="D158" s="135">
        <v>0</v>
      </c>
      <c r="E158" s="135"/>
      <c r="G158" s="136">
        <v>301</v>
      </c>
      <c r="H158" s="135">
        <v>1</v>
      </c>
      <c r="J158" s="134" t="s">
        <v>363</v>
      </c>
      <c r="K158" s="135">
        <v>7</v>
      </c>
      <c r="L158" s="135">
        <v>7</v>
      </c>
      <c r="M158" s="135">
        <v>8</v>
      </c>
      <c r="N158" s="135">
        <v>8</v>
      </c>
      <c r="O158" s="135">
        <v>1</v>
      </c>
      <c r="P158" s="135">
        <v>1</v>
      </c>
    </row>
    <row r="159" spans="1:16">
      <c r="A159" s="134" t="s">
        <v>567</v>
      </c>
      <c r="B159" s="135">
        <v>90</v>
      </c>
      <c r="C159" s="135">
        <v>1</v>
      </c>
      <c r="D159" s="135">
        <v>0</v>
      </c>
      <c r="E159" s="135"/>
      <c r="G159" s="134" t="s">
        <v>490</v>
      </c>
      <c r="H159" s="135">
        <v>1</v>
      </c>
    </row>
    <row r="160" spans="1:16">
      <c r="A160" s="134" t="s">
        <v>568</v>
      </c>
      <c r="B160" s="135">
        <v>90</v>
      </c>
      <c r="C160" s="135">
        <v>1</v>
      </c>
      <c r="D160" s="135">
        <v>0</v>
      </c>
      <c r="E160" s="135"/>
      <c r="G160" s="136">
        <v>1917</v>
      </c>
      <c r="H160" s="135">
        <v>1</v>
      </c>
      <c r="J160" s="133" t="s">
        <v>45</v>
      </c>
      <c r="K160" t="s">
        <v>366</v>
      </c>
    </row>
    <row r="161" spans="1:14">
      <c r="A161" s="134" t="s">
        <v>569</v>
      </c>
      <c r="B161" s="135"/>
      <c r="C161" s="135">
        <v>0</v>
      </c>
      <c r="D161" s="135">
        <v>0</v>
      </c>
      <c r="E161" s="135"/>
      <c r="G161" s="134" t="s">
        <v>491</v>
      </c>
      <c r="H161" s="135">
        <v>1</v>
      </c>
    </row>
    <row r="162" spans="1:14">
      <c r="A162" s="134" t="s">
        <v>570</v>
      </c>
      <c r="B162" s="135"/>
      <c r="C162" s="135">
        <v>0</v>
      </c>
      <c r="D162" s="135">
        <v>0</v>
      </c>
      <c r="E162" s="135"/>
      <c r="G162" s="136">
        <v>1969</v>
      </c>
      <c r="H162" s="135">
        <v>1</v>
      </c>
      <c r="J162" s="133" t="s">
        <v>361</v>
      </c>
      <c r="K162" t="s">
        <v>389</v>
      </c>
      <c r="L162" t="s">
        <v>391</v>
      </c>
      <c r="M162" t="s">
        <v>395</v>
      </c>
    </row>
    <row r="163" spans="1:14">
      <c r="A163" s="134" t="s">
        <v>571</v>
      </c>
      <c r="B163" s="135">
        <v>90</v>
      </c>
      <c r="C163" s="135">
        <v>1</v>
      </c>
      <c r="D163" s="135">
        <v>0</v>
      </c>
      <c r="E163" s="135"/>
      <c r="G163" s="134" t="s">
        <v>492</v>
      </c>
      <c r="H163" s="135">
        <v>1</v>
      </c>
      <c r="J163" s="134" t="s">
        <v>362</v>
      </c>
      <c r="K163" s="135"/>
      <c r="L163" s="135"/>
      <c r="M163" s="135"/>
    </row>
    <row r="164" spans="1:14">
      <c r="A164" s="134" t="s">
        <v>572</v>
      </c>
      <c r="B164" s="135">
        <v>90</v>
      </c>
      <c r="C164" s="135">
        <v>1</v>
      </c>
      <c r="D164" s="135">
        <v>0</v>
      </c>
      <c r="E164" s="135"/>
      <c r="G164" s="136">
        <v>1970</v>
      </c>
      <c r="H164" s="135">
        <v>1</v>
      </c>
      <c r="J164" s="134">
        <v>7</v>
      </c>
      <c r="K164" s="135">
        <v>2</v>
      </c>
      <c r="L164" s="135">
        <v>1</v>
      </c>
      <c r="M164" s="135">
        <v>3</v>
      </c>
    </row>
    <row r="165" spans="1:14">
      <c r="A165" s="134" t="s">
        <v>573</v>
      </c>
      <c r="B165" s="135"/>
      <c r="C165" s="135">
        <v>0</v>
      </c>
      <c r="D165" s="135">
        <v>0</v>
      </c>
      <c r="E165" s="135"/>
      <c r="G165" s="134" t="s">
        <v>493</v>
      </c>
      <c r="H165" s="135">
        <v>1</v>
      </c>
      <c r="J165" s="134">
        <v>1</v>
      </c>
      <c r="K165" s="135">
        <v>0</v>
      </c>
      <c r="L165" s="135">
        <v>0</v>
      </c>
      <c r="M165" s="135">
        <v>0</v>
      </c>
    </row>
    <row r="166" spans="1:14">
      <c r="A166" s="134" t="s">
        <v>575</v>
      </c>
      <c r="B166" s="135"/>
      <c r="C166" s="135">
        <v>1</v>
      </c>
      <c r="D166" s="135">
        <v>0</v>
      </c>
      <c r="E166" s="135"/>
      <c r="G166" s="136">
        <v>346</v>
      </c>
      <c r="H166" s="135">
        <v>1</v>
      </c>
      <c r="J166" s="134">
        <v>10</v>
      </c>
      <c r="K166" s="135">
        <v>0</v>
      </c>
      <c r="L166" s="135">
        <v>0</v>
      </c>
      <c r="M166" s="135">
        <v>0</v>
      </c>
    </row>
    <row r="167" spans="1:14">
      <c r="A167" s="134" t="s">
        <v>576</v>
      </c>
      <c r="B167" s="135">
        <v>68</v>
      </c>
      <c r="C167" s="135">
        <v>5</v>
      </c>
      <c r="D167" s="135">
        <v>0</v>
      </c>
      <c r="E167" s="135"/>
      <c r="G167" s="134" t="s">
        <v>494</v>
      </c>
      <c r="H167" s="135">
        <v>1</v>
      </c>
      <c r="J167" s="133" t="s">
        <v>45</v>
      </c>
      <c r="K167" t="s">
        <v>366</v>
      </c>
    </row>
    <row r="168" spans="1:14">
      <c r="A168" s="134" t="s">
        <v>577</v>
      </c>
      <c r="B168" s="135"/>
      <c r="C168" s="135">
        <v>0</v>
      </c>
      <c r="D168" s="135">
        <v>0</v>
      </c>
      <c r="E168" s="135"/>
      <c r="G168" s="136">
        <v>1808</v>
      </c>
      <c r="H168" s="135">
        <v>1</v>
      </c>
      <c r="J168" s="133" t="s">
        <v>227</v>
      </c>
      <c r="K168" t="s">
        <v>366</v>
      </c>
    </row>
    <row r="169" spans="1:14">
      <c r="A169" s="134" t="s">
        <v>578</v>
      </c>
      <c r="B169" s="135">
        <v>90</v>
      </c>
      <c r="C169" s="135">
        <v>8</v>
      </c>
      <c r="D169" s="135">
        <v>0</v>
      </c>
      <c r="E169" s="135">
        <v>1</v>
      </c>
      <c r="G169" s="134" t="s">
        <v>495</v>
      </c>
      <c r="H169" s="135">
        <v>1</v>
      </c>
    </row>
    <row r="170" spans="1:14">
      <c r="A170" s="134" t="s">
        <v>579</v>
      </c>
      <c r="B170" s="135"/>
      <c r="C170" s="135">
        <v>0</v>
      </c>
      <c r="D170" s="135">
        <v>0</v>
      </c>
      <c r="E170" s="135"/>
      <c r="G170" s="136">
        <v>1806</v>
      </c>
      <c r="H170" s="135">
        <v>1</v>
      </c>
      <c r="J170" s="133" t="s">
        <v>361</v>
      </c>
      <c r="K170" t="s">
        <v>389</v>
      </c>
      <c r="L170" t="s">
        <v>391</v>
      </c>
      <c r="M170" t="s">
        <v>395</v>
      </c>
    </row>
    <row r="171" spans="1:14">
      <c r="A171" s="134" t="s">
        <v>580</v>
      </c>
      <c r="B171" s="135"/>
      <c r="C171" s="135">
        <v>0</v>
      </c>
      <c r="D171" s="135">
        <v>0</v>
      </c>
      <c r="E171" s="135"/>
      <c r="G171" s="134" t="s">
        <v>496</v>
      </c>
      <c r="H171" s="135">
        <v>1</v>
      </c>
      <c r="J171" s="134" t="s">
        <v>362</v>
      </c>
      <c r="K171" s="135"/>
      <c r="L171" s="135"/>
      <c r="M171" s="135"/>
    </row>
    <row r="172" spans="1:14">
      <c r="A172" s="134" t="s">
        <v>581</v>
      </c>
      <c r="B172" s="135">
        <v>30</v>
      </c>
      <c r="C172" s="135">
        <v>2</v>
      </c>
      <c r="D172" s="135">
        <v>0</v>
      </c>
      <c r="E172" s="135"/>
      <c r="G172" s="136">
        <v>1915</v>
      </c>
      <c r="H172" s="135">
        <v>1</v>
      </c>
      <c r="J172" s="134">
        <v>1</v>
      </c>
      <c r="K172" s="135">
        <v>0</v>
      </c>
      <c r="L172" s="135">
        <v>0</v>
      </c>
      <c r="M172" s="135">
        <v>0</v>
      </c>
    </row>
    <row r="173" spans="1:14">
      <c r="A173" s="134" t="s">
        <v>582</v>
      </c>
      <c r="B173" s="135">
        <v>90</v>
      </c>
      <c r="C173" s="135">
        <v>5</v>
      </c>
      <c r="D173" s="135">
        <v>0</v>
      </c>
      <c r="E173" s="135"/>
      <c r="G173" s="134" t="s">
        <v>497</v>
      </c>
      <c r="H173" s="135">
        <v>1</v>
      </c>
      <c r="J173" s="134">
        <v>2</v>
      </c>
      <c r="K173" s="135">
        <v>0</v>
      </c>
      <c r="L173" s="135">
        <v>0</v>
      </c>
      <c r="M173" s="135">
        <v>0</v>
      </c>
    </row>
    <row r="174" spans="1:14">
      <c r="A174" s="134" t="s">
        <v>583</v>
      </c>
      <c r="B174" s="135">
        <v>90</v>
      </c>
      <c r="C174" s="135">
        <v>5</v>
      </c>
      <c r="D174" s="135">
        <v>0</v>
      </c>
      <c r="E174" s="135"/>
      <c r="G174" s="136">
        <v>1029</v>
      </c>
      <c r="H174" s="135">
        <v>1</v>
      </c>
      <c r="J174" s="134">
        <v>3</v>
      </c>
      <c r="K174" s="135">
        <v>1</v>
      </c>
      <c r="L174" s="135">
        <v>0</v>
      </c>
      <c r="M174" s="135">
        <v>1</v>
      </c>
    </row>
    <row r="175" spans="1:14">
      <c r="A175" s="134" t="s">
        <v>584</v>
      </c>
      <c r="B175" s="135">
        <v>22</v>
      </c>
      <c r="C175" s="135">
        <v>2</v>
      </c>
      <c r="D175" s="135">
        <v>0</v>
      </c>
      <c r="E175" s="135"/>
      <c r="G175" s="134" t="s">
        <v>498</v>
      </c>
      <c r="H175" s="135">
        <v>1</v>
      </c>
      <c r="J175" s="134">
        <v>4</v>
      </c>
      <c r="K175" s="135">
        <v>0</v>
      </c>
      <c r="L175" s="135">
        <v>0</v>
      </c>
      <c r="M175" s="135">
        <v>0</v>
      </c>
    </row>
    <row r="176" spans="1:14">
      <c r="A176" s="134" t="s">
        <v>585</v>
      </c>
      <c r="B176" s="135"/>
      <c r="C176" s="135">
        <v>1</v>
      </c>
      <c r="D176" s="135">
        <v>0</v>
      </c>
      <c r="E176" s="135"/>
      <c r="G176" s="136">
        <v>444</v>
      </c>
      <c r="H176" s="135">
        <v>1</v>
      </c>
      <c r="M176" s="133" t="s">
        <v>45</v>
      </c>
      <c r="N176" t="s">
        <v>366</v>
      </c>
    </row>
    <row r="177" spans="1:14">
      <c r="A177" s="134" t="s">
        <v>586</v>
      </c>
      <c r="B177" s="135">
        <v>90</v>
      </c>
      <c r="C177" s="135">
        <v>10</v>
      </c>
      <c r="D177" s="135">
        <v>1</v>
      </c>
      <c r="E177" s="135"/>
      <c r="G177" s="134" t="s">
        <v>499</v>
      </c>
      <c r="H177" s="135">
        <v>1</v>
      </c>
      <c r="J177" s="133" t="s">
        <v>45</v>
      </c>
      <c r="K177" t="s">
        <v>366</v>
      </c>
      <c r="M177" s="133" t="s">
        <v>227</v>
      </c>
      <c r="N177" t="s">
        <v>366</v>
      </c>
    </row>
    <row r="178" spans="1:14">
      <c r="A178" s="134" t="s">
        <v>587</v>
      </c>
      <c r="B178" s="135">
        <v>5</v>
      </c>
      <c r="C178" s="135">
        <v>2</v>
      </c>
      <c r="D178" s="135">
        <v>0</v>
      </c>
      <c r="E178" s="135"/>
      <c r="G178" s="136">
        <v>465</v>
      </c>
      <c r="H178" s="135">
        <v>1</v>
      </c>
    </row>
    <row r="179" spans="1:14">
      <c r="A179" s="134" t="s">
        <v>588</v>
      </c>
      <c r="B179" s="135">
        <v>90</v>
      </c>
      <c r="C179" s="135">
        <v>4</v>
      </c>
      <c r="D179" s="135">
        <v>0</v>
      </c>
      <c r="E179" s="135"/>
      <c r="G179" s="134" t="s">
        <v>500</v>
      </c>
      <c r="H179" s="135">
        <v>1</v>
      </c>
      <c r="J179" s="133" t="s">
        <v>361</v>
      </c>
      <c r="K179" t="s">
        <v>393</v>
      </c>
      <c r="M179" t="s">
        <v>389</v>
      </c>
      <c r="N179" t="s">
        <v>391</v>
      </c>
    </row>
    <row r="180" spans="1:14">
      <c r="A180" s="134" t="s">
        <v>589</v>
      </c>
      <c r="B180" s="135">
        <v>90</v>
      </c>
      <c r="C180" s="135">
        <v>5</v>
      </c>
      <c r="D180" s="135">
        <v>0</v>
      </c>
      <c r="E180" s="135"/>
      <c r="G180" s="136">
        <v>1959</v>
      </c>
      <c r="H180" s="135">
        <v>1</v>
      </c>
      <c r="J180" s="134" t="s">
        <v>362</v>
      </c>
      <c r="K180" s="135"/>
      <c r="M180" s="135">
        <v>6</v>
      </c>
      <c r="N180" s="135">
        <v>2</v>
      </c>
    </row>
    <row r="181" spans="1:14">
      <c r="A181" s="134" t="s">
        <v>590</v>
      </c>
      <c r="B181" s="135">
        <v>60</v>
      </c>
      <c r="C181" s="135">
        <v>5</v>
      </c>
      <c r="D181" s="135">
        <v>0</v>
      </c>
      <c r="E181" s="135"/>
      <c r="G181" s="134" t="s">
        <v>501</v>
      </c>
      <c r="H181" s="135">
        <v>1</v>
      </c>
      <c r="J181" s="134">
        <v>7</v>
      </c>
      <c r="K181" s="135">
        <v>5</v>
      </c>
    </row>
    <row r="182" spans="1:14">
      <c r="A182" s="134" t="s">
        <v>591</v>
      </c>
      <c r="B182" s="135"/>
      <c r="C182" s="135">
        <v>0</v>
      </c>
      <c r="D182" s="135">
        <v>0</v>
      </c>
      <c r="E182" s="135"/>
      <c r="G182" s="136">
        <v>505</v>
      </c>
      <c r="H182" s="135">
        <v>1</v>
      </c>
      <c r="J182" s="134">
        <v>1</v>
      </c>
      <c r="K182" s="135">
        <v>0</v>
      </c>
    </row>
    <row r="183" spans="1:14">
      <c r="A183" s="134" t="s">
        <v>592</v>
      </c>
      <c r="B183" s="135"/>
      <c r="C183" s="135">
        <v>1</v>
      </c>
      <c r="D183" s="135">
        <v>0</v>
      </c>
      <c r="E183" s="135"/>
      <c r="G183" s="134" t="s">
        <v>502</v>
      </c>
      <c r="H183" s="135">
        <v>1</v>
      </c>
      <c r="J183" s="134">
        <v>10</v>
      </c>
      <c r="K183" s="135">
        <v>0</v>
      </c>
      <c r="M183" s="137" t="s">
        <v>399</v>
      </c>
    </row>
    <row r="184" spans="1:14">
      <c r="A184" s="134" t="s">
        <v>593</v>
      </c>
      <c r="B184" s="135">
        <v>90</v>
      </c>
      <c r="C184" s="135">
        <v>8</v>
      </c>
      <c r="D184" s="135">
        <v>0</v>
      </c>
      <c r="E184" s="135">
        <v>1</v>
      </c>
      <c r="G184" s="136">
        <v>547</v>
      </c>
      <c r="H184" s="135">
        <v>1</v>
      </c>
      <c r="J184" s="134">
        <v>5</v>
      </c>
      <c r="K184" s="135">
        <v>1</v>
      </c>
      <c r="M184" s="133" t="s">
        <v>45</v>
      </c>
      <c r="N184" t="s">
        <v>366</v>
      </c>
    </row>
    <row r="185" spans="1:14">
      <c r="A185" s="134" t="s">
        <v>594</v>
      </c>
      <c r="B185" s="135">
        <v>85</v>
      </c>
      <c r="C185" s="135">
        <v>4</v>
      </c>
      <c r="D185" s="135">
        <v>0</v>
      </c>
      <c r="E185" s="135"/>
      <c r="G185" s="134" t="s">
        <v>503</v>
      </c>
      <c r="H185" s="135">
        <v>1</v>
      </c>
      <c r="J185" s="133" t="s">
        <v>45</v>
      </c>
      <c r="K185" t="s">
        <v>366</v>
      </c>
      <c r="M185" s="133" t="s">
        <v>227</v>
      </c>
      <c r="N185" t="s">
        <v>366</v>
      </c>
    </row>
    <row r="186" spans="1:14">
      <c r="A186" s="134" t="s">
        <v>595</v>
      </c>
      <c r="B186" s="135">
        <v>90</v>
      </c>
      <c r="C186" s="135">
        <v>10</v>
      </c>
      <c r="D186" s="135">
        <v>1</v>
      </c>
      <c r="E186" s="135"/>
      <c r="G186" s="136">
        <v>571</v>
      </c>
      <c r="H186" s="135">
        <v>1</v>
      </c>
    </row>
    <row r="187" spans="1:14">
      <c r="A187" s="134" t="s">
        <v>596</v>
      </c>
      <c r="B187" s="135"/>
      <c r="C187" s="135">
        <v>0</v>
      </c>
      <c r="D187" s="135">
        <v>0</v>
      </c>
      <c r="E187" s="135"/>
      <c r="G187" s="134" t="s">
        <v>504</v>
      </c>
      <c r="H187" s="135">
        <v>1</v>
      </c>
      <c r="J187" s="133" t="s">
        <v>361</v>
      </c>
      <c r="K187" t="s">
        <v>391</v>
      </c>
      <c r="M187" t="s">
        <v>397</v>
      </c>
    </row>
    <row r="188" spans="1:14">
      <c r="A188" s="134" t="s">
        <v>597</v>
      </c>
      <c r="B188" s="135"/>
      <c r="C188" s="135">
        <v>1</v>
      </c>
      <c r="D188" s="135">
        <v>0</v>
      </c>
      <c r="E188" s="135"/>
      <c r="G188" s="136">
        <v>601</v>
      </c>
      <c r="H188" s="135">
        <v>1</v>
      </c>
      <c r="J188" s="134" t="s">
        <v>362</v>
      </c>
      <c r="K188" s="135"/>
      <c r="M188" s="135">
        <v>1</v>
      </c>
    </row>
    <row r="189" spans="1:14">
      <c r="A189" s="134" t="s">
        <v>598</v>
      </c>
      <c r="B189" s="135"/>
      <c r="C189" s="135">
        <v>0</v>
      </c>
      <c r="D189" s="135">
        <v>0</v>
      </c>
      <c r="E189" s="135"/>
      <c r="G189" s="134" t="s">
        <v>505</v>
      </c>
      <c r="H189" s="135">
        <v>1</v>
      </c>
      <c r="J189" s="134">
        <v>7</v>
      </c>
      <c r="K189" s="135">
        <v>1</v>
      </c>
    </row>
    <row r="190" spans="1:14">
      <c r="A190" s="134" t="s">
        <v>630</v>
      </c>
      <c r="B190" s="135"/>
      <c r="C190" s="135">
        <v>1</v>
      </c>
      <c r="D190" s="135">
        <v>0</v>
      </c>
      <c r="E190" s="135"/>
      <c r="G190" s="136">
        <v>1958</v>
      </c>
      <c r="H190" s="135">
        <v>1</v>
      </c>
      <c r="J190" s="134">
        <v>1</v>
      </c>
      <c r="K190" s="135">
        <v>0</v>
      </c>
    </row>
    <row r="191" spans="1:14">
      <c r="A191" s="134" t="s">
        <v>626</v>
      </c>
      <c r="B191" s="135">
        <v>224</v>
      </c>
      <c r="C191" s="135">
        <v>15</v>
      </c>
      <c r="D191" s="135">
        <v>0</v>
      </c>
      <c r="E191" s="135"/>
      <c r="G191" s="134" t="s">
        <v>506</v>
      </c>
      <c r="H191" s="135">
        <v>1</v>
      </c>
      <c r="J191" s="134">
        <v>10</v>
      </c>
      <c r="K191" s="135">
        <v>0</v>
      </c>
    </row>
    <row r="192" spans="1:14">
      <c r="A192" s="134" t="s">
        <v>600</v>
      </c>
      <c r="B192" s="135">
        <v>90</v>
      </c>
      <c r="C192" s="135">
        <v>2</v>
      </c>
      <c r="D192" s="135">
        <v>0</v>
      </c>
      <c r="E192" s="135"/>
      <c r="G192" s="136">
        <v>1842</v>
      </c>
      <c r="H192" s="135">
        <v>1</v>
      </c>
      <c r="J192" s="134">
        <v>5</v>
      </c>
      <c r="K192" s="135">
        <v>0</v>
      </c>
    </row>
    <row r="193" spans="1:11">
      <c r="A193" s="134" t="s">
        <v>601</v>
      </c>
      <c r="B193" s="135"/>
      <c r="C193" s="135">
        <v>0</v>
      </c>
      <c r="D193" s="135">
        <v>0</v>
      </c>
      <c r="E193" s="135"/>
      <c r="G193" s="134" t="s">
        <v>507</v>
      </c>
      <c r="H193" s="135">
        <v>1</v>
      </c>
      <c r="J193" s="134">
        <v>16</v>
      </c>
      <c r="K193" s="135">
        <v>0</v>
      </c>
    </row>
    <row r="194" spans="1:11">
      <c r="A194" s="134" t="s">
        <v>602</v>
      </c>
      <c r="B194" s="135">
        <v>90</v>
      </c>
      <c r="C194" s="135">
        <v>4</v>
      </c>
      <c r="D194" s="135">
        <v>0</v>
      </c>
      <c r="E194" s="135"/>
      <c r="G194" s="136">
        <v>1807</v>
      </c>
      <c r="H194" s="135">
        <v>1</v>
      </c>
      <c r="J194" s="134">
        <v>18</v>
      </c>
      <c r="K194" s="135">
        <v>0</v>
      </c>
    </row>
    <row r="195" spans="1:11">
      <c r="A195" s="134" t="s">
        <v>603</v>
      </c>
      <c r="B195" s="135">
        <v>63</v>
      </c>
      <c r="C195" s="135">
        <v>3</v>
      </c>
      <c r="D195" s="135">
        <v>0</v>
      </c>
      <c r="E195" s="135"/>
      <c r="G195" s="134" t="s">
        <v>508</v>
      </c>
      <c r="H195" s="135">
        <v>1</v>
      </c>
      <c r="J195" s="134">
        <v>2</v>
      </c>
      <c r="K195" s="135">
        <v>0</v>
      </c>
    </row>
    <row r="196" spans="1:11">
      <c r="A196" s="134" t="s">
        <v>604</v>
      </c>
      <c r="B196" s="135">
        <v>57</v>
      </c>
      <c r="C196" s="135">
        <v>2</v>
      </c>
      <c r="D196" s="135">
        <v>0</v>
      </c>
      <c r="E196" s="135"/>
      <c r="G196" s="136">
        <v>1918</v>
      </c>
      <c r="H196" s="135">
        <v>1</v>
      </c>
      <c r="J196" s="134">
        <v>6</v>
      </c>
      <c r="K196" s="135">
        <v>0</v>
      </c>
    </row>
    <row r="197" spans="1:11">
      <c r="A197" s="134" t="s">
        <v>605</v>
      </c>
      <c r="B197" s="135"/>
      <c r="C197" s="135">
        <v>0</v>
      </c>
      <c r="D197" s="135">
        <v>0</v>
      </c>
      <c r="E197" s="135"/>
      <c r="G197" s="134" t="s">
        <v>509</v>
      </c>
      <c r="H197" s="135">
        <v>1</v>
      </c>
      <c r="J197" s="134">
        <v>4</v>
      </c>
      <c r="K197" s="135">
        <v>0</v>
      </c>
    </row>
    <row r="198" spans="1:11">
      <c r="A198" s="134" t="s">
        <v>606</v>
      </c>
      <c r="B198" s="135"/>
      <c r="C198" s="135">
        <v>0</v>
      </c>
      <c r="D198" s="135">
        <v>0</v>
      </c>
      <c r="E198" s="135"/>
      <c r="G198" s="136">
        <v>738</v>
      </c>
      <c r="H198" s="135">
        <v>1</v>
      </c>
      <c r="J198" s="134">
        <v>13</v>
      </c>
      <c r="K198" s="135">
        <v>0</v>
      </c>
    </row>
    <row r="199" spans="1:11">
      <c r="A199" s="134" t="s">
        <v>607</v>
      </c>
      <c r="B199" s="135">
        <v>90</v>
      </c>
      <c r="C199" s="135">
        <v>4</v>
      </c>
      <c r="D199" s="135">
        <v>0</v>
      </c>
      <c r="E199" s="135"/>
      <c r="G199" s="134" t="s">
        <v>510</v>
      </c>
      <c r="H199" s="135">
        <v>1</v>
      </c>
      <c r="J199" s="134">
        <v>3</v>
      </c>
      <c r="K199" s="135">
        <v>1</v>
      </c>
    </row>
    <row r="200" spans="1:11">
      <c r="A200" s="134" t="s">
        <v>608</v>
      </c>
      <c r="B200" s="135"/>
      <c r="C200" s="135">
        <v>0</v>
      </c>
      <c r="D200" s="135">
        <v>0</v>
      </c>
      <c r="E200" s="135"/>
      <c r="G200" s="136">
        <v>718</v>
      </c>
      <c r="H200" s="135">
        <v>1</v>
      </c>
      <c r="J200" s="134">
        <v>17</v>
      </c>
      <c r="K200" s="135">
        <v>0</v>
      </c>
    </row>
    <row r="201" spans="1:11">
      <c r="A201" s="134" t="s">
        <v>609</v>
      </c>
      <c r="B201" s="135">
        <v>90</v>
      </c>
      <c r="C201" s="135">
        <v>3</v>
      </c>
      <c r="D201" s="135">
        <v>0</v>
      </c>
      <c r="E201" s="135"/>
      <c r="G201" s="134" t="s">
        <v>511</v>
      </c>
      <c r="H201" s="135">
        <v>1</v>
      </c>
      <c r="J201" s="134" t="s">
        <v>363</v>
      </c>
      <c r="K201" s="135">
        <v>2</v>
      </c>
    </row>
    <row r="202" spans="1:11">
      <c r="A202" s="134" t="s">
        <v>610</v>
      </c>
      <c r="B202" s="135"/>
      <c r="C202" s="135">
        <v>0</v>
      </c>
      <c r="D202" s="135">
        <v>0</v>
      </c>
      <c r="E202" s="135"/>
      <c r="G202" s="136">
        <v>1972</v>
      </c>
      <c r="H202" s="135">
        <v>1</v>
      </c>
    </row>
    <row r="203" spans="1:11">
      <c r="A203" s="134" t="s">
        <v>611</v>
      </c>
      <c r="B203" s="135"/>
      <c r="C203" s="135">
        <v>1</v>
      </c>
      <c r="D203" s="135">
        <v>0</v>
      </c>
      <c r="E203" s="135"/>
      <c r="G203" s="134" t="s">
        <v>512</v>
      </c>
      <c r="H203" s="135">
        <v>1</v>
      </c>
    </row>
    <row r="204" spans="1:11">
      <c r="A204" s="134" t="s">
        <v>612</v>
      </c>
      <c r="B204" s="135">
        <v>5</v>
      </c>
      <c r="C204" s="135">
        <v>5</v>
      </c>
      <c r="D204" s="135">
        <v>0</v>
      </c>
      <c r="E204" s="135">
        <v>1</v>
      </c>
      <c r="G204" s="136">
        <v>210</v>
      </c>
      <c r="H204" s="135">
        <v>1</v>
      </c>
    </row>
    <row r="205" spans="1:11">
      <c r="A205" s="134" t="s">
        <v>613</v>
      </c>
      <c r="B205" s="135"/>
      <c r="C205" s="135">
        <v>0</v>
      </c>
      <c r="D205" s="135">
        <v>0</v>
      </c>
      <c r="E205" s="135"/>
      <c r="G205" s="134" t="s">
        <v>513</v>
      </c>
      <c r="H205" s="135">
        <v>1</v>
      </c>
    </row>
    <row r="206" spans="1:11">
      <c r="A206" s="134" t="s">
        <v>614</v>
      </c>
      <c r="B206" s="135">
        <v>90</v>
      </c>
      <c r="C206" s="135">
        <v>4</v>
      </c>
      <c r="D206" s="135">
        <v>0</v>
      </c>
      <c r="E206" s="135"/>
      <c r="G206" s="136">
        <v>1891</v>
      </c>
      <c r="H206" s="135">
        <v>1</v>
      </c>
    </row>
    <row r="207" spans="1:11">
      <c r="A207" s="134" t="s">
        <v>615</v>
      </c>
      <c r="B207" s="135">
        <v>33</v>
      </c>
      <c r="C207" s="135">
        <v>6</v>
      </c>
      <c r="D207" s="135">
        <v>1</v>
      </c>
      <c r="E207" s="135"/>
      <c r="G207" s="134" t="s">
        <v>514</v>
      </c>
      <c r="H207" s="135">
        <v>1</v>
      </c>
    </row>
    <row r="208" spans="1:11">
      <c r="A208" s="134" t="s">
        <v>616</v>
      </c>
      <c r="B208" s="135">
        <v>85</v>
      </c>
      <c r="C208" s="135">
        <v>3</v>
      </c>
      <c r="D208" s="135">
        <v>0</v>
      </c>
      <c r="E208" s="135"/>
      <c r="G208" s="136">
        <v>48</v>
      </c>
      <c r="H208" s="135">
        <v>1</v>
      </c>
    </row>
    <row r="209" spans="1:8">
      <c r="A209" s="134" t="s">
        <v>617</v>
      </c>
      <c r="B209" s="135">
        <v>90</v>
      </c>
      <c r="C209" s="135">
        <v>4</v>
      </c>
      <c r="D209" s="135">
        <v>0</v>
      </c>
      <c r="E209" s="135"/>
      <c r="G209" s="134" t="s">
        <v>516</v>
      </c>
      <c r="H209" s="135">
        <v>1</v>
      </c>
    </row>
    <row r="210" spans="1:8">
      <c r="A210" s="134" t="s">
        <v>618</v>
      </c>
      <c r="B210" s="135"/>
      <c r="C210" s="135">
        <v>0</v>
      </c>
      <c r="D210" s="135">
        <v>0</v>
      </c>
      <c r="E210" s="135"/>
      <c r="G210" s="136">
        <v>1961</v>
      </c>
      <c r="H210" s="135">
        <v>1</v>
      </c>
    </row>
    <row r="211" spans="1:8">
      <c r="A211" s="134" t="s">
        <v>619</v>
      </c>
      <c r="B211" s="135"/>
      <c r="C211" s="135">
        <v>0</v>
      </c>
      <c r="D211" s="135">
        <v>0</v>
      </c>
      <c r="E211" s="135"/>
      <c r="G211" s="134" t="s">
        <v>517</v>
      </c>
      <c r="H211" s="135">
        <v>1</v>
      </c>
    </row>
    <row r="212" spans="1:8">
      <c r="A212" s="134" t="s">
        <v>620</v>
      </c>
      <c r="B212" s="135">
        <v>90</v>
      </c>
      <c r="C212" s="135">
        <v>3</v>
      </c>
      <c r="D212" s="135">
        <v>0</v>
      </c>
      <c r="E212" s="135"/>
      <c r="G212" s="136">
        <v>62</v>
      </c>
      <c r="H212" s="135">
        <v>1</v>
      </c>
    </row>
    <row r="213" spans="1:8">
      <c r="A213" s="134" t="s">
        <v>621</v>
      </c>
      <c r="B213" s="135"/>
      <c r="C213" s="135">
        <v>1</v>
      </c>
      <c r="D213" s="135">
        <v>0</v>
      </c>
      <c r="E213" s="135"/>
      <c r="G213" s="134" t="s">
        <v>518</v>
      </c>
      <c r="H213" s="135">
        <v>1</v>
      </c>
    </row>
    <row r="214" spans="1:8">
      <c r="A214" s="134" t="s">
        <v>622</v>
      </c>
      <c r="B214" s="135"/>
      <c r="C214" s="135">
        <v>0</v>
      </c>
      <c r="D214" s="135">
        <v>0</v>
      </c>
      <c r="E214" s="135"/>
      <c r="G214" s="136">
        <v>72</v>
      </c>
      <c r="H214" s="135">
        <v>1</v>
      </c>
    </row>
    <row r="215" spans="1:8">
      <c r="A215" s="134" t="s">
        <v>623</v>
      </c>
      <c r="B215" s="135"/>
      <c r="C215" s="135">
        <v>0</v>
      </c>
      <c r="D215" s="135">
        <v>0</v>
      </c>
      <c r="E215" s="135"/>
      <c r="G215" s="134" t="s">
        <v>519</v>
      </c>
      <c r="H215" s="135">
        <v>1</v>
      </c>
    </row>
    <row r="216" spans="1:8">
      <c r="A216" s="134" t="s">
        <v>624</v>
      </c>
      <c r="B216" s="135"/>
      <c r="C216" s="135">
        <v>1</v>
      </c>
      <c r="D216" s="135">
        <v>0</v>
      </c>
      <c r="E216" s="135"/>
      <c r="G216" s="136">
        <v>1784</v>
      </c>
      <c r="H216" s="135">
        <v>1</v>
      </c>
    </row>
    <row r="217" spans="1:8">
      <c r="A217" s="134" t="s">
        <v>625</v>
      </c>
      <c r="B217" s="135"/>
      <c r="C217" s="135">
        <v>0</v>
      </c>
      <c r="D217" s="135">
        <v>0</v>
      </c>
      <c r="E217" s="135"/>
      <c r="G217" s="134" t="s">
        <v>520</v>
      </c>
      <c r="H217" s="135">
        <v>1</v>
      </c>
    </row>
    <row r="218" spans="1:8">
      <c r="A218" s="134" t="s">
        <v>627</v>
      </c>
      <c r="B218" s="135">
        <v>90</v>
      </c>
      <c r="C218" s="135">
        <v>3</v>
      </c>
      <c r="D218" s="135">
        <v>0</v>
      </c>
      <c r="E218" s="135"/>
      <c r="G218" s="136">
        <v>94</v>
      </c>
      <c r="H218" s="135">
        <v>1</v>
      </c>
    </row>
    <row r="219" spans="1:8">
      <c r="A219" s="134" t="s">
        <v>629</v>
      </c>
      <c r="B219" s="135"/>
      <c r="C219" s="135">
        <v>1</v>
      </c>
      <c r="D219" s="135">
        <v>0</v>
      </c>
      <c r="E219" s="135"/>
      <c r="G219" s="134" t="s">
        <v>521</v>
      </c>
      <c r="H219" s="135">
        <v>1</v>
      </c>
    </row>
    <row r="220" spans="1:8">
      <c r="A220" s="134" t="s">
        <v>628</v>
      </c>
      <c r="B220" s="135">
        <v>27</v>
      </c>
      <c r="C220" s="135">
        <v>2</v>
      </c>
      <c r="D220" s="135">
        <v>0</v>
      </c>
      <c r="E220" s="135"/>
      <c r="G220" s="136">
        <v>122</v>
      </c>
      <c r="H220" s="135">
        <v>1</v>
      </c>
    </row>
    <row r="221" spans="1:8">
      <c r="A221" s="134" t="s">
        <v>631</v>
      </c>
      <c r="B221" s="135">
        <v>90</v>
      </c>
      <c r="C221" s="135">
        <v>4</v>
      </c>
      <c r="D221" s="135">
        <v>0</v>
      </c>
      <c r="E221" s="135"/>
      <c r="G221" s="134" t="s">
        <v>522</v>
      </c>
      <c r="H221" s="135">
        <v>1</v>
      </c>
    </row>
    <row r="222" spans="1:8">
      <c r="A222" s="134" t="s">
        <v>632</v>
      </c>
      <c r="B222" s="135"/>
      <c r="C222" s="135">
        <v>0</v>
      </c>
      <c r="D222" s="135">
        <v>0</v>
      </c>
      <c r="E222" s="135"/>
      <c r="G222" s="136">
        <v>1014</v>
      </c>
      <c r="H222" s="135">
        <v>1</v>
      </c>
    </row>
    <row r="223" spans="1:8">
      <c r="A223" s="134" t="s">
        <v>633</v>
      </c>
      <c r="B223" s="135"/>
      <c r="C223" s="135">
        <v>0</v>
      </c>
      <c r="D223" s="135">
        <v>0</v>
      </c>
      <c r="E223" s="135"/>
      <c r="G223" s="134" t="s">
        <v>523</v>
      </c>
      <c r="H223" s="135">
        <v>1</v>
      </c>
    </row>
    <row r="224" spans="1:8">
      <c r="A224" s="134" t="s">
        <v>634</v>
      </c>
      <c r="B224" s="135"/>
      <c r="C224" s="135">
        <v>0</v>
      </c>
      <c r="D224" s="135">
        <v>0</v>
      </c>
      <c r="E224" s="135"/>
      <c r="G224" s="136">
        <v>1913</v>
      </c>
      <c r="H224" s="135">
        <v>1</v>
      </c>
    </row>
    <row r="225" spans="1:8">
      <c r="A225" s="134" t="s">
        <v>635</v>
      </c>
      <c r="B225" s="135"/>
      <c r="C225" s="135">
        <v>0</v>
      </c>
      <c r="D225" s="135">
        <v>0</v>
      </c>
      <c r="E225" s="135"/>
      <c r="G225" s="134" t="s">
        <v>524</v>
      </c>
      <c r="H225" s="135">
        <v>1</v>
      </c>
    </row>
    <row r="226" spans="1:8">
      <c r="A226" s="134" t="s">
        <v>636</v>
      </c>
      <c r="B226" s="135">
        <v>90</v>
      </c>
      <c r="C226" s="135">
        <v>5</v>
      </c>
      <c r="D226" s="135">
        <v>0</v>
      </c>
      <c r="E226" s="135"/>
      <c r="G226" s="136">
        <v>194</v>
      </c>
      <c r="H226" s="135">
        <v>1</v>
      </c>
    </row>
    <row r="227" spans="1:8">
      <c r="A227" s="134" t="s">
        <v>637</v>
      </c>
      <c r="B227" s="135"/>
      <c r="C227" s="135">
        <v>1</v>
      </c>
      <c r="D227" s="135">
        <v>0</v>
      </c>
      <c r="E227" s="135"/>
      <c r="G227" s="134" t="s">
        <v>525</v>
      </c>
      <c r="H227" s="135">
        <v>1</v>
      </c>
    </row>
    <row r="228" spans="1:8">
      <c r="A228" s="134" t="s">
        <v>638</v>
      </c>
      <c r="B228" s="135"/>
      <c r="C228" s="135">
        <v>0</v>
      </c>
      <c r="D228" s="135">
        <v>0</v>
      </c>
      <c r="E228" s="135"/>
      <c r="G228" s="136">
        <v>1973</v>
      </c>
      <c r="H228" s="135">
        <v>1</v>
      </c>
    </row>
    <row r="229" spans="1:8">
      <c r="A229" s="134" t="s">
        <v>639</v>
      </c>
      <c r="B229" s="135">
        <v>10</v>
      </c>
      <c r="C229" s="135">
        <v>2</v>
      </c>
      <c r="D229" s="135">
        <v>0</v>
      </c>
      <c r="E229" s="135"/>
      <c r="G229" s="134" t="s">
        <v>526</v>
      </c>
      <c r="H229" s="135">
        <v>1</v>
      </c>
    </row>
    <row r="230" spans="1:8">
      <c r="A230" s="134" t="s">
        <v>640</v>
      </c>
      <c r="B230" s="135"/>
      <c r="C230" s="135">
        <v>1</v>
      </c>
      <c r="D230" s="135">
        <v>0</v>
      </c>
      <c r="E230" s="135"/>
      <c r="G230" s="136">
        <v>256</v>
      </c>
      <c r="H230" s="135">
        <v>1</v>
      </c>
    </row>
    <row r="231" spans="1:8">
      <c r="A231" s="134" t="s">
        <v>641</v>
      </c>
      <c r="B231" s="135"/>
      <c r="C231" s="135">
        <v>0</v>
      </c>
      <c r="D231" s="135">
        <v>0</v>
      </c>
      <c r="E231" s="135"/>
      <c r="G231" s="134" t="s">
        <v>527</v>
      </c>
      <c r="H231" s="135">
        <v>1</v>
      </c>
    </row>
    <row r="232" spans="1:8">
      <c r="A232" s="134" t="s">
        <v>642</v>
      </c>
      <c r="B232" s="135"/>
      <c r="C232" s="135">
        <v>0</v>
      </c>
      <c r="D232" s="135">
        <v>0</v>
      </c>
      <c r="E232" s="135"/>
      <c r="G232" s="136">
        <v>783</v>
      </c>
      <c r="H232" s="135">
        <v>1</v>
      </c>
    </row>
    <row r="233" spans="1:8">
      <c r="A233" s="134" t="s">
        <v>643</v>
      </c>
      <c r="B233" s="135">
        <v>90</v>
      </c>
      <c r="C233" s="135">
        <v>4</v>
      </c>
      <c r="D233" s="135">
        <v>0</v>
      </c>
      <c r="E233" s="135"/>
      <c r="G233" s="134" t="s">
        <v>528</v>
      </c>
      <c r="H233" s="135">
        <v>1</v>
      </c>
    </row>
    <row r="234" spans="1:8">
      <c r="A234" s="134" t="s">
        <v>644</v>
      </c>
      <c r="B234" s="135"/>
      <c r="C234" s="135">
        <v>1</v>
      </c>
      <c r="D234" s="135">
        <v>0</v>
      </c>
      <c r="E234" s="135"/>
      <c r="G234" s="136">
        <v>274</v>
      </c>
      <c r="H234" s="135">
        <v>1</v>
      </c>
    </row>
    <row r="235" spans="1:8">
      <c r="A235" s="134" t="s">
        <v>645</v>
      </c>
      <c r="B235" s="135"/>
      <c r="C235" s="135">
        <v>0</v>
      </c>
      <c r="D235" s="135">
        <v>0</v>
      </c>
      <c r="E235" s="135"/>
      <c r="G235" s="134" t="s">
        <v>529</v>
      </c>
      <c r="H235" s="135">
        <v>1</v>
      </c>
    </row>
    <row r="236" spans="1:8">
      <c r="A236" s="134" t="s">
        <v>646</v>
      </c>
      <c r="B236" s="135"/>
      <c r="C236" s="135">
        <v>0</v>
      </c>
      <c r="D236" s="135">
        <v>0</v>
      </c>
      <c r="E236" s="135"/>
      <c r="G236" s="136">
        <v>281</v>
      </c>
      <c r="H236" s="135">
        <v>1</v>
      </c>
    </row>
    <row r="237" spans="1:8">
      <c r="A237" s="134" t="s">
        <v>647</v>
      </c>
      <c r="B237" s="135">
        <v>90</v>
      </c>
      <c r="C237" s="135">
        <v>4</v>
      </c>
      <c r="D237" s="135">
        <v>0</v>
      </c>
      <c r="E237" s="135"/>
      <c r="G237" s="134" t="s">
        <v>530</v>
      </c>
      <c r="H237" s="135">
        <v>1</v>
      </c>
    </row>
    <row r="238" spans="1:8">
      <c r="A238" s="134" t="s">
        <v>648</v>
      </c>
      <c r="B238" s="135">
        <v>80</v>
      </c>
      <c r="C238" s="135">
        <v>19</v>
      </c>
      <c r="D238" s="135">
        <v>3</v>
      </c>
      <c r="E238" s="135">
        <v>1</v>
      </c>
      <c r="G238" s="136">
        <v>299</v>
      </c>
      <c r="H238" s="135">
        <v>1</v>
      </c>
    </row>
    <row r="239" spans="1:8">
      <c r="A239" s="134" t="s">
        <v>649</v>
      </c>
      <c r="B239" s="135">
        <v>90</v>
      </c>
      <c r="C239" s="135">
        <v>4</v>
      </c>
      <c r="D239" s="135">
        <v>0</v>
      </c>
      <c r="E239" s="135"/>
      <c r="G239" s="134" t="s">
        <v>531</v>
      </c>
      <c r="H239" s="135">
        <v>1</v>
      </c>
    </row>
    <row r="240" spans="1:8">
      <c r="A240" s="134" t="s">
        <v>650</v>
      </c>
      <c r="B240" s="135"/>
      <c r="C240" s="135">
        <v>0</v>
      </c>
      <c r="D240" s="135">
        <v>0</v>
      </c>
      <c r="E240" s="135"/>
      <c r="G240" s="136">
        <v>329</v>
      </c>
      <c r="H240" s="135">
        <v>1</v>
      </c>
    </row>
    <row r="241" spans="1:8">
      <c r="A241" s="134" t="s">
        <v>651</v>
      </c>
      <c r="B241" s="135"/>
      <c r="C241" s="135">
        <v>0</v>
      </c>
      <c r="D241" s="135">
        <v>0</v>
      </c>
      <c r="E241" s="135"/>
      <c r="G241" s="134" t="s">
        <v>543</v>
      </c>
      <c r="H241" s="135">
        <v>1</v>
      </c>
    </row>
    <row r="242" spans="1:8">
      <c r="A242" s="134" t="s">
        <v>652</v>
      </c>
      <c r="B242" s="135">
        <v>90</v>
      </c>
      <c r="C242" s="135">
        <v>4</v>
      </c>
      <c r="D242" s="135">
        <v>0</v>
      </c>
      <c r="E242" s="135"/>
      <c r="G242" s="136">
        <v>888</v>
      </c>
      <c r="H242" s="135">
        <v>1</v>
      </c>
    </row>
    <row r="243" spans="1:8">
      <c r="A243" s="134" t="s">
        <v>653</v>
      </c>
      <c r="B243" s="135"/>
      <c r="C243" s="135">
        <v>0</v>
      </c>
      <c r="D243" s="135">
        <v>0</v>
      </c>
      <c r="E243" s="135"/>
      <c r="G243" s="134" t="s">
        <v>532</v>
      </c>
      <c r="H243" s="135">
        <v>1</v>
      </c>
    </row>
    <row r="244" spans="1:8">
      <c r="A244" s="134" t="s">
        <v>654</v>
      </c>
      <c r="B244" s="135"/>
      <c r="C244" s="135">
        <v>0</v>
      </c>
      <c r="D244" s="135">
        <v>0</v>
      </c>
      <c r="E244" s="135"/>
      <c r="G244" s="136">
        <v>374</v>
      </c>
      <c r="H244" s="135">
        <v>1</v>
      </c>
    </row>
    <row r="245" spans="1:8">
      <c r="A245" s="134" t="s">
        <v>655</v>
      </c>
      <c r="B245" s="135"/>
      <c r="C245" s="135">
        <v>0</v>
      </c>
      <c r="D245" s="135">
        <v>0</v>
      </c>
      <c r="E245" s="135"/>
      <c r="G245" s="134" t="s">
        <v>533</v>
      </c>
      <c r="H245" s="135">
        <v>1</v>
      </c>
    </row>
    <row r="246" spans="1:8">
      <c r="A246" s="134" t="s">
        <v>656</v>
      </c>
      <c r="B246" s="135">
        <v>17</v>
      </c>
      <c r="C246" s="135">
        <v>2</v>
      </c>
      <c r="D246" s="135">
        <v>0</v>
      </c>
      <c r="E246" s="135"/>
      <c r="G246" s="136">
        <v>379</v>
      </c>
      <c r="H246" s="135">
        <v>1</v>
      </c>
    </row>
    <row r="247" spans="1:8">
      <c r="A247" s="134" t="s">
        <v>657</v>
      </c>
      <c r="B247" s="135">
        <v>70</v>
      </c>
      <c r="C247" s="135">
        <v>5</v>
      </c>
      <c r="D247" s="135">
        <v>0</v>
      </c>
      <c r="E247" s="135"/>
      <c r="G247" s="134" t="s">
        <v>534</v>
      </c>
      <c r="H247" s="135">
        <v>1</v>
      </c>
    </row>
    <row r="248" spans="1:8">
      <c r="A248" s="134" t="s">
        <v>658</v>
      </c>
      <c r="B248" s="135">
        <v>90</v>
      </c>
      <c r="C248" s="135">
        <v>14</v>
      </c>
      <c r="D248" s="135">
        <v>2</v>
      </c>
      <c r="E248" s="135"/>
      <c r="G248" s="136">
        <v>1034</v>
      </c>
      <c r="H248" s="135">
        <v>1</v>
      </c>
    </row>
    <row r="249" spans="1:8">
      <c r="A249" s="134" t="s">
        <v>659</v>
      </c>
      <c r="B249" s="135">
        <v>20</v>
      </c>
      <c r="C249" s="135">
        <v>2</v>
      </c>
      <c r="D249" s="135">
        <v>0</v>
      </c>
      <c r="E249" s="135"/>
      <c r="G249" s="134" t="s">
        <v>535</v>
      </c>
      <c r="H249" s="135">
        <v>1</v>
      </c>
    </row>
    <row r="250" spans="1:8">
      <c r="A250" s="134" t="s">
        <v>660</v>
      </c>
      <c r="B250" s="135"/>
      <c r="C250" s="135">
        <v>0</v>
      </c>
      <c r="D250" s="135">
        <v>0</v>
      </c>
      <c r="E250" s="135"/>
      <c r="G250" s="136">
        <v>1942</v>
      </c>
      <c r="H250" s="135">
        <v>1</v>
      </c>
    </row>
    <row r="251" spans="1:8">
      <c r="A251" s="134" t="s">
        <v>661</v>
      </c>
      <c r="B251" s="135">
        <v>73</v>
      </c>
      <c r="C251" s="135">
        <v>8</v>
      </c>
      <c r="D251" s="135">
        <v>0</v>
      </c>
      <c r="E251" s="135">
        <v>1</v>
      </c>
      <c r="G251" s="134" t="s">
        <v>536</v>
      </c>
      <c r="H251" s="135">
        <v>1</v>
      </c>
    </row>
    <row r="252" spans="1:8">
      <c r="A252" s="134" t="s">
        <v>662</v>
      </c>
      <c r="B252" s="135"/>
      <c r="C252" s="135">
        <v>1</v>
      </c>
      <c r="D252" s="135">
        <v>0</v>
      </c>
      <c r="E252" s="135"/>
      <c r="G252" s="136">
        <v>445</v>
      </c>
      <c r="H252" s="135">
        <v>1</v>
      </c>
    </row>
    <row r="253" spans="1:8">
      <c r="A253" s="134" t="s">
        <v>663</v>
      </c>
      <c r="B253" s="135">
        <v>90</v>
      </c>
      <c r="C253" s="135">
        <v>5</v>
      </c>
      <c r="D253" s="135">
        <v>0</v>
      </c>
      <c r="E253" s="135"/>
      <c r="G253" s="134" t="s">
        <v>537</v>
      </c>
      <c r="H253" s="135">
        <v>1</v>
      </c>
    </row>
    <row r="254" spans="1:8">
      <c r="A254" s="134" t="s">
        <v>664</v>
      </c>
      <c r="B254" s="135"/>
      <c r="C254" s="135">
        <v>0</v>
      </c>
      <c r="D254" s="135">
        <v>0</v>
      </c>
      <c r="E254" s="135"/>
      <c r="G254" s="136">
        <v>506</v>
      </c>
      <c r="H254" s="135">
        <v>1</v>
      </c>
    </row>
    <row r="255" spans="1:8">
      <c r="A255" s="134" t="s">
        <v>665</v>
      </c>
      <c r="B255" s="135"/>
      <c r="C255" s="135">
        <v>0</v>
      </c>
      <c r="D255" s="135">
        <v>0</v>
      </c>
      <c r="E255" s="135"/>
      <c r="G255" s="134" t="s">
        <v>538</v>
      </c>
      <c r="H255" s="135">
        <v>1</v>
      </c>
    </row>
    <row r="256" spans="1:8">
      <c r="A256" s="134" t="s">
        <v>666</v>
      </c>
      <c r="B256" s="135">
        <v>14</v>
      </c>
      <c r="C256" s="135">
        <v>2</v>
      </c>
      <c r="D256" s="135">
        <v>0</v>
      </c>
      <c r="E256" s="135"/>
      <c r="G256" s="136">
        <v>528</v>
      </c>
      <c r="H256" s="135">
        <v>1</v>
      </c>
    </row>
    <row r="257" spans="1:8">
      <c r="A257" s="134" t="s">
        <v>667</v>
      </c>
      <c r="B257" s="135">
        <v>90</v>
      </c>
      <c r="C257" s="135">
        <v>10</v>
      </c>
      <c r="D257" s="135">
        <v>1</v>
      </c>
      <c r="E257" s="135"/>
      <c r="G257" s="134" t="s">
        <v>539</v>
      </c>
      <c r="H257" s="135">
        <v>1</v>
      </c>
    </row>
    <row r="258" spans="1:8">
      <c r="A258" s="134" t="s">
        <v>668</v>
      </c>
      <c r="B258" s="135"/>
      <c r="C258" s="135">
        <v>0</v>
      </c>
      <c r="D258" s="135">
        <v>0</v>
      </c>
      <c r="E258" s="135"/>
      <c r="G258" s="136">
        <v>1835</v>
      </c>
      <c r="H258" s="135">
        <v>1</v>
      </c>
    </row>
    <row r="259" spans="1:8">
      <c r="A259" s="134" t="s">
        <v>669</v>
      </c>
      <c r="B259" s="135">
        <v>90</v>
      </c>
      <c r="C259" s="135">
        <v>4</v>
      </c>
      <c r="D259" s="135">
        <v>0</v>
      </c>
      <c r="E259" s="135"/>
      <c r="G259" s="134" t="s">
        <v>540</v>
      </c>
      <c r="H259" s="135">
        <v>1</v>
      </c>
    </row>
    <row r="260" spans="1:8">
      <c r="A260" s="134" t="s">
        <v>670</v>
      </c>
      <c r="B260" s="135"/>
      <c r="C260" s="135">
        <v>0</v>
      </c>
      <c r="D260" s="135">
        <v>0</v>
      </c>
      <c r="E260" s="135"/>
      <c r="G260" s="136">
        <v>950</v>
      </c>
      <c r="H260" s="135">
        <v>1</v>
      </c>
    </row>
    <row r="261" spans="1:8">
      <c r="A261" s="134" t="s">
        <v>671</v>
      </c>
      <c r="B261" s="135">
        <v>24</v>
      </c>
      <c r="C261" s="135">
        <v>2</v>
      </c>
      <c r="D261" s="135">
        <v>0</v>
      </c>
      <c r="E261" s="135"/>
      <c r="G261" s="134" t="s">
        <v>541</v>
      </c>
      <c r="H261" s="135">
        <v>1</v>
      </c>
    </row>
    <row r="262" spans="1:8">
      <c r="A262" s="134" t="s">
        <v>672</v>
      </c>
      <c r="B262" s="135">
        <v>23</v>
      </c>
      <c r="C262" s="135">
        <v>2</v>
      </c>
      <c r="D262" s="135">
        <v>0</v>
      </c>
      <c r="E262" s="135"/>
      <c r="G262" s="136">
        <v>603</v>
      </c>
      <c r="H262" s="135">
        <v>1</v>
      </c>
    </row>
    <row r="263" spans="1:8">
      <c r="A263" s="134" t="s">
        <v>673</v>
      </c>
      <c r="B263" s="135">
        <v>66</v>
      </c>
      <c r="C263" s="135">
        <v>5</v>
      </c>
      <c r="D263" s="135">
        <v>0</v>
      </c>
      <c r="E263" s="135"/>
      <c r="G263" s="134" t="s">
        <v>542</v>
      </c>
      <c r="H263" s="135">
        <v>1</v>
      </c>
    </row>
    <row r="264" spans="1:8">
      <c r="A264" s="134" t="s">
        <v>674</v>
      </c>
      <c r="B264" s="135"/>
      <c r="C264" s="135">
        <v>0</v>
      </c>
      <c r="D264" s="135">
        <v>0</v>
      </c>
      <c r="E264" s="135"/>
      <c r="G264" s="136">
        <v>1950</v>
      </c>
      <c r="H264" s="135">
        <v>1</v>
      </c>
    </row>
    <row r="265" spans="1:8">
      <c r="A265" s="134" t="s">
        <v>675</v>
      </c>
      <c r="B265" s="135"/>
      <c r="C265" s="135">
        <v>0</v>
      </c>
      <c r="D265" s="135">
        <v>0</v>
      </c>
      <c r="E265" s="135"/>
      <c r="G265" s="134" t="s">
        <v>544</v>
      </c>
      <c r="H265" s="135">
        <v>1</v>
      </c>
    </row>
    <row r="266" spans="1:8">
      <c r="A266" s="134" t="s">
        <v>676</v>
      </c>
      <c r="B266" s="135"/>
      <c r="C266" s="135">
        <v>0</v>
      </c>
      <c r="D266" s="135">
        <v>0</v>
      </c>
      <c r="E266" s="135"/>
      <c r="G266" s="136">
        <v>1980</v>
      </c>
      <c r="H266" s="135">
        <v>1</v>
      </c>
    </row>
    <row r="267" spans="1:8">
      <c r="A267" s="134" t="s">
        <v>677</v>
      </c>
      <c r="B267" s="135">
        <v>90</v>
      </c>
      <c r="C267" s="135">
        <v>4</v>
      </c>
      <c r="D267" s="135">
        <v>0</v>
      </c>
      <c r="E267" s="135"/>
      <c r="G267" s="134" t="s">
        <v>545</v>
      </c>
      <c r="H267" s="135">
        <v>1</v>
      </c>
    </row>
    <row r="268" spans="1:8">
      <c r="A268" s="134" t="s">
        <v>678</v>
      </c>
      <c r="B268" s="135"/>
      <c r="C268" s="135">
        <v>1</v>
      </c>
      <c r="D268" s="135">
        <v>0</v>
      </c>
      <c r="E268" s="135"/>
      <c r="G268" s="136">
        <v>972</v>
      </c>
      <c r="H268" s="135">
        <v>1</v>
      </c>
    </row>
    <row r="269" spans="1:8">
      <c r="A269" s="134" t="s">
        <v>679</v>
      </c>
      <c r="B269" s="135">
        <v>67</v>
      </c>
      <c r="C269" s="135">
        <v>5</v>
      </c>
      <c r="D269" s="135">
        <v>0</v>
      </c>
      <c r="E269" s="135"/>
      <c r="G269" s="134" t="s">
        <v>546</v>
      </c>
      <c r="H269" s="135">
        <v>1</v>
      </c>
    </row>
    <row r="270" spans="1:8">
      <c r="A270" s="134" t="s">
        <v>680</v>
      </c>
      <c r="B270" s="135">
        <v>90</v>
      </c>
      <c r="C270" s="135">
        <v>4</v>
      </c>
      <c r="D270" s="135">
        <v>0</v>
      </c>
      <c r="E270" s="135"/>
      <c r="G270" s="136">
        <v>1764</v>
      </c>
      <c r="H270" s="135">
        <v>1</v>
      </c>
    </row>
    <row r="271" spans="1:8">
      <c r="A271" s="134" t="s">
        <v>681</v>
      </c>
      <c r="B271" s="135"/>
      <c r="C271" s="135">
        <v>1</v>
      </c>
      <c r="D271" s="135">
        <v>0</v>
      </c>
      <c r="E271" s="135"/>
      <c r="G271" s="134" t="s">
        <v>547</v>
      </c>
      <c r="H271" s="135">
        <v>1</v>
      </c>
    </row>
    <row r="272" spans="1:8">
      <c r="A272" s="134" t="s">
        <v>682</v>
      </c>
      <c r="B272" s="135"/>
      <c r="C272" s="135">
        <v>0</v>
      </c>
      <c r="D272" s="135">
        <v>0</v>
      </c>
      <c r="E272" s="135"/>
      <c r="G272" s="136">
        <v>914</v>
      </c>
      <c r="H272" s="135">
        <v>1</v>
      </c>
    </row>
    <row r="273" spans="1:8">
      <c r="A273" s="134" t="s">
        <v>683</v>
      </c>
      <c r="B273" s="135"/>
      <c r="C273" s="135">
        <v>0</v>
      </c>
      <c r="D273" s="135">
        <v>0</v>
      </c>
      <c r="E273" s="135"/>
      <c r="G273" s="134" t="s">
        <v>548</v>
      </c>
      <c r="H273" s="135">
        <v>1</v>
      </c>
    </row>
    <row r="274" spans="1:8">
      <c r="A274" s="134" t="s">
        <v>684</v>
      </c>
      <c r="B274" s="135"/>
      <c r="C274" s="135">
        <v>0</v>
      </c>
      <c r="D274" s="135">
        <v>0</v>
      </c>
      <c r="E274" s="135"/>
      <c r="G274" s="136">
        <v>880</v>
      </c>
      <c r="H274" s="135">
        <v>1</v>
      </c>
    </row>
    <row r="275" spans="1:8">
      <c r="A275" s="134" t="s">
        <v>685</v>
      </c>
      <c r="B275" s="135"/>
      <c r="C275" s="135">
        <v>0</v>
      </c>
      <c r="D275" s="135">
        <v>0</v>
      </c>
      <c r="E275" s="135"/>
      <c r="G275" s="134" t="s">
        <v>549</v>
      </c>
      <c r="H275" s="135">
        <v>1</v>
      </c>
    </row>
    <row r="276" spans="1:8">
      <c r="A276" s="134" t="s">
        <v>686</v>
      </c>
      <c r="B276" s="135"/>
      <c r="C276" s="135">
        <v>0</v>
      </c>
      <c r="D276" s="135">
        <v>0</v>
      </c>
      <c r="E276" s="135"/>
      <c r="G276" s="136">
        <v>778</v>
      </c>
      <c r="H276" s="135">
        <v>1</v>
      </c>
    </row>
    <row r="277" spans="1:8">
      <c r="A277" s="134" t="s">
        <v>687</v>
      </c>
      <c r="B277" s="135">
        <v>90</v>
      </c>
      <c r="C277" s="135">
        <v>4</v>
      </c>
      <c r="D277" s="135">
        <v>0</v>
      </c>
      <c r="E277" s="135"/>
      <c r="G277" s="134" t="s">
        <v>550</v>
      </c>
      <c r="H277" s="135">
        <v>1</v>
      </c>
    </row>
    <row r="278" spans="1:8">
      <c r="A278" s="134" t="s">
        <v>688</v>
      </c>
      <c r="B278" s="135"/>
      <c r="C278" s="135">
        <v>1</v>
      </c>
      <c r="D278" s="135">
        <v>0</v>
      </c>
      <c r="E278" s="135"/>
      <c r="G278" s="136">
        <v>1878</v>
      </c>
      <c r="H278" s="135">
        <v>1</v>
      </c>
    </row>
    <row r="279" spans="1:8">
      <c r="A279" s="134" t="s">
        <v>689</v>
      </c>
      <c r="B279" s="135">
        <v>76</v>
      </c>
      <c r="C279" s="135">
        <v>8</v>
      </c>
      <c r="D279" s="135">
        <v>0</v>
      </c>
      <c r="E279" s="135">
        <v>1</v>
      </c>
      <c r="G279" s="134" t="s">
        <v>551</v>
      </c>
      <c r="H279" s="135">
        <v>1</v>
      </c>
    </row>
    <row r="280" spans="1:8">
      <c r="A280" s="134" t="s">
        <v>690</v>
      </c>
      <c r="B280" s="135">
        <v>90</v>
      </c>
      <c r="C280" s="135">
        <v>12</v>
      </c>
      <c r="D280" s="135">
        <v>2</v>
      </c>
      <c r="E280" s="135"/>
      <c r="G280" s="136">
        <v>155</v>
      </c>
      <c r="H280" s="135">
        <v>1</v>
      </c>
    </row>
    <row r="281" spans="1:8">
      <c r="A281" s="134" t="s">
        <v>691</v>
      </c>
      <c r="B281" s="135"/>
      <c r="C281" s="135">
        <v>0</v>
      </c>
      <c r="D281" s="135">
        <v>0</v>
      </c>
      <c r="E281" s="135"/>
      <c r="G281" s="134" t="s">
        <v>552</v>
      </c>
      <c r="H281" s="135">
        <v>1</v>
      </c>
    </row>
    <row r="282" spans="1:8">
      <c r="A282" s="134" t="s">
        <v>692</v>
      </c>
      <c r="B282" s="135">
        <v>90</v>
      </c>
      <c r="C282" s="135">
        <v>8</v>
      </c>
      <c r="D282" s="135">
        <v>0</v>
      </c>
      <c r="E282" s="135">
        <v>1</v>
      </c>
      <c r="G282" s="136">
        <v>341</v>
      </c>
      <c r="H282" s="135">
        <v>1</v>
      </c>
    </row>
    <row r="283" spans="1:8">
      <c r="A283" s="134" t="s">
        <v>693</v>
      </c>
      <c r="B283" s="135"/>
      <c r="C283" s="135">
        <v>1</v>
      </c>
      <c r="D283" s="135">
        <v>0</v>
      </c>
      <c r="E283" s="135"/>
      <c r="G283" s="134" t="s">
        <v>553</v>
      </c>
      <c r="H283" s="135">
        <v>1</v>
      </c>
    </row>
    <row r="284" spans="1:8">
      <c r="A284" s="134" t="s">
        <v>694</v>
      </c>
      <c r="B284" s="135">
        <v>90</v>
      </c>
      <c r="C284" s="135">
        <v>5</v>
      </c>
      <c r="D284" s="135">
        <v>0</v>
      </c>
      <c r="E284" s="135"/>
      <c r="G284" s="136">
        <v>721</v>
      </c>
      <c r="H284" s="135">
        <v>1</v>
      </c>
    </row>
    <row r="285" spans="1:8">
      <c r="A285" s="134" t="s">
        <v>695</v>
      </c>
      <c r="B285" s="135"/>
      <c r="C285" s="135">
        <v>0</v>
      </c>
      <c r="D285" s="135">
        <v>0</v>
      </c>
      <c r="E285" s="135"/>
      <c r="G285" s="134" t="s">
        <v>554</v>
      </c>
      <c r="H285" s="135">
        <v>1</v>
      </c>
    </row>
    <row r="286" spans="1:8">
      <c r="A286" s="134" t="s">
        <v>696</v>
      </c>
      <c r="B286" s="135"/>
      <c r="C286" s="135">
        <v>0</v>
      </c>
      <c r="D286" s="135">
        <v>0</v>
      </c>
      <c r="E286" s="135"/>
      <c r="G286" s="136">
        <v>250</v>
      </c>
      <c r="H286" s="135">
        <v>1</v>
      </c>
    </row>
    <row r="287" spans="1:8">
      <c r="A287" s="134" t="s">
        <v>697</v>
      </c>
      <c r="B287" s="135">
        <v>90</v>
      </c>
      <c r="C287" s="135">
        <v>3</v>
      </c>
      <c r="D287" s="135">
        <v>0</v>
      </c>
      <c r="E287" s="135"/>
      <c r="G287" s="134" t="s">
        <v>555</v>
      </c>
      <c r="H287" s="135">
        <v>1</v>
      </c>
    </row>
    <row r="288" spans="1:8">
      <c r="A288" s="134" t="s">
        <v>698</v>
      </c>
      <c r="B288" s="135"/>
      <c r="C288" s="135">
        <v>0</v>
      </c>
      <c r="D288" s="135">
        <v>0</v>
      </c>
      <c r="E288" s="135"/>
      <c r="G288" s="136">
        <v>731</v>
      </c>
      <c r="H288" s="135">
        <v>1</v>
      </c>
    </row>
    <row r="289" spans="1:8">
      <c r="A289" s="134" t="s">
        <v>699</v>
      </c>
      <c r="B289" s="135"/>
      <c r="C289" s="135">
        <v>0</v>
      </c>
      <c r="D289" s="135">
        <v>0</v>
      </c>
      <c r="E289" s="135"/>
      <c r="G289" s="134" t="s">
        <v>556</v>
      </c>
      <c r="H289" s="135">
        <v>1</v>
      </c>
    </row>
    <row r="290" spans="1:8">
      <c r="A290" s="134" t="s">
        <v>700</v>
      </c>
      <c r="B290" s="135"/>
      <c r="C290" s="135">
        <v>0</v>
      </c>
      <c r="D290" s="135">
        <v>0</v>
      </c>
      <c r="E290" s="135"/>
      <c r="G290" s="136">
        <v>757</v>
      </c>
      <c r="H290" s="135">
        <v>1</v>
      </c>
    </row>
    <row r="291" spans="1:8">
      <c r="A291" s="134" t="s">
        <v>701</v>
      </c>
      <c r="B291" s="135">
        <v>90</v>
      </c>
      <c r="C291" s="135">
        <v>2</v>
      </c>
      <c r="D291" s="135">
        <v>0</v>
      </c>
      <c r="E291" s="135"/>
      <c r="G291" s="134" t="s">
        <v>557</v>
      </c>
      <c r="H291" s="135">
        <v>1</v>
      </c>
    </row>
    <row r="292" spans="1:8">
      <c r="A292" s="134" t="s">
        <v>702</v>
      </c>
      <c r="B292" s="135"/>
      <c r="C292" s="135">
        <v>0</v>
      </c>
      <c r="D292" s="135">
        <v>0</v>
      </c>
      <c r="E292" s="135"/>
      <c r="G292" s="136">
        <v>306</v>
      </c>
      <c r="H292" s="135">
        <v>1</v>
      </c>
    </row>
    <row r="293" spans="1:8">
      <c r="A293" s="134" t="s">
        <v>703</v>
      </c>
      <c r="B293" s="135">
        <v>45</v>
      </c>
      <c r="C293" s="135">
        <v>12</v>
      </c>
      <c r="D293" s="135">
        <v>1</v>
      </c>
      <c r="E293" s="135">
        <v>1</v>
      </c>
      <c r="G293" s="134" t="s">
        <v>558</v>
      </c>
      <c r="H293" s="135">
        <v>1</v>
      </c>
    </row>
    <row r="294" spans="1:8">
      <c r="A294" s="134" t="s">
        <v>704</v>
      </c>
      <c r="B294" s="135"/>
      <c r="C294" s="135">
        <v>0</v>
      </c>
      <c r="D294" s="135">
        <v>0</v>
      </c>
      <c r="E294" s="135"/>
      <c r="G294" s="136">
        <v>1966</v>
      </c>
      <c r="H294" s="135">
        <v>1</v>
      </c>
    </row>
    <row r="295" spans="1:8">
      <c r="A295" s="134" t="s">
        <v>705</v>
      </c>
      <c r="B295" s="135"/>
      <c r="C295" s="135">
        <v>1</v>
      </c>
      <c r="D295" s="135">
        <v>0</v>
      </c>
      <c r="E295" s="135"/>
      <c r="G295" s="134" t="s">
        <v>559</v>
      </c>
      <c r="H295" s="135">
        <v>1</v>
      </c>
    </row>
    <row r="296" spans="1:8">
      <c r="A296" s="134" t="s">
        <v>706</v>
      </c>
      <c r="B296" s="135"/>
      <c r="C296" s="135">
        <v>1</v>
      </c>
      <c r="D296" s="135">
        <v>0</v>
      </c>
      <c r="E296" s="135"/>
      <c r="G296" s="136">
        <v>395</v>
      </c>
      <c r="H296" s="135">
        <v>1</v>
      </c>
    </row>
    <row r="297" spans="1:8">
      <c r="A297" s="134" t="s">
        <v>707</v>
      </c>
      <c r="B297" s="135">
        <v>45</v>
      </c>
      <c r="C297" s="135">
        <v>3</v>
      </c>
      <c r="D297" s="135">
        <v>0</v>
      </c>
      <c r="E297" s="135"/>
      <c r="G297" s="134" t="s">
        <v>560</v>
      </c>
      <c r="H297" s="135">
        <v>1</v>
      </c>
    </row>
    <row r="298" spans="1:8">
      <c r="A298" s="134" t="s">
        <v>708</v>
      </c>
      <c r="B298" s="135"/>
      <c r="C298" s="135">
        <v>0</v>
      </c>
      <c r="D298" s="135">
        <v>0</v>
      </c>
      <c r="E298" s="135"/>
      <c r="G298" s="136">
        <v>419</v>
      </c>
      <c r="H298" s="135">
        <v>1</v>
      </c>
    </row>
    <row r="299" spans="1:8">
      <c r="A299" s="134" t="s">
        <v>709</v>
      </c>
      <c r="B299" s="135">
        <v>90</v>
      </c>
      <c r="C299" s="135">
        <v>4</v>
      </c>
      <c r="D299" s="135">
        <v>0</v>
      </c>
      <c r="E299" s="135"/>
      <c r="G299" s="134" t="s">
        <v>561</v>
      </c>
      <c r="H299" s="135">
        <v>1</v>
      </c>
    </row>
    <row r="300" spans="1:8">
      <c r="A300" s="134" t="s">
        <v>710</v>
      </c>
      <c r="B300" s="135"/>
      <c r="C300" s="135">
        <v>0</v>
      </c>
      <c r="D300" s="135">
        <v>0</v>
      </c>
      <c r="E300" s="135"/>
      <c r="G300" s="136">
        <v>982</v>
      </c>
      <c r="H300" s="135">
        <v>1</v>
      </c>
    </row>
    <row r="301" spans="1:8">
      <c r="A301" s="134" t="s">
        <v>711</v>
      </c>
      <c r="B301" s="135"/>
      <c r="C301" s="135">
        <v>1</v>
      </c>
      <c r="D301" s="135">
        <v>0</v>
      </c>
      <c r="E301" s="135"/>
      <c r="G301" s="134" t="s">
        <v>562</v>
      </c>
      <c r="H301" s="135">
        <v>1</v>
      </c>
    </row>
    <row r="302" spans="1:8">
      <c r="A302" s="134" t="s">
        <v>712</v>
      </c>
      <c r="B302" s="135">
        <v>90</v>
      </c>
      <c r="C302" s="135">
        <v>4</v>
      </c>
      <c r="D302" s="135">
        <v>0</v>
      </c>
      <c r="E302" s="135"/>
      <c r="G302" s="136">
        <v>798</v>
      </c>
      <c r="H302" s="135">
        <v>1</v>
      </c>
    </row>
    <row r="303" spans="1:8">
      <c r="A303" s="134" t="s">
        <v>713</v>
      </c>
      <c r="B303" s="135"/>
      <c r="C303" s="135">
        <v>1</v>
      </c>
      <c r="D303" s="135">
        <v>0</v>
      </c>
      <c r="E303" s="135"/>
      <c r="G303" s="134" t="s">
        <v>563</v>
      </c>
      <c r="H303" s="135">
        <v>1</v>
      </c>
    </row>
    <row r="304" spans="1:8">
      <c r="A304" s="134" t="s">
        <v>714</v>
      </c>
      <c r="B304" s="135"/>
      <c r="C304" s="135">
        <v>0</v>
      </c>
      <c r="D304" s="135">
        <v>0</v>
      </c>
      <c r="E304" s="135"/>
      <c r="G304" s="136">
        <v>468</v>
      </c>
      <c r="H304" s="135">
        <v>1</v>
      </c>
    </row>
    <row r="305" spans="1:8">
      <c r="A305" s="134" t="s">
        <v>715</v>
      </c>
      <c r="B305" s="135">
        <v>90</v>
      </c>
      <c r="C305" s="135">
        <v>9</v>
      </c>
      <c r="D305" s="135">
        <v>1</v>
      </c>
      <c r="E305" s="135"/>
      <c r="G305" s="134" t="s">
        <v>564</v>
      </c>
      <c r="H305" s="135">
        <v>1</v>
      </c>
    </row>
    <row r="306" spans="1:8">
      <c r="A306" s="134" t="s">
        <v>716</v>
      </c>
      <c r="B306" s="135"/>
      <c r="C306" s="135">
        <v>0</v>
      </c>
      <c r="D306" s="135">
        <v>0</v>
      </c>
      <c r="E306" s="135"/>
      <c r="G306" s="136">
        <v>485</v>
      </c>
      <c r="H306" s="135">
        <v>1</v>
      </c>
    </row>
    <row r="307" spans="1:8">
      <c r="A307" s="134" t="s">
        <v>717</v>
      </c>
      <c r="B307" s="135">
        <v>36</v>
      </c>
      <c r="C307" s="135">
        <v>1</v>
      </c>
      <c r="D307" s="135">
        <v>0</v>
      </c>
      <c r="E307" s="135"/>
      <c r="G307" s="134" t="s">
        <v>565</v>
      </c>
      <c r="H307" s="135">
        <v>1</v>
      </c>
    </row>
    <row r="308" spans="1:8">
      <c r="A308" s="134" t="s">
        <v>718</v>
      </c>
      <c r="B308" s="135"/>
      <c r="C308" s="135">
        <v>0</v>
      </c>
      <c r="D308" s="135">
        <v>0</v>
      </c>
      <c r="E308" s="135"/>
      <c r="G308" s="136">
        <v>834</v>
      </c>
      <c r="H308" s="135">
        <v>1</v>
      </c>
    </row>
    <row r="309" spans="1:8">
      <c r="A309" s="134" t="s">
        <v>719</v>
      </c>
      <c r="B309" s="135">
        <v>54</v>
      </c>
      <c r="C309" s="135">
        <v>3</v>
      </c>
      <c r="D309" s="135">
        <v>0</v>
      </c>
      <c r="E309" s="135"/>
      <c r="G309" s="134" t="s">
        <v>566</v>
      </c>
      <c r="H309" s="135">
        <v>1</v>
      </c>
    </row>
    <row r="310" spans="1:8">
      <c r="A310" s="134" t="s">
        <v>720</v>
      </c>
      <c r="B310" s="135"/>
      <c r="C310" s="135">
        <v>0</v>
      </c>
      <c r="D310" s="135">
        <v>0</v>
      </c>
      <c r="E310" s="135"/>
      <c r="G310" s="136">
        <v>511</v>
      </c>
      <c r="H310" s="135">
        <v>1</v>
      </c>
    </row>
    <row r="311" spans="1:8">
      <c r="A311" s="134" t="s">
        <v>721</v>
      </c>
      <c r="B311" s="135">
        <v>90</v>
      </c>
      <c r="C311" s="135">
        <v>3</v>
      </c>
      <c r="D311" s="135">
        <v>0</v>
      </c>
      <c r="E311" s="135"/>
      <c r="G311" s="134" t="s">
        <v>567</v>
      </c>
      <c r="H311" s="135">
        <v>1</v>
      </c>
    </row>
    <row r="312" spans="1:8">
      <c r="A312" s="134" t="s">
        <v>722</v>
      </c>
      <c r="B312" s="135">
        <v>90</v>
      </c>
      <c r="C312" s="135">
        <v>2</v>
      </c>
      <c r="D312" s="135">
        <v>0</v>
      </c>
      <c r="E312" s="135"/>
      <c r="G312" s="136">
        <v>516</v>
      </c>
      <c r="H312" s="135">
        <v>1</v>
      </c>
    </row>
    <row r="313" spans="1:8">
      <c r="A313" s="134" t="s">
        <v>723</v>
      </c>
      <c r="B313" s="135"/>
      <c r="C313" s="135">
        <v>0</v>
      </c>
      <c r="D313" s="135">
        <v>0</v>
      </c>
      <c r="E313" s="135"/>
      <c r="G313" s="134" t="s">
        <v>568</v>
      </c>
      <c r="H313" s="135">
        <v>1</v>
      </c>
    </row>
    <row r="314" spans="1:8">
      <c r="A314" s="134" t="s">
        <v>724</v>
      </c>
      <c r="B314" s="135"/>
      <c r="C314" s="135">
        <v>0</v>
      </c>
      <c r="D314" s="135">
        <v>0</v>
      </c>
      <c r="E314" s="135"/>
      <c r="G314" s="136">
        <v>1772</v>
      </c>
      <c r="H314" s="135">
        <v>1</v>
      </c>
    </row>
    <row r="315" spans="1:8">
      <c r="A315" s="134" t="s">
        <v>725</v>
      </c>
      <c r="B315" s="135"/>
      <c r="C315" s="135">
        <v>0</v>
      </c>
      <c r="D315" s="135">
        <v>0</v>
      </c>
      <c r="E315" s="135"/>
      <c r="G315" s="134" t="s">
        <v>569</v>
      </c>
      <c r="H315" s="135">
        <v>1</v>
      </c>
    </row>
    <row r="316" spans="1:8">
      <c r="A316" s="134" t="s">
        <v>726</v>
      </c>
      <c r="B316" s="135"/>
      <c r="C316" s="135">
        <v>0</v>
      </c>
      <c r="D316" s="135">
        <v>0</v>
      </c>
      <c r="E316" s="135"/>
      <c r="G316" s="136">
        <v>926</v>
      </c>
      <c r="H316" s="135">
        <v>1</v>
      </c>
    </row>
    <row r="317" spans="1:8">
      <c r="A317" s="134" t="s">
        <v>727</v>
      </c>
      <c r="B317" s="135"/>
      <c r="C317" s="135">
        <v>0</v>
      </c>
      <c r="D317" s="135">
        <v>0</v>
      </c>
      <c r="E317" s="135"/>
      <c r="G317" s="134" t="s">
        <v>570</v>
      </c>
      <c r="H317" s="135">
        <v>1</v>
      </c>
    </row>
    <row r="318" spans="1:8">
      <c r="A318" s="134" t="s">
        <v>728</v>
      </c>
      <c r="B318" s="135"/>
      <c r="C318" s="135">
        <v>0</v>
      </c>
      <c r="D318" s="135">
        <v>0</v>
      </c>
      <c r="E318" s="135"/>
      <c r="G318" s="136">
        <v>851</v>
      </c>
      <c r="H318" s="135">
        <v>1</v>
      </c>
    </row>
    <row r="319" spans="1:8">
      <c r="A319" s="134" t="s">
        <v>729</v>
      </c>
      <c r="B319" s="135">
        <v>90</v>
      </c>
      <c r="C319" s="135">
        <v>4</v>
      </c>
      <c r="D319" s="135">
        <v>0</v>
      </c>
      <c r="E319" s="135"/>
      <c r="G319" s="134" t="s">
        <v>571</v>
      </c>
      <c r="H319" s="135">
        <v>1</v>
      </c>
    </row>
    <row r="320" spans="1:8">
      <c r="A320" s="134" t="s">
        <v>730</v>
      </c>
      <c r="B320" s="135">
        <v>90</v>
      </c>
      <c r="C320" s="135">
        <v>4</v>
      </c>
      <c r="D320" s="135">
        <v>0</v>
      </c>
      <c r="E320" s="135"/>
      <c r="G320" s="136">
        <v>1765</v>
      </c>
      <c r="H320" s="135">
        <v>1</v>
      </c>
    </row>
    <row r="321" spans="1:8">
      <c r="A321" s="134" t="s">
        <v>731</v>
      </c>
      <c r="B321" s="135"/>
      <c r="C321" s="135">
        <v>1</v>
      </c>
      <c r="D321" s="135">
        <v>0</v>
      </c>
      <c r="E321" s="135"/>
      <c r="G321" s="134" t="s">
        <v>572</v>
      </c>
      <c r="H321" s="135">
        <v>1</v>
      </c>
    </row>
    <row r="322" spans="1:8">
      <c r="A322" s="134" t="s">
        <v>732</v>
      </c>
      <c r="B322" s="135">
        <v>90</v>
      </c>
      <c r="C322" s="135">
        <v>2</v>
      </c>
      <c r="D322" s="135">
        <v>0</v>
      </c>
      <c r="E322" s="135"/>
      <c r="G322" s="136">
        <v>691</v>
      </c>
      <c r="H322" s="135">
        <v>1</v>
      </c>
    </row>
    <row r="323" spans="1:8">
      <c r="A323" s="134" t="s">
        <v>733</v>
      </c>
      <c r="B323" s="135"/>
      <c r="C323" s="135">
        <v>0</v>
      </c>
      <c r="D323" s="135">
        <v>0</v>
      </c>
      <c r="E323" s="135"/>
      <c r="G323" s="134" t="s">
        <v>573</v>
      </c>
      <c r="H323" s="135">
        <v>1</v>
      </c>
    </row>
    <row r="324" spans="1:8">
      <c r="A324" s="134" t="s">
        <v>734</v>
      </c>
      <c r="B324" s="135"/>
      <c r="C324" s="135">
        <v>0</v>
      </c>
      <c r="D324" s="135">
        <v>0</v>
      </c>
      <c r="E324" s="135"/>
      <c r="G324" s="136">
        <v>861</v>
      </c>
      <c r="H324" s="135">
        <v>1</v>
      </c>
    </row>
    <row r="325" spans="1:8">
      <c r="A325" s="134" t="s">
        <v>735</v>
      </c>
      <c r="B325" s="135">
        <v>90</v>
      </c>
      <c r="C325" s="135">
        <v>2</v>
      </c>
      <c r="D325" s="135">
        <v>0</v>
      </c>
      <c r="E325" s="135"/>
      <c r="G325" s="134" t="s">
        <v>575</v>
      </c>
      <c r="H325" s="135">
        <v>1</v>
      </c>
    </row>
    <row r="326" spans="1:8">
      <c r="A326" s="134" t="s">
        <v>736</v>
      </c>
      <c r="B326" s="135">
        <v>17</v>
      </c>
      <c r="C326" s="135">
        <v>2</v>
      </c>
      <c r="D326" s="135">
        <v>0</v>
      </c>
      <c r="E326" s="135"/>
      <c r="G326" s="136">
        <v>1957</v>
      </c>
      <c r="H326" s="135">
        <v>1</v>
      </c>
    </row>
    <row r="327" spans="1:8">
      <c r="A327" s="134" t="s">
        <v>737</v>
      </c>
      <c r="B327" s="135">
        <v>88</v>
      </c>
      <c r="C327" s="135">
        <v>8</v>
      </c>
      <c r="D327" s="135">
        <v>1</v>
      </c>
      <c r="E327" s="135"/>
      <c r="G327" s="134" t="s">
        <v>576</v>
      </c>
      <c r="H327" s="135">
        <v>1</v>
      </c>
    </row>
    <row r="328" spans="1:8">
      <c r="A328" s="134" t="s">
        <v>738</v>
      </c>
      <c r="B328" s="135"/>
      <c r="C328" s="135">
        <v>1</v>
      </c>
      <c r="D328" s="135">
        <v>0</v>
      </c>
      <c r="E328" s="135"/>
      <c r="G328" s="136">
        <v>1967</v>
      </c>
      <c r="H328" s="135">
        <v>1</v>
      </c>
    </row>
    <row r="329" spans="1:8">
      <c r="A329" s="134" t="s">
        <v>739</v>
      </c>
      <c r="B329" s="135"/>
      <c r="C329" s="135">
        <v>0</v>
      </c>
      <c r="D329" s="135">
        <v>0</v>
      </c>
      <c r="E329" s="135"/>
      <c r="G329" s="134" t="s">
        <v>577</v>
      </c>
      <c r="H329" s="135">
        <v>1</v>
      </c>
    </row>
    <row r="330" spans="1:8">
      <c r="A330" s="134" t="s">
        <v>740</v>
      </c>
      <c r="B330" s="135">
        <v>8</v>
      </c>
      <c r="C330" s="135">
        <v>1</v>
      </c>
      <c r="D330" s="135">
        <v>0</v>
      </c>
      <c r="E330" s="135"/>
      <c r="G330" s="136">
        <v>247</v>
      </c>
      <c r="H330" s="135">
        <v>1</v>
      </c>
    </row>
    <row r="331" spans="1:8">
      <c r="A331" s="134" t="s">
        <v>741</v>
      </c>
      <c r="B331" s="135">
        <v>90</v>
      </c>
      <c r="C331" s="135">
        <v>4</v>
      </c>
      <c r="D331" s="135">
        <v>0</v>
      </c>
      <c r="E331" s="135"/>
      <c r="G331" s="134" t="s">
        <v>578</v>
      </c>
      <c r="H331" s="135">
        <v>1</v>
      </c>
    </row>
    <row r="332" spans="1:8">
      <c r="A332" s="134" t="s">
        <v>742</v>
      </c>
      <c r="B332" s="135">
        <v>90</v>
      </c>
      <c r="C332" s="135">
        <v>5</v>
      </c>
      <c r="D332" s="135">
        <v>0</v>
      </c>
      <c r="E332" s="135"/>
      <c r="G332" s="136">
        <v>252</v>
      </c>
      <c r="H332" s="135">
        <v>1</v>
      </c>
    </row>
    <row r="333" spans="1:8">
      <c r="A333" s="134" t="s">
        <v>743</v>
      </c>
      <c r="B333" s="135"/>
      <c r="C333" s="135">
        <v>0</v>
      </c>
      <c r="D333" s="135">
        <v>0</v>
      </c>
      <c r="E333" s="135"/>
      <c r="G333" s="134" t="s">
        <v>579</v>
      </c>
      <c r="H333" s="135">
        <v>1</v>
      </c>
    </row>
    <row r="334" spans="1:8">
      <c r="A334" s="134" t="s">
        <v>744</v>
      </c>
      <c r="B334" s="135">
        <v>90</v>
      </c>
      <c r="C334" s="135">
        <v>4</v>
      </c>
      <c r="D334" s="135">
        <v>0</v>
      </c>
      <c r="E334" s="135"/>
      <c r="G334" s="136">
        <v>1920</v>
      </c>
      <c r="H334" s="135">
        <v>1</v>
      </c>
    </row>
    <row r="335" spans="1:8">
      <c r="A335" s="134" t="s">
        <v>745</v>
      </c>
      <c r="B335" s="135"/>
      <c r="C335" s="135">
        <v>0</v>
      </c>
      <c r="D335" s="135">
        <v>0</v>
      </c>
      <c r="E335" s="135"/>
      <c r="G335" s="134" t="s">
        <v>580</v>
      </c>
      <c r="H335" s="135">
        <v>1</v>
      </c>
    </row>
    <row r="336" spans="1:8">
      <c r="A336" s="134" t="s">
        <v>746</v>
      </c>
      <c r="B336" s="135"/>
      <c r="C336" s="135">
        <v>0</v>
      </c>
      <c r="D336" s="135">
        <v>0</v>
      </c>
      <c r="E336" s="135"/>
      <c r="G336" s="136">
        <v>873</v>
      </c>
      <c r="H336" s="135">
        <v>1</v>
      </c>
    </row>
    <row r="337" spans="1:8">
      <c r="A337" s="134" t="s">
        <v>747</v>
      </c>
      <c r="B337" s="135"/>
      <c r="C337" s="135">
        <v>0</v>
      </c>
      <c r="D337" s="135">
        <v>0</v>
      </c>
      <c r="E337" s="135"/>
      <c r="G337" s="134" t="s">
        <v>581</v>
      </c>
      <c r="H337" s="135">
        <v>1</v>
      </c>
    </row>
    <row r="338" spans="1:8">
      <c r="A338" s="134" t="s">
        <v>748</v>
      </c>
      <c r="B338" s="135"/>
      <c r="C338" s="135">
        <v>0</v>
      </c>
      <c r="D338" s="135">
        <v>0</v>
      </c>
      <c r="E338" s="135"/>
      <c r="G338" s="136">
        <v>308</v>
      </c>
      <c r="H338" s="135">
        <v>1</v>
      </c>
    </row>
    <row r="339" spans="1:8">
      <c r="A339" s="134" t="s">
        <v>749</v>
      </c>
      <c r="B339" s="135">
        <v>90</v>
      </c>
      <c r="C339" s="135">
        <v>5</v>
      </c>
      <c r="D339" s="135">
        <v>0</v>
      </c>
      <c r="E339" s="135">
        <v>1</v>
      </c>
      <c r="G339" s="134" t="s">
        <v>582</v>
      </c>
      <c r="H339" s="135">
        <v>1</v>
      </c>
    </row>
    <row r="340" spans="1:8">
      <c r="A340" s="134" t="s">
        <v>750</v>
      </c>
      <c r="B340" s="135"/>
      <c r="C340" s="135">
        <v>1</v>
      </c>
      <c r="D340" s="135">
        <v>0</v>
      </c>
      <c r="E340" s="135"/>
      <c r="G340" s="136">
        <v>1921</v>
      </c>
      <c r="H340" s="135">
        <v>1</v>
      </c>
    </row>
    <row r="341" spans="1:8">
      <c r="A341" s="134" t="s">
        <v>751</v>
      </c>
      <c r="B341" s="135"/>
      <c r="C341" s="135">
        <v>0</v>
      </c>
      <c r="D341" s="135">
        <v>0</v>
      </c>
      <c r="E341" s="135"/>
      <c r="G341" s="134" t="s">
        <v>583</v>
      </c>
      <c r="H341" s="135">
        <v>1</v>
      </c>
    </row>
    <row r="342" spans="1:8">
      <c r="A342" s="134" t="s">
        <v>752</v>
      </c>
      <c r="B342" s="135"/>
      <c r="C342" s="135">
        <v>0</v>
      </c>
      <c r="D342" s="135">
        <v>0</v>
      </c>
      <c r="E342" s="135"/>
      <c r="G342" s="136">
        <v>366</v>
      </c>
      <c r="H342" s="135">
        <v>1</v>
      </c>
    </row>
    <row r="343" spans="1:8">
      <c r="A343" s="134" t="s">
        <v>753</v>
      </c>
      <c r="B343" s="135">
        <v>73</v>
      </c>
      <c r="C343" s="135">
        <v>4</v>
      </c>
      <c r="D343" s="135">
        <v>0</v>
      </c>
      <c r="E343" s="135"/>
      <c r="G343" s="134" t="s">
        <v>584</v>
      </c>
      <c r="H343" s="135">
        <v>1</v>
      </c>
    </row>
    <row r="344" spans="1:8">
      <c r="A344" s="134" t="s">
        <v>754</v>
      </c>
      <c r="B344" s="135"/>
      <c r="C344" s="135">
        <v>0</v>
      </c>
      <c r="D344" s="135">
        <v>0</v>
      </c>
      <c r="E344" s="135"/>
      <c r="G344" s="136">
        <v>980</v>
      </c>
      <c r="H344" s="135">
        <v>1</v>
      </c>
    </row>
    <row r="345" spans="1:8">
      <c r="A345" s="134" t="s">
        <v>755</v>
      </c>
      <c r="B345" s="135">
        <v>90</v>
      </c>
      <c r="C345" s="135">
        <v>4</v>
      </c>
      <c r="D345" s="135">
        <v>0</v>
      </c>
      <c r="E345" s="135"/>
      <c r="G345" s="134" t="s">
        <v>585</v>
      </c>
      <c r="H345" s="135">
        <v>1</v>
      </c>
    </row>
    <row r="346" spans="1:8">
      <c r="A346" s="134" t="s">
        <v>756</v>
      </c>
      <c r="B346" s="135">
        <v>71</v>
      </c>
      <c r="C346" s="135">
        <v>4</v>
      </c>
      <c r="D346" s="135">
        <v>0</v>
      </c>
      <c r="E346" s="135"/>
      <c r="G346" s="136">
        <v>442</v>
      </c>
      <c r="H346" s="135">
        <v>1</v>
      </c>
    </row>
    <row r="347" spans="1:8">
      <c r="A347" s="134" t="s">
        <v>757</v>
      </c>
      <c r="B347" s="135"/>
      <c r="C347" s="135">
        <v>0</v>
      </c>
      <c r="D347" s="135">
        <v>0</v>
      </c>
      <c r="E347" s="135"/>
      <c r="G347" s="134" t="s">
        <v>586</v>
      </c>
      <c r="H347" s="135">
        <v>1</v>
      </c>
    </row>
    <row r="348" spans="1:8">
      <c r="A348" s="134" t="s">
        <v>758</v>
      </c>
      <c r="B348" s="135"/>
      <c r="C348" s="135">
        <v>1</v>
      </c>
      <c r="D348" s="135">
        <v>0</v>
      </c>
      <c r="E348" s="135"/>
      <c r="G348" s="136">
        <v>469</v>
      </c>
      <c r="H348" s="135">
        <v>1</v>
      </c>
    </row>
    <row r="349" spans="1:8">
      <c r="A349" s="134" t="s">
        <v>759</v>
      </c>
      <c r="B349" s="135">
        <v>19</v>
      </c>
      <c r="C349" s="135">
        <v>2</v>
      </c>
      <c r="D349" s="135">
        <v>0</v>
      </c>
      <c r="E349" s="135"/>
      <c r="G349" s="134" t="s">
        <v>587</v>
      </c>
      <c r="H349" s="135">
        <v>1</v>
      </c>
    </row>
    <row r="350" spans="1:8">
      <c r="A350" s="134" t="s">
        <v>760</v>
      </c>
      <c r="B350" s="135">
        <v>90</v>
      </c>
      <c r="C350" s="135">
        <v>8</v>
      </c>
      <c r="D350" s="135">
        <v>2</v>
      </c>
      <c r="E350" s="135"/>
      <c r="G350" s="136">
        <v>1923</v>
      </c>
      <c r="H350" s="135">
        <v>1</v>
      </c>
    </row>
    <row r="351" spans="1:8">
      <c r="A351" s="134" t="s">
        <v>761</v>
      </c>
      <c r="B351" s="135"/>
      <c r="C351" s="135">
        <v>1</v>
      </c>
      <c r="D351" s="135">
        <v>0</v>
      </c>
      <c r="E351" s="135"/>
      <c r="G351" s="134" t="s">
        <v>588</v>
      </c>
      <c r="H351" s="135">
        <v>1</v>
      </c>
    </row>
    <row r="352" spans="1:8">
      <c r="A352" s="134" t="s">
        <v>762</v>
      </c>
      <c r="B352" s="135">
        <v>76</v>
      </c>
      <c r="C352" s="135">
        <v>1</v>
      </c>
      <c r="D352" s="135">
        <v>0</v>
      </c>
      <c r="E352" s="135"/>
      <c r="G352" s="136">
        <v>1927</v>
      </c>
      <c r="H352" s="135">
        <v>1</v>
      </c>
    </row>
    <row r="353" spans="1:8">
      <c r="A353" s="134" t="s">
        <v>763</v>
      </c>
      <c r="B353" s="135">
        <v>83</v>
      </c>
      <c r="C353" s="135">
        <v>3</v>
      </c>
      <c r="D353" s="135">
        <v>0</v>
      </c>
      <c r="E353" s="135"/>
      <c r="G353" s="134" t="s">
        <v>589</v>
      </c>
      <c r="H353" s="135">
        <v>1</v>
      </c>
    </row>
    <row r="354" spans="1:8">
      <c r="A354" s="134" t="s">
        <v>764</v>
      </c>
      <c r="B354" s="135"/>
      <c r="C354" s="135">
        <v>0</v>
      </c>
      <c r="D354" s="135">
        <v>0</v>
      </c>
      <c r="E354" s="135"/>
      <c r="G354" s="136">
        <v>934</v>
      </c>
      <c r="H354" s="135">
        <v>1</v>
      </c>
    </row>
    <row r="355" spans="1:8">
      <c r="A355" s="134" t="s">
        <v>765</v>
      </c>
      <c r="B355" s="135">
        <v>90</v>
      </c>
      <c r="C355" s="135">
        <v>3</v>
      </c>
      <c r="D355" s="135">
        <v>0</v>
      </c>
      <c r="E355" s="135"/>
      <c r="G355" s="134" t="s">
        <v>590</v>
      </c>
      <c r="H355" s="135">
        <v>1</v>
      </c>
    </row>
    <row r="356" spans="1:8">
      <c r="A356" s="134" t="s">
        <v>766</v>
      </c>
      <c r="B356" s="135"/>
      <c r="C356" s="135">
        <v>0</v>
      </c>
      <c r="D356" s="135">
        <v>0</v>
      </c>
      <c r="E356" s="135"/>
      <c r="G356" s="136">
        <v>795</v>
      </c>
      <c r="H356" s="135">
        <v>1</v>
      </c>
    </row>
    <row r="357" spans="1:8">
      <c r="A357" s="134" t="s">
        <v>767</v>
      </c>
      <c r="B357" s="135"/>
      <c r="C357" s="135">
        <v>1</v>
      </c>
      <c r="D357" s="135">
        <v>0</v>
      </c>
      <c r="E357" s="135"/>
      <c r="G357" s="134" t="s">
        <v>591</v>
      </c>
      <c r="H357" s="135">
        <v>1</v>
      </c>
    </row>
    <row r="358" spans="1:8">
      <c r="A358" s="134" t="s">
        <v>768</v>
      </c>
      <c r="B358" s="135"/>
      <c r="C358" s="135">
        <v>0</v>
      </c>
      <c r="D358" s="135">
        <v>0</v>
      </c>
      <c r="E358" s="135"/>
      <c r="G358" s="136">
        <v>1796</v>
      </c>
      <c r="H358" s="135">
        <v>1</v>
      </c>
    </row>
    <row r="359" spans="1:8">
      <c r="A359" s="134" t="s">
        <v>769</v>
      </c>
      <c r="B359" s="135"/>
      <c r="C359" s="135">
        <v>0</v>
      </c>
      <c r="D359" s="135">
        <v>0</v>
      </c>
      <c r="E359" s="135"/>
      <c r="G359" s="134" t="s">
        <v>592</v>
      </c>
      <c r="H359" s="135">
        <v>1</v>
      </c>
    </row>
    <row r="360" spans="1:8">
      <c r="A360" s="134" t="s">
        <v>770</v>
      </c>
      <c r="B360" s="135"/>
      <c r="C360" s="135">
        <v>0</v>
      </c>
      <c r="D360" s="135">
        <v>0</v>
      </c>
      <c r="E360" s="135"/>
      <c r="G360" s="136">
        <v>1940</v>
      </c>
      <c r="H360" s="135">
        <v>1</v>
      </c>
    </row>
    <row r="361" spans="1:8">
      <c r="A361" s="134" t="s">
        <v>771</v>
      </c>
      <c r="B361" s="135"/>
      <c r="C361" s="135">
        <v>0</v>
      </c>
      <c r="D361" s="135">
        <v>0</v>
      </c>
      <c r="E361" s="135"/>
      <c r="G361" s="134" t="s">
        <v>593</v>
      </c>
      <c r="H361" s="135">
        <v>1</v>
      </c>
    </row>
    <row r="362" spans="1:8">
      <c r="A362" s="134" t="s">
        <v>772</v>
      </c>
      <c r="B362" s="135"/>
      <c r="C362" s="135">
        <v>0</v>
      </c>
      <c r="D362" s="135">
        <v>0</v>
      </c>
      <c r="E362" s="135"/>
      <c r="G362" s="136">
        <v>604</v>
      </c>
      <c r="H362" s="135">
        <v>1</v>
      </c>
    </row>
    <row r="363" spans="1:8">
      <c r="A363" s="134" t="s">
        <v>773</v>
      </c>
      <c r="B363" s="135"/>
      <c r="C363" s="135">
        <v>0</v>
      </c>
      <c r="D363" s="135">
        <v>0</v>
      </c>
      <c r="E363" s="135"/>
      <c r="G363" s="134" t="s">
        <v>594</v>
      </c>
      <c r="H363" s="135">
        <v>1</v>
      </c>
    </row>
    <row r="364" spans="1:8">
      <c r="A364" s="134" t="s">
        <v>774</v>
      </c>
      <c r="B364" s="135"/>
      <c r="C364" s="135">
        <v>0</v>
      </c>
      <c r="D364" s="135">
        <v>0</v>
      </c>
      <c r="E364" s="135"/>
      <c r="G364" s="136">
        <v>696</v>
      </c>
      <c r="H364" s="135">
        <v>1</v>
      </c>
    </row>
    <row r="365" spans="1:8">
      <c r="A365" s="134" t="s">
        <v>775</v>
      </c>
      <c r="B365" s="135">
        <v>90</v>
      </c>
      <c r="C365" s="135">
        <v>2</v>
      </c>
      <c r="D365" s="135">
        <v>0</v>
      </c>
      <c r="E365" s="135"/>
      <c r="G365" s="134" t="s">
        <v>595</v>
      </c>
      <c r="H365" s="135">
        <v>1</v>
      </c>
    </row>
    <row r="366" spans="1:8">
      <c r="A366" s="134" t="s">
        <v>776</v>
      </c>
      <c r="B366" s="135"/>
      <c r="C366" s="135">
        <v>0</v>
      </c>
      <c r="D366" s="135">
        <v>0</v>
      </c>
      <c r="E366" s="135"/>
      <c r="G366" s="136">
        <v>701</v>
      </c>
      <c r="H366" s="135">
        <v>1</v>
      </c>
    </row>
    <row r="367" spans="1:8">
      <c r="A367" s="134" t="s">
        <v>777</v>
      </c>
      <c r="B367" s="135"/>
      <c r="C367" s="135">
        <v>1</v>
      </c>
      <c r="D367" s="135">
        <v>0</v>
      </c>
      <c r="E367" s="135"/>
      <c r="G367" s="134" t="s">
        <v>596</v>
      </c>
      <c r="H367" s="135">
        <v>1</v>
      </c>
    </row>
    <row r="368" spans="1:8">
      <c r="A368" s="134" t="s">
        <v>778</v>
      </c>
      <c r="B368" s="135"/>
      <c r="C368" s="135">
        <v>0</v>
      </c>
      <c r="D368" s="135">
        <v>0</v>
      </c>
      <c r="E368" s="135"/>
      <c r="G368" s="136">
        <v>1930</v>
      </c>
      <c r="H368" s="135">
        <v>1</v>
      </c>
    </row>
    <row r="369" spans="1:8">
      <c r="A369" s="134" t="s">
        <v>779</v>
      </c>
      <c r="B369" s="135"/>
      <c r="C369" s="135">
        <v>0</v>
      </c>
      <c r="D369" s="135">
        <v>0</v>
      </c>
      <c r="E369" s="135"/>
      <c r="G369" s="134" t="s">
        <v>597</v>
      </c>
      <c r="H369" s="135">
        <v>1</v>
      </c>
    </row>
    <row r="370" spans="1:8">
      <c r="A370" s="134" t="s">
        <v>780</v>
      </c>
      <c r="B370" s="135">
        <v>7</v>
      </c>
      <c r="C370" s="135">
        <v>2</v>
      </c>
      <c r="D370" s="135">
        <v>0</v>
      </c>
      <c r="E370" s="135"/>
      <c r="G370" s="136">
        <v>1931</v>
      </c>
      <c r="H370" s="135">
        <v>1</v>
      </c>
    </row>
    <row r="371" spans="1:8">
      <c r="A371" s="134" t="s">
        <v>781</v>
      </c>
      <c r="B371" s="135"/>
      <c r="C371" s="135">
        <v>0</v>
      </c>
      <c r="D371" s="135">
        <v>0</v>
      </c>
      <c r="E371" s="135"/>
      <c r="G371" s="134" t="s">
        <v>598</v>
      </c>
      <c r="H371" s="135">
        <v>1</v>
      </c>
    </row>
    <row r="372" spans="1:8">
      <c r="A372" s="134" t="s">
        <v>782</v>
      </c>
      <c r="B372" s="135">
        <v>24</v>
      </c>
      <c r="C372" s="135">
        <v>1</v>
      </c>
      <c r="D372" s="135">
        <v>0</v>
      </c>
      <c r="E372" s="135"/>
      <c r="G372" s="136">
        <v>1932</v>
      </c>
      <c r="H372" s="135">
        <v>1</v>
      </c>
    </row>
    <row r="373" spans="1:8">
      <c r="A373" s="134" t="s">
        <v>783</v>
      </c>
      <c r="B373" s="135"/>
      <c r="C373" s="135">
        <v>1</v>
      </c>
      <c r="D373" s="135">
        <v>0</v>
      </c>
      <c r="E373" s="135"/>
      <c r="G373" s="134" t="s">
        <v>630</v>
      </c>
      <c r="H373" s="135">
        <v>6</v>
      </c>
    </row>
    <row r="374" spans="1:8">
      <c r="A374" s="134" t="s">
        <v>784</v>
      </c>
      <c r="B374" s="135"/>
      <c r="C374" s="135">
        <v>0</v>
      </c>
      <c r="D374" s="135">
        <v>0</v>
      </c>
      <c r="E374" s="135"/>
      <c r="G374" s="136">
        <v>1990</v>
      </c>
      <c r="H374" s="135">
        <v>6</v>
      </c>
    </row>
    <row r="375" spans="1:8">
      <c r="A375" s="134" t="s">
        <v>785</v>
      </c>
      <c r="B375" s="135"/>
      <c r="C375" s="135">
        <v>1</v>
      </c>
      <c r="D375" s="135">
        <v>0</v>
      </c>
      <c r="E375" s="135"/>
      <c r="G375" s="134" t="s">
        <v>626</v>
      </c>
      <c r="H375" s="135">
        <v>6</v>
      </c>
    </row>
    <row r="376" spans="1:8">
      <c r="A376" s="134" t="s">
        <v>786</v>
      </c>
      <c r="B376" s="135">
        <v>90</v>
      </c>
      <c r="C376" s="135">
        <v>3</v>
      </c>
      <c r="D376" s="135">
        <v>0</v>
      </c>
      <c r="E376" s="135"/>
      <c r="G376" s="136">
        <v>1991</v>
      </c>
      <c r="H376" s="135">
        <v>6</v>
      </c>
    </row>
    <row r="377" spans="1:8">
      <c r="A377" s="134" t="s">
        <v>787</v>
      </c>
      <c r="B377" s="135">
        <v>14</v>
      </c>
      <c r="C377" s="135">
        <v>3</v>
      </c>
      <c r="D377" s="135">
        <v>0</v>
      </c>
      <c r="E377" s="135"/>
      <c r="G377" s="134" t="s">
        <v>600</v>
      </c>
      <c r="H377" s="135">
        <v>1</v>
      </c>
    </row>
    <row r="378" spans="1:8">
      <c r="A378" s="134" t="s">
        <v>788</v>
      </c>
      <c r="B378" s="135"/>
      <c r="C378" s="135">
        <v>0</v>
      </c>
      <c r="D378" s="135">
        <v>0</v>
      </c>
      <c r="E378" s="135"/>
      <c r="G378" s="136">
        <v>5</v>
      </c>
      <c r="H378" s="135">
        <v>1</v>
      </c>
    </row>
    <row r="379" spans="1:8">
      <c r="A379" s="134" t="s">
        <v>789</v>
      </c>
      <c r="B379" s="135">
        <v>66</v>
      </c>
      <c r="C379" s="135">
        <v>3</v>
      </c>
      <c r="D379" s="135">
        <v>0</v>
      </c>
      <c r="E379" s="135"/>
      <c r="G379" s="134" t="s">
        <v>601</v>
      </c>
      <c r="H379" s="135">
        <v>1</v>
      </c>
    </row>
    <row r="380" spans="1:8">
      <c r="A380" s="134" t="s">
        <v>790</v>
      </c>
      <c r="B380" s="135">
        <v>90</v>
      </c>
      <c r="C380" s="135">
        <v>3</v>
      </c>
      <c r="D380" s="135">
        <v>0</v>
      </c>
      <c r="E380" s="135"/>
      <c r="G380" s="136">
        <v>6</v>
      </c>
      <c r="H380" s="135">
        <v>1</v>
      </c>
    </row>
    <row r="381" spans="1:8">
      <c r="A381" s="134" t="s">
        <v>791</v>
      </c>
      <c r="B381" s="135"/>
      <c r="C381" s="135">
        <v>0</v>
      </c>
      <c r="D381" s="135">
        <v>0</v>
      </c>
      <c r="E381" s="135"/>
      <c r="G381" s="134" t="s">
        <v>602</v>
      </c>
      <c r="H381" s="135">
        <v>1</v>
      </c>
    </row>
    <row r="382" spans="1:8">
      <c r="A382" s="134" t="s">
        <v>792</v>
      </c>
      <c r="B382" s="135">
        <v>90</v>
      </c>
      <c r="C382" s="135">
        <v>2</v>
      </c>
      <c r="D382" s="135">
        <v>0</v>
      </c>
      <c r="E382" s="135"/>
      <c r="G382" s="136">
        <v>1015</v>
      </c>
      <c r="H382" s="135">
        <v>1</v>
      </c>
    </row>
    <row r="383" spans="1:8">
      <c r="A383" s="134" t="s">
        <v>793</v>
      </c>
      <c r="B383" s="135"/>
      <c r="C383" s="135">
        <v>0</v>
      </c>
      <c r="D383" s="135">
        <v>0</v>
      </c>
      <c r="E383" s="135"/>
      <c r="G383" s="134" t="s">
        <v>603</v>
      </c>
      <c r="H383" s="135">
        <v>1</v>
      </c>
    </row>
    <row r="384" spans="1:8">
      <c r="A384" s="134" t="s">
        <v>794</v>
      </c>
      <c r="B384" s="135"/>
      <c r="C384" s="135">
        <v>0</v>
      </c>
      <c r="D384" s="135">
        <v>0</v>
      </c>
      <c r="E384" s="135"/>
      <c r="G384" s="136">
        <v>27</v>
      </c>
      <c r="H384" s="135">
        <v>1</v>
      </c>
    </row>
    <row r="385" spans="1:8">
      <c r="A385" s="134" t="s">
        <v>795</v>
      </c>
      <c r="B385" s="135"/>
      <c r="C385" s="135">
        <v>0</v>
      </c>
      <c r="D385" s="135">
        <v>0</v>
      </c>
      <c r="E385" s="135"/>
      <c r="G385" s="134" t="s">
        <v>604</v>
      </c>
      <c r="H385" s="135">
        <v>1</v>
      </c>
    </row>
    <row r="386" spans="1:8">
      <c r="A386" s="134" t="s">
        <v>796</v>
      </c>
      <c r="B386" s="135">
        <v>90</v>
      </c>
      <c r="C386" s="135">
        <v>2</v>
      </c>
      <c r="D386" s="135">
        <v>0</v>
      </c>
      <c r="E386" s="135"/>
      <c r="G386" s="136">
        <v>808</v>
      </c>
      <c r="H386" s="135">
        <v>1</v>
      </c>
    </row>
    <row r="387" spans="1:8">
      <c r="A387" s="134" t="s">
        <v>797</v>
      </c>
      <c r="B387" s="135"/>
      <c r="C387" s="135">
        <v>0</v>
      </c>
      <c r="D387" s="135">
        <v>0</v>
      </c>
      <c r="E387" s="135"/>
      <c r="G387" s="134" t="s">
        <v>605</v>
      </c>
      <c r="H387" s="135">
        <v>1</v>
      </c>
    </row>
    <row r="388" spans="1:8">
      <c r="A388" s="134" t="s">
        <v>798</v>
      </c>
      <c r="B388" s="135"/>
      <c r="C388" s="135">
        <v>0</v>
      </c>
      <c r="D388" s="135">
        <v>0</v>
      </c>
      <c r="E388" s="135"/>
      <c r="G388" s="136">
        <v>1946</v>
      </c>
      <c r="H388" s="135">
        <v>1</v>
      </c>
    </row>
    <row r="389" spans="1:8">
      <c r="A389" s="134" t="s">
        <v>799</v>
      </c>
      <c r="B389" s="135"/>
      <c r="C389" s="135">
        <v>0</v>
      </c>
      <c r="D389" s="135">
        <v>0</v>
      </c>
      <c r="E389" s="135"/>
      <c r="G389" s="134" t="s">
        <v>606</v>
      </c>
      <c r="H389" s="135">
        <v>1</v>
      </c>
    </row>
    <row r="390" spans="1:8">
      <c r="A390" s="134" t="s">
        <v>800</v>
      </c>
      <c r="B390" s="135">
        <v>90</v>
      </c>
      <c r="C390" s="135">
        <v>3</v>
      </c>
      <c r="D390" s="135">
        <v>0</v>
      </c>
      <c r="E390" s="135"/>
      <c r="G390" s="136">
        <v>1830</v>
      </c>
      <c r="H390" s="135">
        <v>1</v>
      </c>
    </row>
    <row r="391" spans="1:8">
      <c r="A391" s="134" t="s">
        <v>801</v>
      </c>
      <c r="B391" s="135">
        <v>90</v>
      </c>
      <c r="C391" s="135">
        <v>2</v>
      </c>
      <c r="D391" s="135">
        <v>0</v>
      </c>
      <c r="E391" s="135"/>
      <c r="G391" s="134" t="s">
        <v>607</v>
      </c>
      <c r="H391" s="135">
        <v>1</v>
      </c>
    </row>
    <row r="392" spans="1:8">
      <c r="A392" s="134" t="s">
        <v>363</v>
      </c>
      <c r="B392" s="135">
        <v>21786</v>
      </c>
      <c r="C392" s="135">
        <v>1296</v>
      </c>
      <c r="D392" s="135">
        <v>39</v>
      </c>
      <c r="E392" s="135">
        <v>23</v>
      </c>
      <c r="G392" s="136">
        <v>74</v>
      </c>
      <c r="H392" s="135">
        <v>1</v>
      </c>
    </row>
    <row r="393" spans="1:8">
      <c r="G393" s="134" t="s">
        <v>608</v>
      </c>
      <c r="H393" s="135">
        <v>1</v>
      </c>
    </row>
    <row r="394" spans="1:8">
      <c r="G394" s="136">
        <v>77</v>
      </c>
      <c r="H394" s="135">
        <v>1</v>
      </c>
    </row>
    <row r="395" spans="1:8">
      <c r="G395" s="134" t="s">
        <v>609</v>
      </c>
      <c r="H395" s="135">
        <v>1</v>
      </c>
    </row>
    <row r="396" spans="1:8">
      <c r="G396" s="136">
        <v>142</v>
      </c>
      <c r="H396" s="135">
        <v>1</v>
      </c>
    </row>
    <row r="397" spans="1:8">
      <c r="G397" s="134" t="s">
        <v>610</v>
      </c>
      <c r="H397" s="135">
        <v>1</v>
      </c>
    </row>
    <row r="398" spans="1:8">
      <c r="G398" s="136">
        <v>1881</v>
      </c>
      <c r="H398" s="135">
        <v>1</v>
      </c>
    </row>
    <row r="399" spans="1:8">
      <c r="G399" s="134" t="s">
        <v>611</v>
      </c>
      <c r="H399" s="135">
        <v>1</v>
      </c>
    </row>
    <row r="400" spans="1:8">
      <c r="G400" s="136">
        <v>848</v>
      </c>
      <c r="H400" s="135">
        <v>1</v>
      </c>
    </row>
    <row r="401" spans="7:8">
      <c r="G401" s="134" t="s">
        <v>612</v>
      </c>
      <c r="H401" s="135">
        <v>1</v>
      </c>
    </row>
    <row r="402" spans="7:8">
      <c r="G402" s="136">
        <v>1846</v>
      </c>
      <c r="H402" s="135">
        <v>1</v>
      </c>
    </row>
    <row r="403" spans="7:8">
      <c r="G403" s="134" t="s">
        <v>613</v>
      </c>
      <c r="H403" s="135">
        <v>1</v>
      </c>
    </row>
    <row r="404" spans="7:8">
      <c r="G404" s="136">
        <v>1888</v>
      </c>
      <c r="H404" s="135">
        <v>1</v>
      </c>
    </row>
    <row r="405" spans="7:8">
      <c r="G405" s="134" t="s">
        <v>614</v>
      </c>
      <c r="H405" s="135">
        <v>1</v>
      </c>
    </row>
    <row r="406" spans="7:8">
      <c r="G406" s="136">
        <v>349</v>
      </c>
      <c r="H406" s="135">
        <v>1</v>
      </c>
    </row>
    <row r="407" spans="7:8">
      <c r="G407" s="134" t="s">
        <v>615</v>
      </c>
      <c r="H407" s="135">
        <v>1</v>
      </c>
    </row>
    <row r="408" spans="7:8">
      <c r="G408" s="136">
        <v>354</v>
      </c>
      <c r="H408" s="135">
        <v>1</v>
      </c>
    </row>
    <row r="409" spans="7:8">
      <c r="G409" s="134" t="s">
        <v>616</v>
      </c>
      <c r="H409" s="135">
        <v>1</v>
      </c>
    </row>
    <row r="410" spans="7:8">
      <c r="G410" s="136">
        <v>380</v>
      </c>
      <c r="H410" s="135">
        <v>1</v>
      </c>
    </row>
    <row r="411" spans="7:8">
      <c r="G411" s="134" t="s">
        <v>617</v>
      </c>
      <c r="H411" s="135">
        <v>1</v>
      </c>
    </row>
    <row r="412" spans="7:8">
      <c r="G412" s="136">
        <v>400</v>
      </c>
      <c r="H412" s="135">
        <v>1</v>
      </c>
    </row>
    <row r="413" spans="7:8">
      <c r="G413" s="134" t="s">
        <v>618</v>
      </c>
      <c r="H413" s="135">
        <v>1</v>
      </c>
    </row>
    <row r="414" spans="7:8">
      <c r="G414" s="136">
        <v>1845</v>
      </c>
      <c r="H414" s="135">
        <v>1</v>
      </c>
    </row>
    <row r="415" spans="7:8">
      <c r="G415" s="134" t="s">
        <v>619</v>
      </c>
      <c r="H415" s="135">
        <v>1</v>
      </c>
    </row>
    <row r="416" spans="7:8">
      <c r="G416" s="136">
        <v>790</v>
      </c>
      <c r="H416" s="135">
        <v>1</v>
      </c>
    </row>
    <row r="417" spans="7:8">
      <c r="G417" s="134" t="s">
        <v>620</v>
      </c>
      <c r="H417" s="135">
        <v>1</v>
      </c>
    </row>
    <row r="418" spans="7:8">
      <c r="G418" s="136">
        <v>828</v>
      </c>
      <c r="H418" s="135">
        <v>1</v>
      </c>
    </row>
    <row r="419" spans="7:8">
      <c r="G419" s="134" t="s">
        <v>621</v>
      </c>
      <c r="H419" s="135">
        <v>1</v>
      </c>
    </row>
    <row r="420" spans="7:8">
      <c r="G420" s="136">
        <v>455</v>
      </c>
      <c r="H420" s="135">
        <v>1</v>
      </c>
    </row>
    <row r="421" spans="7:8">
      <c r="G421" s="134" t="s">
        <v>622</v>
      </c>
      <c r="H421" s="135">
        <v>1</v>
      </c>
    </row>
    <row r="422" spans="7:8">
      <c r="G422" s="136">
        <v>520</v>
      </c>
      <c r="H422" s="135">
        <v>1</v>
      </c>
    </row>
    <row r="423" spans="7:8">
      <c r="G423" s="134" t="s">
        <v>623</v>
      </c>
      <c r="H423" s="135">
        <v>1</v>
      </c>
    </row>
    <row r="424" spans="7:8">
      <c r="G424" s="136">
        <v>830</v>
      </c>
      <c r="H424" s="135">
        <v>1</v>
      </c>
    </row>
    <row r="425" spans="7:8">
      <c r="G425" s="134" t="s">
        <v>624</v>
      </c>
      <c r="H425" s="135">
        <v>1</v>
      </c>
    </row>
    <row r="426" spans="7:8">
      <c r="G426" s="136">
        <v>811</v>
      </c>
      <c r="H426" s="135">
        <v>1</v>
      </c>
    </row>
    <row r="427" spans="7:8">
      <c r="G427" s="134" t="s">
        <v>625</v>
      </c>
      <c r="H427" s="135">
        <v>1</v>
      </c>
    </row>
    <row r="428" spans="7:8">
      <c r="G428" s="136">
        <v>1938</v>
      </c>
      <c r="H428" s="135">
        <v>1</v>
      </c>
    </row>
    <row r="429" spans="7:8">
      <c r="G429" s="134" t="s">
        <v>627</v>
      </c>
      <c r="H429" s="135">
        <v>1</v>
      </c>
    </row>
    <row r="430" spans="7:8">
      <c r="G430" s="136">
        <v>495</v>
      </c>
      <c r="H430" s="135">
        <v>1</v>
      </c>
    </row>
    <row r="431" spans="7:8">
      <c r="G431" s="134" t="s">
        <v>629</v>
      </c>
      <c r="H431" s="135">
        <v>1</v>
      </c>
    </row>
    <row r="432" spans="7:8">
      <c r="G432" s="136">
        <v>1988</v>
      </c>
      <c r="H432" s="135">
        <v>1</v>
      </c>
    </row>
    <row r="433" spans="7:8">
      <c r="G433" s="134" t="s">
        <v>628</v>
      </c>
      <c r="H433" s="135">
        <v>1</v>
      </c>
    </row>
    <row r="434" spans="7:8">
      <c r="G434" s="136">
        <v>192</v>
      </c>
      <c r="H434" s="135">
        <v>1</v>
      </c>
    </row>
    <row r="435" spans="7:8">
      <c r="G435" s="134" t="s">
        <v>631</v>
      </c>
      <c r="H435" s="135">
        <v>1</v>
      </c>
    </row>
    <row r="436" spans="7:8">
      <c r="G436" s="136">
        <v>35</v>
      </c>
      <c r="H436" s="135">
        <v>1</v>
      </c>
    </row>
    <row r="437" spans="7:8">
      <c r="G437" s="134" t="s">
        <v>632</v>
      </c>
      <c r="H437" s="135">
        <v>1</v>
      </c>
    </row>
    <row r="438" spans="7:8">
      <c r="G438" s="136">
        <v>1811</v>
      </c>
      <c r="H438" s="135">
        <v>1</v>
      </c>
    </row>
    <row r="439" spans="7:8">
      <c r="G439" s="134" t="s">
        <v>633</v>
      </c>
      <c r="H439" s="135">
        <v>1</v>
      </c>
    </row>
    <row r="440" spans="7:8">
      <c r="G440" s="136">
        <v>1910</v>
      </c>
      <c r="H440" s="135">
        <v>1</v>
      </c>
    </row>
    <row r="441" spans="7:8">
      <c r="G441" s="134" t="s">
        <v>634</v>
      </c>
      <c r="H441" s="135">
        <v>1</v>
      </c>
    </row>
    <row r="442" spans="7:8">
      <c r="G442" s="136">
        <v>68</v>
      </c>
      <c r="H442" s="135">
        <v>1</v>
      </c>
    </row>
    <row r="443" spans="7:8">
      <c r="G443" s="134" t="s">
        <v>635</v>
      </c>
      <c r="H443" s="135">
        <v>1</v>
      </c>
    </row>
    <row r="444" spans="7:8">
      <c r="G444" s="136">
        <v>1829</v>
      </c>
      <c r="H444" s="135">
        <v>1</v>
      </c>
    </row>
    <row r="445" spans="7:8">
      <c r="G445" s="134" t="s">
        <v>636</v>
      </c>
      <c r="H445" s="135">
        <v>1</v>
      </c>
    </row>
    <row r="446" spans="7:8">
      <c r="G446" s="136">
        <v>85</v>
      </c>
      <c r="H446" s="135">
        <v>1</v>
      </c>
    </row>
    <row r="447" spans="7:8">
      <c r="G447" s="134" t="s">
        <v>637</v>
      </c>
      <c r="H447" s="135">
        <v>1</v>
      </c>
    </row>
    <row r="448" spans="7:8">
      <c r="G448" s="136">
        <v>90</v>
      </c>
      <c r="H448" s="135">
        <v>1</v>
      </c>
    </row>
    <row r="449" spans="7:8">
      <c r="G449" s="134" t="s">
        <v>638</v>
      </c>
      <c r="H449" s="135">
        <v>1</v>
      </c>
    </row>
    <row r="450" spans="7:8">
      <c r="G450" s="136">
        <v>1951</v>
      </c>
      <c r="H450" s="135">
        <v>1</v>
      </c>
    </row>
    <row r="451" spans="7:8">
      <c r="G451" s="134" t="s">
        <v>639</v>
      </c>
      <c r="H451" s="135">
        <v>1</v>
      </c>
    </row>
    <row r="452" spans="7:8">
      <c r="G452" s="136">
        <v>1976</v>
      </c>
      <c r="H452" s="135">
        <v>1</v>
      </c>
    </row>
    <row r="453" spans="7:8">
      <c r="G453" s="134" t="s">
        <v>640</v>
      </c>
      <c r="H453" s="135">
        <v>1</v>
      </c>
    </row>
    <row r="454" spans="7:8">
      <c r="G454" s="136">
        <v>865</v>
      </c>
      <c r="H454" s="135">
        <v>1</v>
      </c>
    </row>
    <row r="455" spans="7:8">
      <c r="G455" s="134" t="s">
        <v>641</v>
      </c>
      <c r="H455" s="135">
        <v>1</v>
      </c>
    </row>
    <row r="456" spans="7:8">
      <c r="G456" s="136">
        <v>730</v>
      </c>
      <c r="H456" s="135">
        <v>1</v>
      </c>
    </row>
    <row r="457" spans="7:8">
      <c r="G457" s="134" t="s">
        <v>642</v>
      </c>
      <c r="H457" s="135">
        <v>1</v>
      </c>
    </row>
    <row r="458" spans="7:8">
      <c r="G458" s="136">
        <v>1803</v>
      </c>
      <c r="H458" s="135">
        <v>1</v>
      </c>
    </row>
    <row r="459" spans="7:8">
      <c r="G459" s="134" t="s">
        <v>643</v>
      </c>
      <c r="H459" s="135">
        <v>1</v>
      </c>
    </row>
    <row r="460" spans="7:8">
      <c r="G460" s="136">
        <v>190</v>
      </c>
      <c r="H460" s="135">
        <v>1</v>
      </c>
    </row>
    <row r="461" spans="7:8">
      <c r="G461" s="134" t="s">
        <v>644</v>
      </c>
      <c r="H461" s="135">
        <v>1</v>
      </c>
    </row>
    <row r="462" spans="7:8">
      <c r="G462" s="136">
        <v>1840</v>
      </c>
      <c r="H462" s="135">
        <v>1</v>
      </c>
    </row>
    <row r="463" spans="7:8">
      <c r="G463" s="134" t="s">
        <v>645</v>
      </c>
      <c r="H463" s="135">
        <v>1</v>
      </c>
    </row>
    <row r="464" spans="7:8">
      <c r="G464" s="136">
        <v>1021</v>
      </c>
      <c r="H464" s="135">
        <v>1</v>
      </c>
    </row>
    <row r="465" spans="7:8">
      <c r="G465" s="134" t="s">
        <v>646</v>
      </c>
      <c r="H465" s="135">
        <v>1</v>
      </c>
    </row>
    <row r="466" spans="7:8">
      <c r="G466" s="136">
        <v>1909</v>
      </c>
      <c r="H466" s="135">
        <v>1</v>
      </c>
    </row>
    <row r="467" spans="7:8">
      <c r="G467" s="134" t="s">
        <v>647</v>
      </c>
      <c r="H467" s="135">
        <v>1</v>
      </c>
    </row>
    <row r="468" spans="7:8">
      <c r="G468" s="136">
        <v>1854</v>
      </c>
      <c r="H468" s="135">
        <v>1</v>
      </c>
    </row>
    <row r="469" spans="7:8">
      <c r="G469" s="134" t="s">
        <v>648</v>
      </c>
      <c r="H469" s="135">
        <v>1</v>
      </c>
    </row>
    <row r="470" spans="7:8">
      <c r="G470" s="136">
        <v>1908</v>
      </c>
      <c r="H470" s="135">
        <v>1</v>
      </c>
    </row>
    <row r="471" spans="7:8">
      <c r="G471" s="134" t="s">
        <v>649</v>
      </c>
      <c r="H471" s="135">
        <v>1</v>
      </c>
    </row>
    <row r="472" spans="7:8">
      <c r="G472" s="136">
        <v>323</v>
      </c>
      <c r="H472" s="135">
        <v>1</v>
      </c>
    </row>
    <row r="473" spans="7:8">
      <c r="G473" s="134" t="s">
        <v>650</v>
      </c>
      <c r="H473" s="135">
        <v>1</v>
      </c>
    </row>
    <row r="474" spans="7:8">
      <c r="G474" s="136">
        <v>391</v>
      </c>
      <c r="H474" s="135">
        <v>1</v>
      </c>
    </row>
    <row r="475" spans="7:8">
      <c r="G475" s="134" t="s">
        <v>651</v>
      </c>
      <c r="H475" s="135">
        <v>1</v>
      </c>
    </row>
    <row r="476" spans="7:8">
      <c r="G476" s="136">
        <v>1844</v>
      </c>
      <c r="H476" s="135">
        <v>1</v>
      </c>
    </row>
    <row r="477" spans="7:8">
      <c r="G477" s="134" t="s">
        <v>652</v>
      </c>
      <c r="H477" s="135">
        <v>1</v>
      </c>
    </row>
    <row r="478" spans="7:8">
      <c r="G478" s="136">
        <v>423</v>
      </c>
      <c r="H478" s="135">
        <v>1</v>
      </c>
    </row>
    <row r="479" spans="7:8">
      <c r="G479" s="134" t="s">
        <v>653</v>
      </c>
      <c r="H479" s="135">
        <v>1</v>
      </c>
    </row>
    <row r="480" spans="7:8">
      <c r="G480" s="136">
        <v>459</v>
      </c>
      <c r="H480" s="135">
        <v>1</v>
      </c>
    </row>
    <row r="481" spans="7:8">
      <c r="G481" s="134" t="s">
        <v>654</v>
      </c>
      <c r="H481" s="135">
        <v>1</v>
      </c>
    </row>
    <row r="482" spans="7:8">
      <c r="G482" s="136">
        <v>1935</v>
      </c>
      <c r="H482" s="135">
        <v>1</v>
      </c>
    </row>
    <row r="483" spans="7:8">
      <c r="G483" s="134" t="s">
        <v>655</v>
      </c>
      <c r="H483" s="135">
        <v>1</v>
      </c>
    </row>
    <row r="484" spans="7:8">
      <c r="G484" s="136">
        <v>1977</v>
      </c>
      <c r="H484" s="135">
        <v>1</v>
      </c>
    </row>
    <row r="485" spans="7:8">
      <c r="G485" s="134" t="s">
        <v>656</v>
      </c>
      <c r="H485" s="135">
        <v>1</v>
      </c>
    </row>
    <row r="486" spans="7:8">
      <c r="G486" s="136">
        <v>562</v>
      </c>
      <c r="H486" s="135">
        <v>1</v>
      </c>
    </row>
    <row r="487" spans="7:8">
      <c r="G487" s="134" t="s">
        <v>657</v>
      </c>
      <c r="H487" s="135">
        <v>1</v>
      </c>
    </row>
    <row r="488" spans="7:8">
      <c r="G488" s="136">
        <v>1850</v>
      </c>
      <c r="H488" s="135">
        <v>1</v>
      </c>
    </row>
    <row r="489" spans="7:8">
      <c r="G489" s="134" t="s">
        <v>658</v>
      </c>
      <c r="H489" s="135">
        <v>1</v>
      </c>
    </row>
    <row r="490" spans="7:8">
      <c r="G490" s="136">
        <v>587</v>
      </c>
      <c r="H490" s="135">
        <v>1</v>
      </c>
    </row>
    <row r="491" spans="7:8">
      <c r="G491" s="134" t="s">
        <v>659</v>
      </c>
      <c r="H491" s="135">
        <v>1</v>
      </c>
    </row>
    <row r="492" spans="7:8">
      <c r="G492" s="136">
        <v>609</v>
      </c>
      <c r="H492" s="135">
        <v>1</v>
      </c>
    </row>
    <row r="493" spans="7:8">
      <c r="G493" s="134" t="s">
        <v>660</v>
      </c>
      <c r="H493" s="135">
        <v>1</v>
      </c>
    </row>
    <row r="494" spans="7:8">
      <c r="G494" s="136">
        <v>1992</v>
      </c>
      <c r="H494" s="135">
        <v>1</v>
      </c>
    </row>
    <row r="495" spans="7:8">
      <c r="G495" s="134" t="s">
        <v>661</v>
      </c>
      <c r="H495" s="135">
        <v>1</v>
      </c>
    </row>
    <row r="496" spans="7:8">
      <c r="G496" s="136">
        <v>667</v>
      </c>
      <c r="H496" s="135">
        <v>1</v>
      </c>
    </row>
    <row r="497" spans="7:8">
      <c r="G497" s="134" t="s">
        <v>662</v>
      </c>
      <c r="H497" s="135">
        <v>1</v>
      </c>
    </row>
    <row r="498" spans="7:8">
      <c r="G498" s="136">
        <v>673</v>
      </c>
      <c r="H498" s="135">
        <v>1</v>
      </c>
    </row>
    <row r="499" spans="7:8">
      <c r="G499" s="134" t="s">
        <v>663</v>
      </c>
      <c r="H499" s="135">
        <v>1</v>
      </c>
    </row>
    <row r="500" spans="7:8">
      <c r="G500" s="136">
        <v>1872</v>
      </c>
      <c r="H500" s="135">
        <v>1</v>
      </c>
    </row>
    <row r="501" spans="7:8">
      <c r="G501" s="134" t="s">
        <v>664</v>
      </c>
      <c r="H501" s="135">
        <v>1</v>
      </c>
    </row>
    <row r="502" spans="7:8">
      <c r="G502" s="136">
        <v>929</v>
      </c>
      <c r="H502" s="135">
        <v>1</v>
      </c>
    </row>
    <row r="503" spans="7:8">
      <c r="G503" s="134" t="s">
        <v>665</v>
      </c>
      <c r="H503" s="135">
        <v>1</v>
      </c>
    </row>
    <row r="504" spans="7:8">
      <c r="G504" s="136">
        <v>1919</v>
      </c>
      <c r="H504" s="135">
        <v>1</v>
      </c>
    </row>
    <row r="505" spans="7:8">
      <c r="G505" s="134" t="s">
        <v>666</v>
      </c>
      <c r="H505" s="135">
        <v>1</v>
      </c>
    </row>
    <row r="506" spans="7:8">
      <c r="G506" s="136">
        <v>112</v>
      </c>
      <c r="H506" s="135">
        <v>1</v>
      </c>
    </row>
    <row r="507" spans="7:8">
      <c r="G507" s="134" t="s">
        <v>667</v>
      </c>
      <c r="H507" s="135">
        <v>1</v>
      </c>
    </row>
    <row r="508" spans="7:8">
      <c r="G508" s="136">
        <v>728</v>
      </c>
      <c r="H508" s="135">
        <v>1</v>
      </c>
    </row>
    <row r="509" spans="7:8">
      <c r="G509" s="134" t="s">
        <v>668</v>
      </c>
      <c r="H509" s="135">
        <v>1</v>
      </c>
    </row>
    <row r="510" spans="7:8">
      <c r="G510" s="136">
        <v>907</v>
      </c>
      <c r="H510" s="135">
        <v>1</v>
      </c>
    </row>
    <row r="511" spans="7:8">
      <c r="G511" s="134" t="s">
        <v>669</v>
      </c>
      <c r="H511" s="135">
        <v>1</v>
      </c>
    </row>
    <row r="512" spans="7:8">
      <c r="G512" s="136">
        <v>158</v>
      </c>
      <c r="H512" s="135">
        <v>1</v>
      </c>
    </row>
    <row r="513" spans="7:8">
      <c r="G513" s="134" t="s">
        <v>670</v>
      </c>
      <c r="H513" s="135">
        <v>1</v>
      </c>
    </row>
    <row r="514" spans="7:8">
      <c r="G514" s="136">
        <v>1896</v>
      </c>
      <c r="H514" s="135">
        <v>1</v>
      </c>
    </row>
    <row r="515" spans="7:8">
      <c r="G515" s="134" t="s">
        <v>671</v>
      </c>
      <c r="H515" s="135">
        <v>1</v>
      </c>
    </row>
    <row r="516" spans="7:8">
      <c r="G516" s="136">
        <v>177</v>
      </c>
      <c r="H516" s="135">
        <v>1</v>
      </c>
    </row>
    <row r="517" spans="7:8">
      <c r="G517" s="134" t="s">
        <v>672</v>
      </c>
      <c r="H517" s="135">
        <v>1</v>
      </c>
    </row>
    <row r="518" spans="7:8">
      <c r="G518" s="136">
        <v>857</v>
      </c>
      <c r="H518" s="135">
        <v>1</v>
      </c>
    </row>
    <row r="519" spans="7:8">
      <c r="G519" s="134" t="s">
        <v>673</v>
      </c>
      <c r="H519" s="135">
        <v>1</v>
      </c>
    </row>
    <row r="520" spans="7:8">
      <c r="G520" s="136">
        <v>195</v>
      </c>
      <c r="H520" s="135">
        <v>1</v>
      </c>
    </row>
    <row r="521" spans="7:8">
      <c r="G521" s="134" t="s">
        <v>674</v>
      </c>
      <c r="H521" s="135">
        <v>1</v>
      </c>
    </row>
    <row r="522" spans="7:8">
      <c r="G522" s="136">
        <v>200</v>
      </c>
      <c r="H522" s="135">
        <v>1</v>
      </c>
    </row>
    <row r="523" spans="7:8">
      <c r="G523" s="134" t="s">
        <v>675</v>
      </c>
      <c r="H523" s="135">
        <v>1</v>
      </c>
    </row>
    <row r="524" spans="7:8">
      <c r="G524" s="136">
        <v>217</v>
      </c>
      <c r="H524" s="135">
        <v>1</v>
      </c>
    </row>
    <row r="525" spans="7:8">
      <c r="G525" s="134" t="s">
        <v>676</v>
      </c>
      <c r="H525" s="135">
        <v>1</v>
      </c>
    </row>
    <row r="526" spans="7:8">
      <c r="G526" s="136">
        <v>266</v>
      </c>
      <c r="H526" s="135">
        <v>1</v>
      </c>
    </row>
    <row r="527" spans="7:8">
      <c r="G527" s="134" t="s">
        <v>677</v>
      </c>
      <c r="H527" s="135">
        <v>1</v>
      </c>
    </row>
    <row r="528" spans="7:8">
      <c r="G528" s="136">
        <v>285</v>
      </c>
      <c r="H528" s="135">
        <v>1</v>
      </c>
    </row>
    <row r="529" spans="7:8">
      <c r="G529" s="134" t="s">
        <v>678</v>
      </c>
      <c r="H529" s="135">
        <v>1</v>
      </c>
    </row>
    <row r="530" spans="7:8">
      <c r="G530" s="136">
        <v>303</v>
      </c>
      <c r="H530" s="135">
        <v>1</v>
      </c>
    </row>
    <row r="531" spans="7:8">
      <c r="G531" s="134" t="s">
        <v>679</v>
      </c>
      <c r="H531" s="135">
        <v>1</v>
      </c>
    </row>
    <row r="532" spans="7:8">
      <c r="G532" s="136">
        <v>320</v>
      </c>
      <c r="H532" s="135">
        <v>1</v>
      </c>
    </row>
    <row r="533" spans="7:8">
      <c r="G533" s="134" t="s">
        <v>680</v>
      </c>
      <c r="H533" s="135">
        <v>1</v>
      </c>
    </row>
    <row r="534" spans="7:8">
      <c r="G534" s="136">
        <v>1897</v>
      </c>
      <c r="H534" s="135">
        <v>1</v>
      </c>
    </row>
    <row r="535" spans="7:8">
      <c r="G535" s="134" t="s">
        <v>681</v>
      </c>
      <c r="H535" s="135">
        <v>1</v>
      </c>
    </row>
    <row r="536" spans="7:8">
      <c r="G536" s="136">
        <v>348</v>
      </c>
      <c r="H536" s="135">
        <v>1</v>
      </c>
    </row>
    <row r="537" spans="7:8">
      <c r="G537" s="134" t="s">
        <v>682</v>
      </c>
      <c r="H537" s="135">
        <v>1</v>
      </c>
    </row>
    <row r="538" spans="7:8">
      <c r="G538" s="136">
        <v>875</v>
      </c>
      <c r="H538" s="135">
        <v>1</v>
      </c>
    </row>
    <row r="539" spans="7:8">
      <c r="G539" s="134" t="s">
        <v>683</v>
      </c>
      <c r="H539" s="135">
        <v>1</v>
      </c>
    </row>
    <row r="540" spans="7:8">
      <c r="G540" s="136">
        <v>390</v>
      </c>
      <c r="H540" s="135">
        <v>1</v>
      </c>
    </row>
    <row r="541" spans="7:8">
      <c r="G541" s="134" t="s">
        <v>684</v>
      </c>
      <c r="H541" s="135">
        <v>1</v>
      </c>
    </row>
    <row r="542" spans="7:8">
      <c r="G542" s="136">
        <v>1898</v>
      </c>
      <c r="H542" s="135">
        <v>1</v>
      </c>
    </row>
    <row r="543" spans="7:8">
      <c r="G543" s="134" t="s">
        <v>685</v>
      </c>
      <c r="H543" s="135">
        <v>1</v>
      </c>
    </row>
    <row r="544" spans="7:8">
      <c r="G544" s="136">
        <v>983</v>
      </c>
      <c r="H544" s="135">
        <v>1</v>
      </c>
    </row>
    <row r="545" spans="7:8">
      <c r="G545" s="134" t="s">
        <v>686</v>
      </c>
      <c r="H545" s="135">
        <v>1</v>
      </c>
    </row>
    <row r="546" spans="7:8">
      <c r="G546" s="136">
        <v>996</v>
      </c>
      <c r="H546" s="135">
        <v>1</v>
      </c>
    </row>
    <row r="547" spans="7:8">
      <c r="G547" s="134" t="s">
        <v>687</v>
      </c>
      <c r="H547" s="135">
        <v>1</v>
      </c>
    </row>
    <row r="548" spans="7:8">
      <c r="G548" s="136">
        <v>463</v>
      </c>
      <c r="H548" s="135">
        <v>1</v>
      </c>
    </row>
    <row r="549" spans="7:8">
      <c r="G549" s="134" t="s">
        <v>688</v>
      </c>
      <c r="H549" s="135">
        <v>1</v>
      </c>
    </row>
    <row r="550" spans="7:8">
      <c r="G550" s="136">
        <v>510</v>
      </c>
      <c r="H550" s="135">
        <v>1</v>
      </c>
    </row>
    <row r="551" spans="7:8">
      <c r="G551" s="134" t="s">
        <v>689</v>
      </c>
      <c r="H551" s="135">
        <v>1</v>
      </c>
    </row>
    <row r="552" spans="7:8">
      <c r="G552" s="136">
        <v>527</v>
      </c>
      <c r="H552" s="135">
        <v>1</v>
      </c>
    </row>
    <row r="553" spans="7:8">
      <c r="G553" s="134" t="s">
        <v>690</v>
      </c>
      <c r="H553" s="135">
        <v>1</v>
      </c>
    </row>
    <row r="554" spans="7:8">
      <c r="G554" s="136">
        <v>1767</v>
      </c>
      <c r="H554" s="135">
        <v>1</v>
      </c>
    </row>
    <row r="555" spans="7:8">
      <c r="G555" s="134" t="s">
        <v>691</v>
      </c>
      <c r="H555" s="135">
        <v>1</v>
      </c>
    </row>
    <row r="556" spans="7:8">
      <c r="G556" s="136">
        <v>597</v>
      </c>
      <c r="H556" s="135">
        <v>1</v>
      </c>
    </row>
    <row r="557" spans="7:8">
      <c r="G557" s="134" t="s">
        <v>692</v>
      </c>
      <c r="H557" s="135">
        <v>1</v>
      </c>
    </row>
    <row r="558" spans="7:8">
      <c r="G558" s="136">
        <v>648</v>
      </c>
      <c r="H558" s="135">
        <v>1</v>
      </c>
    </row>
    <row r="559" spans="7:8">
      <c r="G559" s="134" t="s">
        <v>693</v>
      </c>
      <c r="H559" s="135">
        <v>1</v>
      </c>
    </row>
    <row r="560" spans="7:8">
      <c r="G560" s="136">
        <v>910</v>
      </c>
      <c r="H560" s="135">
        <v>1</v>
      </c>
    </row>
    <row r="561" spans="7:8">
      <c r="G561" s="134" t="s">
        <v>694</v>
      </c>
      <c r="H561" s="135">
        <v>1</v>
      </c>
    </row>
    <row r="562" spans="7:8">
      <c r="G562" s="136">
        <v>806</v>
      </c>
      <c r="H562" s="135">
        <v>1</v>
      </c>
    </row>
    <row r="563" spans="7:8">
      <c r="G563" s="134" t="s">
        <v>695</v>
      </c>
      <c r="H563" s="135">
        <v>1</v>
      </c>
    </row>
    <row r="564" spans="7:8">
      <c r="G564" s="136">
        <v>702</v>
      </c>
      <c r="H564" s="135">
        <v>1</v>
      </c>
    </row>
    <row r="565" spans="7:8">
      <c r="G565" s="134" t="s">
        <v>696</v>
      </c>
      <c r="H565" s="135">
        <v>1</v>
      </c>
    </row>
    <row r="566" spans="7:8">
      <c r="G566" s="136">
        <v>1982</v>
      </c>
      <c r="H566" s="135">
        <v>1</v>
      </c>
    </row>
    <row r="567" spans="7:8">
      <c r="G567" s="134" t="s">
        <v>697</v>
      </c>
      <c r="H567" s="135">
        <v>1</v>
      </c>
    </row>
    <row r="568" spans="7:8">
      <c r="G568" s="136">
        <v>96</v>
      </c>
      <c r="H568" s="135">
        <v>1</v>
      </c>
    </row>
    <row r="569" spans="7:8">
      <c r="G569" s="134" t="s">
        <v>698</v>
      </c>
      <c r="H569" s="135">
        <v>1</v>
      </c>
    </row>
    <row r="570" spans="7:8">
      <c r="G570" s="136">
        <v>99</v>
      </c>
      <c r="H570" s="135">
        <v>1</v>
      </c>
    </row>
    <row r="571" spans="7:8">
      <c r="G571" s="134" t="s">
        <v>699</v>
      </c>
      <c r="H571" s="135">
        <v>1</v>
      </c>
    </row>
    <row r="572" spans="7:8">
      <c r="G572" s="136">
        <v>104</v>
      </c>
      <c r="H572" s="135">
        <v>1</v>
      </c>
    </row>
    <row r="573" spans="7:8">
      <c r="G573" s="134" t="s">
        <v>700</v>
      </c>
      <c r="H573" s="135">
        <v>1</v>
      </c>
    </row>
    <row r="574" spans="7:8">
      <c r="G574" s="136">
        <v>1986</v>
      </c>
      <c r="H574" s="135">
        <v>1</v>
      </c>
    </row>
    <row r="575" spans="7:8">
      <c r="G575" s="134" t="s">
        <v>701</v>
      </c>
      <c r="H575" s="135">
        <v>1</v>
      </c>
    </row>
    <row r="576" spans="7:8">
      <c r="G576" s="136">
        <v>147</v>
      </c>
      <c r="H576" s="135">
        <v>1</v>
      </c>
    </row>
    <row r="577" spans="7:8">
      <c r="G577" s="134" t="s">
        <v>702</v>
      </c>
      <c r="H577" s="135">
        <v>1</v>
      </c>
    </row>
    <row r="578" spans="7:8">
      <c r="G578" s="136">
        <v>144</v>
      </c>
      <c r="H578" s="135">
        <v>1</v>
      </c>
    </row>
    <row r="579" spans="7:8">
      <c r="G579" s="134" t="s">
        <v>703</v>
      </c>
      <c r="H579" s="135">
        <v>1</v>
      </c>
    </row>
    <row r="580" spans="7:8">
      <c r="G580" s="136">
        <v>193</v>
      </c>
      <c r="H580" s="135">
        <v>1</v>
      </c>
    </row>
    <row r="581" spans="7:8">
      <c r="G581" s="134" t="s">
        <v>704</v>
      </c>
      <c r="H581" s="135">
        <v>1</v>
      </c>
    </row>
    <row r="582" spans="7:8">
      <c r="G582" s="136">
        <v>229</v>
      </c>
      <c r="H582" s="135">
        <v>1</v>
      </c>
    </row>
    <row r="583" spans="7:8">
      <c r="G583" s="134" t="s">
        <v>705</v>
      </c>
      <c r="H583" s="135">
        <v>1</v>
      </c>
    </row>
    <row r="584" spans="7:8">
      <c r="G584" s="136">
        <v>780</v>
      </c>
      <c r="H584" s="135">
        <v>1</v>
      </c>
    </row>
    <row r="585" spans="7:8">
      <c r="G585" s="134" t="s">
        <v>706</v>
      </c>
      <c r="H585" s="135">
        <v>1</v>
      </c>
    </row>
    <row r="586" spans="7:8">
      <c r="G586" s="136">
        <v>1994</v>
      </c>
      <c r="H586" s="135">
        <v>1</v>
      </c>
    </row>
    <row r="587" spans="7:8">
      <c r="G587" s="134" t="s">
        <v>707</v>
      </c>
      <c r="H587" s="135">
        <v>1</v>
      </c>
    </row>
    <row r="588" spans="7:8">
      <c r="G588" s="136">
        <v>812</v>
      </c>
      <c r="H588" s="135">
        <v>1</v>
      </c>
    </row>
    <row r="589" spans="7:8">
      <c r="G589" s="134" t="s">
        <v>708</v>
      </c>
      <c r="H589" s="135">
        <v>1</v>
      </c>
    </row>
    <row r="590" spans="7:8">
      <c r="G590" s="136">
        <v>347</v>
      </c>
      <c r="H590" s="135">
        <v>1</v>
      </c>
    </row>
    <row r="591" spans="7:8">
      <c r="G591" s="134" t="s">
        <v>709</v>
      </c>
      <c r="H591" s="135">
        <v>1</v>
      </c>
    </row>
    <row r="592" spans="7:8">
      <c r="G592" s="136">
        <v>338</v>
      </c>
      <c r="H592" s="135">
        <v>1</v>
      </c>
    </row>
    <row r="593" spans="7:8">
      <c r="G593" s="134" t="s">
        <v>710</v>
      </c>
      <c r="H593" s="135">
        <v>1</v>
      </c>
    </row>
    <row r="594" spans="7:8">
      <c r="G594" s="136">
        <v>345</v>
      </c>
      <c r="H594" s="135">
        <v>1</v>
      </c>
    </row>
    <row r="595" spans="7:8">
      <c r="G595" s="134" t="s">
        <v>711</v>
      </c>
      <c r="H595" s="135">
        <v>1</v>
      </c>
    </row>
    <row r="596" spans="7:8">
      <c r="G596" s="136">
        <v>370</v>
      </c>
      <c r="H596" s="135">
        <v>1</v>
      </c>
    </row>
    <row r="597" spans="7:8">
      <c r="G597" s="134" t="s">
        <v>712</v>
      </c>
      <c r="H597" s="135">
        <v>1</v>
      </c>
    </row>
    <row r="598" spans="7:8">
      <c r="G598" s="136">
        <v>389</v>
      </c>
      <c r="H598" s="135">
        <v>1</v>
      </c>
    </row>
    <row r="599" spans="7:8">
      <c r="G599" s="134" t="s">
        <v>713</v>
      </c>
      <c r="H599" s="135">
        <v>1</v>
      </c>
    </row>
    <row r="600" spans="7:8">
      <c r="G600" s="136">
        <v>1985</v>
      </c>
      <c r="H600" s="135">
        <v>1</v>
      </c>
    </row>
    <row r="601" spans="7:8">
      <c r="G601" s="134" t="s">
        <v>714</v>
      </c>
      <c r="H601" s="135">
        <v>1</v>
      </c>
    </row>
    <row r="602" spans="7:8">
      <c r="G602" s="136">
        <v>1936</v>
      </c>
      <c r="H602" s="135">
        <v>1</v>
      </c>
    </row>
    <row r="603" spans="7:8">
      <c r="G603" s="134" t="s">
        <v>715</v>
      </c>
      <c r="H603" s="135">
        <v>1</v>
      </c>
    </row>
    <row r="604" spans="7:8">
      <c r="G604" s="136">
        <v>476</v>
      </c>
      <c r="H604" s="135">
        <v>1</v>
      </c>
    </row>
    <row r="605" spans="7:8">
      <c r="G605" s="134" t="s">
        <v>716</v>
      </c>
      <c r="H605" s="135">
        <v>1</v>
      </c>
    </row>
    <row r="606" spans="7:8">
      <c r="G606" s="136">
        <v>486</v>
      </c>
      <c r="H606" s="135">
        <v>1</v>
      </c>
    </row>
    <row r="607" spans="7:8">
      <c r="G607" s="134" t="s">
        <v>717</v>
      </c>
      <c r="H607" s="135">
        <v>1</v>
      </c>
    </row>
    <row r="608" spans="7:8">
      <c r="G608" s="136">
        <v>521</v>
      </c>
      <c r="H608" s="135">
        <v>1</v>
      </c>
    </row>
    <row r="609" spans="7:8">
      <c r="G609" s="134" t="s">
        <v>718</v>
      </c>
      <c r="H609" s="135">
        <v>1</v>
      </c>
    </row>
    <row r="610" spans="7:8">
      <c r="G610" s="136">
        <v>1978</v>
      </c>
      <c r="H610" s="135">
        <v>1</v>
      </c>
    </row>
    <row r="611" spans="7:8">
      <c r="G611" s="134" t="s">
        <v>719</v>
      </c>
      <c r="H611" s="135">
        <v>1</v>
      </c>
    </row>
    <row r="612" spans="7:8">
      <c r="G612" s="136">
        <v>552</v>
      </c>
      <c r="H612" s="135">
        <v>1</v>
      </c>
    </row>
    <row r="613" spans="7:8">
      <c r="G613" s="134" t="s">
        <v>720</v>
      </c>
      <c r="H613" s="135">
        <v>1</v>
      </c>
    </row>
    <row r="614" spans="7:8">
      <c r="G614" s="136">
        <v>1983</v>
      </c>
      <c r="H614" s="135">
        <v>1</v>
      </c>
    </row>
    <row r="615" spans="7:8">
      <c r="G615" s="134" t="s">
        <v>721</v>
      </c>
      <c r="H615" s="135">
        <v>1</v>
      </c>
    </row>
    <row r="616" spans="7:8">
      <c r="G616" s="136">
        <v>1945</v>
      </c>
      <c r="H616" s="135">
        <v>1</v>
      </c>
    </row>
    <row r="617" spans="7:8">
      <c r="G617" s="134" t="s">
        <v>722</v>
      </c>
      <c r="H617" s="135">
        <v>1</v>
      </c>
    </row>
    <row r="618" spans="7:8">
      <c r="G618" s="136">
        <v>752</v>
      </c>
      <c r="H618" s="135">
        <v>1</v>
      </c>
    </row>
    <row r="619" spans="7:8">
      <c r="G619" s="134" t="s">
        <v>723</v>
      </c>
      <c r="H619" s="135">
        <v>1</v>
      </c>
    </row>
    <row r="620" spans="7:8">
      <c r="G620" s="136">
        <v>1984</v>
      </c>
      <c r="H620" s="135">
        <v>1</v>
      </c>
    </row>
    <row r="621" spans="7:8">
      <c r="G621" s="134" t="s">
        <v>724</v>
      </c>
      <c r="H621" s="135">
        <v>1</v>
      </c>
    </row>
    <row r="622" spans="7:8">
      <c r="G622" s="136">
        <v>1943</v>
      </c>
      <c r="H622" s="135">
        <v>1</v>
      </c>
    </row>
    <row r="623" spans="7:8">
      <c r="G623" s="134" t="s">
        <v>725</v>
      </c>
      <c r="H623" s="135">
        <v>1</v>
      </c>
    </row>
    <row r="624" spans="7:8">
      <c r="G624" s="136">
        <v>1790</v>
      </c>
      <c r="H624" s="135">
        <v>1</v>
      </c>
    </row>
    <row r="625" spans="7:8">
      <c r="G625" s="134" t="s">
        <v>726</v>
      </c>
      <c r="H625" s="135">
        <v>1</v>
      </c>
    </row>
    <row r="626" spans="7:8">
      <c r="G626" s="136">
        <v>1953</v>
      </c>
      <c r="H626" s="135">
        <v>1</v>
      </c>
    </row>
    <row r="627" spans="7:8">
      <c r="G627" s="134" t="s">
        <v>727</v>
      </c>
      <c r="H627" s="135">
        <v>1</v>
      </c>
    </row>
    <row r="628" spans="7:8">
      <c r="G628" s="136">
        <v>664</v>
      </c>
      <c r="H628" s="135">
        <v>1</v>
      </c>
    </row>
    <row r="629" spans="7:8">
      <c r="G629" s="134" t="s">
        <v>728</v>
      </c>
      <c r="H629" s="135">
        <v>1</v>
      </c>
    </row>
    <row r="630" spans="7:8">
      <c r="G630" s="136">
        <v>1954</v>
      </c>
      <c r="H630" s="135">
        <v>1</v>
      </c>
    </row>
    <row r="631" spans="7:8">
      <c r="G631" s="134" t="s">
        <v>729</v>
      </c>
      <c r="H631" s="135">
        <v>1</v>
      </c>
    </row>
    <row r="632" spans="7:8">
      <c r="G632" s="136">
        <v>684</v>
      </c>
      <c r="H632" s="135">
        <v>1</v>
      </c>
    </row>
    <row r="633" spans="7:8">
      <c r="G633" s="134" t="s">
        <v>730</v>
      </c>
      <c r="H633" s="135">
        <v>1</v>
      </c>
    </row>
    <row r="634" spans="7:8">
      <c r="G634" s="136">
        <v>837</v>
      </c>
      <c r="H634" s="135">
        <v>1</v>
      </c>
    </row>
    <row r="635" spans="7:8">
      <c r="G635" s="134" t="s">
        <v>731</v>
      </c>
      <c r="H635" s="135">
        <v>1</v>
      </c>
    </row>
    <row r="636" spans="7:8">
      <c r="G636" s="136" t="s">
        <v>362</v>
      </c>
      <c r="H636" s="135">
        <v>1</v>
      </c>
    </row>
    <row r="637" spans="7:8">
      <c r="G637" s="134" t="s">
        <v>732</v>
      </c>
      <c r="H637" s="135">
        <v>1</v>
      </c>
    </row>
    <row r="638" spans="7:8">
      <c r="G638" s="136">
        <v>854</v>
      </c>
      <c r="H638" s="135">
        <v>1</v>
      </c>
    </row>
    <row r="639" spans="7:8">
      <c r="G639" s="134" t="s">
        <v>733</v>
      </c>
      <c r="H639" s="135">
        <v>1</v>
      </c>
    </row>
    <row r="640" spans="7:8">
      <c r="G640" s="136">
        <v>11</v>
      </c>
      <c r="H640" s="135">
        <v>1</v>
      </c>
    </row>
    <row r="641" spans="7:8">
      <c r="G641" s="134" t="s">
        <v>734</v>
      </c>
      <c r="H641" s="135">
        <v>1</v>
      </c>
    </row>
    <row r="642" spans="7:8">
      <c r="G642" s="136">
        <v>1956</v>
      </c>
      <c r="H642" s="135">
        <v>1</v>
      </c>
    </row>
    <row r="643" spans="7:8">
      <c r="G643" s="134" t="s">
        <v>735</v>
      </c>
      <c r="H643" s="135">
        <v>1</v>
      </c>
    </row>
    <row r="644" spans="7:8">
      <c r="G644" s="136">
        <v>67</v>
      </c>
      <c r="H644" s="135">
        <v>1</v>
      </c>
    </row>
    <row r="645" spans="7:8">
      <c r="G645" s="134" t="s">
        <v>736</v>
      </c>
      <c r="H645" s="135">
        <v>1</v>
      </c>
    </row>
    <row r="646" spans="7:8">
      <c r="G646" s="136">
        <v>78</v>
      </c>
      <c r="H646" s="135">
        <v>1</v>
      </c>
    </row>
    <row r="647" spans="7:8">
      <c r="G647" s="134" t="s">
        <v>737</v>
      </c>
      <c r="H647" s="135">
        <v>1</v>
      </c>
    </row>
    <row r="648" spans="7:8">
      <c r="G648" s="136">
        <v>97</v>
      </c>
      <c r="H648" s="135">
        <v>1</v>
      </c>
    </row>
    <row r="649" spans="7:8">
      <c r="G649" s="134" t="s">
        <v>738</v>
      </c>
      <c r="H649" s="135">
        <v>1</v>
      </c>
    </row>
    <row r="650" spans="7:8">
      <c r="G650" s="136">
        <v>98</v>
      </c>
      <c r="H650" s="135">
        <v>1</v>
      </c>
    </row>
    <row r="651" spans="7:8">
      <c r="G651" s="134" t="s">
        <v>739</v>
      </c>
      <c r="H651" s="135">
        <v>1</v>
      </c>
    </row>
    <row r="652" spans="7:8">
      <c r="G652" s="136">
        <v>1043</v>
      </c>
      <c r="H652" s="135">
        <v>1</v>
      </c>
    </row>
    <row r="653" spans="7:8">
      <c r="G653" s="134" t="s">
        <v>740</v>
      </c>
      <c r="H653" s="135">
        <v>1</v>
      </c>
    </row>
    <row r="654" spans="7:8">
      <c r="G654" s="136">
        <v>141</v>
      </c>
      <c r="H654" s="135">
        <v>1</v>
      </c>
    </row>
    <row r="655" spans="7:8">
      <c r="G655" s="134" t="s">
        <v>741</v>
      </c>
      <c r="H655" s="135">
        <v>1</v>
      </c>
    </row>
    <row r="656" spans="7:8">
      <c r="G656" s="136">
        <v>1903</v>
      </c>
      <c r="H656" s="135">
        <v>1</v>
      </c>
    </row>
    <row r="657" spans="7:8">
      <c r="G657" s="134" t="s">
        <v>742</v>
      </c>
      <c r="H657" s="135">
        <v>1</v>
      </c>
    </row>
    <row r="658" spans="7:8">
      <c r="G658" s="136">
        <v>825</v>
      </c>
      <c r="H658" s="135">
        <v>1</v>
      </c>
    </row>
    <row r="659" spans="7:8">
      <c r="G659" s="134" t="s">
        <v>743</v>
      </c>
      <c r="H659" s="135">
        <v>1</v>
      </c>
    </row>
    <row r="660" spans="7:8">
      <c r="G660" s="136">
        <v>237</v>
      </c>
      <c r="H660" s="135">
        <v>1</v>
      </c>
    </row>
    <row r="661" spans="7:8">
      <c r="G661" s="134" t="s">
        <v>744</v>
      </c>
      <c r="H661" s="135">
        <v>1</v>
      </c>
    </row>
    <row r="662" spans="7:8">
      <c r="G662" s="136">
        <v>261</v>
      </c>
      <c r="H662" s="135">
        <v>1</v>
      </c>
    </row>
    <row r="663" spans="7:8">
      <c r="G663" s="134" t="s">
        <v>745</v>
      </c>
      <c r="H663" s="135">
        <v>1</v>
      </c>
    </row>
    <row r="664" spans="7:8">
      <c r="G664" s="136">
        <v>297</v>
      </c>
      <c r="H664" s="135">
        <v>1</v>
      </c>
    </row>
    <row r="665" spans="7:8">
      <c r="G665" s="134" t="s">
        <v>746</v>
      </c>
      <c r="H665" s="135">
        <v>1</v>
      </c>
    </row>
    <row r="666" spans="7:8">
      <c r="G666" s="136">
        <v>1856</v>
      </c>
      <c r="H666" s="135">
        <v>1</v>
      </c>
    </row>
    <row r="667" spans="7:8">
      <c r="G667" s="134" t="s">
        <v>747</v>
      </c>
      <c r="H667" s="135">
        <v>1</v>
      </c>
    </row>
    <row r="668" spans="7:8">
      <c r="G668" s="136">
        <v>393</v>
      </c>
      <c r="H668" s="135">
        <v>1</v>
      </c>
    </row>
    <row r="669" spans="7:8">
      <c r="G669" s="134" t="s">
        <v>748</v>
      </c>
      <c r="H669" s="135">
        <v>1</v>
      </c>
    </row>
    <row r="670" spans="7:8">
      <c r="G670" s="136">
        <v>392</v>
      </c>
      <c r="H670" s="135">
        <v>1</v>
      </c>
    </row>
    <row r="671" spans="7:8">
      <c r="G671" s="134" t="s">
        <v>749</v>
      </c>
      <c r="H671" s="135">
        <v>1</v>
      </c>
    </row>
    <row r="672" spans="7:8">
      <c r="G672" s="136">
        <v>923</v>
      </c>
      <c r="H672" s="135">
        <v>1</v>
      </c>
    </row>
    <row r="673" spans="7:8">
      <c r="G673" s="134" t="s">
        <v>750</v>
      </c>
      <c r="H673" s="135">
        <v>1</v>
      </c>
    </row>
    <row r="674" spans="7:8">
      <c r="G674" s="136">
        <v>833</v>
      </c>
      <c r="H674" s="135">
        <v>1</v>
      </c>
    </row>
    <row r="675" spans="7:8">
      <c r="G675" s="134" t="s">
        <v>751</v>
      </c>
      <c r="H675" s="135">
        <v>1</v>
      </c>
    </row>
    <row r="676" spans="7:8">
      <c r="G676" s="136">
        <v>479</v>
      </c>
      <c r="H676" s="135">
        <v>1</v>
      </c>
    </row>
    <row r="677" spans="7:8">
      <c r="G677" s="134" t="s">
        <v>752</v>
      </c>
      <c r="H677" s="135">
        <v>1</v>
      </c>
    </row>
    <row r="678" spans="7:8">
      <c r="G678" s="136">
        <v>553</v>
      </c>
      <c r="H678" s="135">
        <v>1</v>
      </c>
    </row>
    <row r="679" spans="7:8">
      <c r="G679" s="134" t="s">
        <v>753</v>
      </c>
      <c r="H679" s="135">
        <v>1</v>
      </c>
    </row>
    <row r="680" spans="7:8">
      <c r="G680" s="136">
        <v>881</v>
      </c>
      <c r="H680" s="135">
        <v>1</v>
      </c>
    </row>
    <row r="681" spans="7:8">
      <c r="G681" s="134" t="s">
        <v>754</v>
      </c>
      <c r="H681" s="135">
        <v>1</v>
      </c>
    </row>
    <row r="682" spans="7:8">
      <c r="G682" s="136">
        <v>979</v>
      </c>
      <c r="H682" s="135">
        <v>1</v>
      </c>
    </row>
    <row r="683" spans="7:8">
      <c r="G683" s="134" t="s">
        <v>755</v>
      </c>
      <c r="H683" s="135">
        <v>1</v>
      </c>
    </row>
    <row r="684" spans="7:8">
      <c r="G684" s="136">
        <v>584</v>
      </c>
      <c r="H684" s="135">
        <v>1</v>
      </c>
    </row>
    <row r="685" spans="7:8">
      <c r="G685" s="134" t="s">
        <v>756</v>
      </c>
      <c r="H685" s="135">
        <v>1</v>
      </c>
    </row>
    <row r="686" spans="7:8">
      <c r="G686" s="136">
        <v>610</v>
      </c>
      <c r="H686" s="135">
        <v>1</v>
      </c>
    </row>
    <row r="687" spans="7:8">
      <c r="G687" s="134" t="s">
        <v>757</v>
      </c>
      <c r="H687" s="135">
        <v>1</v>
      </c>
    </row>
    <row r="688" spans="7:8">
      <c r="G688" s="136">
        <v>617</v>
      </c>
      <c r="H688" s="135">
        <v>1</v>
      </c>
    </row>
    <row r="689" spans="7:8">
      <c r="G689" s="134" t="s">
        <v>758</v>
      </c>
      <c r="H689" s="135">
        <v>1</v>
      </c>
    </row>
    <row r="690" spans="7:8">
      <c r="G690" s="136">
        <v>674</v>
      </c>
      <c r="H690" s="135">
        <v>1</v>
      </c>
    </row>
    <row r="691" spans="7:8">
      <c r="G691" s="134" t="s">
        <v>759</v>
      </c>
      <c r="H691" s="135">
        <v>1</v>
      </c>
    </row>
    <row r="692" spans="7:8">
      <c r="G692" s="136">
        <v>710</v>
      </c>
      <c r="H692" s="135">
        <v>1</v>
      </c>
    </row>
    <row r="693" spans="7:8">
      <c r="G693" s="134" t="s">
        <v>760</v>
      </c>
      <c r="H693" s="135">
        <v>1</v>
      </c>
    </row>
    <row r="694" spans="7:8">
      <c r="G694" s="136">
        <v>711</v>
      </c>
      <c r="H694" s="135">
        <v>1</v>
      </c>
    </row>
    <row r="695" spans="7:8">
      <c r="G695" s="134" t="s">
        <v>761</v>
      </c>
      <c r="H695" s="135">
        <v>1</v>
      </c>
    </row>
    <row r="696" spans="7:8">
      <c r="G696" s="136">
        <v>1996</v>
      </c>
      <c r="H696" s="135">
        <v>1</v>
      </c>
    </row>
    <row r="697" spans="7:8">
      <c r="G697" s="134" t="s">
        <v>762</v>
      </c>
      <c r="H697" s="135">
        <v>1</v>
      </c>
    </row>
    <row r="698" spans="7:8">
      <c r="G698" s="136">
        <v>870</v>
      </c>
      <c r="H698" s="135">
        <v>1</v>
      </c>
    </row>
    <row r="699" spans="7:8">
      <c r="G699" s="134" t="s">
        <v>763</v>
      </c>
      <c r="H699" s="135">
        <v>1</v>
      </c>
    </row>
    <row r="700" spans="7:8">
      <c r="G700" s="136">
        <v>913</v>
      </c>
      <c r="H700" s="135">
        <v>1</v>
      </c>
    </row>
    <row r="701" spans="7:8">
      <c r="G701" s="134" t="s">
        <v>764</v>
      </c>
      <c r="H701" s="135">
        <v>1</v>
      </c>
    </row>
    <row r="702" spans="7:8">
      <c r="G702" s="136">
        <v>1870</v>
      </c>
      <c r="H702" s="135">
        <v>1</v>
      </c>
    </row>
    <row r="703" spans="7:8">
      <c r="G703" s="134" t="s">
        <v>765</v>
      </c>
      <c r="H703" s="135">
        <v>1</v>
      </c>
    </row>
    <row r="704" spans="7:8">
      <c r="G704" s="136">
        <v>34</v>
      </c>
      <c r="H704" s="135">
        <v>1</v>
      </c>
    </row>
    <row r="705" spans="7:8">
      <c r="G705" s="134" t="s">
        <v>766</v>
      </c>
      <c r="H705" s="135">
        <v>1</v>
      </c>
    </row>
    <row r="706" spans="7:8">
      <c r="G706" s="136">
        <v>1964</v>
      </c>
      <c r="H706" s="135">
        <v>1</v>
      </c>
    </row>
    <row r="707" spans="7:8">
      <c r="G707" s="134" t="s">
        <v>767</v>
      </c>
      <c r="H707" s="135">
        <v>1</v>
      </c>
    </row>
    <row r="708" spans="7:8">
      <c r="G708" s="136">
        <v>855</v>
      </c>
      <c r="H708" s="135">
        <v>1</v>
      </c>
    </row>
    <row r="709" spans="7:8">
      <c r="G709" s="134" t="s">
        <v>768</v>
      </c>
      <c r="H709" s="135">
        <v>1</v>
      </c>
    </row>
    <row r="710" spans="7:8">
      <c r="G710" s="136">
        <v>75</v>
      </c>
      <c r="H710" s="135">
        <v>1</v>
      </c>
    </row>
    <row r="711" spans="7:8">
      <c r="G711" s="134" t="s">
        <v>769</v>
      </c>
      <c r="H711" s="135">
        <v>1</v>
      </c>
    </row>
    <row r="712" spans="7:8">
      <c r="G712" s="136">
        <v>1934</v>
      </c>
      <c r="H712" s="135">
        <v>1</v>
      </c>
    </row>
    <row r="713" spans="7:8">
      <c r="G713" s="134" t="s">
        <v>770</v>
      </c>
      <c r="H713" s="135">
        <v>1</v>
      </c>
    </row>
    <row r="714" spans="7:8">
      <c r="G714" s="136">
        <v>872</v>
      </c>
      <c r="H714" s="135">
        <v>1</v>
      </c>
    </row>
    <row r="715" spans="7:8">
      <c r="G715" s="134" t="s">
        <v>771</v>
      </c>
      <c r="H715" s="135">
        <v>1</v>
      </c>
    </row>
    <row r="716" spans="7:8">
      <c r="G716" s="136">
        <v>766</v>
      </c>
      <c r="H716" s="135">
        <v>1</v>
      </c>
    </row>
    <row r="717" spans="7:8">
      <c r="G717" s="134" t="s">
        <v>772</v>
      </c>
      <c r="H717" s="135">
        <v>1</v>
      </c>
    </row>
    <row r="718" spans="7:8">
      <c r="G718" s="136">
        <v>227</v>
      </c>
      <c r="H718" s="135">
        <v>1</v>
      </c>
    </row>
    <row r="719" spans="7:8">
      <c r="G719" s="134" t="s">
        <v>773</v>
      </c>
      <c r="H719" s="135">
        <v>1</v>
      </c>
    </row>
    <row r="720" spans="7:8">
      <c r="G720" s="136">
        <v>1859</v>
      </c>
      <c r="H720" s="135">
        <v>1</v>
      </c>
    </row>
    <row r="721" spans="7:8">
      <c r="G721" s="134" t="s">
        <v>774</v>
      </c>
      <c r="H721" s="135">
        <v>1</v>
      </c>
    </row>
    <row r="722" spans="7:8">
      <c r="G722" s="136">
        <v>276</v>
      </c>
      <c r="H722" s="135">
        <v>1</v>
      </c>
    </row>
    <row r="723" spans="7:8">
      <c r="G723" s="134" t="s">
        <v>775</v>
      </c>
      <c r="H723" s="135">
        <v>1</v>
      </c>
    </row>
    <row r="724" spans="7:8">
      <c r="G724" s="136">
        <v>280</v>
      </c>
      <c r="H724" s="135">
        <v>1</v>
      </c>
    </row>
    <row r="725" spans="7:8">
      <c r="G725" s="134" t="s">
        <v>776</v>
      </c>
      <c r="H725" s="135">
        <v>1</v>
      </c>
    </row>
    <row r="726" spans="7:8">
      <c r="G726" s="136">
        <v>748</v>
      </c>
      <c r="H726" s="135">
        <v>1</v>
      </c>
    </row>
    <row r="727" spans="7:8">
      <c r="G727" s="134" t="s">
        <v>777</v>
      </c>
      <c r="H727" s="135">
        <v>1</v>
      </c>
    </row>
    <row r="728" spans="7:8">
      <c r="G728" s="136">
        <v>1024</v>
      </c>
      <c r="H728" s="135">
        <v>1</v>
      </c>
    </row>
    <row r="729" spans="7:8">
      <c r="G729" s="134" t="s">
        <v>778</v>
      </c>
      <c r="H729" s="135">
        <v>1</v>
      </c>
    </row>
    <row r="730" spans="7:8">
      <c r="G730" s="136">
        <v>1900</v>
      </c>
      <c r="H730" s="135">
        <v>1</v>
      </c>
    </row>
    <row r="731" spans="7:8">
      <c r="G731" s="134" t="s">
        <v>779</v>
      </c>
      <c r="H731" s="135">
        <v>1</v>
      </c>
    </row>
    <row r="732" spans="7:8">
      <c r="G732" s="136">
        <v>1939</v>
      </c>
      <c r="H732" s="135">
        <v>1</v>
      </c>
    </row>
    <row r="733" spans="7:8">
      <c r="G733" s="134" t="s">
        <v>780</v>
      </c>
      <c r="H733" s="135">
        <v>1</v>
      </c>
    </row>
    <row r="734" spans="7:8">
      <c r="G734" s="136">
        <v>361</v>
      </c>
      <c r="H734" s="135">
        <v>1</v>
      </c>
    </row>
    <row r="735" spans="7:8">
      <c r="G735" s="134" t="s">
        <v>781</v>
      </c>
      <c r="H735" s="135">
        <v>1</v>
      </c>
    </row>
    <row r="736" spans="7:8">
      <c r="G736" s="136">
        <v>407</v>
      </c>
      <c r="H736" s="135">
        <v>1</v>
      </c>
    </row>
    <row r="737" spans="7:8">
      <c r="G737" s="134" t="s">
        <v>782</v>
      </c>
      <c r="H737" s="135">
        <v>1</v>
      </c>
    </row>
    <row r="738" spans="7:8">
      <c r="G738" s="136">
        <v>394</v>
      </c>
      <c r="H738" s="135">
        <v>1</v>
      </c>
    </row>
    <row r="739" spans="7:8">
      <c r="G739" s="134" t="s">
        <v>783</v>
      </c>
      <c r="H739" s="135">
        <v>1</v>
      </c>
    </row>
    <row r="740" spans="7:8">
      <c r="G740" s="136">
        <v>974</v>
      </c>
      <c r="H740" s="135">
        <v>1</v>
      </c>
    </row>
    <row r="741" spans="7:8">
      <c r="G741" s="134" t="s">
        <v>784</v>
      </c>
      <c r="H741" s="135">
        <v>1</v>
      </c>
    </row>
    <row r="742" spans="7:8">
      <c r="G742" s="136">
        <v>412</v>
      </c>
      <c r="H742" s="135">
        <v>1</v>
      </c>
    </row>
    <row r="743" spans="7:8">
      <c r="G743" s="134" t="s">
        <v>785</v>
      </c>
      <c r="H743" s="135">
        <v>1</v>
      </c>
    </row>
    <row r="744" spans="7:8">
      <c r="G744" s="136">
        <v>982</v>
      </c>
      <c r="H744" s="135">
        <v>1</v>
      </c>
    </row>
    <row r="745" spans="7:8">
      <c r="G745" s="134" t="s">
        <v>786</v>
      </c>
      <c r="H745" s="135">
        <v>1</v>
      </c>
    </row>
    <row r="746" spans="7:8">
      <c r="G746" s="136">
        <v>431</v>
      </c>
      <c r="H746" s="135">
        <v>1</v>
      </c>
    </row>
    <row r="747" spans="7:8">
      <c r="G747" s="134" t="s">
        <v>787</v>
      </c>
      <c r="H747" s="135">
        <v>1</v>
      </c>
    </row>
    <row r="748" spans="7:8">
      <c r="G748" s="136">
        <v>1901</v>
      </c>
      <c r="H748" s="135">
        <v>1</v>
      </c>
    </row>
    <row r="749" spans="7:8">
      <c r="G749" s="134" t="s">
        <v>788</v>
      </c>
      <c r="H749" s="135">
        <v>1</v>
      </c>
    </row>
    <row r="750" spans="7:8">
      <c r="G750" s="136">
        <v>456</v>
      </c>
      <c r="H750" s="135">
        <v>1</v>
      </c>
    </row>
    <row r="751" spans="7:8">
      <c r="G751" s="134" t="s">
        <v>789</v>
      </c>
      <c r="H751" s="135">
        <v>1</v>
      </c>
    </row>
    <row r="752" spans="7:8">
      <c r="G752" s="136">
        <v>1944</v>
      </c>
      <c r="H752" s="135">
        <v>1</v>
      </c>
    </row>
    <row r="753" spans="7:8">
      <c r="G753" s="134" t="s">
        <v>790</v>
      </c>
      <c r="H753" s="135">
        <v>1</v>
      </c>
    </row>
    <row r="754" spans="7:8">
      <c r="G754" s="136">
        <v>475</v>
      </c>
      <c r="H754" s="135">
        <v>1</v>
      </c>
    </row>
    <row r="755" spans="7:8">
      <c r="G755" s="134" t="s">
        <v>791</v>
      </c>
      <c r="H755" s="135">
        <v>1</v>
      </c>
    </row>
    <row r="756" spans="7:8">
      <c r="G756" s="136">
        <v>478</v>
      </c>
      <c r="H756" s="135">
        <v>1</v>
      </c>
    </row>
    <row r="757" spans="7:8">
      <c r="G757" s="134" t="s">
        <v>792</v>
      </c>
      <c r="H757" s="135">
        <v>1</v>
      </c>
    </row>
    <row r="758" spans="7:8">
      <c r="G758" s="136">
        <v>496</v>
      </c>
      <c r="H758" s="135">
        <v>1</v>
      </c>
    </row>
    <row r="759" spans="7:8">
      <c r="G759" s="134" t="s">
        <v>793</v>
      </c>
      <c r="H759" s="135">
        <v>1</v>
      </c>
    </row>
    <row r="760" spans="7:8">
      <c r="G760" s="136">
        <v>1965</v>
      </c>
      <c r="H760" s="135">
        <v>1</v>
      </c>
    </row>
    <row r="761" spans="7:8">
      <c r="G761" s="134" t="s">
        <v>794</v>
      </c>
      <c r="H761" s="135">
        <v>1</v>
      </c>
    </row>
    <row r="762" spans="7:8">
      <c r="G762" s="136">
        <v>1017</v>
      </c>
      <c r="H762" s="135">
        <v>1</v>
      </c>
    </row>
    <row r="763" spans="7:8">
      <c r="G763" s="134" t="s">
        <v>795</v>
      </c>
      <c r="H763" s="135">
        <v>1</v>
      </c>
    </row>
    <row r="764" spans="7:8">
      <c r="G764" s="136">
        <v>1899</v>
      </c>
      <c r="H764" s="135">
        <v>1</v>
      </c>
    </row>
    <row r="765" spans="7:8">
      <c r="G765" s="134" t="s">
        <v>796</v>
      </c>
      <c r="H765" s="135">
        <v>1</v>
      </c>
    </row>
    <row r="766" spans="7:8">
      <c r="G766" s="136">
        <v>1941</v>
      </c>
      <c r="H766" s="135">
        <v>1</v>
      </c>
    </row>
    <row r="767" spans="7:8">
      <c r="G767" s="134" t="s">
        <v>797</v>
      </c>
      <c r="H767" s="135">
        <v>1</v>
      </c>
    </row>
    <row r="768" spans="7:8">
      <c r="G768" s="136">
        <v>1040</v>
      </c>
      <c r="H768" s="135">
        <v>1</v>
      </c>
    </row>
    <row r="769" spans="7:8">
      <c r="G769" s="134" t="s">
        <v>798</v>
      </c>
      <c r="H769" s="135">
        <v>1</v>
      </c>
    </row>
    <row r="770" spans="7:8">
      <c r="G770" s="136">
        <v>1877</v>
      </c>
      <c r="H770" s="135">
        <v>1</v>
      </c>
    </row>
    <row r="771" spans="7:8">
      <c r="G771" s="134" t="s">
        <v>799</v>
      </c>
      <c r="H771" s="135">
        <v>1</v>
      </c>
    </row>
    <row r="772" spans="7:8">
      <c r="G772" s="136">
        <v>1947</v>
      </c>
      <c r="H772" s="135">
        <v>1</v>
      </c>
    </row>
    <row r="773" spans="7:8">
      <c r="G773" s="134" t="s">
        <v>800</v>
      </c>
      <c r="H773" s="135">
        <v>1</v>
      </c>
    </row>
    <row r="774" spans="7:8">
      <c r="G774" s="136">
        <v>878</v>
      </c>
      <c r="H774" s="135">
        <v>1</v>
      </c>
    </row>
    <row r="775" spans="7:8">
      <c r="G775" s="134" t="s">
        <v>801</v>
      </c>
      <c r="H775" s="135">
        <v>1</v>
      </c>
    </row>
    <row r="776" spans="7:8">
      <c r="G776" s="136">
        <v>717</v>
      </c>
      <c r="H776" s="135">
        <v>1</v>
      </c>
    </row>
    <row r="777" spans="7:8">
      <c r="G777" s="134" t="s">
        <v>363</v>
      </c>
      <c r="H777" s="135">
        <v>694</v>
      </c>
    </row>
  </sheetData>
  <mergeCells count="8">
    <mergeCell ref="J51:L51"/>
    <mergeCell ref="J102:L102"/>
    <mergeCell ref="J126:O126"/>
    <mergeCell ref="J139:O139"/>
    <mergeCell ref="A1:E1"/>
    <mergeCell ref="G1:H1"/>
    <mergeCell ref="J1:L1"/>
    <mergeCell ref="J25:L25"/>
  </mergeCells>
  <pageMargins left="0.7" right="0.7" top="0.75" bottom="0.75" header="0.3" footer="0.3"/>
  <pageSetup orientation="portrait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workbookViewId="0">
      <selection activeCell="J74" sqref="J74"/>
    </sheetView>
  </sheetViews>
  <sheetFormatPr baseColWidth="10" defaultColWidth="11.5703125" defaultRowHeight="15"/>
  <cols>
    <col min="1" max="1" width="24.42578125" customWidth="1"/>
    <col min="2" max="2" width="22.42578125" customWidth="1"/>
    <col min="3" max="3" width="12.5703125" customWidth="1"/>
    <col min="4" max="4" width="14.5703125" customWidth="1"/>
    <col min="5" max="5" width="22.5703125" customWidth="1"/>
    <col min="6" max="6" width="23.5703125" customWidth="1"/>
    <col min="7" max="7" width="20" bestFit="1" customWidth="1"/>
    <col min="8" max="8" width="22.42578125" bestFit="1" customWidth="1"/>
    <col min="9" max="9" width="12.5703125" bestFit="1" customWidth="1"/>
  </cols>
  <sheetData>
    <row r="1" spans="1:3">
      <c r="A1" s="272" t="s">
        <v>409</v>
      </c>
      <c r="B1" s="272"/>
      <c r="C1" s="272"/>
    </row>
    <row r="3" spans="1:3">
      <c r="A3" s="133" t="s">
        <v>365</v>
      </c>
      <c r="B3" s="133" t="s">
        <v>364</v>
      </c>
    </row>
    <row r="4" spans="1:3">
      <c r="A4" s="133" t="s">
        <v>361</v>
      </c>
      <c r="B4" t="s">
        <v>362</v>
      </c>
      <c r="C4" t="s">
        <v>363</v>
      </c>
    </row>
    <row r="5" spans="1:3">
      <c r="A5" s="134" t="s">
        <v>362</v>
      </c>
      <c r="B5" s="135"/>
      <c r="C5" s="135"/>
    </row>
    <row r="6" spans="1:3">
      <c r="A6" s="134" t="s">
        <v>363</v>
      </c>
      <c r="B6" s="135"/>
      <c r="C6" s="135"/>
    </row>
    <row r="28" spans="1:9">
      <c r="A28" s="272" t="s">
        <v>410</v>
      </c>
      <c r="B28" s="272"/>
      <c r="C28" s="272"/>
    </row>
    <row r="30" spans="1:9">
      <c r="A30" s="133" t="s">
        <v>365</v>
      </c>
      <c r="B30" s="133" t="s">
        <v>364</v>
      </c>
      <c r="G30" s="133" t="s">
        <v>365</v>
      </c>
      <c r="H30" s="133" t="s">
        <v>364</v>
      </c>
    </row>
    <row r="31" spans="1:9">
      <c r="A31" s="133" t="s">
        <v>361</v>
      </c>
      <c r="B31" t="s">
        <v>362</v>
      </c>
      <c r="C31" t="s">
        <v>363</v>
      </c>
      <c r="G31" s="133" t="s">
        <v>361</v>
      </c>
      <c r="H31" t="s">
        <v>362</v>
      </c>
      <c r="I31" t="s">
        <v>363</v>
      </c>
    </row>
    <row r="32" spans="1:9">
      <c r="A32" s="134" t="s">
        <v>362</v>
      </c>
      <c r="B32" s="135"/>
      <c r="C32" s="135"/>
      <c r="G32" s="134" t="s">
        <v>362</v>
      </c>
      <c r="H32" s="135"/>
      <c r="I32" s="135"/>
    </row>
    <row r="33" spans="1:9">
      <c r="A33" s="134" t="s">
        <v>363</v>
      </c>
      <c r="B33" s="135"/>
      <c r="C33" s="135"/>
      <c r="G33" s="134" t="s">
        <v>363</v>
      </c>
      <c r="H33" s="135"/>
      <c r="I33" s="135"/>
    </row>
    <row r="50" spans="1:3">
      <c r="A50" s="272" t="s">
        <v>411</v>
      </c>
      <c r="B50" s="272"/>
      <c r="C50" s="272"/>
    </row>
    <row r="52" spans="1:3">
      <c r="A52" s="133" t="s">
        <v>365</v>
      </c>
      <c r="B52" s="133" t="s">
        <v>364</v>
      </c>
    </row>
    <row r="53" spans="1:3">
      <c r="A53" s="133" t="s">
        <v>361</v>
      </c>
      <c r="B53" t="s">
        <v>362</v>
      </c>
      <c r="C53" t="s">
        <v>363</v>
      </c>
    </row>
    <row r="54" spans="1:3">
      <c r="A54" s="134" t="s">
        <v>362</v>
      </c>
      <c r="B54" s="135"/>
      <c r="C54" s="135"/>
    </row>
    <row r="55" spans="1:3">
      <c r="A55" s="134" t="s">
        <v>363</v>
      </c>
      <c r="B55" s="135"/>
      <c r="C55" s="135"/>
    </row>
    <row r="70" spans="1:5">
      <c r="A70" s="272" t="s">
        <v>412</v>
      </c>
      <c r="B70" s="272"/>
      <c r="C70" s="272"/>
      <c r="D70" s="272"/>
      <c r="E70" s="272"/>
    </row>
    <row r="72" spans="1:5">
      <c r="A72" s="133" t="s">
        <v>228</v>
      </c>
      <c r="B72" t="s">
        <v>366</v>
      </c>
    </row>
    <row r="74" spans="1:5">
      <c r="A74" s="133" t="s">
        <v>361</v>
      </c>
      <c r="B74" t="s">
        <v>367</v>
      </c>
      <c r="C74" t="s">
        <v>369</v>
      </c>
      <c r="D74" t="s">
        <v>370</v>
      </c>
      <c r="E74" t="s">
        <v>368</v>
      </c>
    </row>
    <row r="75" spans="1:5">
      <c r="A75" s="134" t="s">
        <v>362</v>
      </c>
      <c r="B75" s="135"/>
      <c r="C75" s="135"/>
      <c r="D75" s="135"/>
      <c r="E75" s="135"/>
    </row>
    <row r="76" spans="1:5">
      <c r="A76" s="134" t="s">
        <v>363</v>
      </c>
      <c r="B76" s="135"/>
      <c r="C76" s="135"/>
      <c r="D76" s="135"/>
      <c r="E76" s="135"/>
    </row>
    <row r="90" spans="1:6">
      <c r="A90" s="272" t="s">
        <v>413</v>
      </c>
      <c r="B90" s="272"/>
      <c r="C90" s="272"/>
      <c r="D90" s="272"/>
      <c r="E90" s="272"/>
      <c r="F90" s="272"/>
    </row>
    <row r="92" spans="1:6">
      <c r="A92" s="133" t="s">
        <v>228</v>
      </c>
      <c r="B92" t="s">
        <v>366</v>
      </c>
    </row>
    <row r="94" spans="1:6">
      <c r="A94" s="133" t="s">
        <v>361</v>
      </c>
      <c r="B94" t="s">
        <v>375</v>
      </c>
      <c r="C94" t="s">
        <v>374</v>
      </c>
      <c r="D94" t="s">
        <v>373</v>
      </c>
      <c r="E94" t="s">
        <v>372</v>
      </c>
      <c r="F94" t="s">
        <v>371</v>
      </c>
    </row>
    <row r="95" spans="1:6">
      <c r="A95" s="134" t="s">
        <v>362</v>
      </c>
      <c r="B95" s="135"/>
      <c r="C95" s="135"/>
      <c r="D95" s="135"/>
      <c r="E95" s="135"/>
      <c r="F95" s="135"/>
    </row>
    <row r="96" spans="1:6">
      <c r="A96" s="134" t="s">
        <v>363</v>
      </c>
      <c r="B96" s="135"/>
      <c r="C96" s="135"/>
      <c r="D96" s="135"/>
      <c r="E96" s="135"/>
      <c r="F96" s="135"/>
    </row>
    <row r="111" spans="1:3">
      <c r="A111" s="272" t="s">
        <v>414</v>
      </c>
      <c r="B111" s="272"/>
      <c r="C111" s="272"/>
    </row>
    <row r="113" spans="1:3">
      <c r="A113" s="133" t="s">
        <v>228</v>
      </c>
      <c r="B113" t="s">
        <v>366</v>
      </c>
    </row>
    <row r="115" spans="1:3">
      <c r="A115" s="133" t="s">
        <v>368</v>
      </c>
      <c r="B115" s="133" t="s">
        <v>364</v>
      </c>
    </row>
    <row r="116" spans="1:3">
      <c r="A116" s="133" t="s">
        <v>361</v>
      </c>
      <c r="B116" t="s">
        <v>362</v>
      </c>
      <c r="C116" t="s">
        <v>363</v>
      </c>
    </row>
    <row r="117" spans="1:3">
      <c r="A117" s="134" t="s">
        <v>362</v>
      </c>
      <c r="B117" s="135"/>
      <c r="C117" s="135"/>
    </row>
    <row r="118" spans="1:3">
      <c r="A118" s="134" t="s">
        <v>363</v>
      </c>
      <c r="B118" s="135"/>
      <c r="C118" s="135"/>
    </row>
    <row r="128" spans="1:3">
      <c r="A128" s="133" t="s">
        <v>228</v>
      </c>
      <c r="B128" t="s">
        <v>366</v>
      </c>
    </row>
    <row r="130" spans="1:3">
      <c r="A130" s="133" t="s">
        <v>368</v>
      </c>
      <c r="B130" s="133" t="s">
        <v>364</v>
      </c>
    </row>
    <row r="131" spans="1:3">
      <c r="A131" s="133" t="s">
        <v>361</v>
      </c>
      <c r="B131" t="s">
        <v>362</v>
      </c>
      <c r="C131" t="s">
        <v>363</v>
      </c>
    </row>
    <row r="132" spans="1:3">
      <c r="A132" s="134" t="s">
        <v>362</v>
      </c>
      <c r="B132" s="135"/>
      <c r="C132" s="135"/>
    </row>
    <row r="133" spans="1:3">
      <c r="A133" s="134" t="s">
        <v>363</v>
      </c>
      <c r="B133" s="135"/>
      <c r="C133" s="135"/>
    </row>
  </sheetData>
  <mergeCells count="6">
    <mergeCell ref="A111:C111"/>
    <mergeCell ref="A1:C1"/>
    <mergeCell ref="A28:C28"/>
    <mergeCell ref="A50:C50"/>
    <mergeCell ref="A70:E70"/>
    <mergeCell ref="A90:F90"/>
  </mergeCell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Manual de códigos</vt:lpstr>
      <vt:lpstr>Jugadores</vt:lpstr>
      <vt:lpstr>Clubes</vt:lpstr>
      <vt:lpstr>Revisión jugadores</vt:lpstr>
      <vt:lpstr>Revisión clubes</vt:lpstr>
      <vt:lpstr>'Manual de códigos'!Área_de_impresión</vt:lpstr>
      <vt:lpstr>'Manual de códigos'!Títulos_a_imprimir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Brenes</dc:creator>
  <cp:keywords/>
  <dc:description/>
  <cp:lastModifiedBy>Alejandro Rodríguez</cp:lastModifiedBy>
  <cp:revision/>
  <dcterms:created xsi:type="dcterms:W3CDTF">2014-12-28T09:19:34Z</dcterms:created>
  <dcterms:modified xsi:type="dcterms:W3CDTF">2020-04-12T19:22:55Z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3082-9.1.0.4945</vt:lpwstr>
  </property>
  <property fmtid="{D5CDD505-2E9C-101B-9397-08002B2CF9AE}" pid="3" name="WorkbookGuid">
    <vt:lpwstr>3640ced3-c2ec-4a11-b76b-9c3227acc7ba</vt:lpwstr>
  </property>
</Properties>
</file>