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ropbox\SINFUT\2020 Torneo de Clausura\"/>
    </mc:Choice>
  </mc:AlternateContent>
  <bookViews>
    <workbookView xWindow="-105" yWindow="-105" windowWidth="23250" windowHeight="12570" firstSheet="1" activeTab="1"/>
  </bookViews>
  <sheets>
    <sheet name="Manual de códigos" sheetId="8" r:id="rId1"/>
    <sheet name="Jugadores" sheetId="2" r:id="rId2"/>
    <sheet name="Clubes" sheetId="4" r:id="rId3"/>
    <sheet name="Revisión jugadores" sheetId="11" r:id="rId4"/>
    <sheet name="Revisión clubes" sheetId="10" r:id="rId5"/>
  </sheets>
  <externalReferences>
    <externalReference r:id="rId6"/>
  </externalReferences>
  <definedNames>
    <definedName name="_xlnm._FilterDatabase" localSheetId="2" hidden="1">Clubes!$A$1:$X$2</definedName>
    <definedName name="_xlnm._FilterDatabase" localSheetId="1" hidden="1">Jugadores!$A$1:$FC$69</definedName>
    <definedName name="_xlnm.Print_Area" localSheetId="0">'Manual de códigos'!$A$1:$D$107</definedName>
    <definedName name="_xlnm.Print_Titles" localSheetId="0">'Manual de códigos'!$1:2</definedName>
  </definedNames>
  <calcPr calcId="152511"/>
  <pivotCaches>
    <pivotCache cacheId="40" r:id="rId7"/>
    <pivotCache cacheId="4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2" l="1"/>
  <c r="EQ36" i="2" s="1"/>
  <c r="M36" i="2"/>
  <c r="X36" i="2"/>
  <c r="AI36" i="2"/>
  <c r="AT36" i="2"/>
  <c r="BA36" i="2"/>
  <c r="BL36" i="2"/>
  <c r="BW36" i="2"/>
  <c r="BZ36" i="2"/>
  <c r="CE36" i="2"/>
  <c r="EV36" i="2" s="1"/>
  <c r="CJ36" i="2"/>
  <c r="CQ36" i="2"/>
  <c r="CV36" i="2"/>
  <c r="DA36" i="2"/>
  <c r="DF36" i="2"/>
  <c r="DK36" i="2"/>
  <c r="EZ36" i="2" s="1"/>
  <c r="DP36" i="2"/>
  <c r="DU36" i="2"/>
  <c r="DZ36" i="2"/>
  <c r="EE36" i="2"/>
  <c r="EJ36" i="2"/>
  <c r="EK36" i="2"/>
  <c r="EL36" i="2"/>
  <c r="EO36" i="2"/>
  <c r="EP36" i="2"/>
  <c r="ER36" i="2"/>
  <c r="ET36" i="2"/>
  <c r="EY36" i="2"/>
  <c r="K37" i="2"/>
  <c r="EQ37" i="2" s="1"/>
  <c r="M37" i="2"/>
  <c r="X37" i="2"/>
  <c r="AI37" i="2"/>
  <c r="AT37" i="2"/>
  <c r="BA37" i="2"/>
  <c r="BL37" i="2"/>
  <c r="BW37" i="2"/>
  <c r="BZ37" i="2"/>
  <c r="CE37" i="2"/>
  <c r="EV37" i="2" s="1"/>
  <c r="CJ37" i="2"/>
  <c r="CQ37" i="2"/>
  <c r="CV37" i="2"/>
  <c r="DA37" i="2"/>
  <c r="DF37" i="2"/>
  <c r="DK37" i="2"/>
  <c r="EZ37" i="2" s="1"/>
  <c r="DP37" i="2"/>
  <c r="DU37" i="2"/>
  <c r="DZ37" i="2"/>
  <c r="EE37" i="2"/>
  <c r="EJ37" i="2"/>
  <c r="EK37" i="2"/>
  <c r="EL37" i="2"/>
  <c r="EO37" i="2"/>
  <c r="EP37" i="2"/>
  <c r="ET37" i="2"/>
  <c r="EY37" i="2"/>
  <c r="K38" i="2"/>
  <c r="EQ38" i="2" s="1"/>
  <c r="M38" i="2"/>
  <c r="X38" i="2"/>
  <c r="AI38" i="2"/>
  <c r="AT38" i="2"/>
  <c r="BA38" i="2"/>
  <c r="BL38" i="2"/>
  <c r="BW38" i="2"/>
  <c r="BZ38" i="2"/>
  <c r="CE38" i="2"/>
  <c r="CJ38" i="2"/>
  <c r="CQ38" i="2"/>
  <c r="CV38" i="2"/>
  <c r="DA38" i="2"/>
  <c r="DF38" i="2"/>
  <c r="DK38" i="2"/>
  <c r="EZ38" i="2" s="1"/>
  <c r="DP38" i="2"/>
  <c r="DU38" i="2"/>
  <c r="DZ38" i="2"/>
  <c r="EE38" i="2"/>
  <c r="EJ38" i="2"/>
  <c r="EK38" i="2"/>
  <c r="EL38" i="2"/>
  <c r="EO38" i="2"/>
  <c r="EP38" i="2"/>
  <c r="ET38" i="2"/>
  <c r="EV38" i="2"/>
  <c r="EY38" i="2"/>
  <c r="K39" i="2"/>
  <c r="EQ39" i="2" s="1"/>
  <c r="M39" i="2"/>
  <c r="X39" i="2"/>
  <c r="AI39" i="2"/>
  <c r="AT39" i="2"/>
  <c r="BA39" i="2"/>
  <c r="BL39" i="2"/>
  <c r="BW39" i="2"/>
  <c r="BZ39" i="2"/>
  <c r="CE39" i="2"/>
  <c r="EV39" i="2" s="1"/>
  <c r="CJ39" i="2"/>
  <c r="CQ39" i="2"/>
  <c r="CV39" i="2"/>
  <c r="DA39" i="2"/>
  <c r="DF39" i="2"/>
  <c r="DK39" i="2"/>
  <c r="EZ39" i="2" s="1"/>
  <c r="DP39" i="2"/>
  <c r="DU39" i="2"/>
  <c r="DZ39" i="2"/>
  <c r="EE39" i="2"/>
  <c r="EJ39" i="2"/>
  <c r="EK39" i="2"/>
  <c r="EL39" i="2"/>
  <c r="EO39" i="2"/>
  <c r="EP39" i="2"/>
  <c r="ET39" i="2"/>
  <c r="EY39" i="2"/>
  <c r="K40" i="2"/>
  <c r="EQ40" i="2" s="1"/>
  <c r="M40" i="2"/>
  <c r="X40" i="2"/>
  <c r="AI40" i="2"/>
  <c r="AT40" i="2"/>
  <c r="BA40" i="2"/>
  <c r="BL40" i="2"/>
  <c r="BW40" i="2"/>
  <c r="BZ40" i="2"/>
  <c r="CE40" i="2"/>
  <c r="EV40" i="2" s="1"/>
  <c r="CJ40" i="2"/>
  <c r="CQ40" i="2"/>
  <c r="CV40" i="2"/>
  <c r="DA40" i="2"/>
  <c r="DF40" i="2"/>
  <c r="DK40" i="2"/>
  <c r="EZ40" i="2" s="1"/>
  <c r="DP40" i="2"/>
  <c r="DU40" i="2"/>
  <c r="DZ40" i="2"/>
  <c r="EE40" i="2"/>
  <c r="EJ40" i="2"/>
  <c r="EK40" i="2"/>
  <c r="EL40" i="2"/>
  <c r="EO40" i="2"/>
  <c r="EP40" i="2"/>
  <c r="ET40" i="2"/>
  <c r="EY40" i="2"/>
  <c r="K41" i="2"/>
  <c r="EQ41" i="2" s="1"/>
  <c r="M41" i="2"/>
  <c r="X41" i="2"/>
  <c r="AI41" i="2"/>
  <c r="AT41" i="2"/>
  <c r="BA41" i="2"/>
  <c r="BL41" i="2"/>
  <c r="BW41" i="2"/>
  <c r="BZ41" i="2"/>
  <c r="CE41" i="2"/>
  <c r="EV41" i="2" s="1"/>
  <c r="CJ41" i="2"/>
  <c r="CQ41" i="2"/>
  <c r="CV41" i="2"/>
  <c r="DA41" i="2"/>
  <c r="DF41" i="2"/>
  <c r="DK41" i="2"/>
  <c r="EZ41" i="2" s="1"/>
  <c r="DP41" i="2"/>
  <c r="DU41" i="2"/>
  <c r="DZ41" i="2"/>
  <c r="EE41" i="2"/>
  <c r="EJ41" i="2"/>
  <c r="EK41" i="2"/>
  <c r="EL41" i="2"/>
  <c r="EO41" i="2"/>
  <c r="EP41" i="2"/>
  <c r="ET41" i="2"/>
  <c r="EY41" i="2"/>
  <c r="K42" i="2"/>
  <c r="EQ42" i="2" s="1"/>
  <c r="M42" i="2"/>
  <c r="X42" i="2"/>
  <c r="AI42" i="2"/>
  <c r="AT42" i="2"/>
  <c r="BA42" i="2"/>
  <c r="BL42" i="2"/>
  <c r="BW42" i="2"/>
  <c r="BZ42" i="2"/>
  <c r="CE42" i="2"/>
  <c r="EV42" i="2" s="1"/>
  <c r="CJ42" i="2"/>
  <c r="CQ42" i="2"/>
  <c r="CV42" i="2"/>
  <c r="DA42" i="2"/>
  <c r="DF42" i="2"/>
  <c r="DK42" i="2"/>
  <c r="EZ42" i="2" s="1"/>
  <c r="DP42" i="2"/>
  <c r="DU42" i="2"/>
  <c r="DZ42" i="2"/>
  <c r="EE42" i="2"/>
  <c r="EJ42" i="2"/>
  <c r="EK42" i="2"/>
  <c r="EL42" i="2"/>
  <c r="EO42" i="2"/>
  <c r="EP42" i="2"/>
  <c r="ET42" i="2"/>
  <c r="EY42" i="2"/>
  <c r="K43" i="2"/>
  <c r="EQ43" i="2" s="1"/>
  <c r="M43" i="2"/>
  <c r="X43" i="2"/>
  <c r="AI43" i="2"/>
  <c r="AT43" i="2"/>
  <c r="BA43" i="2"/>
  <c r="BL43" i="2"/>
  <c r="BW43" i="2"/>
  <c r="BZ43" i="2"/>
  <c r="CE43" i="2"/>
  <c r="CJ43" i="2"/>
  <c r="CQ43" i="2"/>
  <c r="CV43" i="2"/>
  <c r="DA43" i="2"/>
  <c r="DF43" i="2"/>
  <c r="DK43" i="2"/>
  <c r="EZ43" i="2" s="1"/>
  <c r="DP43" i="2"/>
  <c r="DU43" i="2"/>
  <c r="DZ43" i="2"/>
  <c r="EE43" i="2"/>
  <c r="EJ43" i="2"/>
  <c r="EK43" i="2"/>
  <c r="EL43" i="2"/>
  <c r="EO43" i="2"/>
  <c r="EP43" i="2"/>
  <c r="ET43" i="2"/>
  <c r="EV43" i="2"/>
  <c r="EY43" i="2"/>
  <c r="K44" i="2"/>
  <c r="EQ44" i="2" s="1"/>
  <c r="M44" i="2"/>
  <c r="X44" i="2"/>
  <c r="AI44" i="2"/>
  <c r="AT44" i="2"/>
  <c r="BA44" i="2"/>
  <c r="BL44" i="2"/>
  <c r="BW44" i="2"/>
  <c r="BZ44" i="2"/>
  <c r="CE44" i="2"/>
  <c r="EV44" i="2" s="1"/>
  <c r="CJ44" i="2"/>
  <c r="CQ44" i="2"/>
  <c r="CV44" i="2"/>
  <c r="DA44" i="2"/>
  <c r="DF44" i="2"/>
  <c r="DK44" i="2"/>
  <c r="EZ44" i="2" s="1"/>
  <c r="DP44" i="2"/>
  <c r="DU44" i="2"/>
  <c r="DZ44" i="2"/>
  <c r="EE44" i="2"/>
  <c r="EJ44" i="2"/>
  <c r="EK44" i="2"/>
  <c r="EL44" i="2"/>
  <c r="EO44" i="2"/>
  <c r="EP44" i="2"/>
  <c r="ET44" i="2"/>
  <c r="EY44" i="2"/>
  <c r="K45" i="2"/>
  <c r="EQ45" i="2" s="1"/>
  <c r="M45" i="2"/>
  <c r="X45" i="2"/>
  <c r="AI45" i="2"/>
  <c r="AT45" i="2"/>
  <c r="BA45" i="2"/>
  <c r="BL45" i="2"/>
  <c r="BW45" i="2"/>
  <c r="BZ45" i="2"/>
  <c r="CE45" i="2"/>
  <c r="EV45" i="2" s="1"/>
  <c r="CJ45" i="2"/>
  <c r="CQ45" i="2"/>
  <c r="CV45" i="2"/>
  <c r="DA45" i="2"/>
  <c r="DF45" i="2"/>
  <c r="DK45" i="2"/>
  <c r="EZ45" i="2" s="1"/>
  <c r="DP45" i="2"/>
  <c r="DU45" i="2"/>
  <c r="DZ45" i="2"/>
  <c r="EE45" i="2"/>
  <c r="EJ45" i="2"/>
  <c r="EK45" i="2"/>
  <c r="EL45" i="2"/>
  <c r="EO45" i="2"/>
  <c r="EP45" i="2"/>
  <c r="ET45" i="2"/>
  <c r="EY45" i="2"/>
  <c r="K46" i="2"/>
  <c r="EQ46" i="2" s="1"/>
  <c r="M46" i="2"/>
  <c r="X46" i="2"/>
  <c r="AI46" i="2"/>
  <c r="AT46" i="2"/>
  <c r="BA46" i="2"/>
  <c r="BL46" i="2"/>
  <c r="BW46" i="2"/>
  <c r="BZ46" i="2"/>
  <c r="CE46" i="2"/>
  <c r="EV46" i="2" s="1"/>
  <c r="CJ46" i="2"/>
  <c r="CQ46" i="2"/>
  <c r="CV46" i="2"/>
  <c r="DA46" i="2"/>
  <c r="DF46" i="2"/>
  <c r="DK46" i="2"/>
  <c r="EZ46" i="2" s="1"/>
  <c r="DP46" i="2"/>
  <c r="DU46" i="2"/>
  <c r="DZ46" i="2"/>
  <c r="EE46" i="2"/>
  <c r="EJ46" i="2"/>
  <c r="EK46" i="2"/>
  <c r="EL46" i="2"/>
  <c r="EO46" i="2"/>
  <c r="EP46" i="2"/>
  <c r="ET46" i="2"/>
  <c r="EY46" i="2"/>
  <c r="K47" i="2"/>
  <c r="EQ47" i="2" s="1"/>
  <c r="M47" i="2"/>
  <c r="X47" i="2"/>
  <c r="AI47" i="2"/>
  <c r="AT47" i="2"/>
  <c r="BA47" i="2"/>
  <c r="BL47" i="2"/>
  <c r="BW47" i="2"/>
  <c r="BZ47" i="2"/>
  <c r="CE47" i="2"/>
  <c r="EV47" i="2" s="1"/>
  <c r="CJ47" i="2"/>
  <c r="CQ47" i="2"/>
  <c r="CV47" i="2"/>
  <c r="DA47" i="2"/>
  <c r="DF47" i="2"/>
  <c r="DK47" i="2"/>
  <c r="EZ47" i="2" s="1"/>
  <c r="DP47" i="2"/>
  <c r="DU47" i="2"/>
  <c r="DZ47" i="2"/>
  <c r="EE47" i="2"/>
  <c r="EJ47" i="2"/>
  <c r="EK47" i="2"/>
  <c r="EL47" i="2"/>
  <c r="EO47" i="2"/>
  <c r="EP47" i="2"/>
  <c r="ET47" i="2"/>
  <c r="EY47" i="2"/>
  <c r="K48" i="2"/>
  <c r="EQ48" i="2" s="1"/>
  <c r="M48" i="2"/>
  <c r="X48" i="2"/>
  <c r="AI48" i="2"/>
  <c r="AT48" i="2"/>
  <c r="BA48" i="2"/>
  <c r="BL48" i="2"/>
  <c r="BW48" i="2"/>
  <c r="BZ48" i="2"/>
  <c r="CE48" i="2"/>
  <c r="EV48" i="2" s="1"/>
  <c r="CJ48" i="2"/>
  <c r="CQ48" i="2"/>
  <c r="CV48" i="2"/>
  <c r="DA48" i="2"/>
  <c r="DF48" i="2"/>
  <c r="DK48" i="2"/>
  <c r="EZ48" i="2" s="1"/>
  <c r="DP48" i="2"/>
  <c r="DU48" i="2"/>
  <c r="DZ48" i="2"/>
  <c r="EE48" i="2"/>
  <c r="EJ48" i="2"/>
  <c r="EK48" i="2"/>
  <c r="EL48" i="2"/>
  <c r="EO48" i="2"/>
  <c r="EP48" i="2"/>
  <c r="ET48" i="2"/>
  <c r="EY48" i="2"/>
  <c r="K49" i="2"/>
  <c r="EQ49" i="2" s="1"/>
  <c r="M49" i="2"/>
  <c r="X49" i="2"/>
  <c r="AI49" i="2"/>
  <c r="AT49" i="2"/>
  <c r="BA49" i="2"/>
  <c r="BL49" i="2"/>
  <c r="BW49" i="2"/>
  <c r="BZ49" i="2"/>
  <c r="CE49" i="2"/>
  <c r="EV49" i="2" s="1"/>
  <c r="CJ49" i="2"/>
  <c r="CQ49" i="2"/>
  <c r="CV49" i="2"/>
  <c r="DA49" i="2"/>
  <c r="DF49" i="2"/>
  <c r="DK49" i="2"/>
  <c r="EZ49" i="2" s="1"/>
  <c r="DP49" i="2"/>
  <c r="DU49" i="2"/>
  <c r="DZ49" i="2"/>
  <c r="EE49" i="2"/>
  <c r="EJ49" i="2"/>
  <c r="EK49" i="2"/>
  <c r="EL49" i="2"/>
  <c r="EO49" i="2"/>
  <c r="EP49" i="2"/>
  <c r="ET49" i="2"/>
  <c r="EY49" i="2"/>
  <c r="K50" i="2"/>
  <c r="EQ50" i="2" s="1"/>
  <c r="M50" i="2"/>
  <c r="X50" i="2"/>
  <c r="AI50" i="2"/>
  <c r="AT50" i="2"/>
  <c r="BA50" i="2"/>
  <c r="BL50" i="2"/>
  <c r="BW50" i="2"/>
  <c r="BZ50" i="2"/>
  <c r="CE50" i="2"/>
  <c r="EV50" i="2" s="1"/>
  <c r="CJ50" i="2"/>
  <c r="CQ50" i="2"/>
  <c r="CV50" i="2"/>
  <c r="DA50" i="2"/>
  <c r="DF50" i="2"/>
  <c r="DK50" i="2"/>
  <c r="EZ50" i="2" s="1"/>
  <c r="DP50" i="2"/>
  <c r="DU50" i="2"/>
  <c r="DZ50" i="2"/>
  <c r="EE50" i="2"/>
  <c r="EJ50" i="2"/>
  <c r="EK50" i="2"/>
  <c r="EL50" i="2"/>
  <c r="EO50" i="2"/>
  <c r="EP50" i="2"/>
  <c r="ET50" i="2"/>
  <c r="EY50" i="2"/>
  <c r="K51" i="2"/>
  <c r="EQ51" i="2" s="1"/>
  <c r="M51" i="2"/>
  <c r="X51" i="2"/>
  <c r="AI51" i="2"/>
  <c r="AT51" i="2"/>
  <c r="BA51" i="2"/>
  <c r="BL51" i="2"/>
  <c r="BW51" i="2"/>
  <c r="BZ51" i="2"/>
  <c r="CE51" i="2"/>
  <c r="EV51" i="2" s="1"/>
  <c r="CJ51" i="2"/>
  <c r="CQ51" i="2"/>
  <c r="CV51" i="2"/>
  <c r="DA51" i="2"/>
  <c r="DF51" i="2"/>
  <c r="DK51" i="2"/>
  <c r="EZ51" i="2" s="1"/>
  <c r="DP51" i="2"/>
  <c r="DU51" i="2"/>
  <c r="DZ51" i="2"/>
  <c r="EE51" i="2"/>
  <c r="EJ51" i="2"/>
  <c r="EK51" i="2"/>
  <c r="EL51" i="2"/>
  <c r="EO51" i="2"/>
  <c r="EP51" i="2"/>
  <c r="ET51" i="2"/>
  <c r="EY51" i="2"/>
  <c r="K52" i="2"/>
  <c r="EQ52" i="2" s="1"/>
  <c r="M52" i="2"/>
  <c r="X52" i="2"/>
  <c r="AI52" i="2"/>
  <c r="AT52" i="2"/>
  <c r="BA52" i="2"/>
  <c r="BL52" i="2"/>
  <c r="BW52" i="2"/>
  <c r="BZ52" i="2"/>
  <c r="CE52" i="2"/>
  <c r="EV52" i="2" s="1"/>
  <c r="CJ52" i="2"/>
  <c r="CQ52" i="2"/>
  <c r="CV52" i="2"/>
  <c r="DA52" i="2"/>
  <c r="DF52" i="2"/>
  <c r="DK52" i="2"/>
  <c r="EZ52" i="2" s="1"/>
  <c r="DP52" i="2"/>
  <c r="DU52" i="2"/>
  <c r="DZ52" i="2"/>
  <c r="EE52" i="2"/>
  <c r="EJ52" i="2"/>
  <c r="EK52" i="2"/>
  <c r="EL52" i="2"/>
  <c r="EO52" i="2"/>
  <c r="EP52" i="2"/>
  <c r="ET52" i="2"/>
  <c r="EY52" i="2"/>
  <c r="K53" i="2"/>
  <c r="EQ53" i="2" s="1"/>
  <c r="M53" i="2"/>
  <c r="X53" i="2"/>
  <c r="AI53" i="2"/>
  <c r="AT53" i="2"/>
  <c r="BA53" i="2"/>
  <c r="BL53" i="2"/>
  <c r="BW53" i="2"/>
  <c r="BZ53" i="2"/>
  <c r="CE53" i="2"/>
  <c r="EV53" i="2" s="1"/>
  <c r="CJ53" i="2"/>
  <c r="CQ53" i="2"/>
  <c r="CV53" i="2"/>
  <c r="DA53" i="2"/>
  <c r="DF53" i="2"/>
  <c r="DK53" i="2"/>
  <c r="EZ53" i="2" s="1"/>
  <c r="DP53" i="2"/>
  <c r="DU53" i="2"/>
  <c r="DZ53" i="2"/>
  <c r="EE53" i="2"/>
  <c r="EJ53" i="2"/>
  <c r="EK53" i="2"/>
  <c r="EL53" i="2"/>
  <c r="EO53" i="2"/>
  <c r="EP53" i="2"/>
  <c r="ET53" i="2"/>
  <c r="EY53" i="2"/>
  <c r="K54" i="2"/>
  <c r="EQ54" i="2" s="1"/>
  <c r="M54" i="2"/>
  <c r="X54" i="2"/>
  <c r="AI54" i="2"/>
  <c r="AT54" i="2"/>
  <c r="BA54" i="2"/>
  <c r="BL54" i="2"/>
  <c r="BW54" i="2"/>
  <c r="BZ54" i="2"/>
  <c r="CE54" i="2"/>
  <c r="EV54" i="2" s="1"/>
  <c r="CJ54" i="2"/>
  <c r="CQ54" i="2"/>
  <c r="CV54" i="2"/>
  <c r="DA54" i="2"/>
  <c r="DF54" i="2"/>
  <c r="DK54" i="2"/>
  <c r="EZ54" i="2" s="1"/>
  <c r="DP54" i="2"/>
  <c r="DU54" i="2"/>
  <c r="DZ54" i="2"/>
  <c r="EE54" i="2"/>
  <c r="EJ54" i="2"/>
  <c r="EK54" i="2"/>
  <c r="EL54" i="2"/>
  <c r="EO54" i="2"/>
  <c r="EP54" i="2"/>
  <c r="ET54" i="2"/>
  <c r="EY54" i="2"/>
  <c r="K55" i="2"/>
  <c r="EQ55" i="2" s="1"/>
  <c r="M55" i="2"/>
  <c r="X55" i="2"/>
  <c r="AI55" i="2"/>
  <c r="AT55" i="2"/>
  <c r="BA55" i="2"/>
  <c r="BL55" i="2"/>
  <c r="BW55" i="2"/>
  <c r="BZ55" i="2"/>
  <c r="CE55" i="2"/>
  <c r="EV55" i="2" s="1"/>
  <c r="CJ55" i="2"/>
  <c r="CQ55" i="2"/>
  <c r="CV55" i="2"/>
  <c r="DA55" i="2"/>
  <c r="DF55" i="2"/>
  <c r="DK55" i="2"/>
  <c r="EZ55" i="2" s="1"/>
  <c r="DP55" i="2"/>
  <c r="DU55" i="2"/>
  <c r="DZ55" i="2"/>
  <c r="EE55" i="2"/>
  <c r="EJ55" i="2"/>
  <c r="EK55" i="2"/>
  <c r="EL55" i="2"/>
  <c r="EO55" i="2"/>
  <c r="EP55" i="2"/>
  <c r="ET55" i="2"/>
  <c r="EY55" i="2"/>
  <c r="K56" i="2"/>
  <c r="EQ56" i="2" s="1"/>
  <c r="M56" i="2"/>
  <c r="X56" i="2"/>
  <c r="AI56" i="2"/>
  <c r="AT56" i="2"/>
  <c r="BA56" i="2"/>
  <c r="BL56" i="2"/>
  <c r="BW56" i="2"/>
  <c r="BZ56" i="2"/>
  <c r="CE56" i="2"/>
  <c r="EV56" i="2" s="1"/>
  <c r="CJ56" i="2"/>
  <c r="CQ56" i="2"/>
  <c r="CV56" i="2"/>
  <c r="DA56" i="2"/>
  <c r="DF56" i="2"/>
  <c r="DK56" i="2"/>
  <c r="EZ56" i="2" s="1"/>
  <c r="DP56" i="2"/>
  <c r="DU56" i="2"/>
  <c r="DZ56" i="2"/>
  <c r="EE56" i="2"/>
  <c r="EJ56" i="2"/>
  <c r="EK56" i="2"/>
  <c r="EL56" i="2"/>
  <c r="EO56" i="2"/>
  <c r="EP56" i="2"/>
  <c r="ET56" i="2"/>
  <c r="EY56" i="2"/>
  <c r="K57" i="2"/>
  <c r="M57" i="2"/>
  <c r="X57" i="2"/>
  <c r="AI57" i="2"/>
  <c r="AT57" i="2"/>
  <c r="BA57" i="2"/>
  <c r="BL57" i="2"/>
  <c r="BW57" i="2"/>
  <c r="BZ57" i="2"/>
  <c r="CE57" i="2"/>
  <c r="EV57" i="2" s="1"/>
  <c r="CJ57" i="2"/>
  <c r="CQ57" i="2"/>
  <c r="CV57" i="2"/>
  <c r="DA57" i="2"/>
  <c r="DF57" i="2"/>
  <c r="DK57" i="2"/>
  <c r="EZ57" i="2" s="1"/>
  <c r="DP57" i="2"/>
  <c r="DU57" i="2"/>
  <c r="DZ57" i="2"/>
  <c r="EE57" i="2"/>
  <c r="EJ57" i="2"/>
  <c r="EK57" i="2"/>
  <c r="EL57" i="2"/>
  <c r="EO57" i="2"/>
  <c r="EP57" i="2"/>
  <c r="ET57" i="2"/>
  <c r="EY57" i="2"/>
  <c r="K58" i="2"/>
  <c r="EQ58" i="2" s="1"/>
  <c r="M58" i="2"/>
  <c r="X58" i="2"/>
  <c r="AI58" i="2"/>
  <c r="AT58" i="2"/>
  <c r="BA58" i="2"/>
  <c r="BL58" i="2"/>
  <c r="BW58" i="2"/>
  <c r="BZ58" i="2"/>
  <c r="CE58" i="2"/>
  <c r="EV58" i="2" s="1"/>
  <c r="CJ58" i="2"/>
  <c r="CQ58" i="2"/>
  <c r="CV58" i="2"/>
  <c r="DA58" i="2"/>
  <c r="DF58" i="2"/>
  <c r="DK58" i="2"/>
  <c r="EZ58" i="2" s="1"/>
  <c r="DP58" i="2"/>
  <c r="DU58" i="2"/>
  <c r="DZ58" i="2"/>
  <c r="EE58" i="2"/>
  <c r="EJ58" i="2"/>
  <c r="EK58" i="2"/>
  <c r="EL58" i="2"/>
  <c r="EO58" i="2"/>
  <c r="EP58" i="2"/>
  <c r="ET58" i="2"/>
  <c r="EY58" i="2"/>
  <c r="K59" i="2"/>
  <c r="EQ59" i="2" s="1"/>
  <c r="M59" i="2"/>
  <c r="X59" i="2"/>
  <c r="AI59" i="2"/>
  <c r="AT59" i="2"/>
  <c r="BA59" i="2"/>
  <c r="BL59" i="2"/>
  <c r="BW59" i="2"/>
  <c r="BZ59" i="2"/>
  <c r="CE59" i="2"/>
  <c r="EV59" i="2" s="1"/>
  <c r="CJ59" i="2"/>
  <c r="CQ59" i="2"/>
  <c r="CV59" i="2"/>
  <c r="DA59" i="2"/>
  <c r="DF59" i="2"/>
  <c r="DK59" i="2"/>
  <c r="EZ59" i="2" s="1"/>
  <c r="DP59" i="2"/>
  <c r="DU59" i="2"/>
  <c r="DZ59" i="2"/>
  <c r="EE59" i="2"/>
  <c r="EJ59" i="2"/>
  <c r="EK59" i="2"/>
  <c r="EL59" i="2"/>
  <c r="EO59" i="2"/>
  <c r="EP59" i="2"/>
  <c r="ET59" i="2"/>
  <c r="EY59" i="2"/>
  <c r="K60" i="2"/>
  <c r="EQ60" i="2" s="1"/>
  <c r="M60" i="2"/>
  <c r="X60" i="2"/>
  <c r="AI60" i="2"/>
  <c r="AT60" i="2"/>
  <c r="BA60" i="2"/>
  <c r="BL60" i="2"/>
  <c r="BW60" i="2"/>
  <c r="BZ60" i="2"/>
  <c r="CE60" i="2"/>
  <c r="EV60" i="2" s="1"/>
  <c r="CJ60" i="2"/>
  <c r="CQ60" i="2"/>
  <c r="CV60" i="2"/>
  <c r="DA60" i="2"/>
  <c r="DF60" i="2"/>
  <c r="DK60" i="2"/>
  <c r="EZ60" i="2" s="1"/>
  <c r="DP60" i="2"/>
  <c r="DU60" i="2"/>
  <c r="DZ60" i="2"/>
  <c r="EE60" i="2"/>
  <c r="EJ60" i="2"/>
  <c r="EK60" i="2"/>
  <c r="EL60" i="2"/>
  <c r="EO60" i="2"/>
  <c r="EP60" i="2"/>
  <c r="ET60" i="2"/>
  <c r="EY60" i="2"/>
  <c r="K61" i="2"/>
  <c r="M61" i="2"/>
  <c r="X61" i="2"/>
  <c r="AI61" i="2"/>
  <c r="AT61" i="2"/>
  <c r="BA61" i="2"/>
  <c r="BL61" i="2"/>
  <c r="BW61" i="2"/>
  <c r="BZ61" i="2"/>
  <c r="CE61" i="2"/>
  <c r="EV61" i="2" s="1"/>
  <c r="CJ61" i="2"/>
  <c r="CQ61" i="2"/>
  <c r="CV61" i="2"/>
  <c r="DA61" i="2"/>
  <c r="DF61" i="2"/>
  <c r="DK61" i="2"/>
  <c r="EZ61" i="2" s="1"/>
  <c r="DP61" i="2"/>
  <c r="DU61" i="2"/>
  <c r="DZ61" i="2"/>
  <c r="EE61" i="2"/>
  <c r="EJ61" i="2"/>
  <c r="EK61" i="2"/>
  <c r="EL61" i="2"/>
  <c r="EO61" i="2"/>
  <c r="EP61" i="2"/>
  <c r="ET61" i="2"/>
  <c r="EY61" i="2"/>
  <c r="K62" i="2"/>
  <c r="EQ62" i="2" s="1"/>
  <c r="M62" i="2"/>
  <c r="X62" i="2"/>
  <c r="AI62" i="2"/>
  <c r="AT62" i="2"/>
  <c r="BA62" i="2"/>
  <c r="BL62" i="2"/>
  <c r="BW62" i="2"/>
  <c r="BZ62" i="2"/>
  <c r="CE62" i="2"/>
  <c r="EV62" i="2" s="1"/>
  <c r="CJ62" i="2"/>
  <c r="CQ62" i="2"/>
  <c r="CV62" i="2"/>
  <c r="DA62" i="2"/>
  <c r="DF62" i="2"/>
  <c r="DK62" i="2"/>
  <c r="EZ62" i="2" s="1"/>
  <c r="DP62" i="2"/>
  <c r="DU62" i="2"/>
  <c r="DZ62" i="2"/>
  <c r="EE62" i="2"/>
  <c r="EJ62" i="2"/>
  <c r="EK62" i="2"/>
  <c r="EL62" i="2"/>
  <c r="EO62" i="2"/>
  <c r="EP62" i="2"/>
  <c r="ET62" i="2"/>
  <c r="EY62" i="2"/>
  <c r="K63" i="2"/>
  <c r="EQ63" i="2" s="1"/>
  <c r="M63" i="2"/>
  <c r="X63" i="2"/>
  <c r="AI63" i="2"/>
  <c r="AT63" i="2"/>
  <c r="BA63" i="2"/>
  <c r="BL63" i="2"/>
  <c r="BW63" i="2"/>
  <c r="BZ63" i="2"/>
  <c r="CE63" i="2"/>
  <c r="EV63" i="2" s="1"/>
  <c r="CJ63" i="2"/>
  <c r="CQ63" i="2"/>
  <c r="CV63" i="2"/>
  <c r="DA63" i="2"/>
  <c r="DF63" i="2"/>
  <c r="DK63" i="2"/>
  <c r="EZ63" i="2" s="1"/>
  <c r="DP63" i="2"/>
  <c r="DU63" i="2"/>
  <c r="DZ63" i="2"/>
  <c r="EE63" i="2"/>
  <c r="EJ63" i="2"/>
  <c r="EK63" i="2"/>
  <c r="EL63" i="2"/>
  <c r="EO63" i="2"/>
  <c r="EP63" i="2"/>
  <c r="ET63" i="2"/>
  <c r="EY63" i="2"/>
  <c r="K64" i="2"/>
  <c r="EQ64" i="2" s="1"/>
  <c r="M64" i="2"/>
  <c r="X64" i="2"/>
  <c r="AI64" i="2"/>
  <c r="AT64" i="2"/>
  <c r="BA64" i="2"/>
  <c r="BL64" i="2"/>
  <c r="BW64" i="2"/>
  <c r="BZ64" i="2"/>
  <c r="CE64" i="2"/>
  <c r="EV64" i="2" s="1"/>
  <c r="CJ64" i="2"/>
  <c r="CQ64" i="2"/>
  <c r="CV64" i="2"/>
  <c r="DA64" i="2"/>
  <c r="DF64" i="2"/>
  <c r="DK64" i="2"/>
  <c r="EZ64" i="2" s="1"/>
  <c r="DP64" i="2"/>
  <c r="DU64" i="2"/>
  <c r="DZ64" i="2"/>
  <c r="EE64" i="2"/>
  <c r="EJ64" i="2"/>
  <c r="EK64" i="2"/>
  <c r="EL64" i="2"/>
  <c r="EO64" i="2"/>
  <c r="EP64" i="2"/>
  <c r="ET64" i="2"/>
  <c r="EY64" i="2"/>
  <c r="K65" i="2"/>
  <c r="EQ65" i="2" s="1"/>
  <c r="M65" i="2"/>
  <c r="X65" i="2"/>
  <c r="AI65" i="2"/>
  <c r="AT65" i="2"/>
  <c r="BA65" i="2"/>
  <c r="BL65" i="2"/>
  <c r="BW65" i="2"/>
  <c r="BZ65" i="2"/>
  <c r="CE65" i="2"/>
  <c r="EV65" i="2" s="1"/>
  <c r="CJ65" i="2"/>
  <c r="CQ65" i="2"/>
  <c r="CV65" i="2"/>
  <c r="DA65" i="2"/>
  <c r="DF65" i="2"/>
  <c r="DK65" i="2"/>
  <c r="EZ65" i="2" s="1"/>
  <c r="DP65" i="2"/>
  <c r="DU65" i="2"/>
  <c r="DZ65" i="2"/>
  <c r="EE65" i="2"/>
  <c r="EJ65" i="2"/>
  <c r="EK65" i="2"/>
  <c r="EL65" i="2"/>
  <c r="EO65" i="2"/>
  <c r="EP65" i="2"/>
  <c r="ET65" i="2"/>
  <c r="EY65" i="2"/>
  <c r="K66" i="2"/>
  <c r="EQ66" i="2" s="1"/>
  <c r="M66" i="2"/>
  <c r="X66" i="2"/>
  <c r="AI66" i="2"/>
  <c r="AT66" i="2"/>
  <c r="BA66" i="2"/>
  <c r="BL66" i="2"/>
  <c r="BW66" i="2"/>
  <c r="BZ66" i="2"/>
  <c r="CE66" i="2"/>
  <c r="EV66" i="2" s="1"/>
  <c r="CJ66" i="2"/>
  <c r="CQ66" i="2"/>
  <c r="CV66" i="2"/>
  <c r="DA66" i="2"/>
  <c r="DF66" i="2"/>
  <c r="DK66" i="2"/>
  <c r="EZ66" i="2" s="1"/>
  <c r="DP66" i="2"/>
  <c r="DU66" i="2"/>
  <c r="DZ66" i="2"/>
  <c r="EE66" i="2"/>
  <c r="EJ66" i="2"/>
  <c r="EK66" i="2"/>
  <c r="EL66" i="2"/>
  <c r="EO66" i="2"/>
  <c r="EP66" i="2"/>
  <c r="ET66" i="2"/>
  <c r="EY66" i="2"/>
  <c r="K67" i="2"/>
  <c r="EQ67" i="2" s="1"/>
  <c r="M67" i="2"/>
  <c r="X67" i="2"/>
  <c r="AI67" i="2"/>
  <c r="AT67" i="2"/>
  <c r="BA67" i="2"/>
  <c r="BL67" i="2"/>
  <c r="BW67" i="2"/>
  <c r="BZ67" i="2"/>
  <c r="CE67" i="2"/>
  <c r="EV67" i="2" s="1"/>
  <c r="CJ67" i="2"/>
  <c r="CQ67" i="2"/>
  <c r="CV67" i="2"/>
  <c r="DA67" i="2"/>
  <c r="DF67" i="2"/>
  <c r="DK67" i="2"/>
  <c r="EZ67" i="2" s="1"/>
  <c r="DP67" i="2"/>
  <c r="DU67" i="2"/>
  <c r="DZ67" i="2"/>
  <c r="EE67" i="2"/>
  <c r="EJ67" i="2"/>
  <c r="EK67" i="2"/>
  <c r="EL67" i="2"/>
  <c r="EO67" i="2"/>
  <c r="EP67" i="2"/>
  <c r="ET67" i="2"/>
  <c r="EY67" i="2"/>
  <c r="K68" i="2"/>
  <c r="EQ68" i="2" s="1"/>
  <c r="M68" i="2"/>
  <c r="X68" i="2"/>
  <c r="AI68" i="2"/>
  <c r="AT68" i="2"/>
  <c r="BA68" i="2"/>
  <c r="BL68" i="2"/>
  <c r="BW68" i="2"/>
  <c r="BZ68" i="2"/>
  <c r="CE68" i="2"/>
  <c r="EV68" i="2" s="1"/>
  <c r="CJ68" i="2"/>
  <c r="CQ68" i="2"/>
  <c r="CV68" i="2"/>
  <c r="DA68" i="2"/>
  <c r="DF68" i="2"/>
  <c r="DK68" i="2"/>
  <c r="EZ68" i="2" s="1"/>
  <c r="DP68" i="2"/>
  <c r="DU68" i="2"/>
  <c r="DZ68" i="2"/>
  <c r="EE68" i="2"/>
  <c r="EJ68" i="2"/>
  <c r="EK68" i="2"/>
  <c r="EL68" i="2"/>
  <c r="EO68" i="2"/>
  <c r="EP68" i="2"/>
  <c r="ET68" i="2"/>
  <c r="EY68" i="2"/>
  <c r="K69" i="2"/>
  <c r="EQ69" i="2" s="1"/>
  <c r="M69" i="2"/>
  <c r="X69" i="2"/>
  <c r="AI69" i="2"/>
  <c r="AT69" i="2"/>
  <c r="BA69" i="2"/>
  <c r="BL69" i="2"/>
  <c r="BW69" i="2"/>
  <c r="BZ69" i="2"/>
  <c r="CE69" i="2"/>
  <c r="EV69" i="2" s="1"/>
  <c r="CJ69" i="2"/>
  <c r="CQ69" i="2"/>
  <c r="CV69" i="2"/>
  <c r="DA69" i="2"/>
  <c r="DF69" i="2"/>
  <c r="DK69" i="2"/>
  <c r="EZ69" i="2" s="1"/>
  <c r="DP69" i="2"/>
  <c r="DU69" i="2"/>
  <c r="DZ69" i="2"/>
  <c r="EE69" i="2"/>
  <c r="EJ69" i="2"/>
  <c r="EK69" i="2"/>
  <c r="EL69" i="2"/>
  <c r="EO69" i="2"/>
  <c r="EP69" i="2"/>
  <c r="ET69" i="2"/>
  <c r="EY69" i="2"/>
  <c r="A3" i="4"/>
  <c r="K3" i="2"/>
  <c r="EQ3" i="2" s="1"/>
  <c r="M3" i="2"/>
  <c r="X3" i="2"/>
  <c r="AI3" i="2"/>
  <c r="AT3" i="2"/>
  <c r="BA3" i="2"/>
  <c r="BL3" i="2"/>
  <c r="BW3" i="2"/>
  <c r="BZ3" i="2"/>
  <c r="CE3" i="2"/>
  <c r="EV3" i="2" s="1"/>
  <c r="CJ3" i="2"/>
  <c r="CQ3" i="2"/>
  <c r="CV3" i="2"/>
  <c r="DA3" i="2"/>
  <c r="DF3" i="2"/>
  <c r="DK3" i="2"/>
  <c r="DP3" i="2"/>
  <c r="DU3" i="2"/>
  <c r="DZ3" i="2"/>
  <c r="EE3" i="2"/>
  <c r="EJ3" i="2"/>
  <c r="EK3" i="2"/>
  <c r="EL3" i="2"/>
  <c r="EO3" i="2"/>
  <c r="EP3" i="2"/>
  <c r="ET3" i="2"/>
  <c r="EY3" i="2"/>
  <c r="EZ3" i="2"/>
  <c r="K4" i="2"/>
  <c r="EQ4" i="2" s="1"/>
  <c r="M4" i="2"/>
  <c r="X4" i="2"/>
  <c r="AI4" i="2"/>
  <c r="AT4" i="2"/>
  <c r="BA4" i="2"/>
  <c r="BL4" i="2"/>
  <c r="BW4" i="2"/>
  <c r="BZ4" i="2"/>
  <c r="CE4" i="2"/>
  <c r="EV4" i="2" s="1"/>
  <c r="CJ4" i="2"/>
  <c r="CQ4" i="2"/>
  <c r="CV4" i="2"/>
  <c r="DA4" i="2"/>
  <c r="DF4" i="2"/>
  <c r="DK4" i="2"/>
  <c r="EZ4" i="2" s="1"/>
  <c r="DP4" i="2"/>
  <c r="DU4" i="2"/>
  <c r="DZ4" i="2"/>
  <c r="EE4" i="2"/>
  <c r="EJ4" i="2"/>
  <c r="EK4" i="2"/>
  <c r="EL4" i="2"/>
  <c r="EO4" i="2"/>
  <c r="EP4" i="2"/>
  <c r="ET4" i="2"/>
  <c r="EY4" i="2"/>
  <c r="K5" i="2"/>
  <c r="EQ5" i="2" s="1"/>
  <c r="M5" i="2"/>
  <c r="X5" i="2"/>
  <c r="AI5" i="2"/>
  <c r="AT5" i="2"/>
  <c r="BA5" i="2"/>
  <c r="BL5" i="2"/>
  <c r="BW5" i="2"/>
  <c r="BZ5" i="2"/>
  <c r="CE5" i="2"/>
  <c r="EV5" i="2" s="1"/>
  <c r="CJ5" i="2"/>
  <c r="CQ5" i="2"/>
  <c r="CV5" i="2"/>
  <c r="DA5" i="2"/>
  <c r="DF5" i="2"/>
  <c r="DK5" i="2"/>
  <c r="EZ5" i="2" s="1"/>
  <c r="DP5" i="2"/>
  <c r="DU5" i="2"/>
  <c r="DZ5" i="2"/>
  <c r="EE5" i="2"/>
  <c r="EJ5" i="2"/>
  <c r="EK5" i="2"/>
  <c r="EL5" i="2"/>
  <c r="EO5" i="2"/>
  <c r="EP5" i="2"/>
  <c r="ET5" i="2"/>
  <c r="EY5" i="2"/>
  <c r="K6" i="2"/>
  <c r="EQ6" i="2" s="1"/>
  <c r="M6" i="2"/>
  <c r="X6" i="2"/>
  <c r="AI6" i="2"/>
  <c r="AT6" i="2"/>
  <c r="BA6" i="2"/>
  <c r="BL6" i="2"/>
  <c r="BW6" i="2"/>
  <c r="BZ6" i="2"/>
  <c r="CE6" i="2"/>
  <c r="EV6" i="2" s="1"/>
  <c r="CJ6" i="2"/>
  <c r="CQ6" i="2"/>
  <c r="CV6" i="2"/>
  <c r="DA6" i="2"/>
  <c r="DF6" i="2"/>
  <c r="DK6" i="2"/>
  <c r="EZ6" i="2" s="1"/>
  <c r="DP6" i="2"/>
  <c r="DU6" i="2"/>
  <c r="DZ6" i="2"/>
  <c r="EE6" i="2"/>
  <c r="EJ6" i="2"/>
  <c r="EK6" i="2"/>
  <c r="EL6" i="2"/>
  <c r="EO6" i="2"/>
  <c r="EP6" i="2"/>
  <c r="ET6" i="2"/>
  <c r="EY6" i="2"/>
  <c r="K7" i="2"/>
  <c r="EQ7" i="2" s="1"/>
  <c r="M7" i="2"/>
  <c r="X7" i="2"/>
  <c r="AI7" i="2"/>
  <c r="AT7" i="2"/>
  <c r="BA7" i="2"/>
  <c r="BL7" i="2"/>
  <c r="BW7" i="2"/>
  <c r="BZ7" i="2"/>
  <c r="CE7" i="2"/>
  <c r="EV7" i="2" s="1"/>
  <c r="CJ7" i="2"/>
  <c r="CQ7" i="2"/>
  <c r="CV7" i="2"/>
  <c r="DA7" i="2"/>
  <c r="DF7" i="2"/>
  <c r="DK7" i="2"/>
  <c r="EZ7" i="2" s="1"/>
  <c r="DP7" i="2"/>
  <c r="DU7" i="2"/>
  <c r="DZ7" i="2"/>
  <c r="EE7" i="2"/>
  <c r="EJ7" i="2"/>
  <c r="EK7" i="2"/>
  <c r="EL7" i="2"/>
  <c r="EU7" i="2" s="1"/>
  <c r="EO7" i="2"/>
  <c r="EP7" i="2"/>
  <c r="ET7" i="2"/>
  <c r="EY7" i="2"/>
  <c r="K8" i="2"/>
  <c r="EQ8" i="2" s="1"/>
  <c r="M8" i="2"/>
  <c r="X8" i="2"/>
  <c r="AI8" i="2"/>
  <c r="AT8" i="2"/>
  <c r="BA8" i="2"/>
  <c r="BL8" i="2"/>
  <c r="BW8" i="2"/>
  <c r="BZ8" i="2"/>
  <c r="CE8" i="2"/>
  <c r="EV8" i="2" s="1"/>
  <c r="CJ8" i="2"/>
  <c r="CQ8" i="2"/>
  <c r="CV8" i="2"/>
  <c r="DA8" i="2"/>
  <c r="DF8" i="2"/>
  <c r="DK8" i="2"/>
  <c r="EZ8" i="2" s="1"/>
  <c r="DP8" i="2"/>
  <c r="DU8" i="2"/>
  <c r="DZ8" i="2"/>
  <c r="EE8" i="2"/>
  <c r="EJ8" i="2"/>
  <c r="EK8" i="2"/>
  <c r="EL8" i="2"/>
  <c r="EO8" i="2"/>
  <c r="EP8" i="2"/>
  <c r="ET8" i="2"/>
  <c r="EY8" i="2"/>
  <c r="K9" i="2"/>
  <c r="EQ9" i="2" s="1"/>
  <c r="M9" i="2"/>
  <c r="X9" i="2"/>
  <c r="AI9" i="2"/>
  <c r="AT9" i="2"/>
  <c r="BA9" i="2"/>
  <c r="BL9" i="2"/>
  <c r="BW9" i="2"/>
  <c r="BZ9" i="2"/>
  <c r="CE9" i="2"/>
  <c r="EV9" i="2" s="1"/>
  <c r="CJ9" i="2"/>
  <c r="CQ9" i="2"/>
  <c r="CV9" i="2"/>
  <c r="DA9" i="2"/>
  <c r="DF9" i="2"/>
  <c r="DK9" i="2"/>
  <c r="EZ9" i="2" s="1"/>
  <c r="DP9" i="2"/>
  <c r="DU9" i="2"/>
  <c r="DZ9" i="2"/>
  <c r="EE9" i="2"/>
  <c r="EJ9" i="2"/>
  <c r="EK9" i="2"/>
  <c r="EL9" i="2"/>
  <c r="EO9" i="2"/>
  <c r="EP9" i="2"/>
  <c r="ET9" i="2"/>
  <c r="EY9" i="2"/>
  <c r="K10" i="2"/>
  <c r="EQ10" i="2" s="1"/>
  <c r="M10" i="2"/>
  <c r="X10" i="2"/>
  <c r="AI10" i="2"/>
  <c r="AT10" i="2"/>
  <c r="BA10" i="2"/>
  <c r="BL10" i="2"/>
  <c r="BW10" i="2"/>
  <c r="BZ10" i="2"/>
  <c r="CE10" i="2"/>
  <c r="EV10" i="2" s="1"/>
  <c r="CJ10" i="2"/>
  <c r="CQ10" i="2"/>
  <c r="CV10" i="2"/>
  <c r="DA10" i="2"/>
  <c r="DF10" i="2"/>
  <c r="DK10" i="2"/>
  <c r="EZ10" i="2" s="1"/>
  <c r="DP10" i="2"/>
  <c r="DU10" i="2"/>
  <c r="DZ10" i="2"/>
  <c r="EE10" i="2"/>
  <c r="EJ10" i="2"/>
  <c r="EK10" i="2"/>
  <c r="EL10" i="2"/>
  <c r="EO10" i="2"/>
  <c r="EP10" i="2"/>
  <c r="ET10" i="2"/>
  <c r="EY10" i="2"/>
  <c r="K11" i="2"/>
  <c r="EQ11" i="2" s="1"/>
  <c r="M11" i="2"/>
  <c r="X11" i="2"/>
  <c r="AI11" i="2"/>
  <c r="AT11" i="2"/>
  <c r="BA11" i="2"/>
  <c r="BL11" i="2"/>
  <c r="BW11" i="2"/>
  <c r="BZ11" i="2"/>
  <c r="CE11" i="2"/>
  <c r="EV11" i="2" s="1"/>
  <c r="CJ11" i="2"/>
  <c r="CQ11" i="2"/>
  <c r="CV11" i="2"/>
  <c r="DA11" i="2"/>
  <c r="DF11" i="2"/>
  <c r="DK11" i="2"/>
  <c r="EZ11" i="2" s="1"/>
  <c r="DP11" i="2"/>
  <c r="DU11" i="2"/>
  <c r="DZ11" i="2"/>
  <c r="EE11" i="2"/>
  <c r="EJ11" i="2"/>
  <c r="EK11" i="2"/>
  <c r="EL11" i="2"/>
  <c r="EO11" i="2"/>
  <c r="EP11" i="2"/>
  <c r="ET11" i="2"/>
  <c r="EY11" i="2"/>
  <c r="K12" i="2"/>
  <c r="EQ12" i="2" s="1"/>
  <c r="M12" i="2"/>
  <c r="X12" i="2"/>
  <c r="AI12" i="2"/>
  <c r="AT12" i="2"/>
  <c r="BA12" i="2"/>
  <c r="BL12" i="2"/>
  <c r="BW12" i="2"/>
  <c r="BZ12" i="2"/>
  <c r="CE12" i="2"/>
  <c r="EV12" i="2" s="1"/>
  <c r="CJ12" i="2"/>
  <c r="CQ12" i="2"/>
  <c r="CV12" i="2"/>
  <c r="DA12" i="2"/>
  <c r="DF12" i="2"/>
  <c r="DK12" i="2"/>
  <c r="EZ12" i="2" s="1"/>
  <c r="DP12" i="2"/>
  <c r="DU12" i="2"/>
  <c r="DZ12" i="2"/>
  <c r="EE12" i="2"/>
  <c r="EJ12" i="2"/>
  <c r="EK12" i="2"/>
  <c r="EL12" i="2"/>
  <c r="EO12" i="2"/>
  <c r="EP12" i="2"/>
  <c r="ET12" i="2"/>
  <c r="EY12" i="2"/>
  <c r="K13" i="2"/>
  <c r="EQ13" i="2" s="1"/>
  <c r="M13" i="2"/>
  <c r="X13" i="2"/>
  <c r="AI13" i="2"/>
  <c r="AT13" i="2"/>
  <c r="BA13" i="2"/>
  <c r="BL13" i="2"/>
  <c r="BW13" i="2"/>
  <c r="BZ13" i="2"/>
  <c r="CE13" i="2"/>
  <c r="EV13" i="2" s="1"/>
  <c r="CJ13" i="2"/>
  <c r="CQ13" i="2"/>
  <c r="CV13" i="2"/>
  <c r="DA13" i="2"/>
  <c r="DF13" i="2"/>
  <c r="DK13" i="2"/>
  <c r="EZ13" i="2" s="1"/>
  <c r="DP13" i="2"/>
  <c r="DU13" i="2"/>
  <c r="DZ13" i="2"/>
  <c r="EE13" i="2"/>
  <c r="EJ13" i="2"/>
  <c r="EK13" i="2"/>
  <c r="EL13" i="2"/>
  <c r="EO13" i="2"/>
  <c r="EP13" i="2"/>
  <c r="ET13" i="2"/>
  <c r="EY13" i="2"/>
  <c r="K14" i="2"/>
  <c r="EQ14" i="2" s="1"/>
  <c r="M14" i="2"/>
  <c r="X14" i="2"/>
  <c r="AI14" i="2"/>
  <c r="AT14" i="2"/>
  <c r="BA14" i="2"/>
  <c r="BL14" i="2"/>
  <c r="BW14" i="2"/>
  <c r="BZ14" i="2"/>
  <c r="CE14" i="2"/>
  <c r="EV14" i="2" s="1"/>
  <c r="CJ14" i="2"/>
  <c r="CQ14" i="2"/>
  <c r="CV14" i="2"/>
  <c r="DA14" i="2"/>
  <c r="DF14" i="2"/>
  <c r="DK14" i="2"/>
  <c r="EZ14" i="2" s="1"/>
  <c r="DP14" i="2"/>
  <c r="DU14" i="2"/>
  <c r="DZ14" i="2"/>
  <c r="EE14" i="2"/>
  <c r="EJ14" i="2"/>
  <c r="EK14" i="2"/>
  <c r="EL14" i="2"/>
  <c r="EO14" i="2"/>
  <c r="EP14" i="2"/>
  <c r="ET14" i="2"/>
  <c r="EY14" i="2"/>
  <c r="K15" i="2"/>
  <c r="EQ15" i="2" s="1"/>
  <c r="M15" i="2"/>
  <c r="X15" i="2"/>
  <c r="AI15" i="2"/>
  <c r="AT15" i="2"/>
  <c r="BA15" i="2"/>
  <c r="BL15" i="2"/>
  <c r="BW15" i="2"/>
  <c r="BZ15" i="2"/>
  <c r="CE15" i="2"/>
  <c r="EV15" i="2" s="1"/>
  <c r="CJ15" i="2"/>
  <c r="CQ15" i="2"/>
  <c r="CV15" i="2"/>
  <c r="DA15" i="2"/>
  <c r="DF15" i="2"/>
  <c r="DK15" i="2"/>
  <c r="EZ15" i="2" s="1"/>
  <c r="DP15" i="2"/>
  <c r="DU15" i="2"/>
  <c r="DZ15" i="2"/>
  <c r="EE15" i="2"/>
  <c r="EJ15" i="2"/>
  <c r="EK15" i="2"/>
  <c r="EL15" i="2"/>
  <c r="EU15" i="2" s="1"/>
  <c r="EO15" i="2"/>
  <c r="EP15" i="2"/>
  <c r="ET15" i="2"/>
  <c r="EY15" i="2"/>
  <c r="K16" i="2"/>
  <c r="EQ16" i="2" s="1"/>
  <c r="M16" i="2"/>
  <c r="X16" i="2"/>
  <c r="AI16" i="2"/>
  <c r="AT16" i="2"/>
  <c r="BA16" i="2"/>
  <c r="BL16" i="2"/>
  <c r="BW16" i="2"/>
  <c r="BZ16" i="2"/>
  <c r="CE16" i="2"/>
  <c r="EV16" i="2" s="1"/>
  <c r="CJ16" i="2"/>
  <c r="CQ16" i="2"/>
  <c r="CV16" i="2"/>
  <c r="DA16" i="2"/>
  <c r="DF16" i="2"/>
  <c r="DK16" i="2"/>
  <c r="DP16" i="2"/>
  <c r="DU16" i="2"/>
  <c r="DZ16" i="2"/>
  <c r="EE16" i="2"/>
  <c r="EJ16" i="2"/>
  <c r="EK16" i="2"/>
  <c r="EL16" i="2"/>
  <c r="EO16" i="2"/>
  <c r="EP16" i="2"/>
  <c r="ET16" i="2"/>
  <c r="EY16" i="2"/>
  <c r="EZ16" i="2"/>
  <c r="K17" i="2"/>
  <c r="EQ17" i="2" s="1"/>
  <c r="M17" i="2"/>
  <c r="X17" i="2"/>
  <c r="AI17" i="2"/>
  <c r="AT17" i="2"/>
  <c r="BA17" i="2"/>
  <c r="BL17" i="2"/>
  <c r="BW17" i="2"/>
  <c r="BZ17" i="2"/>
  <c r="CE17" i="2"/>
  <c r="EV17" i="2" s="1"/>
  <c r="CJ17" i="2"/>
  <c r="CQ17" i="2"/>
  <c r="CV17" i="2"/>
  <c r="DA17" i="2"/>
  <c r="DF17" i="2"/>
  <c r="DK17" i="2"/>
  <c r="EZ17" i="2" s="1"/>
  <c r="DP17" i="2"/>
  <c r="DU17" i="2"/>
  <c r="DZ17" i="2"/>
  <c r="EE17" i="2"/>
  <c r="EJ17" i="2"/>
  <c r="EK17" i="2"/>
  <c r="EL17" i="2"/>
  <c r="EO17" i="2"/>
  <c r="EP17" i="2"/>
  <c r="ET17" i="2"/>
  <c r="EY17" i="2"/>
  <c r="K18" i="2"/>
  <c r="EQ18" i="2" s="1"/>
  <c r="M18" i="2"/>
  <c r="X18" i="2"/>
  <c r="AI18" i="2"/>
  <c r="AT18" i="2"/>
  <c r="BA18" i="2"/>
  <c r="BL18" i="2"/>
  <c r="BW18" i="2"/>
  <c r="BZ18" i="2"/>
  <c r="CE18" i="2"/>
  <c r="EV18" i="2" s="1"/>
  <c r="CJ18" i="2"/>
  <c r="CQ18" i="2"/>
  <c r="CV18" i="2"/>
  <c r="DA18" i="2"/>
  <c r="DF18" i="2"/>
  <c r="DK18" i="2"/>
  <c r="EZ18" i="2" s="1"/>
  <c r="DP18" i="2"/>
  <c r="DU18" i="2"/>
  <c r="DZ18" i="2"/>
  <c r="EE18" i="2"/>
  <c r="EJ18" i="2"/>
  <c r="EK18" i="2"/>
  <c r="EL18" i="2"/>
  <c r="EO18" i="2"/>
  <c r="EP18" i="2"/>
  <c r="ET18" i="2"/>
  <c r="EY18" i="2"/>
  <c r="K19" i="2"/>
  <c r="EQ19" i="2" s="1"/>
  <c r="M19" i="2"/>
  <c r="X19" i="2"/>
  <c r="AI19" i="2"/>
  <c r="AT19" i="2"/>
  <c r="BA19" i="2"/>
  <c r="BL19" i="2"/>
  <c r="BW19" i="2"/>
  <c r="BZ19" i="2"/>
  <c r="CE19" i="2"/>
  <c r="EV19" i="2" s="1"/>
  <c r="CJ19" i="2"/>
  <c r="CQ19" i="2"/>
  <c r="CV19" i="2"/>
  <c r="DA19" i="2"/>
  <c r="DF19" i="2"/>
  <c r="DK19" i="2"/>
  <c r="EZ19" i="2" s="1"/>
  <c r="DP19" i="2"/>
  <c r="DU19" i="2"/>
  <c r="DZ19" i="2"/>
  <c r="EE19" i="2"/>
  <c r="EJ19" i="2"/>
  <c r="EK19" i="2"/>
  <c r="EL19" i="2"/>
  <c r="EO19" i="2"/>
  <c r="EP19" i="2"/>
  <c r="ET19" i="2"/>
  <c r="EY19" i="2"/>
  <c r="K20" i="2"/>
  <c r="EQ20" i="2" s="1"/>
  <c r="M20" i="2"/>
  <c r="X20" i="2"/>
  <c r="AI20" i="2"/>
  <c r="AT20" i="2"/>
  <c r="BA20" i="2"/>
  <c r="BL20" i="2"/>
  <c r="BW20" i="2"/>
  <c r="BZ20" i="2"/>
  <c r="CE20" i="2"/>
  <c r="EV20" i="2" s="1"/>
  <c r="CJ20" i="2"/>
  <c r="CQ20" i="2"/>
  <c r="CV20" i="2"/>
  <c r="DA20" i="2"/>
  <c r="DF20" i="2"/>
  <c r="DK20" i="2"/>
  <c r="EZ20" i="2" s="1"/>
  <c r="DP20" i="2"/>
  <c r="DU20" i="2"/>
  <c r="DZ20" i="2"/>
  <c r="EE20" i="2"/>
  <c r="EJ20" i="2"/>
  <c r="EK20" i="2"/>
  <c r="EL20" i="2"/>
  <c r="EO20" i="2"/>
  <c r="EP20" i="2"/>
  <c r="ET20" i="2"/>
  <c r="EY20" i="2"/>
  <c r="K21" i="2"/>
  <c r="EQ21" i="2" s="1"/>
  <c r="M21" i="2"/>
  <c r="X21" i="2"/>
  <c r="AI21" i="2"/>
  <c r="AT21" i="2"/>
  <c r="BA21" i="2"/>
  <c r="BL21" i="2"/>
  <c r="BW21" i="2"/>
  <c r="BZ21" i="2"/>
  <c r="CE21" i="2"/>
  <c r="EV21" i="2" s="1"/>
  <c r="CJ21" i="2"/>
  <c r="CQ21" i="2"/>
  <c r="CV21" i="2"/>
  <c r="DA21" i="2"/>
  <c r="DF21" i="2"/>
  <c r="DK21" i="2"/>
  <c r="EZ21" i="2" s="1"/>
  <c r="DP21" i="2"/>
  <c r="DU21" i="2"/>
  <c r="DZ21" i="2"/>
  <c r="EE21" i="2"/>
  <c r="EJ21" i="2"/>
  <c r="EK21" i="2"/>
  <c r="EL21" i="2"/>
  <c r="EO21" i="2"/>
  <c r="EP21" i="2"/>
  <c r="ET21" i="2"/>
  <c r="EY21" i="2"/>
  <c r="K22" i="2"/>
  <c r="EQ22" i="2" s="1"/>
  <c r="M22" i="2"/>
  <c r="X22" i="2"/>
  <c r="AI22" i="2"/>
  <c r="AT22" i="2"/>
  <c r="BA22" i="2"/>
  <c r="BL22" i="2"/>
  <c r="BW22" i="2"/>
  <c r="BZ22" i="2"/>
  <c r="CE22" i="2"/>
  <c r="EV22" i="2" s="1"/>
  <c r="CJ22" i="2"/>
  <c r="CQ22" i="2"/>
  <c r="CV22" i="2"/>
  <c r="DA22" i="2"/>
  <c r="DF22" i="2"/>
  <c r="DK22" i="2"/>
  <c r="EZ22" i="2" s="1"/>
  <c r="DP22" i="2"/>
  <c r="DU22" i="2"/>
  <c r="DZ22" i="2"/>
  <c r="EE22" i="2"/>
  <c r="EJ22" i="2"/>
  <c r="EK22" i="2"/>
  <c r="EL22" i="2"/>
  <c r="EO22" i="2"/>
  <c r="EP22" i="2"/>
  <c r="ET22" i="2"/>
  <c r="EY22" i="2"/>
  <c r="K23" i="2"/>
  <c r="EQ23" i="2" s="1"/>
  <c r="M23" i="2"/>
  <c r="X23" i="2"/>
  <c r="AI23" i="2"/>
  <c r="AT23" i="2"/>
  <c r="BA23" i="2"/>
  <c r="BL23" i="2"/>
  <c r="BW23" i="2"/>
  <c r="BZ23" i="2"/>
  <c r="CE23" i="2"/>
  <c r="EV23" i="2" s="1"/>
  <c r="CJ23" i="2"/>
  <c r="CQ23" i="2"/>
  <c r="CV23" i="2"/>
  <c r="DA23" i="2"/>
  <c r="DF23" i="2"/>
  <c r="DK23" i="2"/>
  <c r="EZ23" i="2" s="1"/>
  <c r="DP23" i="2"/>
  <c r="DU23" i="2"/>
  <c r="DZ23" i="2"/>
  <c r="EE23" i="2"/>
  <c r="EJ23" i="2"/>
  <c r="EK23" i="2"/>
  <c r="EL23" i="2"/>
  <c r="EO23" i="2"/>
  <c r="EP23" i="2"/>
  <c r="ET23" i="2"/>
  <c r="EY23" i="2"/>
  <c r="K24" i="2"/>
  <c r="EQ24" i="2" s="1"/>
  <c r="M24" i="2"/>
  <c r="X24" i="2"/>
  <c r="AI24" i="2"/>
  <c r="AT24" i="2"/>
  <c r="BA24" i="2"/>
  <c r="BL24" i="2"/>
  <c r="BW24" i="2"/>
  <c r="BZ24" i="2"/>
  <c r="CE24" i="2"/>
  <c r="EV24" i="2" s="1"/>
  <c r="CJ24" i="2"/>
  <c r="CQ24" i="2"/>
  <c r="CV24" i="2"/>
  <c r="DA24" i="2"/>
  <c r="DF24" i="2"/>
  <c r="DK24" i="2"/>
  <c r="EZ24" i="2" s="1"/>
  <c r="DP24" i="2"/>
  <c r="DU24" i="2"/>
  <c r="DZ24" i="2"/>
  <c r="EE24" i="2"/>
  <c r="EJ24" i="2"/>
  <c r="EK24" i="2"/>
  <c r="EL24" i="2"/>
  <c r="EO24" i="2"/>
  <c r="EP24" i="2"/>
  <c r="ET24" i="2"/>
  <c r="EY24" i="2"/>
  <c r="K25" i="2"/>
  <c r="EQ25" i="2" s="1"/>
  <c r="M25" i="2"/>
  <c r="X25" i="2"/>
  <c r="AI25" i="2"/>
  <c r="AT25" i="2"/>
  <c r="BA25" i="2"/>
  <c r="BL25" i="2"/>
  <c r="BW25" i="2"/>
  <c r="BZ25" i="2"/>
  <c r="CE25" i="2"/>
  <c r="EV25" i="2" s="1"/>
  <c r="CJ25" i="2"/>
  <c r="CQ25" i="2"/>
  <c r="CV25" i="2"/>
  <c r="DA25" i="2"/>
  <c r="DF25" i="2"/>
  <c r="DK25" i="2"/>
  <c r="EZ25" i="2" s="1"/>
  <c r="DP25" i="2"/>
  <c r="DU25" i="2"/>
  <c r="DZ25" i="2"/>
  <c r="EE25" i="2"/>
  <c r="EJ25" i="2"/>
  <c r="EK25" i="2"/>
  <c r="EL25" i="2"/>
  <c r="EO25" i="2"/>
  <c r="EP25" i="2"/>
  <c r="ET25" i="2"/>
  <c r="EY25" i="2"/>
  <c r="K26" i="2"/>
  <c r="EQ26" i="2" s="1"/>
  <c r="M26" i="2"/>
  <c r="X26" i="2"/>
  <c r="AI26" i="2"/>
  <c r="AT26" i="2"/>
  <c r="BA26" i="2"/>
  <c r="BL26" i="2"/>
  <c r="BW26" i="2"/>
  <c r="BZ26" i="2"/>
  <c r="CE26" i="2"/>
  <c r="EV26" i="2" s="1"/>
  <c r="CJ26" i="2"/>
  <c r="CQ26" i="2"/>
  <c r="CV26" i="2"/>
  <c r="DA26" i="2"/>
  <c r="DF26" i="2"/>
  <c r="DK26" i="2"/>
  <c r="DP26" i="2"/>
  <c r="DU26" i="2"/>
  <c r="DZ26" i="2"/>
  <c r="EE26" i="2"/>
  <c r="EJ26" i="2"/>
  <c r="EK26" i="2"/>
  <c r="EL26" i="2"/>
  <c r="EO26" i="2"/>
  <c r="EP26" i="2"/>
  <c r="ET26" i="2"/>
  <c r="EY26" i="2"/>
  <c r="EZ26" i="2"/>
  <c r="K27" i="2"/>
  <c r="EQ27" i="2" s="1"/>
  <c r="M27" i="2"/>
  <c r="X27" i="2"/>
  <c r="AI27" i="2"/>
  <c r="AT27" i="2"/>
  <c r="BA27" i="2"/>
  <c r="BL27" i="2"/>
  <c r="BW27" i="2"/>
  <c r="BZ27" i="2"/>
  <c r="CE27" i="2"/>
  <c r="EV27" i="2" s="1"/>
  <c r="CJ27" i="2"/>
  <c r="CQ27" i="2"/>
  <c r="CV27" i="2"/>
  <c r="DA27" i="2"/>
  <c r="DF27" i="2"/>
  <c r="DK27" i="2"/>
  <c r="EZ27" i="2" s="1"/>
  <c r="DP27" i="2"/>
  <c r="DU27" i="2"/>
  <c r="DZ27" i="2"/>
  <c r="EE27" i="2"/>
  <c r="EJ27" i="2"/>
  <c r="EK27" i="2"/>
  <c r="EL27" i="2"/>
  <c r="EO27" i="2"/>
  <c r="EP27" i="2"/>
  <c r="ET27" i="2"/>
  <c r="EY27" i="2"/>
  <c r="K28" i="2"/>
  <c r="EQ28" i="2" s="1"/>
  <c r="M28" i="2"/>
  <c r="X28" i="2"/>
  <c r="AI28" i="2"/>
  <c r="AT28" i="2"/>
  <c r="BA28" i="2"/>
  <c r="BL28" i="2"/>
  <c r="BW28" i="2"/>
  <c r="BZ28" i="2"/>
  <c r="CE28" i="2"/>
  <c r="EV28" i="2" s="1"/>
  <c r="CJ28" i="2"/>
  <c r="CQ28" i="2"/>
  <c r="CV28" i="2"/>
  <c r="DA28" i="2"/>
  <c r="DF28" i="2"/>
  <c r="DK28" i="2"/>
  <c r="EZ28" i="2" s="1"/>
  <c r="DP28" i="2"/>
  <c r="DU28" i="2"/>
  <c r="DZ28" i="2"/>
  <c r="EE28" i="2"/>
  <c r="EJ28" i="2"/>
  <c r="EK28" i="2"/>
  <c r="EL28" i="2"/>
  <c r="EO28" i="2"/>
  <c r="EP28" i="2"/>
  <c r="ET28" i="2"/>
  <c r="EY28" i="2"/>
  <c r="K29" i="2"/>
  <c r="EQ29" i="2" s="1"/>
  <c r="M29" i="2"/>
  <c r="X29" i="2"/>
  <c r="AI29" i="2"/>
  <c r="AT29" i="2"/>
  <c r="BA29" i="2"/>
  <c r="BL29" i="2"/>
  <c r="BW29" i="2"/>
  <c r="BZ29" i="2"/>
  <c r="CE29" i="2"/>
  <c r="EV29" i="2" s="1"/>
  <c r="CJ29" i="2"/>
  <c r="CQ29" i="2"/>
  <c r="CV29" i="2"/>
  <c r="DA29" i="2"/>
  <c r="DF29" i="2"/>
  <c r="DK29" i="2"/>
  <c r="EZ29" i="2" s="1"/>
  <c r="DP29" i="2"/>
  <c r="DU29" i="2"/>
  <c r="DZ29" i="2"/>
  <c r="EE29" i="2"/>
  <c r="EJ29" i="2"/>
  <c r="EK29" i="2"/>
  <c r="EL29" i="2"/>
  <c r="EO29" i="2"/>
  <c r="EP29" i="2"/>
  <c r="ET29" i="2"/>
  <c r="EY29" i="2"/>
  <c r="K30" i="2"/>
  <c r="EQ30" i="2" s="1"/>
  <c r="M30" i="2"/>
  <c r="X30" i="2"/>
  <c r="AI30" i="2"/>
  <c r="AT30" i="2"/>
  <c r="BA30" i="2"/>
  <c r="BL30" i="2"/>
  <c r="BW30" i="2"/>
  <c r="BZ30" i="2"/>
  <c r="CE30" i="2"/>
  <c r="EV30" i="2" s="1"/>
  <c r="CJ30" i="2"/>
  <c r="CQ30" i="2"/>
  <c r="CV30" i="2"/>
  <c r="DA30" i="2"/>
  <c r="DF30" i="2"/>
  <c r="DK30" i="2"/>
  <c r="EZ30" i="2" s="1"/>
  <c r="DP30" i="2"/>
  <c r="DU30" i="2"/>
  <c r="DZ30" i="2"/>
  <c r="EE30" i="2"/>
  <c r="EJ30" i="2"/>
  <c r="EK30" i="2"/>
  <c r="EL30" i="2"/>
  <c r="EO30" i="2"/>
  <c r="EP30" i="2"/>
  <c r="ET30" i="2"/>
  <c r="EY30" i="2"/>
  <c r="K31" i="2"/>
  <c r="EQ31" i="2" s="1"/>
  <c r="M31" i="2"/>
  <c r="X31" i="2"/>
  <c r="AI31" i="2"/>
  <c r="AT31" i="2"/>
  <c r="BA31" i="2"/>
  <c r="BL31" i="2"/>
  <c r="BW31" i="2"/>
  <c r="BZ31" i="2"/>
  <c r="CE31" i="2"/>
  <c r="EV31" i="2" s="1"/>
  <c r="CJ31" i="2"/>
  <c r="CQ31" i="2"/>
  <c r="CV31" i="2"/>
  <c r="DA31" i="2"/>
  <c r="DF31" i="2"/>
  <c r="DK31" i="2"/>
  <c r="EZ31" i="2" s="1"/>
  <c r="DP31" i="2"/>
  <c r="DU31" i="2"/>
  <c r="DZ31" i="2"/>
  <c r="EE31" i="2"/>
  <c r="EJ31" i="2"/>
  <c r="EK31" i="2"/>
  <c r="EL31" i="2"/>
  <c r="EO31" i="2"/>
  <c r="EP31" i="2"/>
  <c r="ET31" i="2"/>
  <c r="EY31" i="2"/>
  <c r="K32" i="2"/>
  <c r="EQ32" i="2" s="1"/>
  <c r="M32" i="2"/>
  <c r="X32" i="2"/>
  <c r="AI32" i="2"/>
  <c r="AT32" i="2"/>
  <c r="BA32" i="2"/>
  <c r="BL32" i="2"/>
  <c r="BW32" i="2"/>
  <c r="BZ32" i="2"/>
  <c r="CE32" i="2"/>
  <c r="EV32" i="2" s="1"/>
  <c r="CJ32" i="2"/>
  <c r="CQ32" i="2"/>
  <c r="CV32" i="2"/>
  <c r="DA32" i="2"/>
  <c r="DF32" i="2"/>
  <c r="DK32" i="2"/>
  <c r="EZ32" i="2" s="1"/>
  <c r="DP32" i="2"/>
  <c r="DU32" i="2"/>
  <c r="DZ32" i="2"/>
  <c r="EE32" i="2"/>
  <c r="EJ32" i="2"/>
  <c r="EK32" i="2"/>
  <c r="EL32" i="2"/>
  <c r="EO32" i="2"/>
  <c r="EP32" i="2"/>
  <c r="ET32" i="2"/>
  <c r="EY32" i="2"/>
  <c r="K33" i="2"/>
  <c r="EQ33" i="2" s="1"/>
  <c r="M33" i="2"/>
  <c r="X33" i="2"/>
  <c r="AI33" i="2"/>
  <c r="AT33" i="2"/>
  <c r="BA33" i="2"/>
  <c r="BL33" i="2"/>
  <c r="BW33" i="2"/>
  <c r="BZ33" i="2"/>
  <c r="CE33" i="2"/>
  <c r="EV33" i="2" s="1"/>
  <c r="CJ33" i="2"/>
  <c r="CQ33" i="2"/>
  <c r="CV33" i="2"/>
  <c r="DA33" i="2"/>
  <c r="DF33" i="2"/>
  <c r="DK33" i="2"/>
  <c r="EZ33" i="2" s="1"/>
  <c r="DP33" i="2"/>
  <c r="DU33" i="2"/>
  <c r="DZ33" i="2"/>
  <c r="EE33" i="2"/>
  <c r="EJ33" i="2"/>
  <c r="EK33" i="2"/>
  <c r="EL33" i="2"/>
  <c r="EO33" i="2"/>
  <c r="EP33" i="2"/>
  <c r="ET33" i="2"/>
  <c r="EY33" i="2"/>
  <c r="K34" i="2"/>
  <c r="EQ34" i="2" s="1"/>
  <c r="M34" i="2"/>
  <c r="X34" i="2"/>
  <c r="AI34" i="2"/>
  <c r="AT34" i="2"/>
  <c r="BA34" i="2"/>
  <c r="BL34" i="2"/>
  <c r="BW34" i="2"/>
  <c r="BZ34" i="2"/>
  <c r="CE34" i="2"/>
  <c r="EV34" i="2" s="1"/>
  <c r="CJ34" i="2"/>
  <c r="CQ34" i="2"/>
  <c r="CV34" i="2"/>
  <c r="DA34" i="2"/>
  <c r="DF34" i="2"/>
  <c r="DK34" i="2"/>
  <c r="DP34" i="2"/>
  <c r="DU34" i="2"/>
  <c r="DZ34" i="2"/>
  <c r="EE34" i="2"/>
  <c r="EJ34" i="2"/>
  <c r="EK34" i="2"/>
  <c r="EL34" i="2"/>
  <c r="EO34" i="2"/>
  <c r="EP34" i="2"/>
  <c r="ET34" i="2"/>
  <c r="EY34" i="2"/>
  <c r="EZ34" i="2"/>
  <c r="K35" i="2"/>
  <c r="EQ35" i="2" s="1"/>
  <c r="M35" i="2"/>
  <c r="X35" i="2"/>
  <c r="AI35" i="2"/>
  <c r="AT35" i="2"/>
  <c r="BA35" i="2"/>
  <c r="BL35" i="2"/>
  <c r="BW35" i="2"/>
  <c r="BZ35" i="2"/>
  <c r="CE35" i="2"/>
  <c r="EV35" i="2" s="1"/>
  <c r="CJ35" i="2"/>
  <c r="CQ35" i="2"/>
  <c r="CV35" i="2"/>
  <c r="DA35" i="2"/>
  <c r="DF35" i="2"/>
  <c r="DK35" i="2"/>
  <c r="EZ35" i="2" s="1"/>
  <c r="DP35" i="2"/>
  <c r="DU35" i="2"/>
  <c r="DZ35" i="2"/>
  <c r="EE35" i="2"/>
  <c r="EJ35" i="2"/>
  <c r="EK35" i="2"/>
  <c r="EL35" i="2"/>
  <c r="EO35" i="2"/>
  <c r="EP35" i="2"/>
  <c r="ET35" i="2"/>
  <c r="EY35" i="2"/>
  <c r="ER44" i="2" l="1"/>
  <c r="ER37" i="2"/>
  <c r="ER57" i="2"/>
  <c r="ER14" i="2"/>
  <c r="EU16" i="2"/>
  <c r="ER67" i="2"/>
  <c r="ER53" i="2"/>
  <c r="ER31" i="2"/>
  <c r="EU27" i="2"/>
  <c r="ER69" i="2"/>
  <c r="ER6" i="2"/>
  <c r="EU31" i="2"/>
  <c r="ER30" i="2"/>
  <c r="EU69" i="2"/>
  <c r="ER63" i="2"/>
  <c r="ER61" i="2"/>
  <c r="ER56" i="2"/>
  <c r="ER45" i="2"/>
  <c r="ES22" i="2"/>
  <c r="ER34" i="2"/>
  <c r="ER60" i="2"/>
  <c r="ER51" i="2"/>
  <c r="ES29" i="2"/>
  <c r="ES36" i="2"/>
  <c r="ER35" i="2"/>
  <c r="ER28" i="2"/>
  <c r="EU23" i="2"/>
  <c r="ER20" i="2"/>
  <c r="ER16" i="2"/>
  <c r="ER8" i="2"/>
  <c r="ES4" i="2"/>
  <c r="EU65" i="2"/>
  <c r="EQ61" i="2"/>
  <c r="EQ57" i="2"/>
  <c r="ER47" i="2"/>
  <c r="ER40" i="2"/>
  <c r="ER38" i="2"/>
  <c r="ER26" i="2"/>
  <c r="ER24" i="2"/>
  <c r="ER49" i="2"/>
  <c r="EU18" i="2"/>
  <c r="EU11" i="2"/>
  <c r="ER10" i="2"/>
  <c r="ER3" i="2"/>
  <c r="EU67" i="2"/>
  <c r="ER66" i="2"/>
  <c r="ER62" i="2"/>
  <c r="ER29" i="2"/>
  <c r="ES20" i="2"/>
  <c r="ES26" i="2"/>
  <c r="ES24" i="2"/>
  <c r="ER12" i="2"/>
  <c r="ER52" i="2"/>
  <c r="ER41" i="2"/>
  <c r="ES18" i="2"/>
  <c r="ER4" i="2"/>
  <c r="ER65" i="2"/>
  <c r="ER48" i="2"/>
  <c r="EU30" i="2"/>
  <c r="EU22" i="2"/>
  <c r="ER18" i="2"/>
  <c r="EU68" i="2"/>
  <c r="ER58" i="2"/>
  <c r="ER54" i="2"/>
  <c r="ER50" i="2"/>
  <c r="ER46" i="2"/>
  <c r="ER42" i="2"/>
  <c r="ER59" i="2"/>
  <c r="ER55" i="2"/>
  <c r="ER68" i="2"/>
  <c r="ER43" i="2"/>
  <c r="EU24" i="2"/>
  <c r="ES34" i="2"/>
  <c r="EU26" i="2"/>
  <c r="ER64" i="2"/>
  <c r="ER39" i="2"/>
  <c r="EU32" i="2"/>
  <c r="ER22" i="2"/>
  <c r="EU19" i="2"/>
  <c r="ES16" i="2"/>
  <c r="EU14" i="2"/>
  <c r="ES12" i="2"/>
  <c r="EU10" i="2"/>
  <c r="ES8" i="2"/>
  <c r="EU6" i="2"/>
  <c r="ES30" i="2"/>
  <c r="ES14" i="2"/>
  <c r="EU12" i="2"/>
  <c r="ES10" i="2"/>
  <c r="EU8" i="2"/>
  <c r="ES6" i="2"/>
  <c r="EU20" i="2"/>
  <c r="ES32" i="2"/>
  <c r="ER27" i="2"/>
  <c r="ER25" i="2"/>
  <c r="ER21" i="2"/>
  <c r="ES21" i="2"/>
  <c r="ER19" i="2"/>
  <c r="ER17" i="2"/>
  <c r="ES17" i="2"/>
  <c r="ER15" i="2"/>
  <c r="ER13" i="2"/>
  <c r="ES13" i="2"/>
  <c r="ER11" i="2"/>
  <c r="ER9" i="2"/>
  <c r="ES9" i="2"/>
  <c r="ER7" i="2"/>
  <c r="ER5" i="2"/>
  <c r="ES5" i="2"/>
  <c r="ER33" i="2"/>
  <c r="ES33" i="2"/>
  <c r="ER32" i="2"/>
  <c r="ES25" i="2"/>
  <c r="ER23" i="2"/>
  <c r="EU35" i="2"/>
  <c r="EU34" i="2"/>
  <c r="ES28" i="2"/>
  <c r="EU3" i="2"/>
  <c r="EU66" i="2"/>
  <c r="EU28" i="2"/>
  <c r="ES63" i="2"/>
  <c r="EU63" i="2"/>
  <c r="ES59" i="2"/>
  <c r="EU59" i="2"/>
  <c r="ES55" i="2"/>
  <c r="EU55" i="2"/>
  <c r="ES51" i="2"/>
  <c r="EU51" i="2"/>
  <c r="ES47" i="2"/>
  <c r="EU47" i="2"/>
  <c r="ES43" i="2"/>
  <c r="EU43" i="2"/>
  <c r="ES39" i="2"/>
  <c r="EU39" i="2"/>
  <c r="ES35" i="2"/>
  <c r="EU33" i="2"/>
  <c r="ES31" i="2"/>
  <c r="EU29" i="2"/>
  <c r="ES27" i="2"/>
  <c r="EU25" i="2"/>
  <c r="ES23" i="2"/>
  <c r="EU21" i="2"/>
  <c r="ES19" i="2"/>
  <c r="EU17" i="2"/>
  <c r="ES15" i="2"/>
  <c r="EU13" i="2"/>
  <c r="ES11" i="2"/>
  <c r="EU9" i="2"/>
  <c r="ES7" i="2"/>
  <c r="EU5" i="2"/>
  <c r="EU4" i="2"/>
  <c r="ES69" i="2"/>
  <c r="ES67" i="2"/>
  <c r="ES65" i="2"/>
  <c r="ES64" i="2"/>
  <c r="EU64" i="2"/>
  <c r="ES60" i="2"/>
  <c r="EU60" i="2"/>
  <c r="ES56" i="2"/>
  <c r="EU56" i="2"/>
  <c r="ES52" i="2"/>
  <c r="EU52" i="2"/>
  <c r="ES48" i="2"/>
  <c r="EU48" i="2"/>
  <c r="ES44" i="2"/>
  <c r="EU44" i="2"/>
  <c r="ES40" i="2"/>
  <c r="EU40" i="2"/>
  <c r="ES61" i="2"/>
  <c r="EU61" i="2"/>
  <c r="ES57" i="2"/>
  <c r="EU57" i="2"/>
  <c r="ES53" i="2"/>
  <c r="EU53" i="2"/>
  <c r="ES49" i="2"/>
  <c r="EU49" i="2"/>
  <c r="ES45" i="2"/>
  <c r="EU45" i="2"/>
  <c r="ES41" i="2"/>
  <c r="EU41" i="2"/>
  <c r="ES37" i="2"/>
  <c r="EU37" i="2"/>
  <c r="ES3" i="2"/>
  <c r="ES68" i="2"/>
  <c r="ES66" i="2"/>
  <c r="ES62" i="2"/>
  <c r="EU62" i="2"/>
  <c r="ES58" i="2"/>
  <c r="EU58" i="2"/>
  <c r="ES54" i="2"/>
  <c r="EU54" i="2"/>
  <c r="ES50" i="2"/>
  <c r="EU50" i="2"/>
  <c r="ES46" i="2"/>
  <c r="EU46" i="2"/>
  <c r="ES42" i="2"/>
  <c r="EU42" i="2"/>
  <c r="ES38" i="2"/>
  <c r="EU38" i="2"/>
  <c r="EU36" i="2"/>
  <c r="EL2" i="2"/>
  <c r="EY2" i="2" l="1"/>
  <c r="ET2" i="2"/>
  <c r="EP2" i="2"/>
  <c r="EO2" i="2"/>
  <c r="A2" i="4"/>
  <c r="X2" i="2"/>
  <c r="EK2" i="2"/>
  <c r="BZ2" i="2"/>
  <c r="BA2" i="2"/>
  <c r="EU2" i="2" s="1"/>
  <c r="DZ2" i="2"/>
  <c r="EJ2" i="2"/>
  <c r="EE2" i="2"/>
  <c r="DU2" i="2"/>
  <c r="DP2" i="2"/>
  <c r="DK2" i="2"/>
  <c r="EZ2" i="2" s="1"/>
  <c r="DF2" i="2"/>
  <c r="DA2" i="2"/>
  <c r="CV2" i="2"/>
  <c r="CQ2" i="2"/>
  <c r="CJ2" i="2"/>
  <c r="CE2" i="2"/>
  <c r="EV2" i="2" s="1"/>
  <c r="BW2" i="2"/>
  <c r="BL2" i="2"/>
  <c r="AT2" i="2"/>
  <c r="AI2" i="2"/>
  <c r="K2" i="2"/>
  <c r="EQ2" i="2" s="1"/>
  <c r="M2" i="2"/>
  <c r="EM36" i="2" l="1"/>
  <c r="EM45" i="2"/>
  <c r="EM46" i="2"/>
  <c r="EM49" i="2"/>
  <c r="EM50" i="2"/>
  <c r="EM53" i="2"/>
  <c r="EM54" i="2"/>
  <c r="EM57" i="2"/>
  <c r="EM58" i="2"/>
  <c r="EM61" i="2"/>
  <c r="EM68" i="2"/>
  <c r="EM64" i="2"/>
  <c r="EN68" i="2"/>
  <c r="EM40" i="2"/>
  <c r="EN45" i="2"/>
  <c r="EN49" i="2"/>
  <c r="EN53" i="2"/>
  <c r="EN57" i="2"/>
  <c r="EN61" i="2"/>
  <c r="EM62" i="2"/>
  <c r="EN65" i="2"/>
  <c r="EM56" i="2"/>
  <c r="EM42" i="2"/>
  <c r="EN64" i="2"/>
  <c r="EM69" i="2"/>
  <c r="EN41" i="2"/>
  <c r="EN37" i="2"/>
  <c r="EM67" i="2"/>
  <c r="EM43" i="2"/>
  <c r="EN67" i="2"/>
  <c r="EN55" i="2"/>
  <c r="EN48" i="2"/>
  <c r="EN43" i="2"/>
  <c r="EM44" i="2"/>
  <c r="EN39" i="2"/>
  <c r="EM52" i="2"/>
  <c r="EM37" i="2"/>
  <c r="EN60" i="2"/>
  <c r="EN38" i="2"/>
  <c r="EM55" i="2"/>
  <c r="EN58" i="2"/>
  <c r="EM63" i="2"/>
  <c r="EN63" i="2"/>
  <c r="EN56" i="2"/>
  <c r="EN69" i="2"/>
  <c r="EM51" i="2"/>
  <c r="EM41" i="2"/>
  <c r="EM59" i="2"/>
  <c r="EM47" i="2"/>
  <c r="EN54" i="2"/>
  <c r="EN42" i="2"/>
  <c r="EN59" i="2"/>
  <c r="EN36" i="2"/>
  <c r="EN50" i="2"/>
  <c r="EM60" i="2"/>
  <c r="EM66" i="2"/>
  <c r="EN46" i="2"/>
  <c r="EN51" i="2"/>
  <c r="EM38" i="2"/>
  <c r="EN40" i="2"/>
  <c r="EM65" i="2"/>
  <c r="EM39" i="2"/>
  <c r="EN52" i="2"/>
  <c r="EN62" i="2"/>
  <c r="EN66" i="2"/>
  <c r="EN47" i="2"/>
  <c r="EM48" i="2"/>
  <c r="EN44" i="2"/>
  <c r="EM3" i="2"/>
  <c r="EN3" i="2"/>
  <c r="EM4" i="2"/>
  <c r="EN4" i="2"/>
  <c r="EM5" i="2"/>
  <c r="EN5" i="2"/>
  <c r="EM6" i="2"/>
  <c r="EN6" i="2"/>
  <c r="EM7" i="2"/>
  <c r="EN7" i="2"/>
  <c r="EM8" i="2"/>
  <c r="EN8" i="2"/>
  <c r="EM9" i="2"/>
  <c r="EN9" i="2"/>
  <c r="EM10" i="2"/>
  <c r="EN10" i="2"/>
  <c r="EM11" i="2"/>
  <c r="EN11" i="2"/>
  <c r="EM12" i="2"/>
  <c r="EN12" i="2"/>
  <c r="EM13" i="2"/>
  <c r="EN13" i="2"/>
  <c r="EM14" i="2"/>
  <c r="EN14" i="2"/>
  <c r="EM15" i="2"/>
  <c r="EN15" i="2"/>
  <c r="EM16" i="2"/>
  <c r="EN16" i="2"/>
  <c r="EM17" i="2"/>
  <c r="EN17" i="2"/>
  <c r="EM18" i="2"/>
  <c r="EN18" i="2"/>
  <c r="EM19" i="2"/>
  <c r="EN19" i="2"/>
  <c r="EM20" i="2"/>
  <c r="EN20" i="2"/>
  <c r="EM21" i="2"/>
  <c r="EN21" i="2"/>
  <c r="EM22" i="2"/>
  <c r="EN22" i="2"/>
  <c r="EM23" i="2"/>
  <c r="EN23" i="2"/>
  <c r="EM24" i="2"/>
  <c r="EN24" i="2"/>
  <c r="EM25" i="2"/>
  <c r="EN25" i="2"/>
  <c r="EM26" i="2"/>
  <c r="EN26" i="2"/>
  <c r="EM27" i="2"/>
  <c r="EN27" i="2"/>
  <c r="EM28" i="2"/>
  <c r="EN28" i="2"/>
  <c r="EM29" i="2"/>
  <c r="EN29" i="2"/>
  <c r="EM30" i="2"/>
  <c r="EN30" i="2"/>
  <c r="EM31" i="2"/>
  <c r="EN31" i="2"/>
  <c r="EM32" i="2"/>
  <c r="EN32" i="2"/>
  <c r="EM33" i="2"/>
  <c r="EN33" i="2"/>
  <c r="EM34" i="2"/>
  <c r="EN34" i="2"/>
  <c r="EM35" i="2"/>
  <c r="EN35" i="2"/>
  <c r="EN2" i="2"/>
  <c r="EX2" i="2" s="1"/>
  <c r="ER2" i="2"/>
  <c r="EM2" i="2"/>
  <c r="ES2" i="2"/>
  <c r="FB38" i="2" l="1"/>
  <c r="EX38" i="2"/>
  <c r="EW39" i="2"/>
  <c r="FA39" i="2"/>
  <c r="FB50" i="2"/>
  <c r="EX50" i="2"/>
  <c r="EW51" i="2"/>
  <c r="FA51" i="2"/>
  <c r="FB60" i="2"/>
  <c r="EX60" i="2"/>
  <c r="FB67" i="2"/>
  <c r="EX67" i="2"/>
  <c r="EW56" i="2"/>
  <c r="FA56" i="2"/>
  <c r="EW40" i="2"/>
  <c r="FA40" i="2"/>
  <c r="EW53" i="2"/>
  <c r="FA53" i="2"/>
  <c r="FB62" i="2"/>
  <c r="EX62" i="2"/>
  <c r="EW57" i="2"/>
  <c r="FA57" i="2"/>
  <c r="EW60" i="2"/>
  <c r="FA60" i="2"/>
  <c r="FB45" i="2"/>
  <c r="EX45" i="2"/>
  <c r="FA65" i="2"/>
  <c r="EW65" i="2"/>
  <c r="FB36" i="2"/>
  <c r="EX36" i="2"/>
  <c r="EX69" i="2"/>
  <c r="FB69" i="2"/>
  <c r="EW37" i="2"/>
  <c r="FA37" i="2"/>
  <c r="FA43" i="2"/>
  <c r="EW43" i="2"/>
  <c r="FB65" i="2"/>
  <c r="EX65" i="2"/>
  <c r="FB68" i="2"/>
  <c r="EX68" i="2"/>
  <c r="EW50" i="2"/>
  <c r="FA50" i="2"/>
  <c r="FA66" i="2"/>
  <c r="EW66" i="2"/>
  <c r="FB64" i="2"/>
  <c r="EX64" i="2"/>
  <c r="EX52" i="2"/>
  <c r="FB52" i="2"/>
  <c r="FA54" i="2"/>
  <c r="EW54" i="2"/>
  <c r="FB44" i="2"/>
  <c r="EX44" i="2"/>
  <c r="EX40" i="2"/>
  <c r="FB40" i="2"/>
  <c r="EX59" i="2"/>
  <c r="FB59" i="2"/>
  <c r="EX56" i="2"/>
  <c r="FB56" i="2"/>
  <c r="EW52" i="2"/>
  <c r="FA52" i="2"/>
  <c r="FA67" i="2"/>
  <c r="EW67" i="2"/>
  <c r="FA62" i="2"/>
  <c r="EW62" i="2"/>
  <c r="FC62" i="2" s="1"/>
  <c r="FA64" i="2"/>
  <c r="EW64" i="2"/>
  <c r="FA49" i="2"/>
  <c r="EW49" i="2"/>
  <c r="EW55" i="2"/>
  <c r="FA55" i="2"/>
  <c r="EW42" i="2"/>
  <c r="FA42" i="2"/>
  <c r="EW48" i="2"/>
  <c r="FA48" i="2"/>
  <c r="FA38" i="2"/>
  <c r="EW38" i="2"/>
  <c r="FB42" i="2"/>
  <c r="EX42" i="2"/>
  <c r="EX63" i="2"/>
  <c r="FB63" i="2"/>
  <c r="EX39" i="2"/>
  <c r="FB39" i="2"/>
  <c r="FB37" i="2"/>
  <c r="EX37" i="2"/>
  <c r="FB61" i="2"/>
  <c r="EX61" i="2"/>
  <c r="FA68" i="2"/>
  <c r="EW68" i="2"/>
  <c r="FC68" i="2" s="1"/>
  <c r="FA46" i="2"/>
  <c r="EW46" i="2"/>
  <c r="FA59" i="2"/>
  <c r="EW59" i="2"/>
  <c r="FB49" i="2"/>
  <c r="EX49" i="2"/>
  <c r="EX55" i="2"/>
  <c r="FB55" i="2"/>
  <c r="EX47" i="2"/>
  <c r="FB47" i="2"/>
  <c r="EX51" i="2"/>
  <c r="FB51" i="2"/>
  <c r="FB54" i="2"/>
  <c r="EX54" i="2"/>
  <c r="FA63" i="2"/>
  <c r="EW63" i="2"/>
  <c r="FC63" i="2" s="1"/>
  <c r="EW44" i="2"/>
  <c r="FA44" i="2"/>
  <c r="FB41" i="2"/>
  <c r="EX41" i="2"/>
  <c r="EX57" i="2"/>
  <c r="FB57" i="2"/>
  <c r="FA61" i="2"/>
  <c r="EW61" i="2"/>
  <c r="FA45" i="2"/>
  <c r="EW45" i="2"/>
  <c r="FB48" i="2"/>
  <c r="EX48" i="2"/>
  <c r="EW41" i="2"/>
  <c r="FA41" i="2"/>
  <c r="EX66" i="2"/>
  <c r="FB66" i="2"/>
  <c r="FB46" i="2"/>
  <c r="EX46" i="2"/>
  <c r="EW47" i="2"/>
  <c r="FA47" i="2"/>
  <c r="FB58" i="2"/>
  <c r="EX58" i="2"/>
  <c r="FB43" i="2"/>
  <c r="EX43" i="2"/>
  <c r="EW69" i="2"/>
  <c r="FA69" i="2"/>
  <c r="FB53" i="2"/>
  <c r="EX53" i="2"/>
  <c r="EW58" i="2"/>
  <c r="FA58" i="2"/>
  <c r="FA36" i="2"/>
  <c r="EW36" i="2"/>
  <c r="EX35" i="2"/>
  <c r="FB35" i="2"/>
  <c r="EW35" i="2"/>
  <c r="FA35" i="2"/>
  <c r="EX34" i="2"/>
  <c r="FB34" i="2"/>
  <c r="EW34" i="2"/>
  <c r="FA34" i="2"/>
  <c r="EX33" i="2"/>
  <c r="FB33" i="2"/>
  <c r="EW33" i="2"/>
  <c r="FA33" i="2"/>
  <c r="EX32" i="2"/>
  <c r="FB32" i="2"/>
  <c r="EW32" i="2"/>
  <c r="FA32" i="2"/>
  <c r="EX31" i="2"/>
  <c r="FB31" i="2"/>
  <c r="EW31" i="2"/>
  <c r="FA31" i="2"/>
  <c r="EX30" i="2"/>
  <c r="FB30" i="2"/>
  <c r="EW30" i="2"/>
  <c r="FA30" i="2"/>
  <c r="EX29" i="2"/>
  <c r="FB29" i="2"/>
  <c r="EW29" i="2"/>
  <c r="FA29" i="2"/>
  <c r="EX28" i="2"/>
  <c r="FB28" i="2"/>
  <c r="EW28" i="2"/>
  <c r="FA28" i="2"/>
  <c r="EX27" i="2"/>
  <c r="FB27" i="2"/>
  <c r="EW27" i="2"/>
  <c r="FA27" i="2"/>
  <c r="EX26" i="2"/>
  <c r="FB26" i="2"/>
  <c r="EW26" i="2"/>
  <c r="FA26" i="2"/>
  <c r="EX25" i="2"/>
  <c r="FB25" i="2"/>
  <c r="EW25" i="2"/>
  <c r="FA25" i="2"/>
  <c r="EX24" i="2"/>
  <c r="FB24" i="2"/>
  <c r="EW24" i="2"/>
  <c r="FA24" i="2"/>
  <c r="EX23" i="2"/>
  <c r="FB23" i="2"/>
  <c r="EW23" i="2"/>
  <c r="FA23" i="2"/>
  <c r="EX22" i="2"/>
  <c r="FB22" i="2"/>
  <c r="EW22" i="2"/>
  <c r="FA22" i="2"/>
  <c r="EX21" i="2"/>
  <c r="FB21" i="2"/>
  <c r="EW21" i="2"/>
  <c r="FA21" i="2"/>
  <c r="EX20" i="2"/>
  <c r="FB20" i="2"/>
  <c r="EW20" i="2"/>
  <c r="FA20" i="2"/>
  <c r="EX19" i="2"/>
  <c r="FB19" i="2"/>
  <c r="EW19" i="2"/>
  <c r="FA19" i="2"/>
  <c r="EX18" i="2"/>
  <c r="FB18" i="2"/>
  <c r="EW18" i="2"/>
  <c r="FA18" i="2"/>
  <c r="EX17" i="2"/>
  <c r="FB17" i="2"/>
  <c r="EW17" i="2"/>
  <c r="FA17" i="2"/>
  <c r="EX16" i="2"/>
  <c r="FB16" i="2"/>
  <c r="EW16" i="2"/>
  <c r="FA16" i="2"/>
  <c r="EX15" i="2"/>
  <c r="FB15" i="2"/>
  <c r="EW15" i="2"/>
  <c r="FA15" i="2"/>
  <c r="EX14" i="2"/>
  <c r="FB14" i="2"/>
  <c r="EW14" i="2"/>
  <c r="FA14" i="2"/>
  <c r="EX13" i="2"/>
  <c r="FB13" i="2"/>
  <c r="EW13" i="2"/>
  <c r="FA13" i="2"/>
  <c r="EX12" i="2"/>
  <c r="FB12" i="2"/>
  <c r="EW12" i="2"/>
  <c r="FA12" i="2"/>
  <c r="EX11" i="2"/>
  <c r="FB11" i="2"/>
  <c r="EW11" i="2"/>
  <c r="FA11" i="2"/>
  <c r="EX10" i="2"/>
  <c r="FB10" i="2"/>
  <c r="EW10" i="2"/>
  <c r="FA10" i="2"/>
  <c r="EX9" i="2"/>
  <c r="FB9" i="2"/>
  <c r="EW9" i="2"/>
  <c r="FA9" i="2"/>
  <c r="EX8" i="2"/>
  <c r="FB8" i="2"/>
  <c r="EW8" i="2"/>
  <c r="FA8" i="2"/>
  <c r="EX7" i="2"/>
  <c r="FB7" i="2"/>
  <c r="EW7" i="2"/>
  <c r="FA7" i="2"/>
  <c r="EX6" i="2"/>
  <c r="FB6" i="2"/>
  <c r="EW6" i="2"/>
  <c r="FA6" i="2"/>
  <c r="EX5" i="2"/>
  <c r="FB5" i="2"/>
  <c r="EW5" i="2"/>
  <c r="FA5" i="2"/>
  <c r="EX4" i="2"/>
  <c r="FB4" i="2"/>
  <c r="EW4" i="2"/>
  <c r="FA4" i="2"/>
  <c r="EX3" i="2"/>
  <c r="FB3" i="2"/>
  <c r="EW3" i="2"/>
  <c r="FA3" i="2"/>
  <c r="FB2" i="2"/>
  <c r="EW2" i="2"/>
  <c r="FA2" i="2"/>
  <c r="FC36" i="2" l="1"/>
  <c r="FC61" i="2"/>
  <c r="FC50" i="2"/>
  <c r="FC41" i="2"/>
  <c r="FC44" i="2"/>
  <c r="FC69" i="2"/>
  <c r="FC58" i="2"/>
  <c r="FC38" i="2"/>
  <c r="FC31" i="2"/>
  <c r="FC51" i="2"/>
  <c r="FC67" i="2"/>
  <c r="FC60" i="2"/>
  <c r="FC55" i="2"/>
  <c r="FC57" i="2"/>
  <c r="FC56" i="2"/>
  <c r="FC66" i="2"/>
  <c r="FC42" i="2"/>
  <c r="FC40" i="2"/>
  <c r="FC59" i="2"/>
  <c r="FC49" i="2"/>
  <c r="FC43" i="2"/>
  <c r="FC65" i="2"/>
  <c r="FC14" i="2"/>
  <c r="FC47" i="2"/>
  <c r="FC52" i="2"/>
  <c r="FC39" i="2"/>
  <c r="FC45" i="2"/>
  <c r="FC46" i="2"/>
  <c r="FC64" i="2"/>
  <c r="FC54" i="2"/>
  <c r="FC48" i="2"/>
  <c r="FC37" i="2"/>
  <c r="FC53" i="2"/>
  <c r="FC3" i="2"/>
  <c r="FC4" i="2"/>
  <c r="FC5" i="2"/>
  <c r="FC6" i="2"/>
  <c r="FC7" i="2"/>
  <c r="FC8" i="2"/>
  <c r="FC9" i="2"/>
  <c r="FC10" i="2"/>
  <c r="FC11" i="2"/>
  <c r="FC12" i="2"/>
  <c r="FC13" i="2"/>
  <c r="FC15" i="2"/>
  <c r="FC16" i="2"/>
  <c r="FC17" i="2"/>
  <c r="FC18" i="2"/>
  <c r="FC19" i="2"/>
  <c r="FC20" i="2"/>
  <c r="FC21" i="2"/>
  <c r="FC22" i="2"/>
  <c r="FC23" i="2"/>
  <c r="FC24" i="2"/>
  <c r="FC25" i="2"/>
  <c r="FC26" i="2"/>
  <c r="FC27" i="2"/>
  <c r="FC28" i="2"/>
  <c r="FC29" i="2"/>
  <c r="FC30" i="2"/>
  <c r="FC32" i="2"/>
  <c r="FC33" i="2"/>
  <c r="FC34" i="2"/>
  <c r="FC35" i="2"/>
  <c r="FC2" i="2"/>
</calcChain>
</file>

<file path=xl/sharedStrings.xml><?xml version="1.0" encoding="utf-8"?>
<sst xmlns="http://schemas.openxmlformats.org/spreadsheetml/2006/main" count="765" uniqueCount="484">
  <si>
    <t>Jugadores</t>
  </si>
  <si>
    <t>Clubes</t>
  </si>
  <si>
    <t>Variable</t>
  </si>
  <si>
    <t>Definición</t>
  </si>
  <si>
    <t>Código</t>
  </si>
  <si>
    <t>IDJugador</t>
  </si>
  <si>
    <t>Código asignado para el jugador</t>
  </si>
  <si>
    <t>Jornada</t>
  </si>
  <si>
    <t>Número de la jornada</t>
  </si>
  <si>
    <t>NombreJugador</t>
  </si>
  <si>
    <t>Nombre completo del jugador</t>
  </si>
  <si>
    <t>Fecha_Jorn</t>
  </si>
  <si>
    <t>Fecha de la jornada</t>
  </si>
  <si>
    <t>IDClub</t>
  </si>
  <si>
    <t>Identificador del club</t>
  </si>
  <si>
    <t>Saprissa</t>
  </si>
  <si>
    <t>Alajuelense</t>
  </si>
  <si>
    <t>Herediano</t>
  </si>
  <si>
    <t>Cartaginés</t>
  </si>
  <si>
    <t>Pérez Zeledón</t>
  </si>
  <si>
    <t>Santos</t>
  </si>
  <si>
    <t>San Carlos</t>
  </si>
  <si>
    <t>Belén</t>
  </si>
  <si>
    <t>Puntarenas</t>
  </si>
  <si>
    <t>Limón</t>
  </si>
  <si>
    <t>Carmelita</t>
  </si>
  <si>
    <t>Uruguay</t>
  </si>
  <si>
    <t>La U</t>
  </si>
  <si>
    <t>As Puma Generaleña</t>
  </si>
  <si>
    <t>Liberia</t>
  </si>
  <si>
    <t>Guadalupe FC</t>
  </si>
  <si>
    <t>Municipal Grecia</t>
  </si>
  <si>
    <t>Jicaral Sercoba</t>
  </si>
  <si>
    <t>IDCondición</t>
  </si>
  <si>
    <t>Condición de localía o visitante del jugador según corresponda</t>
  </si>
  <si>
    <t>Local</t>
  </si>
  <si>
    <t>Nombre</t>
  </si>
  <si>
    <t>Nombre del club</t>
  </si>
  <si>
    <t>Visita</t>
  </si>
  <si>
    <t>IDClub rival</t>
  </si>
  <si>
    <t>Identificador del club rival</t>
  </si>
  <si>
    <t>Número de la jornada del Campeonato Nacional</t>
  </si>
  <si>
    <t>1-22</t>
  </si>
  <si>
    <t>Nombre club rival</t>
  </si>
  <si>
    <t>Nombre del club rival</t>
  </si>
  <si>
    <t>Participación</t>
  </si>
  <si>
    <t>Si el jugador participó en la jornada</t>
  </si>
  <si>
    <t>Titular</t>
  </si>
  <si>
    <t>Resultado 1er tpo</t>
  </si>
  <si>
    <t>Resultado al finalizar el primer tiempo</t>
  </si>
  <si>
    <t>Iba ganando</t>
  </si>
  <si>
    <t>Suplente</t>
  </si>
  <si>
    <t>Iba empatando</t>
  </si>
  <si>
    <t>No convocado</t>
  </si>
  <si>
    <t>Iba perdiendo</t>
  </si>
  <si>
    <t>Número</t>
  </si>
  <si>
    <t>Número de camiseta del jugador</t>
  </si>
  <si>
    <t>1-99</t>
  </si>
  <si>
    <t>Goles a favor 1er tpo</t>
  </si>
  <si>
    <t>Número de goles a favor del primer tiempo</t>
  </si>
  <si>
    <t>MJug</t>
  </si>
  <si>
    <t>Total de minutos que el jugador participó en el juego</t>
  </si>
  <si>
    <t>0-90</t>
  </si>
  <si>
    <t>Goles en contra 1er tpo</t>
  </si>
  <si>
    <t>Número de goles en contra del primer tiempo</t>
  </si>
  <si>
    <t>TA</t>
  </si>
  <si>
    <t>Total de tarjetas amarillas recibidas por jugador en la jornada</t>
  </si>
  <si>
    <t>Automático</t>
  </si>
  <si>
    <t>Resultado Final</t>
  </si>
  <si>
    <t>Resultado final del partido</t>
  </si>
  <si>
    <t>Ganó</t>
  </si>
  <si>
    <t>MTA1,MTA2, digitar el minuto de la tarjeta amarilla</t>
  </si>
  <si>
    <t>Empató</t>
  </si>
  <si>
    <t>TR</t>
  </si>
  <si>
    <t>Total de tarjetas rojas recibidas por jugador en la jornada</t>
  </si>
  <si>
    <t>Perdió</t>
  </si>
  <si>
    <t>MTR, digitar el minuto de la tarjeta roja</t>
  </si>
  <si>
    <t>Goles a favor</t>
  </si>
  <si>
    <t>Número de goles a favor</t>
  </si>
  <si>
    <t>Goles</t>
  </si>
  <si>
    <t>Total de goles marcados por jugador en la jornada</t>
  </si>
  <si>
    <t>Goles en contra</t>
  </si>
  <si>
    <t>Número de goles en contra</t>
  </si>
  <si>
    <t>MG1, …, MG10, digitar el minuto del Gol</t>
  </si>
  <si>
    <t>Puntos</t>
  </si>
  <si>
    <t>Total de puntos por jornada</t>
  </si>
  <si>
    <t>Pierde</t>
  </si>
  <si>
    <t>Tipo_Gol</t>
  </si>
  <si>
    <t>Forma en que el jugador anotó en el juego</t>
  </si>
  <si>
    <t>Empata</t>
  </si>
  <si>
    <t>T_G1,… , T_G10, digitar el tipo de Gol</t>
  </si>
  <si>
    <t>Dentro del área</t>
  </si>
  <si>
    <t>Gana</t>
  </si>
  <si>
    <t>Fuera del área</t>
  </si>
  <si>
    <t>Condición</t>
  </si>
  <si>
    <t>Condición de localía</t>
  </si>
  <si>
    <t>Perfil_Gol</t>
  </si>
  <si>
    <t>Manera en que el jugador anotó en el juego</t>
  </si>
  <si>
    <t>P_G1,…, P_g10, digitar la manera en que el jugador anotó</t>
  </si>
  <si>
    <t>Pie derecho</t>
  </si>
  <si>
    <t>Estadio</t>
  </si>
  <si>
    <t>Identificador del Estadio</t>
  </si>
  <si>
    <t>Ricardo Saprissa Aymá</t>
  </si>
  <si>
    <t>Pie izquierdo</t>
  </si>
  <si>
    <t>Alejandro Morera Soto</t>
  </si>
  <si>
    <t>Cabeza</t>
  </si>
  <si>
    <t>Eladio Rosabal Cordero</t>
  </si>
  <si>
    <t>Con otra parte del cuerpo</t>
  </si>
  <si>
    <t>José Rafael "Fello" Meza</t>
  </si>
  <si>
    <t>Asistencias</t>
  </si>
  <si>
    <t>Total de asistencias por jugador en la jornada</t>
  </si>
  <si>
    <t>Municipal de PZ</t>
  </si>
  <si>
    <t>IDJ_Asistencias</t>
  </si>
  <si>
    <t>Código o Nombre del Jugador que realiza el gol por cada asistencia</t>
  </si>
  <si>
    <t>Ebal Rodríguez</t>
  </si>
  <si>
    <t>IDJ_G1,…, IDJ_G5</t>
  </si>
  <si>
    <t>Carlos Ugalde Álvarez</t>
  </si>
  <si>
    <t>Jugada_Gol</t>
  </si>
  <si>
    <t>Jugada a balón parado que antecede específicamente para la concreción del gol</t>
  </si>
  <si>
    <t>Balón parado</t>
  </si>
  <si>
    <t>Polideportivo de Belén</t>
  </si>
  <si>
    <t>No balón parado</t>
  </si>
  <si>
    <t>Miguel Ángel "Lito" Pérez</t>
  </si>
  <si>
    <t>Tipo_BP</t>
  </si>
  <si>
    <t>Digitar el tipo de balón parado</t>
  </si>
  <si>
    <t>Juan Gobán</t>
  </si>
  <si>
    <t>T_BP1,…, T_BP10</t>
  </si>
  <si>
    <t>Penal</t>
  </si>
  <si>
    <t>Labrador de Coronado</t>
  </si>
  <si>
    <t>(solo se responde si Jugada_Gol=1)</t>
  </si>
  <si>
    <t>Tiro libre para gol</t>
  </si>
  <si>
    <t>Nacional de Costa Rica</t>
  </si>
  <si>
    <t>Tiro libre para asistencia</t>
  </si>
  <si>
    <t>José Joaquín "Coyella" Fonseca</t>
  </si>
  <si>
    <t>Tiro de esquina</t>
  </si>
  <si>
    <t>Pital de San Carlos</t>
  </si>
  <si>
    <t>Tiro de esquina olímpico</t>
  </si>
  <si>
    <t>Ecológico</t>
  </si>
  <si>
    <t>Saque de banda</t>
  </si>
  <si>
    <t>Ernesto Rohrmoser</t>
  </si>
  <si>
    <t>Suelta neutral</t>
  </si>
  <si>
    <t>Carlos Alvarado</t>
  </si>
  <si>
    <t>Saque de puerta</t>
  </si>
  <si>
    <t>Allen Riggioni Suárez</t>
  </si>
  <si>
    <t>Saque inicial de media cancha</t>
  </si>
  <si>
    <t>Edgardo Baltodano Briceño</t>
  </si>
  <si>
    <t>Gol_TR</t>
  </si>
  <si>
    <t>Cantidad de goles anotados por jugador en tiempo extra</t>
  </si>
  <si>
    <t xml:space="preserve">Automático </t>
  </si>
  <si>
    <t>Jorge "Cuty" Monge</t>
  </si>
  <si>
    <t>Gol_TR 1 (TR del 1er tiempo), Gol_TR 2 (TR del 2do tiempo)</t>
  </si>
  <si>
    <t>Rafael Bolaños</t>
  </si>
  <si>
    <t>Autogoles</t>
  </si>
  <si>
    <t>Total de autogoles marcados por jugador en la jornada</t>
  </si>
  <si>
    <t>De la Asociación Cívica Jicaraleña</t>
  </si>
  <si>
    <t>MA_G1, …,MA_G4, digitar el minuto del Autogol</t>
  </si>
  <si>
    <t>Asistencia_Estadio</t>
  </si>
  <si>
    <t>Total de público que asiste al estadio</t>
  </si>
  <si>
    <t>T_Autogol</t>
  </si>
  <si>
    <t>Característica del autogol cometido</t>
  </si>
  <si>
    <t>Tiros a marco totales</t>
  </si>
  <si>
    <t>Digitar los Tiros a marco totales</t>
  </si>
  <si>
    <t>Fuente DataFactory, los datos están en el reporte del partido, se debe ingresar a "Comparativa"</t>
  </si>
  <si>
    <t>T_AG1,…, T_AG4, digitar el tipo de autogol</t>
  </si>
  <si>
    <t>Tiros a marco directos</t>
  </si>
  <si>
    <t>Digitar los Tiros a marco directos</t>
  </si>
  <si>
    <t>Otro</t>
  </si>
  <si>
    <t xml:space="preserve">Faltas </t>
  </si>
  <si>
    <t>Digitar las Faltas</t>
  </si>
  <si>
    <t>Asistencia_Autogol</t>
  </si>
  <si>
    <t>Jugador que provoca el autogol del Club beneficiado</t>
  </si>
  <si>
    <t>Fuera de Juego</t>
  </si>
  <si>
    <t>Digitar los Fuera de Juego</t>
  </si>
  <si>
    <t>IDClubBenef</t>
  </si>
  <si>
    <t>Club beneficiado por el autogol</t>
  </si>
  <si>
    <t>Digitar el código del IDClub beneficiado</t>
  </si>
  <si>
    <t>Tiros de esquina</t>
  </si>
  <si>
    <t>Digitar los Tiros de esquina</t>
  </si>
  <si>
    <t>P_ Anotados</t>
  </si>
  <si>
    <t>Total de penales marcados por jugador en la jornada</t>
  </si>
  <si>
    <t>MP_A1, …, MP_A4, digitar el minuto del penal anotado</t>
  </si>
  <si>
    <t>LP_Anotado</t>
  </si>
  <si>
    <t>LP_A1,…,LP_A4, digitar el Lugar (ubicación) en la cual ingresa el balón del penal anotado con respecto al portero</t>
  </si>
  <si>
    <t>Abajo derecha</t>
  </si>
  <si>
    <t>Arriba derecha</t>
  </si>
  <si>
    <t>Centro</t>
  </si>
  <si>
    <t>Abajo izquierda</t>
  </si>
  <si>
    <t>Arriba izquierda</t>
  </si>
  <si>
    <t>P_Errado</t>
  </si>
  <si>
    <t>Total de penales errados por jugador en la jornada</t>
  </si>
  <si>
    <t>MP_E1, …, MP_E4, digitar el minuto del penal errado</t>
  </si>
  <si>
    <t>TP_Errado</t>
  </si>
  <si>
    <t>Tipo de penales errados por jugador en la jornada</t>
  </si>
  <si>
    <t>Tipo_E1,…,Tipo_E4, digitar de qué forma fue errado el penal lanzado por el jugador tomando en cuenta el Lugar (ubicación) en la cual se erra el penal con respecto al portero</t>
  </si>
  <si>
    <t>Atajado por el portero centro</t>
  </si>
  <si>
    <t>Atajado por el portero derecha</t>
  </si>
  <si>
    <t>Atajado por el portero izquierda</t>
  </si>
  <si>
    <t>La bola pegó en el horizontal</t>
  </si>
  <si>
    <t>La bola pegó en el vertical derecho</t>
  </si>
  <si>
    <t>La bola pegó en el vertical izquierdo</t>
  </si>
  <si>
    <t>Totalmente desviado arriba del horizontal</t>
  </si>
  <si>
    <t>Totalmente desviado de lado del vertical derecho</t>
  </si>
  <si>
    <t>Totalmente desviado de lado del vertical izquierdo</t>
  </si>
  <si>
    <t>P_Cometidos</t>
  </si>
  <si>
    <t>Total de penales cometidos por jugador en la jornada</t>
  </si>
  <si>
    <t>MP_C1, …, MP_C4, digitar el minuto en el cual se comete el penal</t>
  </si>
  <si>
    <t>TP_Cometido</t>
  </si>
  <si>
    <t>Característica del penal cometido</t>
  </si>
  <si>
    <t>T_P1,… , T_P4, digitar el tipo de penal cometido</t>
  </si>
  <si>
    <t>Mano</t>
  </si>
  <si>
    <t>Contacto físico portero</t>
  </si>
  <si>
    <t>Contacto físico jugador</t>
  </si>
  <si>
    <t>P_Recibidos</t>
  </si>
  <si>
    <t>Total de penales recibidos por jugador en la jornada</t>
  </si>
  <si>
    <t>MP_R1, …, MP_R4, digitar el minuto en el que se recibe el penal</t>
  </si>
  <si>
    <t>TP_Recibido</t>
  </si>
  <si>
    <t>T_PR1,…, T_PR4, digitar el tipo de penal recibido</t>
  </si>
  <si>
    <t>Contacto físico</t>
  </si>
  <si>
    <t>Penal provocado por mano dentro del área</t>
  </si>
  <si>
    <t>P_Atajados</t>
  </si>
  <si>
    <t>Total de penales atajados por jugador en la jornada</t>
  </si>
  <si>
    <t>MP_At1, …, MP_At4, digitar el minuto en el que se detuvo el penal</t>
  </si>
  <si>
    <t>LP_Atajado</t>
  </si>
  <si>
    <t>LP_At1,…,LP_At4, digitar el Lugar (ubicación) en la cual el portero ataja el penal con respecto al portero valga la redundancia</t>
  </si>
  <si>
    <t>Fuera del arco</t>
  </si>
  <si>
    <t>Poste</t>
  </si>
  <si>
    <t>id_jugador</t>
  </si>
  <si>
    <t>id_club</t>
  </si>
  <si>
    <t>id_condicion</t>
  </si>
  <si>
    <t>id_jornada</t>
  </si>
  <si>
    <t>id_partido</t>
  </si>
  <si>
    <t>MTA1</t>
  </si>
  <si>
    <t>MTA2</t>
  </si>
  <si>
    <t>MTR</t>
  </si>
  <si>
    <t>MG1</t>
  </si>
  <si>
    <t>MG2</t>
  </si>
  <si>
    <t>MG3</t>
  </si>
  <si>
    <t>MG4</t>
  </si>
  <si>
    <t>MG5</t>
  </si>
  <si>
    <t>MG6</t>
  </si>
  <si>
    <t>MG7</t>
  </si>
  <si>
    <t>MG8</t>
  </si>
  <si>
    <t>MG9</t>
  </si>
  <si>
    <t>MG10</t>
  </si>
  <si>
    <t>T_G1</t>
  </si>
  <si>
    <t>T_G2</t>
  </si>
  <si>
    <t>T_G3</t>
  </si>
  <si>
    <t>T_G4</t>
  </si>
  <si>
    <t>T_G5</t>
  </si>
  <si>
    <t>T_G6</t>
  </si>
  <si>
    <t>T_G7</t>
  </si>
  <si>
    <t>T_G8</t>
  </si>
  <si>
    <t>T_G9</t>
  </si>
  <si>
    <t>T_G10</t>
  </si>
  <si>
    <t>P_G1</t>
  </si>
  <si>
    <t>P_G2</t>
  </si>
  <si>
    <t>P_G3</t>
  </si>
  <si>
    <t>P_G4</t>
  </si>
  <si>
    <t>P_G5</t>
  </si>
  <si>
    <t>P_G6</t>
  </si>
  <si>
    <t>P_G7</t>
  </si>
  <si>
    <t>P_G8</t>
  </si>
  <si>
    <t>P_G9</t>
  </si>
  <si>
    <t>P_G10</t>
  </si>
  <si>
    <t>IDJ_G1</t>
  </si>
  <si>
    <t>IDJ_G2</t>
  </si>
  <si>
    <t>IDJ_G3</t>
  </si>
  <si>
    <t>IDJ_G4</t>
  </si>
  <si>
    <t>IDJ_G5</t>
  </si>
  <si>
    <t>J_G1</t>
  </si>
  <si>
    <t>J_G2</t>
  </si>
  <si>
    <t>J_G3</t>
  </si>
  <si>
    <t>J_G4</t>
  </si>
  <si>
    <t>J_G5</t>
  </si>
  <si>
    <t>J_G6</t>
  </si>
  <si>
    <t>J_G7</t>
  </si>
  <si>
    <t>J_G8</t>
  </si>
  <si>
    <t>J_G9</t>
  </si>
  <si>
    <t>J_G10</t>
  </si>
  <si>
    <t>T_BP1</t>
  </si>
  <si>
    <t>T_BP2</t>
  </si>
  <si>
    <t>T_BP3</t>
  </si>
  <si>
    <t>T_BP4</t>
  </si>
  <si>
    <t>T_BP5</t>
  </si>
  <si>
    <t>T_BP6</t>
  </si>
  <si>
    <t>T_BP7</t>
  </si>
  <si>
    <t>T_BP8</t>
  </si>
  <si>
    <t>T_BP9</t>
  </si>
  <si>
    <t>T_BP10</t>
  </si>
  <si>
    <t>Gol_TR1</t>
  </si>
  <si>
    <t>Gol_TR2</t>
  </si>
  <si>
    <t>MA_G1</t>
  </si>
  <si>
    <t>MA_G2</t>
  </si>
  <si>
    <t>MA_G3</t>
  </si>
  <si>
    <t>MA_G4</t>
  </si>
  <si>
    <t>T_AG1</t>
  </si>
  <si>
    <t>T_AG2</t>
  </si>
  <si>
    <t>T_AG3</t>
  </si>
  <si>
    <t>T_AG4</t>
  </si>
  <si>
    <t>MP_A1</t>
  </si>
  <si>
    <t>MP_A2</t>
  </si>
  <si>
    <t>MP_A3</t>
  </si>
  <si>
    <t>MP_A4</t>
  </si>
  <si>
    <t>P_Anotado</t>
  </si>
  <si>
    <t>LP_A1</t>
  </si>
  <si>
    <t>LP_A2</t>
  </si>
  <si>
    <t>LP_A3</t>
  </si>
  <si>
    <t>LP_A4</t>
  </si>
  <si>
    <t>MP_E1</t>
  </si>
  <si>
    <t>MP_E2</t>
  </si>
  <si>
    <t>MP_E3</t>
  </si>
  <si>
    <t>MP_E4</t>
  </si>
  <si>
    <t>Tipo_E1</t>
  </si>
  <si>
    <t>Tipo_E2</t>
  </si>
  <si>
    <t>Tipo_E3</t>
  </si>
  <si>
    <t>Tipo_E4</t>
  </si>
  <si>
    <t>MP_C1</t>
  </si>
  <si>
    <t>MP_C2</t>
  </si>
  <si>
    <t>MP_C3</t>
  </si>
  <si>
    <t>MP_C4</t>
  </si>
  <si>
    <t>T_P1</t>
  </si>
  <si>
    <t>T_P2</t>
  </si>
  <si>
    <t>T_P3</t>
  </si>
  <si>
    <t>T_P4</t>
  </si>
  <si>
    <t>MP_R1</t>
  </si>
  <si>
    <t>MP_R2</t>
  </si>
  <si>
    <t>MP_R3</t>
  </si>
  <si>
    <t>MP_R4</t>
  </si>
  <si>
    <t>T_PR1</t>
  </si>
  <si>
    <t>T_PR2</t>
  </si>
  <si>
    <t>T_PR3</t>
  </si>
  <si>
    <t>T_PR4</t>
  </si>
  <si>
    <t>MP_At1</t>
  </si>
  <si>
    <t>MP_At2</t>
  </si>
  <si>
    <t>MP_At3</t>
  </si>
  <si>
    <t>MP_At4</t>
  </si>
  <si>
    <t>P_Atajado</t>
  </si>
  <si>
    <t>LP_At1</t>
  </si>
  <si>
    <t>LP_At2</t>
  </si>
  <si>
    <t>LP_At3</t>
  </si>
  <si>
    <t>LP_At4</t>
  </si>
  <si>
    <t>IDCJ</t>
  </si>
  <si>
    <t>Posición</t>
  </si>
  <si>
    <t>Goles_recibidos1</t>
  </si>
  <si>
    <t>Resultado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</si>
  <si>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</si>
  <si>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</si>
  <si>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</si>
  <si>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</si>
  <si>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</si>
  <si>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</si>
  <si>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</si>
  <si>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</si>
  <si>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</si>
  <si>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</si>
  <si>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</si>
  <si>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</si>
  <si>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</si>
  <si>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</si>
  <si>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IRJ_General</t>
  </si>
  <si>
    <t>Alexis Ramos</t>
  </si>
  <si>
    <t>Anderson Barboza</t>
  </si>
  <si>
    <t>Antony Mata Flores</t>
  </si>
  <si>
    <t>Asdrúbal Gibbons</t>
  </si>
  <si>
    <t>Axel Amador</t>
  </si>
  <si>
    <t>Bryan Morales Carrillo</t>
  </si>
  <si>
    <t>Cesar Elizondo</t>
  </si>
  <si>
    <t>Dennis Castillo Romero</t>
  </si>
  <si>
    <t>Deybis Jiménez</t>
  </si>
  <si>
    <t>Edder Monguio Villegas</t>
  </si>
  <si>
    <t>Gabriel Leiva</t>
  </si>
  <si>
    <t>Guido Jiménez</t>
  </si>
  <si>
    <t>Gustavo Díaz Flores</t>
  </si>
  <si>
    <t>Heiner Mora Mora</t>
  </si>
  <si>
    <t>Jake Beckford Edwards</t>
  </si>
  <si>
    <t>Jhamir Ordián Alexander</t>
  </si>
  <si>
    <t>Jorge Ramírez</t>
  </si>
  <si>
    <t>José Sánchez Barquero</t>
  </si>
  <si>
    <t>Joshua Navarro Sandí</t>
  </si>
  <si>
    <t>Justin Monge</t>
  </si>
  <si>
    <t>Keylor Soto</t>
  </si>
  <si>
    <t>Luis Carlos Barrantes Campos</t>
  </si>
  <si>
    <t>Marco Barrantes</t>
  </si>
  <si>
    <t>Néstor Mena</t>
  </si>
  <si>
    <t>Pablo Azcurra</t>
  </si>
  <si>
    <t>Porfirio López Meza</t>
  </si>
  <si>
    <t>Sebastián Monge</t>
  </si>
  <si>
    <t>Aarón Moisés Cruz Esquivel</t>
  </si>
  <si>
    <t>Alejandro Gómez Bermúdez</t>
  </si>
  <si>
    <t>Alexander Robinson Delgado</t>
  </si>
  <si>
    <t>Anderson Juárez</t>
  </si>
  <si>
    <t>Ariel Rodríguez</t>
  </si>
  <si>
    <t>Aubrey David</t>
  </si>
  <si>
    <t>Byron Bonilla</t>
  </si>
  <si>
    <t>Christian Bolaños Navarro</t>
  </si>
  <si>
    <t>David Guzmán</t>
  </si>
  <si>
    <t>David Ramírez Ruiz</t>
  </si>
  <si>
    <t>Erick Corrales</t>
  </si>
  <si>
    <t>Esteban Rodríguez Ballestero</t>
  </si>
  <si>
    <t>Fabrizio Alemán</t>
  </si>
  <si>
    <t>Greivin Fonseca</t>
  </si>
  <si>
    <t>Jaikel Medina Scarlett</t>
  </si>
  <si>
    <t>Jaylon Hadden</t>
  </si>
  <si>
    <t>Jean Carlo Agüero Duarte</t>
  </si>
  <si>
    <t>Johan Venegas Ulloa</t>
  </si>
  <si>
    <t>Jonathan Martínez Solano</t>
  </si>
  <si>
    <t>Jordy Jafeth Evans Solano</t>
  </si>
  <si>
    <t>José Rodolfo Alfaro Vargas</t>
  </si>
  <si>
    <t>Juan Gabriel Guzmán Otárola</t>
  </si>
  <si>
    <t>Kane Ujueta Wright</t>
  </si>
  <si>
    <t>Kevin Andrés Briceño Toruño</t>
  </si>
  <si>
    <t>Luis Hernández Paniagua</t>
  </si>
  <si>
    <t>Luis Stewart Pérez Alguera</t>
  </si>
  <si>
    <t>Manfred Ugalde Arce</t>
  </si>
  <si>
    <t>Marco Brizuela</t>
  </si>
  <si>
    <t>Mariano Torres</t>
  </si>
  <si>
    <t>Marvin Jesús Angulo Borbón</t>
  </si>
  <si>
    <t>Michael Barrantes Rojas</t>
  </si>
  <si>
    <t>Ricardo Blanco Mora</t>
  </si>
  <si>
    <t>Roy Miller Hernández</t>
  </si>
  <si>
    <t>Rutsell Mora Salazar</t>
  </si>
  <si>
    <t>Walter Cortés</t>
  </si>
  <si>
    <t>Yael López Fuentes</t>
  </si>
  <si>
    <t>Yostin Jafet Salinas Phillips</t>
  </si>
  <si>
    <t>Yostin Tellería Alfaro</t>
  </si>
  <si>
    <t>Craig Foster</t>
  </si>
  <si>
    <t>Tiros totales</t>
  </si>
  <si>
    <t>Perez Zeledón</t>
  </si>
  <si>
    <t>Evalúa consistencia del IRJ con goles, asistencias y minutos jugados</t>
  </si>
  <si>
    <t>Consistencia entre nombre y id del jugador</t>
  </si>
  <si>
    <t>Equipos con partidos por jornada</t>
  </si>
  <si>
    <t>Cantidad de jugadores consitentes por jornada y equipo</t>
  </si>
  <si>
    <t>(Todas)</t>
  </si>
  <si>
    <t>Cuenta de id_partido</t>
  </si>
  <si>
    <t>Etiquetas de columna</t>
  </si>
  <si>
    <t>Mín. de id_club</t>
  </si>
  <si>
    <t>Etiquetas de fila</t>
  </si>
  <si>
    <t>(en blanco)</t>
  </si>
  <si>
    <t>Total general</t>
  </si>
  <si>
    <t>Suma de MJug</t>
  </si>
  <si>
    <t>Suma de IRJ_General</t>
  </si>
  <si>
    <t>Suma de Goles</t>
  </si>
  <si>
    <t>Suma de Asistencias</t>
  </si>
  <si>
    <t>Cuenta de NombreJugador</t>
  </si>
  <si>
    <t>Consistencia de tarjetas rojas y minutos jugados</t>
  </si>
  <si>
    <t>Consistencia cantidad jugadores titulares y suplentes</t>
  </si>
  <si>
    <t>Cuenta de id_club</t>
  </si>
  <si>
    <t>Consistencia de goles y autogoles según participación</t>
  </si>
  <si>
    <t>Suma de Autogoles</t>
  </si>
  <si>
    <t>Consistencia del detalle de los goles</t>
  </si>
  <si>
    <t>Suma de Tipo_Gol</t>
  </si>
  <si>
    <t>Suma de Perfil_Gol</t>
  </si>
  <si>
    <t>Suma de Jugada_Gol</t>
  </si>
  <si>
    <t>Suma de Tipo_BP</t>
  </si>
  <si>
    <t>Consistencia del detalle de los penales</t>
  </si>
  <si>
    <t>Suma de P_Anotado</t>
  </si>
  <si>
    <t>Suma de LP_Anotado</t>
  </si>
  <si>
    <t>Suma de P_Errado</t>
  </si>
  <si>
    <t>Suma de TP_Errado</t>
  </si>
  <si>
    <t>Suma de P_Cometidos</t>
  </si>
  <si>
    <t>Suma de TP_Cometido</t>
  </si>
  <si>
    <t>Suma de P_Recibidos</t>
  </si>
  <si>
    <t>Suma de TP_Recibido</t>
  </si>
  <si>
    <t>Suma de P_Atajado</t>
  </si>
  <si>
    <t>Suma de LP_Atajado</t>
  </si>
  <si>
    <t>Falta agregar el rival en filas</t>
  </si>
  <si>
    <t>Partidos local y visita por jornada</t>
  </si>
  <si>
    <t>Cuenta de id_jornada</t>
  </si>
  <si>
    <t>Control partidos de local y visita por equipo</t>
  </si>
  <si>
    <t>Control partidos por estadio</t>
  </si>
  <si>
    <t>Control tabla de posiciones</t>
  </si>
  <si>
    <t>Suma de Goles a favor</t>
  </si>
  <si>
    <t>Suma de Goles en contra</t>
  </si>
  <si>
    <t>Suma de Puntos</t>
  </si>
  <si>
    <t>Cuenta de Resultado Final</t>
  </si>
  <si>
    <t>Estadísticas del partido</t>
  </si>
  <si>
    <t>Suma de Tiros totales</t>
  </si>
  <si>
    <t>Suma de Tiros a marco directos</t>
  </si>
  <si>
    <t xml:space="preserve">Suma de Faltas </t>
  </si>
  <si>
    <t>Suma de Fuera de Juego</t>
  </si>
  <si>
    <t>Suma de Tiros de esquina</t>
  </si>
  <si>
    <t>Control resultado del partido con puntos obtenidos</t>
  </si>
  <si>
    <t>John Cortéz Alfaro</t>
  </si>
  <si>
    <t>Francisco Ramírez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</si>
</sst>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indexed="63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</font>
    <font>
      <sz val="11"/>
      <name val="Calibri"/>
      <family val="2"/>
    </font>
    <font>
      <b/>
      <sz val="14"/>
      <color indexed="63"/>
      <name val="Calibri"/>
      <family val="2"/>
    </font>
    <font>
      <b/>
      <sz val="11"/>
      <name val="Calibri"/>
      <family val="2"/>
    </font>
    <font>
      <b/>
      <sz val="11"/>
      <color indexed="10"/>
      <name val="Calibri"/>
      <family val="2"/>
    </font>
    <font>
      <sz val="11"/>
      <color indexed="63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377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44"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left"/>
    </xf>
    <xf numFmtId="0" fontId="0" fillId="4" borderId="5" xfId="0" applyFill="1" applyBorder="1" applyAlignment="1">
      <alignment wrapText="1"/>
    </xf>
    <xf numFmtId="0" fontId="2" fillId="5" borderId="5" xfId="0" applyFont="1" applyFill="1" applyBorder="1" applyAlignment="1">
      <alignment horizontal="left"/>
    </xf>
    <xf numFmtId="0" fontId="0" fillId="5" borderId="5" xfId="0" applyFill="1" applyBorder="1" applyAlignment="1"/>
    <xf numFmtId="0" fontId="2" fillId="5" borderId="5" xfId="0" applyFont="1" applyFill="1" applyBorder="1" applyAlignment="1"/>
    <xf numFmtId="0" fontId="2" fillId="6" borderId="5" xfId="0" applyFont="1" applyFill="1" applyBorder="1">
      <alignment vertical="center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/>
    </xf>
    <xf numFmtId="0" fontId="0" fillId="6" borderId="6" xfId="0" applyFill="1" applyBorder="1" applyAlignment="1"/>
    <xf numFmtId="0" fontId="2" fillId="6" borderId="5" xfId="0" applyFont="1" applyFill="1" applyBorder="1" applyAlignment="1"/>
    <xf numFmtId="0" fontId="2" fillId="6" borderId="2" xfId="0" applyFont="1" applyFill="1" applyBorder="1">
      <alignment vertical="center"/>
    </xf>
    <xf numFmtId="0" fontId="2" fillId="6" borderId="5" xfId="0" applyFont="1" applyFill="1" applyBorder="1" applyAlignment="1">
      <alignment horizontal="left"/>
    </xf>
    <xf numFmtId="0" fontId="0" fillId="6" borderId="5" xfId="0" applyFill="1" applyBorder="1" applyAlignment="1"/>
    <xf numFmtId="0" fontId="2" fillId="4" borderId="5" xfId="0" applyFont="1" applyFill="1" applyBorder="1" applyAlignment="1"/>
    <xf numFmtId="0" fontId="0" fillId="6" borderId="5" xfId="0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2" fillId="8" borderId="6" xfId="0" applyFont="1" applyFill="1" applyBorder="1" applyAlignment="1">
      <alignment vertical="top" wrapText="1"/>
    </xf>
    <xf numFmtId="0" fontId="2" fillId="8" borderId="2" xfId="0" applyFont="1" applyFill="1" applyBorder="1">
      <alignment vertical="center"/>
    </xf>
    <xf numFmtId="0" fontId="2" fillId="8" borderId="5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vertical="top" wrapText="1"/>
    </xf>
    <xf numFmtId="0" fontId="2" fillId="6" borderId="6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2" fillId="6" borderId="7" xfId="0" applyFont="1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7" borderId="5" xfId="0" applyFill="1" applyBorder="1" applyAlignment="1">
      <alignment horizontal="left" vertical="top" wrapText="1"/>
    </xf>
    <xf numFmtId="0" fontId="2" fillId="7" borderId="3" xfId="0" applyFont="1" applyFill="1" applyBorder="1">
      <alignment vertical="center"/>
    </xf>
    <xf numFmtId="0" fontId="2" fillId="7" borderId="5" xfId="0" applyFont="1" applyFill="1" applyBorder="1" applyAlignment="1">
      <alignment horizontal="left" vertical="center"/>
    </xf>
    <xf numFmtId="0" fontId="2" fillId="7" borderId="2" xfId="0" applyFont="1" applyFill="1" applyBorder="1">
      <alignment vertical="center"/>
    </xf>
    <xf numFmtId="0" fontId="2" fillId="8" borderId="5" xfId="0" applyFont="1" applyFill="1" applyBorder="1" applyAlignment="1">
      <alignment horizontal="left"/>
    </xf>
    <xf numFmtId="0" fontId="0" fillId="8" borderId="5" xfId="0" applyFill="1" applyBorder="1" applyAlignment="1">
      <alignment vertical="top" wrapText="1"/>
    </xf>
    <xf numFmtId="0" fontId="5" fillId="8" borderId="7" xfId="0" applyFont="1" applyFill="1" applyBorder="1" applyAlignment="1">
      <alignment vertical="top" wrapText="1"/>
    </xf>
    <xf numFmtId="0" fontId="6" fillId="8" borderId="7" xfId="0" applyFont="1" applyFill="1" applyBorder="1" applyAlignment="1">
      <alignment vertical="top" wrapText="1"/>
    </xf>
    <xf numFmtId="0" fontId="2" fillId="6" borderId="8" xfId="0" applyFont="1" applyFill="1" applyBorder="1" applyAlignment="1">
      <alignment vertical="top"/>
    </xf>
    <xf numFmtId="0" fontId="0" fillId="6" borderId="8" xfId="0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2" fillId="8" borderId="5" xfId="0" applyFont="1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2" fillId="9" borderId="2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top" wrapText="1"/>
    </xf>
    <xf numFmtId="0" fontId="2" fillId="9" borderId="8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wrapText="1"/>
    </xf>
    <xf numFmtId="0" fontId="2" fillId="10" borderId="5" xfId="0" applyFont="1" applyFill="1" applyBorder="1" applyAlignment="1">
      <alignment wrapText="1"/>
    </xf>
    <xf numFmtId="0" fontId="2" fillId="9" borderId="5" xfId="0" applyFont="1" applyFill="1" applyBorder="1">
      <alignment vertical="center"/>
    </xf>
    <xf numFmtId="0" fontId="0" fillId="9" borderId="6" xfId="0" applyFill="1" applyBorder="1" applyAlignment="1">
      <alignment wrapText="1"/>
    </xf>
    <xf numFmtId="0" fontId="2" fillId="9" borderId="7" xfId="0" applyFont="1" applyFill="1" applyBorder="1" applyAlignment="1">
      <alignment horizontal="left" vertical="top" wrapText="1"/>
    </xf>
    <xf numFmtId="0" fontId="2" fillId="10" borderId="5" xfId="0" applyFont="1" applyFill="1" applyBorder="1" applyAlignment="1">
      <alignment horizontal="left" vertical="top" wrapText="1"/>
    </xf>
    <xf numFmtId="0" fontId="0" fillId="11" borderId="5" xfId="0" applyFill="1" applyBorder="1" applyAlignment="1">
      <alignment wrapText="1"/>
    </xf>
    <xf numFmtId="0" fontId="2" fillId="11" borderId="2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wrapText="1"/>
    </xf>
    <xf numFmtId="0" fontId="2" fillId="12" borderId="5" xfId="0" applyFont="1" applyFill="1" applyBorder="1">
      <alignment vertical="center"/>
    </xf>
    <xf numFmtId="0" fontId="2" fillId="12" borderId="5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top" wrapText="1"/>
    </xf>
    <xf numFmtId="0" fontId="2" fillId="13" borderId="5" xfId="0" applyFont="1" applyFill="1" applyBorder="1" applyAlignment="1">
      <alignment horizontal="left" vertical="top" wrapText="1"/>
    </xf>
    <xf numFmtId="0" fontId="2" fillId="13" borderId="5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0" fillId="13" borderId="6" xfId="0" applyFill="1" applyBorder="1" applyAlignment="1"/>
    <xf numFmtId="0" fontId="2" fillId="13" borderId="2" xfId="0" applyFont="1" applyFill="1" applyBorder="1" applyAlignment="1"/>
    <xf numFmtId="0" fontId="2" fillId="13" borderId="5" xfId="0" applyFont="1" applyFill="1" applyBorder="1" applyAlignment="1"/>
    <xf numFmtId="0" fontId="7" fillId="13" borderId="6" xfId="0" applyFont="1" applyFill="1" applyBorder="1" applyAlignment="1"/>
    <xf numFmtId="0" fontId="2" fillId="2" borderId="8" xfId="0" applyFont="1" applyFill="1" applyBorder="1" applyAlignment="1"/>
    <xf numFmtId="0" fontId="2" fillId="14" borderId="8" xfId="0" applyFont="1" applyFill="1" applyBorder="1" applyAlignment="1"/>
    <xf numFmtId="0" fontId="2" fillId="2" borderId="5" xfId="0" applyFont="1" applyFill="1" applyBorder="1" applyAlignment="1"/>
    <xf numFmtId="0" fontId="2" fillId="14" borderId="5" xfId="0" applyFont="1" applyFill="1" applyBorder="1" applyAlignment="1"/>
    <xf numFmtId="0" fontId="2" fillId="8" borderId="13" xfId="0" applyFont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6" borderId="6" xfId="0" applyFont="1" applyFill="1" applyBorder="1" applyAlignment="1">
      <alignment vertical="top" wrapText="1"/>
    </xf>
    <xf numFmtId="0" fontId="0" fillId="6" borderId="6" xfId="0" applyFill="1" applyBorder="1" applyAlignment="1">
      <alignment vertical="top" wrapText="1"/>
    </xf>
    <xf numFmtId="0" fontId="2" fillId="6" borderId="7" xfId="0" applyFont="1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2" fillId="6" borderId="8" xfId="0" applyFont="1" applyFill="1" applyBorder="1" applyAlignment="1">
      <alignment vertical="top" wrapText="1"/>
    </xf>
    <xf numFmtId="0" fontId="0" fillId="6" borderId="8" xfId="0" applyFill="1" applyBorder="1" applyAlignment="1">
      <alignment vertical="top" wrapText="1"/>
    </xf>
    <xf numFmtId="0" fontId="2" fillId="13" borderId="5" xfId="0" applyFont="1" applyFill="1" applyBorder="1" applyAlignment="1">
      <alignment horizontal="left" vertical="center"/>
    </xf>
    <xf numFmtId="0" fontId="2" fillId="15" borderId="5" xfId="0" applyFont="1" applyFill="1" applyBorder="1" applyAlignment="1">
      <alignment horizontal="left" vertical="center"/>
    </xf>
    <xf numFmtId="0" fontId="2" fillId="15" borderId="8" xfId="0" applyFont="1" applyFill="1" applyBorder="1" applyAlignment="1">
      <alignment horizontal="left" vertical="top" wrapText="1"/>
    </xf>
    <xf numFmtId="0" fontId="2" fillId="15" borderId="2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wrapText="1"/>
    </xf>
    <xf numFmtId="0" fontId="8" fillId="16" borderId="0" xfId="0" applyFont="1" applyFill="1" applyAlignment="1">
      <alignment horizontal="left" vertical="top" wrapText="1"/>
    </xf>
    <xf numFmtId="0" fontId="8" fillId="16" borderId="2" xfId="0" applyFont="1" applyFill="1" applyBorder="1" applyAlignment="1">
      <alignment horizontal="left" vertical="top" wrapText="1"/>
    </xf>
    <xf numFmtId="0" fontId="0" fillId="0" borderId="7" xfId="0" applyBorder="1" applyAlignment="1"/>
    <xf numFmtId="0" fontId="8" fillId="16" borderId="5" xfId="0" applyFont="1" applyFill="1" applyBorder="1">
      <alignment vertical="center"/>
    </xf>
    <xf numFmtId="0" fontId="8" fillId="16" borderId="5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/>
    </xf>
    <xf numFmtId="0" fontId="0" fillId="8" borderId="6" xfId="0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6" borderId="5" xfId="0" applyFont="1" applyFill="1" applyBorder="1" applyAlignment="1">
      <alignment horizontal="center"/>
    </xf>
    <xf numFmtId="0" fontId="6" fillId="8" borderId="8" xfId="0" applyFont="1" applyFill="1" applyBorder="1" applyAlignment="1">
      <alignment vertical="top" wrapText="1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/>
    <xf numFmtId="0" fontId="2" fillId="3" borderId="0" xfId="0" applyFont="1" applyFill="1" applyAlignment="1">
      <alignment horizontal="center"/>
    </xf>
    <xf numFmtId="0" fontId="0" fillId="18" borderId="0" xfId="0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3" fillId="0" borderId="0" xfId="0" applyNumberFormat="1" applyFont="1" applyAlignment="1"/>
    <xf numFmtId="0" fontId="2" fillId="5" borderId="6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7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 indent="1"/>
    </xf>
    <xf numFmtId="0" fontId="9" fillId="0" borderId="0" xfId="0" applyFont="1" applyAlignment="1"/>
    <xf numFmtId="0" fontId="10" fillId="19" borderId="0" xfId="0" applyFont="1" applyFill="1" applyAlignment="1"/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top" wrapText="1"/>
    </xf>
    <xf numFmtId="0" fontId="2" fillId="5" borderId="2" xfId="0" applyFont="1" applyFill="1" applyBorder="1" applyAlignment="1"/>
    <xf numFmtId="0" fontId="2" fillId="7" borderId="8" xfId="0" applyFont="1" applyFill="1" applyBorder="1" applyAlignment="1">
      <alignment horizontal="left" vertical="top" wrapText="1"/>
    </xf>
    <xf numFmtId="0" fontId="2" fillId="6" borderId="4" xfId="0" applyFont="1" applyFill="1" applyBorder="1" applyAlignment="1"/>
    <xf numFmtId="0" fontId="2" fillId="13" borderId="7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11" fillId="0" borderId="0" xfId="0" applyFont="1" applyAlignment="1"/>
    <xf numFmtId="49" fontId="11" fillId="0" borderId="0" xfId="0" applyNumberFormat="1" applyFont="1" applyAlignment="1"/>
    <xf numFmtId="0" fontId="2" fillId="13" borderId="6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1" borderId="6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12" borderId="1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11" xfId="0" applyFont="1" applyFill="1" applyBorder="1" applyAlignment="1">
      <alignment horizontal="left" vertical="center" wrapText="1"/>
    </xf>
    <xf numFmtId="49" fontId="2" fillId="12" borderId="6" xfId="0" applyNumberFormat="1" applyFont="1" applyFill="1" applyBorder="1" applyAlignment="1">
      <alignment horizontal="left" vertical="top" wrapText="1"/>
    </xf>
    <xf numFmtId="49" fontId="2" fillId="12" borderId="7" xfId="0" applyNumberFormat="1" applyFont="1" applyFill="1" applyBorder="1" applyAlignment="1">
      <alignment horizontal="left" vertical="top" wrapText="1"/>
    </xf>
    <xf numFmtId="49" fontId="2" fillId="12" borderId="8" xfId="0" applyNumberFormat="1" applyFont="1" applyFill="1" applyBorder="1" applyAlignment="1">
      <alignment horizontal="left" vertical="top" wrapText="1"/>
    </xf>
    <xf numFmtId="0" fontId="2" fillId="10" borderId="6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top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left" vertical="center" wrapText="1"/>
    </xf>
    <xf numFmtId="0" fontId="2" fillId="14" borderId="13" xfId="0" applyFont="1" applyFill="1" applyBorder="1" applyAlignment="1">
      <alignment horizontal="left" vertical="center" wrapText="1"/>
    </xf>
    <xf numFmtId="0" fontId="2" fillId="14" borderId="14" xfId="0" applyFont="1" applyFill="1" applyBorder="1" applyAlignment="1">
      <alignment horizontal="left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2" fillId="14" borderId="9" xfId="0" applyFont="1" applyFill="1" applyBorder="1" applyAlignment="1">
      <alignment horizontal="left" vertical="center" wrapText="1"/>
    </xf>
    <xf numFmtId="0" fontId="2" fillId="14" borderId="11" xfId="0" applyFont="1" applyFill="1" applyBorder="1" applyAlignment="1">
      <alignment horizontal="left" vertical="center" wrapText="1"/>
    </xf>
    <xf numFmtId="0" fontId="2" fillId="13" borderId="2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49" fontId="2" fillId="9" borderId="6" xfId="0" applyNumberFormat="1" applyFont="1" applyFill="1" applyBorder="1" applyAlignment="1">
      <alignment horizontal="left" vertical="top" wrapText="1"/>
    </xf>
    <xf numFmtId="49" fontId="2" fillId="9" borderId="7" xfId="0" applyNumberFormat="1" applyFont="1" applyFill="1" applyBorder="1" applyAlignment="1">
      <alignment horizontal="left" vertical="top" wrapText="1"/>
    </xf>
    <xf numFmtId="49" fontId="2" fillId="9" borderId="8" xfId="0" applyNumberFormat="1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7" borderId="6" xfId="0" applyFont="1" applyFill="1" applyBorder="1" applyAlignment="1">
      <alignment horizontal="left" vertical="top"/>
    </xf>
    <xf numFmtId="0" fontId="2" fillId="7" borderId="8" xfId="0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7" fontId="2" fillId="7" borderId="2" xfId="0" applyNumberFormat="1" applyFont="1" applyFill="1" applyBorder="1" applyAlignment="1">
      <alignment horizontal="center" vertical="center"/>
    </xf>
    <xf numFmtId="17" fontId="2" fillId="7" borderId="4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2" fillId="8" borderId="6" xfId="0" applyFont="1" applyFill="1" applyBorder="1" applyAlignment="1">
      <alignment horizontal="left" vertical="top" wrapText="1"/>
    </xf>
    <xf numFmtId="0" fontId="2" fillId="8" borderId="8" xfId="0" applyFont="1" applyFill="1" applyBorder="1" applyAlignment="1">
      <alignment horizontal="left" vertical="top" wrapText="1"/>
    </xf>
    <xf numFmtId="0" fontId="2" fillId="5" borderId="2" xfId="0" applyFont="1" applyFill="1" applyBorder="1" applyAlignment="1"/>
    <xf numFmtId="0" fontId="2" fillId="5" borderId="4" xfId="0" applyFont="1" applyFill="1" applyBorder="1" applyAlignment="1"/>
    <xf numFmtId="0" fontId="2" fillId="6" borderId="6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/>
    </xf>
    <xf numFmtId="0" fontId="2" fillId="6" borderId="8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0" fillId="6" borderId="7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/>
    </xf>
    <xf numFmtId="0" fontId="2" fillId="8" borderId="6" xfId="0" applyFont="1" applyFill="1" applyBorder="1" applyAlignment="1">
      <alignment horizontal="left" vertical="top"/>
    </xf>
    <xf numFmtId="0" fontId="2" fillId="8" borderId="7" xfId="0" applyFont="1" applyFill="1" applyBorder="1" applyAlignment="1">
      <alignment horizontal="left" vertical="top"/>
    </xf>
    <xf numFmtId="0" fontId="2" fillId="8" borderId="8" xfId="0" applyFont="1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7" fillId="5" borderId="5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2" fillId="7" borderId="7" xfId="0" applyFont="1" applyFill="1" applyBorder="1" applyAlignment="1">
      <alignment horizontal="left" vertical="top"/>
    </xf>
    <xf numFmtId="0" fontId="2" fillId="7" borderId="6" xfId="0" applyFont="1" applyFill="1" applyBorder="1" applyAlignment="1">
      <alignment horizontal="left" vertical="top" wrapText="1"/>
    </xf>
    <xf numFmtId="0" fontId="2" fillId="7" borderId="7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49" fontId="2" fillId="4" borderId="2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2" fillId="6" borderId="6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2" xfId="0" applyFont="1" applyFill="1" applyBorder="1" applyAlignment="1"/>
    <xf numFmtId="0" fontId="2" fillId="6" borderId="4" xfId="0" applyFont="1" applyFill="1" applyBorder="1" applyAlignment="1"/>
    <xf numFmtId="0" fontId="2" fillId="6" borderId="7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2" fillId="13" borderId="7" xfId="0" applyFont="1" applyFill="1" applyBorder="1" applyAlignment="1">
      <alignment horizontal="left" vertical="center"/>
    </xf>
    <xf numFmtId="0" fontId="8" fillId="16" borderId="15" xfId="0" applyFont="1" applyFill="1" applyBorder="1" applyAlignment="1">
      <alignment horizontal="left" vertical="top" wrapText="1"/>
    </xf>
    <xf numFmtId="0" fontId="8" fillId="16" borderId="10" xfId="0" applyFont="1" applyFill="1" applyBorder="1" applyAlignment="1">
      <alignment horizontal="left" vertical="top" wrapText="1"/>
    </xf>
    <xf numFmtId="0" fontId="8" fillId="16" borderId="6" xfId="0" applyFont="1" applyFill="1" applyBorder="1" applyAlignment="1">
      <alignment horizontal="left" vertical="top" wrapText="1"/>
    </xf>
    <xf numFmtId="0" fontId="8" fillId="16" borderId="8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10" fillId="19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colors>
    <mruColors>
      <color rgb="FF0037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do%20de%20Jugadores%20con%20C&#243;digo%20TC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JUELENSE"/>
      <sheetName val="CARMELITA"/>
      <sheetName val="CARTAGINES"/>
      <sheetName val="GRECIA"/>
      <sheetName val="GUADALUPE FC"/>
      <sheetName val="JICARAL"/>
      <sheetName val="HEREDIANO"/>
      <sheetName val="LIMON FC"/>
      <sheetName val="PEREZ ZELEDON"/>
      <sheetName val="SAN CARLOS"/>
      <sheetName val="SANTOS"/>
      <sheetName val="SAPRISSA"/>
      <sheetName val="UNIVERSITARIOS"/>
      <sheetName val="Listado jugadores"/>
      <sheetName val="Listado jugadores VAL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IDJugador</v>
          </cell>
          <cell r="B1" t="str">
            <v>NombreJugador</v>
          </cell>
          <cell r="C1" t="str">
            <v>IDClub</v>
          </cell>
          <cell r="D1" t="str">
            <v>Posición</v>
          </cell>
        </row>
        <row r="2">
          <cell r="A2">
            <v>1987</v>
          </cell>
          <cell r="B2" t="str">
            <v>Aarón Suárez</v>
          </cell>
          <cell r="C2">
            <v>2</v>
          </cell>
          <cell r="D2" t="str">
            <v>Delantero</v>
          </cell>
        </row>
        <row r="3">
          <cell r="A3">
            <v>5</v>
          </cell>
          <cell r="B3" t="str">
            <v>Adolfo Machado</v>
          </cell>
          <cell r="C3">
            <v>2</v>
          </cell>
          <cell r="D3" t="str">
            <v>Defensa</v>
          </cell>
        </row>
        <row r="4">
          <cell r="A4">
            <v>6</v>
          </cell>
          <cell r="B4" t="str">
            <v>Adonis Pineda Solís</v>
          </cell>
          <cell r="C4">
            <v>2</v>
          </cell>
          <cell r="D4" t="str">
            <v>Portero</v>
          </cell>
        </row>
        <row r="5">
          <cell r="A5">
            <v>1015</v>
          </cell>
          <cell r="B5" t="str">
            <v>Alex López</v>
          </cell>
          <cell r="C5">
            <v>2</v>
          </cell>
          <cell r="D5" t="str">
            <v>Volante</v>
          </cell>
        </row>
        <row r="6">
          <cell r="A6">
            <v>27</v>
          </cell>
          <cell r="B6" t="str">
            <v>Allen Guevara Zúñiga</v>
          </cell>
          <cell r="C6">
            <v>2</v>
          </cell>
          <cell r="D6" t="str">
            <v>Volante</v>
          </cell>
        </row>
        <row r="7">
          <cell r="A7">
            <v>808</v>
          </cell>
          <cell r="B7" t="str">
            <v>Anthony López Muñoz</v>
          </cell>
          <cell r="C7">
            <v>2</v>
          </cell>
          <cell r="D7" t="str">
            <v>Volante</v>
          </cell>
        </row>
        <row r="8">
          <cell r="A8">
            <v>1946</v>
          </cell>
          <cell r="B8" t="str">
            <v>Ariel Arauz</v>
          </cell>
          <cell r="C8">
            <v>2</v>
          </cell>
          <cell r="D8" t="str">
            <v>Volante</v>
          </cell>
        </row>
        <row r="9">
          <cell r="A9">
            <v>1830</v>
          </cell>
          <cell r="B9" t="str">
            <v>Ariel Lassiter Acuña</v>
          </cell>
          <cell r="C9">
            <v>2</v>
          </cell>
          <cell r="D9" t="str">
            <v>Delantero</v>
          </cell>
        </row>
        <row r="10">
          <cell r="A10">
            <v>74</v>
          </cell>
          <cell r="B10" t="str">
            <v>Barlon Sequeira</v>
          </cell>
          <cell r="C10">
            <v>2</v>
          </cell>
          <cell r="D10" t="str">
            <v>Volante</v>
          </cell>
        </row>
        <row r="11">
          <cell r="A11">
            <v>77</v>
          </cell>
          <cell r="B11" t="str">
            <v>Bernal Alfaro Alfaro</v>
          </cell>
          <cell r="C11">
            <v>2</v>
          </cell>
          <cell r="D11" t="str">
            <v>Volante</v>
          </cell>
        </row>
        <row r="12">
          <cell r="A12">
            <v>1825</v>
          </cell>
          <cell r="B12" t="str">
            <v>Brandon Aguilera</v>
          </cell>
          <cell r="C12">
            <v>2</v>
          </cell>
          <cell r="D12" t="str">
            <v>Delantero</v>
          </cell>
        </row>
        <row r="13">
          <cell r="A13">
            <v>1988</v>
          </cell>
          <cell r="B13" t="str">
            <v>Carlos Mora</v>
          </cell>
          <cell r="C13">
            <v>2</v>
          </cell>
          <cell r="D13" t="str">
            <v>Defensa</v>
          </cell>
        </row>
        <row r="14">
          <cell r="A14">
            <v>142</v>
          </cell>
          <cell r="B14" t="str">
            <v>Cristopher Meneses Barrantes</v>
          </cell>
          <cell r="C14">
            <v>2</v>
          </cell>
          <cell r="D14" t="str">
            <v>Defensa</v>
          </cell>
        </row>
        <row r="15">
          <cell r="A15">
            <v>192</v>
          </cell>
          <cell r="B15" t="str">
            <v>Dylan Flores</v>
          </cell>
          <cell r="C15">
            <v>2</v>
          </cell>
          <cell r="D15" t="str">
            <v>Volante</v>
          </cell>
        </row>
        <row r="16">
          <cell r="A16">
            <v>1881</v>
          </cell>
          <cell r="B16" t="str">
            <v>Facundo Zabala</v>
          </cell>
          <cell r="C16">
            <v>2</v>
          </cell>
          <cell r="D16" t="str">
            <v>Defensa</v>
          </cell>
        </row>
        <row r="17">
          <cell r="A17">
            <v>848</v>
          </cell>
          <cell r="B17" t="str">
            <v>Fernán Faerron</v>
          </cell>
          <cell r="C17">
            <v>2</v>
          </cell>
          <cell r="D17" t="str">
            <v>Defensa</v>
          </cell>
        </row>
        <row r="18">
          <cell r="A18">
            <v>1846</v>
          </cell>
          <cell r="B18" t="str">
            <v>Geancarlo Castro</v>
          </cell>
          <cell r="C18">
            <v>2</v>
          </cell>
          <cell r="D18" t="str">
            <v>Volante</v>
          </cell>
        </row>
        <row r="19">
          <cell r="A19">
            <v>1888</v>
          </cell>
          <cell r="B19" t="str">
            <v>Jhonny Álvarez</v>
          </cell>
          <cell r="C19">
            <v>2</v>
          </cell>
          <cell r="D19" t="str">
            <v>Portero</v>
          </cell>
        </row>
        <row r="20">
          <cell r="A20">
            <v>349</v>
          </cell>
          <cell r="B20" t="str">
            <v>Jonathan Alonso Moya Aguilar</v>
          </cell>
          <cell r="C20">
            <v>2</v>
          </cell>
          <cell r="D20" t="str">
            <v>Delantero</v>
          </cell>
        </row>
        <row r="21">
          <cell r="A21">
            <v>354</v>
          </cell>
          <cell r="B21" t="str">
            <v>Jonathan McDonald Porras</v>
          </cell>
          <cell r="C21">
            <v>2</v>
          </cell>
          <cell r="D21" t="str">
            <v>Delantero</v>
          </cell>
        </row>
        <row r="22">
          <cell r="A22">
            <v>380</v>
          </cell>
          <cell r="B22" t="str">
            <v>José Andrés Salvatierra López</v>
          </cell>
          <cell r="C22">
            <v>2</v>
          </cell>
          <cell r="D22" t="str">
            <v>Defensa</v>
          </cell>
        </row>
        <row r="23">
          <cell r="A23">
            <v>400</v>
          </cell>
          <cell r="B23" t="str">
            <v>José Miguel Cubero Loría</v>
          </cell>
          <cell r="C23">
            <v>2</v>
          </cell>
          <cell r="D23" t="str">
            <v>Volante</v>
          </cell>
        </row>
        <row r="24">
          <cell r="A24">
            <v>1845</v>
          </cell>
          <cell r="B24" t="str">
            <v>Jose Pablo Rodríguez</v>
          </cell>
          <cell r="C24">
            <v>2</v>
          </cell>
          <cell r="D24" t="str">
            <v>Volante</v>
          </cell>
        </row>
        <row r="25">
          <cell r="A25">
            <v>790</v>
          </cell>
          <cell r="B25" t="str">
            <v>Josué Abarca</v>
          </cell>
          <cell r="C25">
            <v>2</v>
          </cell>
          <cell r="D25" t="str">
            <v>Volante</v>
          </cell>
        </row>
        <row r="26">
          <cell r="A26">
            <v>828</v>
          </cell>
          <cell r="B26" t="str">
            <v>Junior Enrique Díaz Campbell</v>
          </cell>
          <cell r="C26">
            <v>2</v>
          </cell>
          <cell r="D26" t="str">
            <v>Defensa</v>
          </cell>
        </row>
        <row r="27">
          <cell r="A27">
            <v>455</v>
          </cell>
          <cell r="B27" t="str">
            <v>Kenner Gutiérrez Cerdas</v>
          </cell>
          <cell r="C27">
            <v>2</v>
          </cell>
          <cell r="D27" t="str">
            <v>Defensa</v>
          </cell>
        </row>
        <row r="28">
          <cell r="A28">
            <v>495</v>
          </cell>
          <cell r="B28" t="str">
            <v>Leonel Moreira</v>
          </cell>
          <cell r="C28">
            <v>2</v>
          </cell>
          <cell r="D28" t="str">
            <v>Portero</v>
          </cell>
        </row>
        <row r="29">
          <cell r="A29">
            <v>520</v>
          </cell>
          <cell r="B29" t="str">
            <v>Luis Sequeira Guerrero</v>
          </cell>
          <cell r="C29">
            <v>2</v>
          </cell>
          <cell r="D29" t="str">
            <v>Volante</v>
          </cell>
        </row>
        <row r="30">
          <cell r="A30">
            <v>830</v>
          </cell>
          <cell r="B30" t="str">
            <v>Marco Ureña</v>
          </cell>
          <cell r="C30">
            <v>2</v>
          </cell>
          <cell r="D30" t="str">
            <v>Delantero</v>
          </cell>
        </row>
        <row r="31">
          <cell r="A31">
            <v>811</v>
          </cell>
          <cell r="B31" t="str">
            <v>Mauricio José Vargas</v>
          </cell>
          <cell r="C31">
            <v>2</v>
          </cell>
          <cell r="D31" t="str">
            <v>Portero</v>
          </cell>
        </row>
        <row r="32">
          <cell r="A32">
            <v>1938</v>
          </cell>
          <cell r="B32" t="str">
            <v>Nicolás Azofeifa</v>
          </cell>
          <cell r="C32">
            <v>2</v>
          </cell>
          <cell r="D32" t="str">
            <v>Delantero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</row>
        <row r="37">
          <cell r="A37">
            <v>1919</v>
          </cell>
          <cell r="B37" t="str">
            <v>Carlos Barahona Jiménez</v>
          </cell>
          <cell r="C37">
            <v>4</v>
          </cell>
          <cell r="D37" t="str">
            <v>Defensa</v>
          </cell>
        </row>
        <row r="38">
          <cell r="A38">
            <v>112</v>
          </cell>
          <cell r="B38" t="str">
            <v>Carlos Hernández</v>
          </cell>
          <cell r="C38">
            <v>4</v>
          </cell>
          <cell r="D38" t="str">
            <v>Volante</v>
          </cell>
        </row>
        <row r="39">
          <cell r="A39">
            <v>728</v>
          </cell>
          <cell r="B39" t="str">
            <v>Cristopher Núñez González</v>
          </cell>
          <cell r="C39">
            <v>4</v>
          </cell>
          <cell r="D39" t="str">
            <v>Volante</v>
          </cell>
        </row>
        <row r="40">
          <cell r="A40">
            <v>907</v>
          </cell>
          <cell r="B40" t="str">
            <v>Daniel Chacón Salas</v>
          </cell>
          <cell r="C40">
            <v>4</v>
          </cell>
          <cell r="D40" t="str">
            <v>Volante</v>
          </cell>
        </row>
        <row r="41">
          <cell r="A41">
            <v>158</v>
          </cell>
          <cell r="B41" t="str">
            <v>Darryl Jared Parker Cortéz</v>
          </cell>
          <cell r="C41">
            <v>4</v>
          </cell>
          <cell r="D41" t="str">
            <v>Portero</v>
          </cell>
        </row>
        <row r="42">
          <cell r="A42">
            <v>1896</v>
          </cell>
          <cell r="B42" t="str">
            <v>David Muller</v>
          </cell>
          <cell r="C42">
            <v>4</v>
          </cell>
          <cell r="D42" t="str">
            <v>Volante</v>
          </cell>
        </row>
        <row r="43">
          <cell r="A43">
            <v>177</v>
          </cell>
          <cell r="B43" t="str">
            <v>Diego Estrada</v>
          </cell>
          <cell r="C43">
            <v>4</v>
          </cell>
          <cell r="D43" t="str">
            <v>Volante</v>
          </cell>
        </row>
        <row r="44">
          <cell r="A44">
            <v>857</v>
          </cell>
          <cell r="B44" t="str">
            <v>Diego Sánchez Corrales</v>
          </cell>
          <cell r="C44">
            <v>4</v>
          </cell>
          <cell r="D44" t="str">
            <v>Defensa</v>
          </cell>
        </row>
        <row r="45">
          <cell r="A45">
            <v>195</v>
          </cell>
          <cell r="B45" t="str">
            <v>Edder Solórzano Leal</v>
          </cell>
          <cell r="C45">
            <v>4</v>
          </cell>
          <cell r="D45" t="str">
            <v>Volante</v>
          </cell>
        </row>
        <row r="46">
          <cell r="A46">
            <v>200</v>
          </cell>
          <cell r="B46" t="str">
            <v>Eduardo Valverde</v>
          </cell>
          <cell r="C46">
            <v>4</v>
          </cell>
          <cell r="D46" t="str">
            <v>Volante</v>
          </cell>
        </row>
        <row r="47">
          <cell r="A47">
            <v>217</v>
          </cell>
          <cell r="B47" t="str">
            <v>Erick Cabalceta Giacchero</v>
          </cell>
          <cell r="C47">
            <v>4</v>
          </cell>
          <cell r="D47" t="str">
            <v>Defensa</v>
          </cell>
        </row>
        <row r="48">
          <cell r="A48">
            <v>1995</v>
          </cell>
          <cell r="B48" t="str">
            <v>Esthuar Dávila</v>
          </cell>
          <cell r="C48">
            <v>4</v>
          </cell>
          <cell r="D48" t="str">
            <v>Delantero</v>
          </cell>
        </row>
        <row r="49">
          <cell r="A49">
            <v>2004</v>
          </cell>
          <cell r="B49" t="str">
            <v>Francesco Daniel Celeste</v>
          </cell>
          <cell r="C49">
            <v>4</v>
          </cell>
          <cell r="D49" t="str">
            <v>Delantero</v>
          </cell>
        </row>
        <row r="50">
          <cell r="A50">
            <v>266</v>
          </cell>
          <cell r="B50" t="str">
            <v>Giovannie Clunie</v>
          </cell>
          <cell r="C50">
            <v>4</v>
          </cell>
          <cell r="D50" t="str">
            <v>Delantero</v>
          </cell>
        </row>
        <row r="51">
          <cell r="A51">
            <v>285</v>
          </cell>
          <cell r="B51" t="str">
            <v>Heyreel Saravia</v>
          </cell>
          <cell r="C51">
            <v>4</v>
          </cell>
          <cell r="D51" t="str">
            <v>Defensa</v>
          </cell>
        </row>
        <row r="52">
          <cell r="A52">
            <v>303</v>
          </cell>
          <cell r="B52" t="str">
            <v>Jameson Scott Guevara</v>
          </cell>
          <cell r="C52">
            <v>4</v>
          </cell>
          <cell r="D52" t="str">
            <v>Defensa</v>
          </cell>
        </row>
        <row r="53">
          <cell r="A53">
            <v>320</v>
          </cell>
          <cell r="B53" t="str">
            <v>Jeikel Francisco Venegas McCarthy</v>
          </cell>
          <cell r="C53">
            <v>4</v>
          </cell>
          <cell r="D53" t="str">
            <v>Volante</v>
          </cell>
        </row>
        <row r="54">
          <cell r="A54">
            <v>1897</v>
          </cell>
          <cell r="B54" t="str">
            <v>Joaquín Aguirre</v>
          </cell>
          <cell r="C54">
            <v>4</v>
          </cell>
          <cell r="D54" t="str">
            <v>Defensa</v>
          </cell>
        </row>
        <row r="55">
          <cell r="A55">
            <v>348</v>
          </cell>
          <cell r="B55" t="str">
            <v>Jonathan Alberto Hansen</v>
          </cell>
          <cell r="C55">
            <v>4</v>
          </cell>
          <cell r="D55" t="str">
            <v>Delantero</v>
          </cell>
        </row>
        <row r="56">
          <cell r="A56">
            <v>875</v>
          </cell>
          <cell r="B56" t="str">
            <v>Jorman Sánchez</v>
          </cell>
          <cell r="C56">
            <v>4</v>
          </cell>
          <cell r="D56" t="str">
            <v>Volante</v>
          </cell>
        </row>
        <row r="57">
          <cell r="A57">
            <v>390</v>
          </cell>
          <cell r="B57" t="str">
            <v>José Sosa</v>
          </cell>
          <cell r="C57">
            <v>4</v>
          </cell>
          <cell r="D57" t="str">
            <v>Defensa</v>
          </cell>
        </row>
        <row r="58">
          <cell r="A58">
            <v>2005</v>
          </cell>
          <cell r="B58" t="str">
            <v>Juan Fallas</v>
          </cell>
          <cell r="C58">
            <v>4</v>
          </cell>
          <cell r="D58" t="str">
            <v>Delantero</v>
          </cell>
        </row>
        <row r="59">
          <cell r="A59">
            <v>1898</v>
          </cell>
          <cell r="B59" t="str">
            <v>Justin Morera</v>
          </cell>
          <cell r="C59">
            <v>4</v>
          </cell>
          <cell r="D59" t="str">
            <v>Portero</v>
          </cell>
        </row>
        <row r="60">
          <cell r="A60">
            <v>983</v>
          </cell>
          <cell r="B60" t="str">
            <v>Kendall Gallardo Sequeira</v>
          </cell>
          <cell r="C60">
            <v>4</v>
          </cell>
          <cell r="D60" t="str">
            <v>Volante</v>
          </cell>
        </row>
        <row r="61">
          <cell r="A61">
            <v>996</v>
          </cell>
          <cell r="B61" t="str">
            <v>Kenneth Villalobos</v>
          </cell>
          <cell r="C61">
            <v>4</v>
          </cell>
          <cell r="D61" t="str">
            <v>Portero</v>
          </cell>
        </row>
        <row r="62">
          <cell r="A62">
            <v>463</v>
          </cell>
          <cell r="B62" t="str">
            <v>Kevin Arrieta Maroto</v>
          </cell>
          <cell r="C62">
            <v>4</v>
          </cell>
          <cell r="D62" t="str">
            <v>Defensa</v>
          </cell>
        </row>
        <row r="63">
          <cell r="A63">
            <v>510</v>
          </cell>
          <cell r="B63" t="str">
            <v>Luis Diego Rivas Méndez</v>
          </cell>
          <cell r="C63">
            <v>4</v>
          </cell>
          <cell r="D63" t="str">
            <v>Portero</v>
          </cell>
        </row>
        <row r="64">
          <cell r="A64">
            <v>527</v>
          </cell>
          <cell r="B64" t="str">
            <v>Manfred Russell</v>
          </cell>
          <cell r="C64">
            <v>4</v>
          </cell>
          <cell r="D64" t="str">
            <v>Volante</v>
          </cell>
        </row>
        <row r="65">
          <cell r="A65">
            <v>1767</v>
          </cell>
          <cell r="B65" t="str">
            <v>Marcel Hernández</v>
          </cell>
          <cell r="C65">
            <v>4</v>
          </cell>
          <cell r="D65" t="str">
            <v>Delantero</v>
          </cell>
        </row>
        <row r="66">
          <cell r="A66">
            <v>597</v>
          </cell>
          <cell r="B66" t="str">
            <v>Paolo Andrés Jiménez Coto</v>
          </cell>
          <cell r="C66">
            <v>4</v>
          </cell>
          <cell r="D66" t="str">
            <v>Volante</v>
          </cell>
        </row>
        <row r="67">
          <cell r="A67">
            <v>648</v>
          </cell>
          <cell r="B67" t="str">
            <v>Ronald Mauricio Montero Lobo</v>
          </cell>
          <cell r="C67">
            <v>4</v>
          </cell>
          <cell r="D67" t="str">
            <v>Volante</v>
          </cell>
        </row>
        <row r="68">
          <cell r="A68">
            <v>910</v>
          </cell>
          <cell r="B68" t="str">
            <v>Ronaldo Araya Hernández</v>
          </cell>
          <cell r="C68">
            <v>4</v>
          </cell>
          <cell r="D68" t="str">
            <v>Volante</v>
          </cell>
        </row>
        <row r="69">
          <cell r="A69">
            <v>806</v>
          </cell>
          <cell r="B69" t="str">
            <v>Ryan Bolaños</v>
          </cell>
          <cell r="C69">
            <v>4</v>
          </cell>
          <cell r="D69" t="str">
            <v>Volante</v>
          </cell>
        </row>
        <row r="70">
          <cell r="A70">
            <v>702</v>
          </cell>
          <cell r="B70" t="str">
            <v>William Quirós Espinoza</v>
          </cell>
          <cell r="C70">
            <v>4</v>
          </cell>
          <cell r="D70" t="str">
            <v>Defensa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</row>
        <row r="75">
          <cell r="A75">
            <v>870</v>
          </cell>
          <cell r="B75" t="str">
            <v>Adrián Chevez</v>
          </cell>
          <cell r="C75">
            <v>17</v>
          </cell>
          <cell r="D75" t="str">
            <v>Defensa</v>
          </cell>
        </row>
        <row r="76">
          <cell r="A76">
            <v>913</v>
          </cell>
          <cell r="B76" t="str">
            <v>Aldo Magaña Padilla</v>
          </cell>
          <cell r="C76">
            <v>17</v>
          </cell>
          <cell r="D76" t="str">
            <v>Delantero</v>
          </cell>
        </row>
        <row r="77">
          <cell r="A77">
            <v>1870</v>
          </cell>
          <cell r="B77" t="str">
            <v>Alejandro Pacheco</v>
          </cell>
          <cell r="C77">
            <v>17</v>
          </cell>
          <cell r="D77" t="str">
            <v>Volante</v>
          </cell>
        </row>
        <row r="78">
          <cell r="A78">
            <v>34</v>
          </cell>
          <cell r="B78" t="str">
            <v>Álvaro Sánchez Alfaro</v>
          </cell>
          <cell r="C78">
            <v>17</v>
          </cell>
          <cell r="D78" t="str">
            <v>Volante</v>
          </cell>
        </row>
        <row r="79">
          <cell r="A79">
            <v>1964</v>
          </cell>
          <cell r="B79" t="str">
            <v>Álvaro Zamora</v>
          </cell>
          <cell r="C79">
            <v>17</v>
          </cell>
          <cell r="D79" t="str">
            <v>Volante</v>
          </cell>
        </row>
        <row r="80">
          <cell r="A80">
            <v>855</v>
          </cell>
          <cell r="B80" t="str">
            <v>Anthony Contreras</v>
          </cell>
          <cell r="C80">
            <v>17</v>
          </cell>
          <cell r="D80" t="str">
            <v>Delantero</v>
          </cell>
        </row>
        <row r="81">
          <cell r="A81">
            <v>75</v>
          </cell>
          <cell r="B81" t="str">
            <v>Bayron Jiménez Madrigal</v>
          </cell>
          <cell r="C81">
            <v>17</v>
          </cell>
          <cell r="D81" t="str">
            <v>Volante</v>
          </cell>
        </row>
        <row r="82">
          <cell r="A82">
            <v>1934</v>
          </cell>
          <cell r="B82" t="str">
            <v>Carlos Vega Molina</v>
          </cell>
          <cell r="C82">
            <v>17</v>
          </cell>
          <cell r="D82" t="str">
            <v>Portero</v>
          </cell>
        </row>
        <row r="83">
          <cell r="A83">
            <v>872</v>
          </cell>
          <cell r="B83" t="str">
            <v>Carlos Villegas Sequeira</v>
          </cell>
          <cell r="C83">
            <v>17</v>
          </cell>
          <cell r="D83" t="str">
            <v>Volante</v>
          </cell>
        </row>
        <row r="84">
          <cell r="A84">
            <v>766</v>
          </cell>
          <cell r="B84" t="str">
            <v>Eduardo Matamoros Jiménez</v>
          </cell>
          <cell r="C84">
            <v>17</v>
          </cell>
          <cell r="D84" t="str">
            <v>Defensa</v>
          </cell>
        </row>
        <row r="85">
          <cell r="A85">
            <v>227</v>
          </cell>
          <cell r="B85" t="str">
            <v>Esteban Espinoza Sibaja</v>
          </cell>
          <cell r="C85">
            <v>17</v>
          </cell>
          <cell r="D85" t="str">
            <v>Volante</v>
          </cell>
        </row>
        <row r="86">
          <cell r="A86">
            <v>1859</v>
          </cell>
          <cell r="B86" t="str">
            <v>Guillermo Alán</v>
          </cell>
          <cell r="C86">
            <v>17</v>
          </cell>
          <cell r="D86" t="str">
            <v>Defensa</v>
          </cell>
        </row>
        <row r="87">
          <cell r="A87">
            <v>276</v>
          </cell>
          <cell r="B87" t="str">
            <v>Hansell Arauz Ovares</v>
          </cell>
          <cell r="C87">
            <v>17</v>
          </cell>
          <cell r="D87" t="str">
            <v>Volante</v>
          </cell>
        </row>
        <row r="88">
          <cell r="A88">
            <v>280</v>
          </cell>
          <cell r="B88" t="str">
            <v>Harry Rojas</v>
          </cell>
          <cell r="C88">
            <v>17</v>
          </cell>
          <cell r="D88" t="str">
            <v>Delantero</v>
          </cell>
        </row>
        <row r="89">
          <cell r="A89">
            <v>748</v>
          </cell>
          <cell r="B89" t="str">
            <v>Jean Carlos Sánchez</v>
          </cell>
          <cell r="C89">
            <v>17</v>
          </cell>
          <cell r="D89" t="str">
            <v>Defensa</v>
          </cell>
        </row>
        <row r="90">
          <cell r="A90">
            <v>1024</v>
          </cell>
          <cell r="B90" t="str">
            <v>Jefferson Brenes Rojas</v>
          </cell>
          <cell r="C90">
            <v>17</v>
          </cell>
          <cell r="D90" t="str">
            <v>Volante</v>
          </cell>
        </row>
        <row r="91">
          <cell r="A91">
            <v>1900</v>
          </cell>
          <cell r="B91" t="str">
            <v>Jordan Blanco</v>
          </cell>
          <cell r="C91">
            <v>17</v>
          </cell>
          <cell r="D91" t="str">
            <v>Portero</v>
          </cell>
        </row>
        <row r="92">
          <cell r="A92">
            <v>1939</v>
          </cell>
          <cell r="B92" t="str">
            <v>Jordy Hernandez</v>
          </cell>
          <cell r="C92">
            <v>17</v>
          </cell>
          <cell r="D92" t="str">
            <v>Volante</v>
          </cell>
        </row>
        <row r="93">
          <cell r="A93">
            <v>361</v>
          </cell>
          <cell r="B93" t="str">
            <v>Jorge Alejandro Castro</v>
          </cell>
          <cell r="C93">
            <v>17</v>
          </cell>
          <cell r="D93" t="str">
            <v>Delantero</v>
          </cell>
        </row>
        <row r="94">
          <cell r="A94">
            <v>407</v>
          </cell>
          <cell r="B94" t="str">
            <v>José Gabriel Vargas</v>
          </cell>
          <cell r="C94">
            <v>17</v>
          </cell>
          <cell r="D94" t="str">
            <v>Defensa</v>
          </cell>
        </row>
        <row r="95">
          <cell r="A95">
            <v>394</v>
          </cell>
          <cell r="B95" t="str">
            <v>José Leitón Rodríguez</v>
          </cell>
          <cell r="C95">
            <v>17</v>
          </cell>
          <cell r="D95" t="str">
            <v>Volante</v>
          </cell>
        </row>
        <row r="96">
          <cell r="A96">
            <v>974</v>
          </cell>
          <cell r="B96" t="str">
            <v>Joseph Bolaños Valverde</v>
          </cell>
          <cell r="C96">
            <v>17</v>
          </cell>
          <cell r="D96" t="str">
            <v>Volante</v>
          </cell>
        </row>
        <row r="97">
          <cell r="A97">
            <v>412</v>
          </cell>
          <cell r="B97" t="str">
            <v>Joshua Díaz</v>
          </cell>
          <cell r="C97">
            <v>17</v>
          </cell>
          <cell r="D97" t="str">
            <v>Delantero</v>
          </cell>
        </row>
        <row r="98">
          <cell r="A98">
            <v>982</v>
          </cell>
          <cell r="B98" t="str">
            <v>Juan Ignacio Alfaro Monge</v>
          </cell>
          <cell r="C98">
            <v>17</v>
          </cell>
          <cell r="D98" t="str">
            <v>Portero</v>
          </cell>
        </row>
        <row r="99">
          <cell r="A99">
            <v>431</v>
          </cell>
          <cell r="B99" t="str">
            <v>Juan Pablo Arguedas</v>
          </cell>
          <cell r="C99">
            <v>17</v>
          </cell>
          <cell r="D99" t="str">
            <v>Volante</v>
          </cell>
        </row>
        <row r="100">
          <cell r="A100">
            <v>1901</v>
          </cell>
          <cell r="B100" t="str">
            <v>Junior Delgado</v>
          </cell>
          <cell r="C100">
            <v>17</v>
          </cell>
          <cell r="D100" t="str">
            <v>Defensa</v>
          </cell>
        </row>
        <row r="101">
          <cell r="A101">
            <v>456</v>
          </cell>
          <cell r="B101" t="str">
            <v>Kenneth Cerdas Barrantes</v>
          </cell>
          <cell r="C101">
            <v>17</v>
          </cell>
          <cell r="D101" t="str">
            <v>Volante</v>
          </cell>
        </row>
        <row r="102">
          <cell r="A102">
            <v>1944</v>
          </cell>
          <cell r="B102" t="str">
            <v>Kevin Chinchilla</v>
          </cell>
          <cell r="C102">
            <v>17</v>
          </cell>
          <cell r="D102" t="str">
            <v>Delantero</v>
          </cell>
        </row>
        <row r="103">
          <cell r="A103">
            <v>475</v>
          </cell>
          <cell r="B103" t="str">
            <v>Kevin Ruiz Rojas</v>
          </cell>
          <cell r="C103">
            <v>17</v>
          </cell>
          <cell r="D103" t="str">
            <v>Portero</v>
          </cell>
        </row>
        <row r="104">
          <cell r="A104">
            <v>478</v>
          </cell>
          <cell r="B104" t="str">
            <v>Keylor Díaz</v>
          </cell>
          <cell r="C104">
            <v>17</v>
          </cell>
          <cell r="D104" t="str">
            <v>Portero</v>
          </cell>
        </row>
        <row r="105">
          <cell r="A105">
            <v>496</v>
          </cell>
          <cell r="B105" t="str">
            <v>Leonel Peralta</v>
          </cell>
          <cell r="C105">
            <v>17</v>
          </cell>
          <cell r="D105" t="str">
            <v>Defensa</v>
          </cell>
        </row>
        <row r="106">
          <cell r="A106">
            <v>1965</v>
          </cell>
          <cell r="B106" t="str">
            <v>Nael Elysee</v>
          </cell>
          <cell r="C106">
            <v>17</v>
          </cell>
          <cell r="D106" t="str">
            <v>Delantero</v>
          </cell>
        </row>
        <row r="107">
          <cell r="A107">
            <v>1017</v>
          </cell>
          <cell r="B107" t="str">
            <v>Óscar Moisés Arce Ramírez</v>
          </cell>
          <cell r="C107">
            <v>17</v>
          </cell>
          <cell r="D107" t="str">
            <v>Volante</v>
          </cell>
        </row>
        <row r="108">
          <cell r="A108">
            <v>1899</v>
          </cell>
          <cell r="B108" t="str">
            <v>Pablo Córdoba Pérez</v>
          </cell>
          <cell r="C108">
            <v>17</v>
          </cell>
          <cell r="D108" t="str">
            <v>Volante</v>
          </cell>
        </row>
        <row r="109">
          <cell r="A109">
            <v>1941</v>
          </cell>
          <cell r="B109" t="str">
            <v>Richard Steven</v>
          </cell>
          <cell r="C109">
            <v>17</v>
          </cell>
          <cell r="D109" t="str">
            <v>Defensa</v>
          </cell>
        </row>
        <row r="110">
          <cell r="A110">
            <v>1040</v>
          </cell>
          <cell r="B110" t="str">
            <v>Róger Cortés</v>
          </cell>
          <cell r="C110">
            <v>17</v>
          </cell>
          <cell r="D110" t="str">
            <v>Volante</v>
          </cell>
        </row>
        <row r="111">
          <cell r="A111">
            <v>1877</v>
          </cell>
          <cell r="B111" t="str">
            <v>Sebastian Pages</v>
          </cell>
          <cell r="C111">
            <v>17</v>
          </cell>
          <cell r="D111" t="str">
            <v>Volante</v>
          </cell>
        </row>
        <row r="112">
          <cell r="A112">
            <v>1947</v>
          </cell>
          <cell r="B112" t="str">
            <v>Sebastián Suárez</v>
          </cell>
          <cell r="C112">
            <v>17</v>
          </cell>
          <cell r="D112" t="str">
            <v>Delantero</v>
          </cell>
        </row>
        <row r="113">
          <cell r="A113">
            <v>878</v>
          </cell>
          <cell r="B113" t="str">
            <v>Shain Brown Quirós</v>
          </cell>
          <cell r="C113">
            <v>17</v>
          </cell>
          <cell r="D113" t="str">
            <v>Volante</v>
          </cell>
        </row>
        <row r="114">
          <cell r="A114">
            <v>717</v>
          </cell>
          <cell r="B114" t="str">
            <v>Youstin Salas Gómez</v>
          </cell>
          <cell r="C114">
            <v>17</v>
          </cell>
          <cell r="D114" t="str">
            <v>Defensa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972</v>
          </cell>
          <cell r="B119" t="str">
            <v>Aaron Murillo</v>
          </cell>
          <cell r="C119">
            <v>16</v>
          </cell>
          <cell r="D119" t="str">
            <v>Volante</v>
          </cell>
        </row>
        <row r="120">
          <cell r="A120">
            <v>1764</v>
          </cell>
          <cell r="B120" t="str">
            <v>Adrián Alonso Martínez</v>
          </cell>
          <cell r="C120">
            <v>16</v>
          </cell>
          <cell r="D120" t="str">
            <v>Volante</v>
          </cell>
        </row>
        <row r="121">
          <cell r="A121">
            <v>914</v>
          </cell>
          <cell r="B121" t="str">
            <v>Andrés Gómez Rodríguez</v>
          </cell>
          <cell r="C121">
            <v>16</v>
          </cell>
          <cell r="D121" t="str">
            <v>Delantero</v>
          </cell>
        </row>
        <row r="122">
          <cell r="A122">
            <v>880</v>
          </cell>
          <cell r="B122" t="str">
            <v>Andrey Mora Matarrita</v>
          </cell>
          <cell r="C122">
            <v>16</v>
          </cell>
          <cell r="D122" t="str">
            <v>Volante</v>
          </cell>
        </row>
        <row r="123">
          <cell r="A123">
            <v>778</v>
          </cell>
          <cell r="B123" t="str">
            <v>Brandon Bonilla Zárate</v>
          </cell>
          <cell r="C123">
            <v>16</v>
          </cell>
          <cell r="D123" t="str">
            <v>Defensa</v>
          </cell>
        </row>
        <row r="124">
          <cell r="A124">
            <v>1878</v>
          </cell>
          <cell r="B124" t="str">
            <v>Carlos Martínez</v>
          </cell>
          <cell r="C124">
            <v>16</v>
          </cell>
          <cell r="D124" t="str">
            <v>Defensa</v>
          </cell>
        </row>
        <row r="125">
          <cell r="A125">
            <v>155</v>
          </cell>
          <cell r="B125" t="str">
            <v>Darío Delgado</v>
          </cell>
          <cell r="C125">
            <v>16</v>
          </cell>
          <cell r="D125" t="str">
            <v>Defensa</v>
          </cell>
        </row>
        <row r="126">
          <cell r="A126">
            <v>341</v>
          </cell>
          <cell r="B126" t="str">
            <v>Din Jhon Arias</v>
          </cell>
          <cell r="C126">
            <v>16</v>
          </cell>
          <cell r="D126" t="str">
            <v>Volante</v>
          </cell>
        </row>
        <row r="127">
          <cell r="A127">
            <v>721</v>
          </cell>
          <cell r="B127" t="str">
            <v>Eduardo Juárez Viales</v>
          </cell>
          <cell r="C127">
            <v>16</v>
          </cell>
          <cell r="D127" t="str">
            <v>Volante</v>
          </cell>
        </row>
        <row r="128">
          <cell r="A128">
            <v>250</v>
          </cell>
          <cell r="B128" t="str">
            <v>Frank Zamora</v>
          </cell>
          <cell r="C128">
            <v>16</v>
          </cell>
          <cell r="D128" t="str">
            <v>Delantero</v>
          </cell>
        </row>
        <row r="129">
          <cell r="A129">
            <v>731</v>
          </cell>
          <cell r="B129" t="str">
            <v>Geovanni Arturo Campos Villalobos</v>
          </cell>
          <cell r="C129">
            <v>16</v>
          </cell>
          <cell r="D129" t="str">
            <v>Volante</v>
          </cell>
        </row>
        <row r="130">
          <cell r="A130">
            <v>757</v>
          </cell>
          <cell r="B130" t="str">
            <v>Jason Prendas Cruz</v>
          </cell>
          <cell r="C130">
            <v>16</v>
          </cell>
          <cell r="D130" t="str">
            <v>Defensa</v>
          </cell>
        </row>
        <row r="131">
          <cell r="A131">
            <v>306</v>
          </cell>
          <cell r="B131" t="str">
            <v>Jason Scott Guevara</v>
          </cell>
          <cell r="C131">
            <v>16</v>
          </cell>
          <cell r="D131" t="str">
            <v>Defensa</v>
          </cell>
        </row>
        <row r="132">
          <cell r="A132">
            <v>1966</v>
          </cell>
          <cell r="B132" t="str">
            <v>Jonathan Cuellar</v>
          </cell>
          <cell r="C132">
            <v>16</v>
          </cell>
          <cell r="D132" t="str">
            <v>Volante</v>
          </cell>
        </row>
        <row r="133">
          <cell r="A133">
            <v>395</v>
          </cell>
          <cell r="B133" t="str">
            <v>José Luis Cordero Manzanares</v>
          </cell>
          <cell r="C133">
            <v>16</v>
          </cell>
          <cell r="D133" t="str">
            <v>Volante</v>
          </cell>
        </row>
        <row r="134">
          <cell r="A134">
            <v>419</v>
          </cell>
          <cell r="B134" t="str">
            <v>Josué Rodríguez Ramírez</v>
          </cell>
          <cell r="C134">
            <v>16</v>
          </cell>
          <cell r="D134" t="str">
            <v>Defensa</v>
          </cell>
        </row>
        <row r="135">
          <cell r="A135">
            <v>982</v>
          </cell>
          <cell r="B135" t="str">
            <v>Juan Alfaro Monge</v>
          </cell>
          <cell r="C135">
            <v>16</v>
          </cell>
          <cell r="D135" t="str">
            <v>Portero</v>
          </cell>
        </row>
        <row r="136">
          <cell r="A136">
            <v>798</v>
          </cell>
          <cell r="B136" t="str">
            <v>Kenneth Carvajal</v>
          </cell>
          <cell r="C136">
            <v>16</v>
          </cell>
          <cell r="D136" t="str">
            <v>Volante</v>
          </cell>
        </row>
        <row r="137">
          <cell r="A137">
            <v>468</v>
          </cell>
          <cell r="B137" t="str">
            <v>Kevin Espinoza</v>
          </cell>
          <cell r="C137">
            <v>16</v>
          </cell>
          <cell r="D137" t="str">
            <v>Defensa</v>
          </cell>
        </row>
        <row r="138">
          <cell r="A138">
            <v>485</v>
          </cell>
          <cell r="B138" t="str">
            <v>Lautaro Ayala</v>
          </cell>
          <cell r="C138">
            <v>16</v>
          </cell>
          <cell r="D138" t="str">
            <v>Defensa</v>
          </cell>
        </row>
        <row r="139">
          <cell r="A139">
            <v>834</v>
          </cell>
          <cell r="B139" t="str">
            <v>Luis Alejandro Barrientos</v>
          </cell>
          <cell r="C139">
            <v>16</v>
          </cell>
          <cell r="D139" t="str">
            <v>Portero</v>
          </cell>
        </row>
        <row r="140">
          <cell r="A140">
            <v>511</v>
          </cell>
          <cell r="B140" t="str">
            <v>Luis Diego Sequeira</v>
          </cell>
          <cell r="C140">
            <v>16</v>
          </cell>
          <cell r="D140" t="str">
            <v>Portero</v>
          </cell>
        </row>
        <row r="141">
          <cell r="A141">
            <v>516</v>
          </cell>
          <cell r="B141" t="str">
            <v>Luis Fernando Torres Brenes</v>
          </cell>
          <cell r="C141">
            <v>16</v>
          </cell>
          <cell r="D141" t="str">
            <v>Portero</v>
          </cell>
        </row>
        <row r="142">
          <cell r="A142">
            <v>1772</v>
          </cell>
          <cell r="B142" t="str">
            <v>Marcos Meneses</v>
          </cell>
          <cell r="C142">
            <v>16</v>
          </cell>
          <cell r="D142" t="str">
            <v>Defensa</v>
          </cell>
        </row>
        <row r="143">
          <cell r="A143">
            <v>926</v>
          </cell>
          <cell r="B143" t="str">
            <v>Rafael Felipe Chávez Ramírez</v>
          </cell>
          <cell r="C143">
            <v>16</v>
          </cell>
          <cell r="D143" t="str">
            <v>Volante</v>
          </cell>
        </row>
        <row r="144">
          <cell r="A144">
            <v>851</v>
          </cell>
          <cell r="B144" t="str">
            <v>Sebastián González Muñoz</v>
          </cell>
          <cell r="C144">
            <v>16</v>
          </cell>
          <cell r="D144" t="str">
            <v>Volante</v>
          </cell>
        </row>
        <row r="145">
          <cell r="A145">
            <v>1765</v>
          </cell>
          <cell r="B145" t="str">
            <v>Sergio Núñez</v>
          </cell>
          <cell r="C145">
            <v>16</v>
          </cell>
          <cell r="D145" t="str">
            <v>Volante</v>
          </cell>
        </row>
        <row r="146">
          <cell r="A146">
            <v>691</v>
          </cell>
          <cell r="B146" t="str">
            <v>Víctor Josué Murillo Villegas</v>
          </cell>
          <cell r="C146">
            <v>16</v>
          </cell>
          <cell r="D146" t="str">
            <v>Defensa</v>
          </cell>
        </row>
        <row r="147">
          <cell r="A147">
            <v>861</v>
          </cell>
          <cell r="B147" t="str">
            <v>Wilson Villalobos Mendoza</v>
          </cell>
          <cell r="C147">
            <v>16</v>
          </cell>
          <cell r="D147" t="str">
            <v>Volante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</row>
        <row r="152">
          <cell r="A152">
            <v>854</v>
          </cell>
          <cell r="B152" t="str">
            <v>Aaron Salazar Arias</v>
          </cell>
          <cell r="C152">
            <v>3</v>
          </cell>
          <cell r="D152" t="str">
            <v>Defensa</v>
          </cell>
        </row>
        <row r="153">
          <cell r="A153">
            <v>11</v>
          </cell>
          <cell r="B153" t="str">
            <v>Alberth Villalobos Solís</v>
          </cell>
          <cell r="C153">
            <v>3</v>
          </cell>
          <cell r="D153" t="str">
            <v>Delantero</v>
          </cell>
        </row>
        <row r="154">
          <cell r="A154">
            <v>1956</v>
          </cell>
          <cell r="B154" t="str">
            <v>Alexander Lezcano</v>
          </cell>
          <cell r="C154">
            <v>3</v>
          </cell>
          <cell r="D154" t="str">
            <v>Portero</v>
          </cell>
        </row>
        <row r="155">
          <cell r="A155">
            <v>67</v>
          </cell>
          <cell r="B155" t="str">
            <v>Ariel Soto González</v>
          </cell>
          <cell r="C155">
            <v>3</v>
          </cell>
          <cell r="D155" t="str">
            <v>Defensa</v>
          </cell>
        </row>
        <row r="156">
          <cell r="A156">
            <v>78</v>
          </cell>
          <cell r="B156" t="str">
            <v>Berny Burke Montiel</v>
          </cell>
          <cell r="C156">
            <v>3</v>
          </cell>
          <cell r="D156" t="str">
            <v>Volante</v>
          </cell>
        </row>
        <row r="157">
          <cell r="A157">
            <v>97</v>
          </cell>
          <cell r="B157" t="str">
            <v>Bryan Rojas</v>
          </cell>
          <cell r="C157">
            <v>3</v>
          </cell>
          <cell r="D157" t="str">
            <v>Delantero</v>
          </cell>
        </row>
        <row r="158">
          <cell r="A158">
            <v>98</v>
          </cell>
          <cell r="B158" t="str">
            <v>Bryan Segura Cruz</v>
          </cell>
          <cell r="C158">
            <v>3</v>
          </cell>
          <cell r="D158" t="str">
            <v>Portero</v>
          </cell>
        </row>
        <row r="159">
          <cell r="A159">
            <v>1043</v>
          </cell>
          <cell r="B159" t="str">
            <v>Carlos Umaña Campos</v>
          </cell>
          <cell r="C159">
            <v>3</v>
          </cell>
          <cell r="D159" t="str">
            <v>Portero</v>
          </cell>
        </row>
        <row r="160">
          <cell r="A160">
            <v>141</v>
          </cell>
          <cell r="B160" t="str">
            <v>Cristian Reyes Alemán</v>
          </cell>
          <cell r="C160">
            <v>3</v>
          </cell>
          <cell r="D160" t="str">
            <v>Defensa</v>
          </cell>
        </row>
        <row r="161">
          <cell r="A161">
            <v>1903</v>
          </cell>
          <cell r="B161" t="str">
            <v>Diego González</v>
          </cell>
          <cell r="C161">
            <v>3</v>
          </cell>
          <cell r="D161" t="str">
            <v>Volante</v>
          </cell>
        </row>
        <row r="162">
          <cell r="A162">
            <v>825</v>
          </cell>
          <cell r="B162" t="str">
            <v>Esteban Alvarado Brown</v>
          </cell>
          <cell r="C162">
            <v>3</v>
          </cell>
          <cell r="D162" t="str">
            <v>Portero</v>
          </cell>
        </row>
        <row r="163">
          <cell r="A163">
            <v>237</v>
          </cell>
          <cell r="B163" t="str">
            <v>Fabrizio Ramirez</v>
          </cell>
          <cell r="C163">
            <v>3</v>
          </cell>
          <cell r="D163" t="str">
            <v>Volante</v>
          </cell>
        </row>
        <row r="164">
          <cell r="A164">
            <v>261</v>
          </cell>
          <cell r="B164" t="str">
            <v>Gerson Torres Barrantes</v>
          </cell>
          <cell r="C164">
            <v>3</v>
          </cell>
          <cell r="D164" t="str">
            <v>Volante</v>
          </cell>
        </row>
        <row r="165">
          <cell r="A165">
            <v>297</v>
          </cell>
          <cell r="B165" t="str">
            <v>Jairo Monge Ruiz</v>
          </cell>
          <cell r="C165">
            <v>3</v>
          </cell>
          <cell r="D165" t="str">
            <v>Portero</v>
          </cell>
        </row>
        <row r="166">
          <cell r="A166">
            <v>1856</v>
          </cell>
          <cell r="B166" t="str">
            <v>John Jairo Ruiz</v>
          </cell>
          <cell r="C166">
            <v>3</v>
          </cell>
          <cell r="D166" t="str">
            <v>Delantero</v>
          </cell>
        </row>
        <row r="167">
          <cell r="A167">
            <v>393</v>
          </cell>
          <cell r="B167" t="str">
            <v>José Guillermo Ortiz Picado</v>
          </cell>
          <cell r="C167">
            <v>3</v>
          </cell>
          <cell r="D167" t="str">
            <v>Delantero</v>
          </cell>
        </row>
        <row r="168">
          <cell r="A168">
            <v>392</v>
          </cell>
          <cell r="B168" t="str">
            <v>José Mora</v>
          </cell>
          <cell r="C168">
            <v>3</v>
          </cell>
          <cell r="D168" t="str">
            <v>Volante</v>
          </cell>
        </row>
        <row r="169">
          <cell r="A169">
            <v>923</v>
          </cell>
          <cell r="B169" t="str">
            <v>Keisher Fuller</v>
          </cell>
          <cell r="C169">
            <v>3</v>
          </cell>
          <cell r="D169" t="str">
            <v>Defensa</v>
          </cell>
        </row>
        <row r="170">
          <cell r="A170">
            <v>833</v>
          </cell>
          <cell r="B170" t="str">
            <v>Keyder Bernard Cordero</v>
          </cell>
          <cell r="C170">
            <v>3</v>
          </cell>
          <cell r="D170" t="str">
            <v>Delantero</v>
          </cell>
        </row>
        <row r="171">
          <cell r="A171">
            <v>479</v>
          </cell>
          <cell r="B171" t="str">
            <v>Keyner Brown Blackwood</v>
          </cell>
          <cell r="C171">
            <v>3</v>
          </cell>
          <cell r="D171" t="str">
            <v>Defensa</v>
          </cell>
        </row>
        <row r="172">
          <cell r="A172">
            <v>1996</v>
          </cell>
          <cell r="B172" t="str">
            <v>Luis López</v>
          </cell>
          <cell r="C172">
            <v>3</v>
          </cell>
          <cell r="D172" t="str">
            <v>Delantero</v>
          </cell>
        </row>
        <row r="173">
          <cell r="A173">
            <v>553</v>
          </cell>
          <cell r="B173" t="str">
            <v>Mauricio Núñez Morales</v>
          </cell>
          <cell r="C173">
            <v>3</v>
          </cell>
          <cell r="D173" t="str">
            <v>Defensa</v>
          </cell>
        </row>
        <row r="174">
          <cell r="A174">
            <v>1965</v>
          </cell>
          <cell r="B174" t="str">
            <v>Nael Elysee</v>
          </cell>
          <cell r="C174">
            <v>3</v>
          </cell>
          <cell r="D174" t="str">
            <v>Delantero</v>
          </cell>
        </row>
        <row r="175">
          <cell r="A175">
            <v>881</v>
          </cell>
          <cell r="B175" t="str">
            <v>Nextalí Rodríguez Medina</v>
          </cell>
          <cell r="C175">
            <v>3</v>
          </cell>
          <cell r="D175" t="str">
            <v>Delantero</v>
          </cell>
        </row>
        <row r="176">
          <cell r="A176">
            <v>979</v>
          </cell>
          <cell r="B176" t="str">
            <v>Orlando Galo Calderón</v>
          </cell>
          <cell r="C176">
            <v>3</v>
          </cell>
          <cell r="D176" t="str">
            <v>Defensa</v>
          </cell>
        </row>
        <row r="177">
          <cell r="A177">
            <v>584</v>
          </cell>
          <cell r="B177" t="str">
            <v>Óscar Esteban Granados Maroto</v>
          </cell>
          <cell r="C177">
            <v>3</v>
          </cell>
          <cell r="D177" t="str">
            <v>Volante</v>
          </cell>
        </row>
        <row r="178">
          <cell r="A178">
            <v>610</v>
          </cell>
          <cell r="B178" t="str">
            <v>Randall Azofeifa Corrales</v>
          </cell>
          <cell r="C178">
            <v>3</v>
          </cell>
          <cell r="D178" t="str">
            <v>Volante</v>
          </cell>
        </row>
        <row r="179">
          <cell r="A179">
            <v>617</v>
          </cell>
          <cell r="B179" t="str">
            <v>Reimond Salas Gómez</v>
          </cell>
          <cell r="C179">
            <v>3</v>
          </cell>
          <cell r="D179" t="str">
            <v>Volante</v>
          </cell>
        </row>
        <row r="180">
          <cell r="A180">
            <v>674</v>
          </cell>
          <cell r="B180" t="str">
            <v>Suhander Zúñiga Cordero</v>
          </cell>
          <cell r="C180">
            <v>3</v>
          </cell>
          <cell r="D180" t="str">
            <v>Volante</v>
          </cell>
        </row>
        <row r="181">
          <cell r="A181">
            <v>710</v>
          </cell>
          <cell r="B181" t="str">
            <v>Yeltsin Tejeda</v>
          </cell>
          <cell r="C181">
            <v>3</v>
          </cell>
          <cell r="D181" t="str">
            <v>Volante</v>
          </cell>
        </row>
        <row r="182">
          <cell r="A182">
            <v>711</v>
          </cell>
          <cell r="B182" t="str">
            <v>Yendrick Ruíz González</v>
          </cell>
          <cell r="C182">
            <v>3</v>
          </cell>
          <cell r="D182" t="str">
            <v>Delantero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</row>
        <row r="187">
          <cell r="A187">
            <v>1957</v>
          </cell>
          <cell r="B187" t="str">
            <v>Arley Sandi</v>
          </cell>
          <cell r="C187">
            <v>18</v>
          </cell>
          <cell r="D187" t="str">
            <v>Volante</v>
          </cell>
        </row>
        <row r="188">
          <cell r="A188">
            <v>1967</v>
          </cell>
          <cell r="B188" t="str">
            <v>Carlos Soza</v>
          </cell>
          <cell r="C188">
            <v>18</v>
          </cell>
          <cell r="D188" t="str">
            <v>Delantero</v>
          </cell>
        </row>
        <row r="189">
          <cell r="A189">
            <v>1997</v>
          </cell>
          <cell r="B189" t="str">
            <v>Esteban Cano Arias</v>
          </cell>
          <cell r="C189">
            <v>18</v>
          </cell>
          <cell r="D189" t="str">
            <v>Defensa</v>
          </cell>
        </row>
        <row r="190">
          <cell r="A190">
            <v>247</v>
          </cell>
          <cell r="B190" t="str">
            <v>Francisco Flores Zapata</v>
          </cell>
          <cell r="C190">
            <v>18</v>
          </cell>
          <cell r="D190" t="str">
            <v>Volante</v>
          </cell>
        </row>
        <row r="191">
          <cell r="A191">
            <v>252</v>
          </cell>
          <cell r="B191" t="str">
            <v>Freddy Álvarez Rodríguez</v>
          </cell>
          <cell r="C191">
            <v>18</v>
          </cell>
          <cell r="D191" t="str">
            <v>Volante</v>
          </cell>
        </row>
        <row r="192">
          <cell r="A192">
            <v>1920</v>
          </cell>
          <cell r="B192" t="str">
            <v>Greivin Díaz</v>
          </cell>
          <cell r="C192">
            <v>18</v>
          </cell>
          <cell r="D192" t="str">
            <v>Volante</v>
          </cell>
        </row>
        <row r="193">
          <cell r="A193">
            <v>873</v>
          </cell>
          <cell r="B193" t="str">
            <v>Greivin Marchena</v>
          </cell>
          <cell r="C193">
            <v>18</v>
          </cell>
          <cell r="D193" t="str">
            <v>Volante</v>
          </cell>
        </row>
        <row r="194">
          <cell r="A194">
            <v>988</v>
          </cell>
          <cell r="B194" t="str">
            <v>Guillermo Barrera</v>
          </cell>
          <cell r="C194">
            <v>18</v>
          </cell>
          <cell r="D194" t="str">
            <v>Portero</v>
          </cell>
        </row>
        <row r="195">
          <cell r="A195">
            <v>308</v>
          </cell>
          <cell r="B195" t="str">
            <v>Javier Camareno</v>
          </cell>
          <cell r="C195">
            <v>18</v>
          </cell>
          <cell r="D195" t="str">
            <v>Delantero</v>
          </cell>
        </row>
        <row r="196">
          <cell r="A196">
            <v>1921</v>
          </cell>
          <cell r="B196" t="str">
            <v>Jeffrey Valverde</v>
          </cell>
          <cell r="C196">
            <v>18</v>
          </cell>
          <cell r="D196" t="str">
            <v>Delantero</v>
          </cell>
        </row>
        <row r="197">
          <cell r="A197">
            <v>366</v>
          </cell>
          <cell r="B197" t="str">
            <v>Jorge Gutiérrez Solano</v>
          </cell>
          <cell r="C197">
            <v>18</v>
          </cell>
          <cell r="D197" t="str">
            <v>Volante</v>
          </cell>
        </row>
        <row r="198">
          <cell r="A198">
            <v>980</v>
          </cell>
          <cell r="B198" t="str">
            <v>Jurguens Montenegro Vallejo</v>
          </cell>
          <cell r="C198">
            <v>18</v>
          </cell>
          <cell r="D198" t="str">
            <v>Delantero</v>
          </cell>
        </row>
        <row r="199">
          <cell r="A199">
            <v>442</v>
          </cell>
          <cell r="B199" t="str">
            <v>Jussef Delgado</v>
          </cell>
          <cell r="C199">
            <v>18</v>
          </cell>
          <cell r="D199" t="str">
            <v>Portero</v>
          </cell>
        </row>
        <row r="200">
          <cell r="A200">
            <v>469</v>
          </cell>
          <cell r="B200" t="str">
            <v>Kevin Fajardo Martinez</v>
          </cell>
          <cell r="C200">
            <v>18</v>
          </cell>
          <cell r="D200" t="str">
            <v>Defensa</v>
          </cell>
        </row>
        <row r="201">
          <cell r="A201">
            <v>1923</v>
          </cell>
          <cell r="B201" t="str">
            <v>Kevin Patiño</v>
          </cell>
          <cell r="C201">
            <v>18</v>
          </cell>
          <cell r="D201" t="str">
            <v>Volante</v>
          </cell>
        </row>
        <row r="202">
          <cell r="A202">
            <v>1927</v>
          </cell>
          <cell r="B202" t="str">
            <v>Luis Alpízar</v>
          </cell>
          <cell r="C202">
            <v>18</v>
          </cell>
          <cell r="D202" t="str">
            <v>Portero</v>
          </cell>
        </row>
        <row r="203">
          <cell r="A203">
            <v>934</v>
          </cell>
          <cell r="B203" t="str">
            <v>Luis Gutierrez</v>
          </cell>
          <cell r="C203">
            <v>18</v>
          </cell>
          <cell r="D203" t="str">
            <v>Delantero</v>
          </cell>
        </row>
        <row r="204">
          <cell r="A204">
            <v>795</v>
          </cell>
          <cell r="B204" t="str">
            <v>Luis Rodríguez</v>
          </cell>
          <cell r="C204">
            <v>18</v>
          </cell>
          <cell r="D204" t="str">
            <v>Delantero</v>
          </cell>
        </row>
        <row r="205">
          <cell r="A205">
            <v>1796</v>
          </cell>
          <cell r="B205" t="str">
            <v>Marvin Esquivel Rojas</v>
          </cell>
          <cell r="C205">
            <v>18</v>
          </cell>
          <cell r="D205" t="str">
            <v>Volante</v>
          </cell>
        </row>
        <row r="206">
          <cell r="A206">
            <v>1940</v>
          </cell>
          <cell r="B206" t="str">
            <v>Pablo Calderón</v>
          </cell>
          <cell r="C206">
            <v>18</v>
          </cell>
          <cell r="D206" t="str">
            <v>Defensa</v>
          </cell>
        </row>
        <row r="207">
          <cell r="A207">
            <v>604</v>
          </cell>
          <cell r="B207" t="str">
            <v>Rafael Núñez</v>
          </cell>
          <cell r="C207">
            <v>18</v>
          </cell>
          <cell r="D207" t="str">
            <v>Defensa</v>
          </cell>
        </row>
        <row r="208">
          <cell r="A208">
            <v>1998</v>
          </cell>
          <cell r="B208" t="str">
            <v>Ricardo Pires</v>
          </cell>
          <cell r="C208">
            <v>18</v>
          </cell>
          <cell r="D208" t="str">
            <v>Volante</v>
          </cell>
        </row>
        <row r="209">
          <cell r="A209">
            <v>989</v>
          </cell>
          <cell r="B209" t="str">
            <v>Sebastián Castro Rodríguez</v>
          </cell>
          <cell r="C209">
            <v>18</v>
          </cell>
          <cell r="D209" t="str">
            <v>Volante</v>
          </cell>
        </row>
        <row r="210">
          <cell r="A210">
            <v>696</v>
          </cell>
          <cell r="B210" t="str">
            <v>Walter Chévez</v>
          </cell>
          <cell r="C210">
            <v>18</v>
          </cell>
          <cell r="D210" t="str">
            <v>Volante</v>
          </cell>
        </row>
        <row r="211">
          <cell r="A211">
            <v>701</v>
          </cell>
          <cell r="B211" t="str">
            <v>William Fernández</v>
          </cell>
          <cell r="C211">
            <v>18</v>
          </cell>
          <cell r="D211" t="str">
            <v>Defensa</v>
          </cell>
        </row>
        <row r="212">
          <cell r="A212">
            <v>1930</v>
          </cell>
          <cell r="B212" t="str">
            <v>Wilmar Núñez</v>
          </cell>
          <cell r="C212">
            <v>18</v>
          </cell>
          <cell r="D212" t="str">
            <v>Volante</v>
          </cell>
        </row>
        <row r="213">
          <cell r="A213">
            <v>1931</v>
          </cell>
          <cell r="B213" t="str">
            <v>Yeison Molina</v>
          </cell>
          <cell r="C213">
            <v>18</v>
          </cell>
          <cell r="D213" t="str">
            <v>Defensa</v>
          </cell>
        </row>
        <row r="214">
          <cell r="A214">
            <v>1932</v>
          </cell>
          <cell r="B214" t="str">
            <v>Yonaiker Mora</v>
          </cell>
          <cell r="C214">
            <v>18</v>
          </cell>
          <cell r="D214" t="str">
            <v>Volante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</row>
        <row r="219">
          <cell r="A219">
            <v>18</v>
          </cell>
          <cell r="B219" t="str">
            <v>Alexander Espinoza Barrantes</v>
          </cell>
          <cell r="C219">
            <v>10</v>
          </cell>
          <cell r="D219" t="str">
            <v>Volante</v>
          </cell>
        </row>
        <row r="220">
          <cell r="A220">
            <v>48</v>
          </cell>
          <cell r="B220" t="str">
            <v>Andrey Francis</v>
          </cell>
          <cell r="C220">
            <v>10</v>
          </cell>
          <cell r="D220" t="str">
            <v>Delantero</v>
          </cell>
        </row>
        <row r="221">
          <cell r="A221">
            <v>1949</v>
          </cell>
          <cell r="B221" t="str">
            <v>Arnold Reyes</v>
          </cell>
          <cell r="C221">
            <v>10</v>
          </cell>
          <cell r="D221" t="str">
            <v>Portero</v>
          </cell>
        </row>
        <row r="222">
          <cell r="A222">
            <v>1038</v>
          </cell>
          <cell r="B222" t="str">
            <v>Darlon Levell Taylor</v>
          </cell>
          <cell r="C222">
            <v>10</v>
          </cell>
          <cell r="D222" t="str">
            <v>Defensa</v>
          </cell>
        </row>
        <row r="223">
          <cell r="A223">
            <v>173</v>
          </cell>
          <cell r="B223" t="str">
            <v>Devon Green</v>
          </cell>
          <cell r="C223">
            <v>10</v>
          </cell>
          <cell r="D223" t="str">
            <v>Defensa</v>
          </cell>
        </row>
        <row r="224">
          <cell r="A224">
            <v>174</v>
          </cell>
          <cell r="B224" t="str">
            <v>Dexter Lewis Bonilla</v>
          </cell>
          <cell r="C224">
            <v>10</v>
          </cell>
          <cell r="D224" t="str">
            <v>Portero</v>
          </cell>
        </row>
        <row r="225">
          <cell r="A225">
            <v>210</v>
          </cell>
          <cell r="B225" t="str">
            <v>Elking Scoby</v>
          </cell>
          <cell r="C225">
            <v>10</v>
          </cell>
          <cell r="D225" t="str">
            <v>Defensa</v>
          </cell>
        </row>
        <row r="226">
          <cell r="A226">
            <v>253</v>
          </cell>
          <cell r="B226" t="str">
            <v>Froylan Alfaro</v>
          </cell>
          <cell r="C226">
            <v>10</v>
          </cell>
          <cell r="D226" t="str">
            <v>Delantero</v>
          </cell>
        </row>
        <row r="227">
          <cell r="A227">
            <v>1916</v>
          </cell>
          <cell r="B227" t="str">
            <v>Guillermo Brooks</v>
          </cell>
          <cell r="C227">
            <v>10</v>
          </cell>
          <cell r="D227" t="str">
            <v>Delantero</v>
          </cell>
        </row>
        <row r="228">
          <cell r="A228">
            <v>301</v>
          </cell>
          <cell r="B228" t="str">
            <v>James Hudson</v>
          </cell>
          <cell r="C228">
            <v>10</v>
          </cell>
          <cell r="D228" t="str">
            <v>Volante</v>
          </cell>
        </row>
        <row r="229">
          <cell r="A229">
            <v>1917</v>
          </cell>
          <cell r="B229" t="str">
            <v>Jefferson Barnett</v>
          </cell>
          <cell r="C229">
            <v>10</v>
          </cell>
          <cell r="D229" t="str">
            <v>Volante</v>
          </cell>
        </row>
        <row r="230">
          <cell r="A230">
            <v>1969</v>
          </cell>
          <cell r="B230" t="str">
            <v>Jefferson Rivera</v>
          </cell>
          <cell r="C230">
            <v>10</v>
          </cell>
          <cell r="D230" t="str">
            <v>Volante</v>
          </cell>
        </row>
        <row r="231">
          <cell r="A231">
            <v>1970</v>
          </cell>
          <cell r="B231" t="str">
            <v>Jesus Chaves</v>
          </cell>
          <cell r="C231">
            <v>10</v>
          </cell>
          <cell r="D231" t="str">
            <v>Volante</v>
          </cell>
        </row>
        <row r="232">
          <cell r="A232">
            <v>346</v>
          </cell>
          <cell r="B232" t="str">
            <v>Johnny Gordon Benwell</v>
          </cell>
          <cell r="C232">
            <v>10</v>
          </cell>
          <cell r="D232" t="str">
            <v>Volante</v>
          </cell>
        </row>
        <row r="233">
          <cell r="A233">
            <v>1808</v>
          </cell>
          <cell r="B233" t="str">
            <v>Jonaiker Gamboa</v>
          </cell>
          <cell r="C233">
            <v>10</v>
          </cell>
          <cell r="D233" t="str">
            <v>Defensa</v>
          </cell>
        </row>
        <row r="234">
          <cell r="A234">
            <v>1972</v>
          </cell>
          <cell r="B234" t="str">
            <v>Jorkaeek Azofeifa</v>
          </cell>
          <cell r="C234">
            <v>10</v>
          </cell>
          <cell r="D234" t="str">
            <v>Defensa</v>
          </cell>
        </row>
        <row r="235">
          <cell r="A235">
            <v>1806</v>
          </cell>
          <cell r="B235" t="str">
            <v>Joshua Cayasso</v>
          </cell>
          <cell r="C235">
            <v>10</v>
          </cell>
          <cell r="D235" t="str">
            <v>Defensa</v>
          </cell>
        </row>
        <row r="236">
          <cell r="A236">
            <v>1915</v>
          </cell>
          <cell r="B236" t="str">
            <v>Josué Reina</v>
          </cell>
          <cell r="C236">
            <v>10</v>
          </cell>
          <cell r="D236" t="str">
            <v>Volante</v>
          </cell>
        </row>
        <row r="237">
          <cell r="A237">
            <v>2006</v>
          </cell>
          <cell r="B237" t="str">
            <v>Josué Velásquez</v>
          </cell>
          <cell r="C237">
            <v>10</v>
          </cell>
          <cell r="D237" t="str">
            <v>Portero</v>
          </cell>
        </row>
        <row r="238">
          <cell r="A238">
            <v>1029</v>
          </cell>
          <cell r="B238" t="str">
            <v>Kadeem Cole Martínez</v>
          </cell>
          <cell r="C238">
            <v>10</v>
          </cell>
          <cell r="D238" t="str">
            <v>Delantero</v>
          </cell>
        </row>
        <row r="239">
          <cell r="A239">
            <v>444</v>
          </cell>
          <cell r="B239" t="str">
            <v>Kareem McLean Powell</v>
          </cell>
          <cell r="C239">
            <v>10</v>
          </cell>
          <cell r="D239" t="str">
            <v>Volante</v>
          </cell>
        </row>
        <row r="240">
          <cell r="A240">
            <v>465</v>
          </cell>
          <cell r="B240" t="str">
            <v>Kevin Cunningham</v>
          </cell>
          <cell r="C240">
            <v>10</v>
          </cell>
          <cell r="D240" t="str">
            <v>Volante</v>
          </cell>
        </row>
        <row r="241">
          <cell r="A241">
            <v>1959</v>
          </cell>
          <cell r="B241" t="str">
            <v>Kevin Díaz</v>
          </cell>
          <cell r="C241">
            <v>10</v>
          </cell>
          <cell r="D241" t="str">
            <v>Volante</v>
          </cell>
        </row>
        <row r="242">
          <cell r="A242">
            <v>505</v>
          </cell>
          <cell r="B242" t="str">
            <v>Luis Alejandro Pérez Castillo</v>
          </cell>
          <cell r="C242">
            <v>10</v>
          </cell>
          <cell r="D242" t="str">
            <v>Volante</v>
          </cell>
        </row>
        <row r="243">
          <cell r="A243">
            <v>1971</v>
          </cell>
          <cell r="B243" t="str">
            <v>Luis Sirias</v>
          </cell>
          <cell r="C243">
            <v>10</v>
          </cell>
          <cell r="D243" t="str">
            <v>Portero</v>
          </cell>
        </row>
        <row r="244">
          <cell r="A244">
            <v>547</v>
          </cell>
          <cell r="B244" t="str">
            <v>Marvin Esquivel Paz</v>
          </cell>
          <cell r="C244">
            <v>10</v>
          </cell>
          <cell r="D244" t="str">
            <v>Volante</v>
          </cell>
        </row>
        <row r="245">
          <cell r="A245">
            <v>571</v>
          </cell>
          <cell r="B245" t="str">
            <v>Neeuro Shaquille Jiménez Ortega</v>
          </cell>
          <cell r="C245">
            <v>10</v>
          </cell>
          <cell r="D245" t="str">
            <v>Defensa</v>
          </cell>
        </row>
        <row r="246">
          <cell r="A246">
            <v>601</v>
          </cell>
          <cell r="B246" t="str">
            <v>Pedro Leal Valencia</v>
          </cell>
          <cell r="C246">
            <v>10</v>
          </cell>
          <cell r="D246" t="str">
            <v>Volante</v>
          </cell>
        </row>
        <row r="247">
          <cell r="A247">
            <v>1958</v>
          </cell>
          <cell r="B247" t="str">
            <v>Rasheed García</v>
          </cell>
          <cell r="C247">
            <v>10</v>
          </cell>
          <cell r="D247" t="str">
            <v>Defensa</v>
          </cell>
        </row>
        <row r="248">
          <cell r="A248">
            <v>1842</v>
          </cell>
          <cell r="B248" t="str">
            <v>Roan Wilson Gordon</v>
          </cell>
          <cell r="C248">
            <v>10</v>
          </cell>
          <cell r="D248" t="str">
            <v>Volante</v>
          </cell>
        </row>
        <row r="249">
          <cell r="A249">
            <v>1807</v>
          </cell>
          <cell r="B249" t="str">
            <v>Roberto McCloud</v>
          </cell>
          <cell r="C249">
            <v>10</v>
          </cell>
          <cell r="D249" t="str">
            <v>Volante</v>
          </cell>
        </row>
        <row r="250">
          <cell r="A250">
            <v>656</v>
          </cell>
          <cell r="B250" t="str">
            <v>Roy Smith</v>
          </cell>
          <cell r="C250">
            <v>10</v>
          </cell>
          <cell r="D250" t="str">
            <v>Defensa</v>
          </cell>
        </row>
        <row r="251">
          <cell r="A251">
            <v>1918</v>
          </cell>
          <cell r="B251" t="str">
            <v>Shadueynd Pemberton</v>
          </cell>
          <cell r="C251">
            <v>10</v>
          </cell>
          <cell r="D251" t="str">
            <v>Volante</v>
          </cell>
        </row>
        <row r="252">
          <cell r="A252">
            <v>1891</v>
          </cell>
          <cell r="B252" t="str">
            <v>Sheldon Harris</v>
          </cell>
          <cell r="C252">
            <v>10</v>
          </cell>
          <cell r="D252" t="str">
            <v>Volante</v>
          </cell>
        </row>
        <row r="253">
          <cell r="A253">
            <v>738</v>
          </cell>
          <cell r="B253" t="str">
            <v>Yoserth Hernández</v>
          </cell>
          <cell r="C253">
            <v>10</v>
          </cell>
          <cell r="D253" t="str">
            <v>Volante</v>
          </cell>
        </row>
        <row r="254">
          <cell r="A254">
            <v>718</v>
          </cell>
          <cell r="B254" t="str">
            <v>Yuaicell Wright Parks</v>
          </cell>
          <cell r="C254">
            <v>10</v>
          </cell>
          <cell r="D254" t="str">
            <v>Delantero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</row>
        <row r="259">
          <cell r="A259">
            <v>1980</v>
          </cell>
          <cell r="B259" t="str">
            <v>Alexis Ramos</v>
          </cell>
          <cell r="C259">
            <v>5</v>
          </cell>
          <cell r="D259" t="str">
            <v>Delantero</v>
          </cell>
        </row>
        <row r="260">
          <cell r="A260">
            <v>1961</v>
          </cell>
          <cell r="B260" t="str">
            <v>Anderson Barboza</v>
          </cell>
          <cell r="C260">
            <v>5</v>
          </cell>
          <cell r="D260" t="str">
            <v>Volante</v>
          </cell>
        </row>
        <row r="261">
          <cell r="A261">
            <v>62</v>
          </cell>
          <cell r="B261" t="str">
            <v>Antony Mata Flores</v>
          </cell>
          <cell r="C261">
            <v>5</v>
          </cell>
          <cell r="D261" t="str">
            <v>Delantero</v>
          </cell>
        </row>
        <row r="262">
          <cell r="A262">
            <v>72</v>
          </cell>
          <cell r="B262" t="str">
            <v>Asdrúbal Gibbons</v>
          </cell>
          <cell r="C262">
            <v>5</v>
          </cell>
          <cell r="D262" t="str">
            <v>Defensa</v>
          </cell>
        </row>
        <row r="263">
          <cell r="A263">
            <v>1784</v>
          </cell>
          <cell r="B263" t="str">
            <v>Axel Amador</v>
          </cell>
          <cell r="C263">
            <v>5</v>
          </cell>
          <cell r="D263" t="str">
            <v>Volante</v>
          </cell>
        </row>
        <row r="264">
          <cell r="A264">
            <v>94</v>
          </cell>
          <cell r="B264" t="str">
            <v>Bryan Morales Carrillo</v>
          </cell>
          <cell r="C264">
            <v>5</v>
          </cell>
          <cell r="D264" t="str">
            <v>Portero</v>
          </cell>
        </row>
        <row r="265">
          <cell r="A265">
            <v>122</v>
          </cell>
          <cell r="B265" t="str">
            <v>Cesar Elizondo</v>
          </cell>
          <cell r="C265">
            <v>5</v>
          </cell>
          <cell r="D265" t="str">
            <v>Delantero</v>
          </cell>
        </row>
        <row r="266">
          <cell r="A266">
            <v>1989</v>
          </cell>
          <cell r="B266" t="str">
            <v>Craig Foster</v>
          </cell>
          <cell r="C266">
            <v>5</v>
          </cell>
          <cell r="D266" t="str">
            <v>Delantero</v>
          </cell>
        </row>
        <row r="267">
          <cell r="A267">
            <v>2000</v>
          </cell>
          <cell r="B267" t="str">
            <v>Cristian Hernández</v>
          </cell>
          <cell r="C267">
            <v>5</v>
          </cell>
          <cell r="D267" t="str">
            <v>Volante</v>
          </cell>
        </row>
        <row r="268">
          <cell r="A268">
            <v>1014</v>
          </cell>
          <cell r="B268" t="str">
            <v>Dennis Castillo Romero</v>
          </cell>
          <cell r="C268">
            <v>5</v>
          </cell>
          <cell r="D268" t="str">
            <v>Defensa</v>
          </cell>
        </row>
        <row r="269">
          <cell r="A269">
            <v>1913</v>
          </cell>
          <cell r="B269" t="str">
            <v>Deybis Jiménez</v>
          </cell>
          <cell r="C269">
            <v>5</v>
          </cell>
          <cell r="D269" t="str">
            <v>Delantero</v>
          </cell>
        </row>
        <row r="270">
          <cell r="A270">
            <v>194</v>
          </cell>
          <cell r="B270" t="str">
            <v>Edder Monguio Villegas</v>
          </cell>
          <cell r="C270">
            <v>5</v>
          </cell>
          <cell r="D270" t="str">
            <v>Defensa</v>
          </cell>
        </row>
        <row r="271">
          <cell r="A271">
            <v>1999</v>
          </cell>
          <cell r="B271" t="str">
            <v>Erick Marin Campos</v>
          </cell>
          <cell r="C271">
            <v>5</v>
          </cell>
          <cell r="D271" t="str">
            <v>Volante</v>
          </cell>
        </row>
        <row r="272">
          <cell r="A272">
            <v>1973</v>
          </cell>
          <cell r="B272" t="str">
            <v>Francisco Ramírez</v>
          </cell>
          <cell r="C272">
            <v>5</v>
          </cell>
          <cell r="D272" t="str">
            <v>Volante</v>
          </cell>
        </row>
        <row r="273">
          <cell r="A273">
            <v>256</v>
          </cell>
          <cell r="B273" t="str">
            <v>Gabriel Leiva</v>
          </cell>
          <cell r="C273">
            <v>5</v>
          </cell>
          <cell r="D273" t="str">
            <v>Delantero</v>
          </cell>
        </row>
        <row r="274">
          <cell r="A274">
            <v>783</v>
          </cell>
          <cell r="B274" t="str">
            <v>Guido Jiménez</v>
          </cell>
          <cell r="C274">
            <v>5</v>
          </cell>
          <cell r="D274" t="str">
            <v>Portero</v>
          </cell>
        </row>
        <row r="275">
          <cell r="A275">
            <v>2002</v>
          </cell>
          <cell r="B275" t="str">
            <v>Gustavo Agüero</v>
          </cell>
          <cell r="C275">
            <v>5</v>
          </cell>
          <cell r="D275" t="str">
            <v>Portero</v>
          </cell>
        </row>
        <row r="276">
          <cell r="A276">
            <v>274</v>
          </cell>
          <cell r="B276" t="str">
            <v>Gustavo Díaz Flores</v>
          </cell>
          <cell r="C276">
            <v>5</v>
          </cell>
          <cell r="D276" t="str">
            <v>Volante</v>
          </cell>
        </row>
        <row r="277">
          <cell r="A277">
            <v>281</v>
          </cell>
          <cell r="B277" t="str">
            <v>Heiner Mora Mora</v>
          </cell>
          <cell r="C277">
            <v>5</v>
          </cell>
          <cell r="D277" t="str">
            <v>Defensa</v>
          </cell>
        </row>
        <row r="278">
          <cell r="A278">
            <v>299</v>
          </cell>
          <cell r="B278" t="str">
            <v>Jake Beckford Edwards</v>
          </cell>
          <cell r="C278">
            <v>5</v>
          </cell>
          <cell r="D278" t="str">
            <v>Volante</v>
          </cell>
        </row>
        <row r="279">
          <cell r="A279">
            <v>329</v>
          </cell>
          <cell r="B279" t="str">
            <v>Jhamir Ordián Alexander</v>
          </cell>
          <cell r="C279">
            <v>5</v>
          </cell>
          <cell r="D279" t="str">
            <v>Defensa</v>
          </cell>
        </row>
        <row r="280">
          <cell r="A280">
            <v>888</v>
          </cell>
          <cell r="B280" t="str">
            <v>Johan Cortéz Alfaro</v>
          </cell>
          <cell r="C280">
            <v>5</v>
          </cell>
          <cell r="D280" t="str">
            <v>Volante</v>
          </cell>
        </row>
        <row r="281">
          <cell r="A281">
            <v>374</v>
          </cell>
          <cell r="B281" t="str">
            <v>Jorge Ramírez</v>
          </cell>
          <cell r="C281">
            <v>5</v>
          </cell>
          <cell r="D281" t="str">
            <v>Defensa</v>
          </cell>
        </row>
        <row r="282">
          <cell r="A282">
            <v>379</v>
          </cell>
          <cell r="B282" t="str">
            <v>José Sánchez Barquero</v>
          </cell>
          <cell r="C282">
            <v>5</v>
          </cell>
          <cell r="D282" t="str">
            <v>Volante</v>
          </cell>
        </row>
        <row r="283">
          <cell r="A283">
            <v>1034</v>
          </cell>
          <cell r="B283" t="str">
            <v>Joshua Navarro Sandí</v>
          </cell>
          <cell r="C283">
            <v>5</v>
          </cell>
          <cell r="D283" t="str">
            <v>Delantero</v>
          </cell>
        </row>
        <row r="284">
          <cell r="A284">
            <v>1942</v>
          </cell>
          <cell r="B284" t="str">
            <v>Justin Monge</v>
          </cell>
          <cell r="C284">
            <v>5</v>
          </cell>
          <cell r="D284" t="str">
            <v>Delantero</v>
          </cell>
        </row>
        <row r="285">
          <cell r="A285">
            <v>445</v>
          </cell>
          <cell r="B285" t="str">
            <v>Keylor Soto</v>
          </cell>
          <cell r="C285">
            <v>5</v>
          </cell>
          <cell r="D285" t="str">
            <v>Defensa</v>
          </cell>
        </row>
        <row r="286">
          <cell r="A286">
            <v>506</v>
          </cell>
          <cell r="B286" t="str">
            <v>Luis Carlos Barrantes Campos</v>
          </cell>
          <cell r="C286">
            <v>5</v>
          </cell>
          <cell r="D286" t="str">
            <v>Volante</v>
          </cell>
        </row>
        <row r="287">
          <cell r="A287">
            <v>528</v>
          </cell>
          <cell r="B287" t="str">
            <v>Marco Barrantes</v>
          </cell>
          <cell r="C287">
            <v>5</v>
          </cell>
          <cell r="D287" t="str">
            <v>Defensa</v>
          </cell>
        </row>
        <row r="288">
          <cell r="A288">
            <v>1835</v>
          </cell>
          <cell r="B288" t="str">
            <v>Néstor Mena</v>
          </cell>
          <cell r="C288">
            <v>5</v>
          </cell>
          <cell r="D288" t="str">
            <v>Portero</v>
          </cell>
        </row>
        <row r="289">
          <cell r="A289">
            <v>950</v>
          </cell>
          <cell r="B289" t="str">
            <v>Pablo Azcurra</v>
          </cell>
          <cell r="C289">
            <v>5</v>
          </cell>
          <cell r="D289" t="str">
            <v>Volante</v>
          </cell>
        </row>
        <row r="290">
          <cell r="A290">
            <v>603</v>
          </cell>
          <cell r="B290" t="str">
            <v>Porfirio López Meza</v>
          </cell>
          <cell r="C290">
            <v>5</v>
          </cell>
          <cell r="D290" t="str">
            <v>Defensa</v>
          </cell>
        </row>
        <row r="291">
          <cell r="A291">
            <v>1950</v>
          </cell>
          <cell r="B291" t="str">
            <v>Sebastián Monge</v>
          </cell>
          <cell r="C291">
            <v>5</v>
          </cell>
          <cell r="D291" t="str">
            <v>Defensa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</row>
        <row r="296">
          <cell r="A296">
            <v>31</v>
          </cell>
          <cell r="B296" t="str">
            <v>Álvaro Aguilar Salas</v>
          </cell>
          <cell r="C296">
            <v>7</v>
          </cell>
          <cell r="D296" t="str">
            <v>Defensa</v>
          </cell>
        </row>
        <row r="297">
          <cell r="A297">
            <v>820</v>
          </cell>
          <cell r="B297" t="str">
            <v>Alvaro Saborio Chacón</v>
          </cell>
          <cell r="C297">
            <v>7</v>
          </cell>
          <cell r="D297" t="str">
            <v>Delantero</v>
          </cell>
        </row>
        <row r="298">
          <cell r="A298">
            <v>1813</v>
          </cell>
          <cell r="B298" t="str">
            <v>Andrey Soto</v>
          </cell>
          <cell r="C298">
            <v>7</v>
          </cell>
          <cell r="D298" t="str">
            <v>Volante</v>
          </cell>
        </row>
        <row r="299">
          <cell r="A299">
            <v>102</v>
          </cell>
          <cell r="B299" t="str">
            <v>Carlos Acosta Evans</v>
          </cell>
          <cell r="C299">
            <v>7</v>
          </cell>
          <cell r="D299" t="str">
            <v>Volante</v>
          </cell>
        </row>
        <row r="300">
          <cell r="A300">
            <v>1837</v>
          </cell>
          <cell r="B300" t="str">
            <v>Claudio Pérez</v>
          </cell>
          <cell r="C300">
            <v>7</v>
          </cell>
          <cell r="D300" t="str">
            <v>Defensa</v>
          </cell>
        </row>
        <row r="301">
          <cell r="A301">
            <v>127</v>
          </cell>
          <cell r="B301" t="str">
            <v>Cristian Martínez Mena</v>
          </cell>
          <cell r="C301">
            <v>7</v>
          </cell>
          <cell r="D301" t="str">
            <v>Volante</v>
          </cell>
        </row>
        <row r="302">
          <cell r="A302">
            <v>184</v>
          </cell>
          <cell r="B302" t="str">
            <v>Diego Madrigal Ulloa</v>
          </cell>
          <cell r="C302">
            <v>7</v>
          </cell>
          <cell r="D302" t="str">
            <v>Volante</v>
          </cell>
        </row>
        <row r="303">
          <cell r="A303">
            <v>230</v>
          </cell>
          <cell r="B303" t="str">
            <v>Esteban Ramírez Segnini</v>
          </cell>
          <cell r="C303">
            <v>7</v>
          </cell>
          <cell r="D303" t="str">
            <v>Volante</v>
          </cell>
        </row>
        <row r="304">
          <cell r="A304">
            <v>243</v>
          </cell>
          <cell r="B304" t="str">
            <v>Fernando Brenes Arrieta</v>
          </cell>
          <cell r="C304">
            <v>7</v>
          </cell>
          <cell r="D304" t="str">
            <v>Defensa</v>
          </cell>
        </row>
        <row r="305">
          <cell r="A305">
            <v>268</v>
          </cell>
          <cell r="B305" t="str">
            <v>Greivin Méndez Venegas</v>
          </cell>
          <cell r="C305">
            <v>7</v>
          </cell>
          <cell r="D305" t="str">
            <v>Defensa</v>
          </cell>
        </row>
        <row r="306">
          <cell r="A306">
            <v>769</v>
          </cell>
          <cell r="B306" t="str">
            <v>Jason Vega</v>
          </cell>
          <cell r="C306">
            <v>7</v>
          </cell>
          <cell r="D306" t="str">
            <v>Portero</v>
          </cell>
        </row>
        <row r="307">
          <cell r="A307">
            <v>1955</v>
          </cell>
          <cell r="B307" t="str">
            <v>Jean Carlos Alvarado</v>
          </cell>
          <cell r="C307">
            <v>7</v>
          </cell>
          <cell r="D307" t="str">
            <v>Volante</v>
          </cell>
        </row>
        <row r="308">
          <cell r="A308">
            <v>357</v>
          </cell>
          <cell r="B308" t="str">
            <v>Jordan Hakeem Smith Wint</v>
          </cell>
          <cell r="C308">
            <v>7</v>
          </cell>
          <cell r="D308" t="str">
            <v>Defensa</v>
          </cell>
        </row>
        <row r="309">
          <cell r="A309">
            <v>1975</v>
          </cell>
          <cell r="B309" t="str">
            <v>Jorman Aguilar</v>
          </cell>
          <cell r="C309">
            <v>7</v>
          </cell>
          <cell r="D309" t="str">
            <v>Delantero</v>
          </cell>
        </row>
        <row r="310">
          <cell r="A310">
            <v>1990</v>
          </cell>
          <cell r="B310" t="str">
            <v>Jose Andrés Rodríguez</v>
          </cell>
          <cell r="C310">
            <v>7</v>
          </cell>
          <cell r="D310" t="str">
            <v>Volante</v>
          </cell>
        </row>
        <row r="311">
          <cell r="A311">
            <v>772</v>
          </cell>
          <cell r="B311" t="str">
            <v>José David Sánchez Cruz</v>
          </cell>
          <cell r="C311">
            <v>7</v>
          </cell>
          <cell r="D311" t="str">
            <v>Defensa</v>
          </cell>
        </row>
        <row r="312">
          <cell r="A312">
            <v>415</v>
          </cell>
          <cell r="B312" t="str">
            <v>Jossimar Pemberton Segura</v>
          </cell>
          <cell r="C312">
            <v>7</v>
          </cell>
          <cell r="D312" t="str">
            <v>Delantero</v>
          </cell>
        </row>
        <row r="313">
          <cell r="A313">
            <v>426</v>
          </cell>
          <cell r="B313" t="str">
            <v>Juan Gabriel Bustos Golobio</v>
          </cell>
          <cell r="C313">
            <v>7</v>
          </cell>
          <cell r="D313" t="str">
            <v>Volante</v>
          </cell>
        </row>
        <row r="314">
          <cell r="A314">
            <v>433</v>
          </cell>
          <cell r="B314" t="str">
            <v>Juan Vicente Solís Brenes</v>
          </cell>
          <cell r="C314">
            <v>7</v>
          </cell>
          <cell r="D314" t="str">
            <v>Delantero</v>
          </cell>
        </row>
        <row r="315">
          <cell r="A315">
            <v>847</v>
          </cell>
          <cell r="B315" t="str">
            <v>Julio Cruz González</v>
          </cell>
          <cell r="C315">
            <v>7</v>
          </cell>
          <cell r="D315" t="str">
            <v>Delantero</v>
          </cell>
        </row>
        <row r="316">
          <cell r="A316">
            <v>1023</v>
          </cell>
          <cell r="B316" t="str">
            <v>Kevin Chamorro Rodríguez</v>
          </cell>
          <cell r="C316">
            <v>7</v>
          </cell>
          <cell r="D316" t="str">
            <v>Portero</v>
          </cell>
        </row>
        <row r="317">
          <cell r="A317">
            <v>785</v>
          </cell>
          <cell r="B317" t="str">
            <v>Lucas Meza</v>
          </cell>
          <cell r="C317">
            <v>7</v>
          </cell>
          <cell r="D317" t="str">
            <v>Defensa</v>
          </cell>
        </row>
        <row r="318">
          <cell r="A318">
            <v>531</v>
          </cell>
          <cell r="B318" t="str">
            <v>Marcos Julian Mena Rojas</v>
          </cell>
          <cell r="C318">
            <v>7</v>
          </cell>
          <cell r="D318" t="str">
            <v>Delantero</v>
          </cell>
        </row>
        <row r="319">
          <cell r="A319">
            <v>550</v>
          </cell>
          <cell r="B319" t="str">
            <v>Marvin Obando Mata</v>
          </cell>
          <cell r="C319">
            <v>7</v>
          </cell>
          <cell r="D319" t="str">
            <v>Defensa</v>
          </cell>
        </row>
        <row r="320">
          <cell r="A320">
            <v>1991</v>
          </cell>
          <cell r="B320" t="str">
            <v>Omar Browne</v>
          </cell>
          <cell r="C320">
            <v>7</v>
          </cell>
          <cell r="D320" t="str">
            <v>Delantero</v>
          </cell>
        </row>
        <row r="321">
          <cell r="A321">
            <v>589</v>
          </cell>
          <cell r="B321" t="str">
            <v>Pablo Airbone</v>
          </cell>
          <cell r="C321">
            <v>7</v>
          </cell>
          <cell r="D321" t="str">
            <v>Defensa</v>
          </cell>
        </row>
        <row r="322">
          <cell r="A322">
            <v>598</v>
          </cell>
          <cell r="B322" t="str">
            <v>Patrick Pemberton Bernard</v>
          </cell>
          <cell r="C322">
            <v>7</v>
          </cell>
          <cell r="D322" t="str">
            <v>Portero</v>
          </cell>
        </row>
        <row r="323">
          <cell r="A323">
            <v>2007</v>
          </cell>
          <cell r="B323" t="str">
            <v>Raheem Cole</v>
          </cell>
          <cell r="C323">
            <v>7</v>
          </cell>
          <cell r="D323" t="str">
            <v>Volante</v>
          </cell>
        </row>
        <row r="324">
          <cell r="A324">
            <v>742</v>
          </cell>
          <cell r="B324" t="str">
            <v>Randy Chirino</v>
          </cell>
          <cell r="C324">
            <v>7</v>
          </cell>
          <cell r="D324" t="str">
            <v>Volante</v>
          </cell>
        </row>
        <row r="325">
          <cell r="A325">
            <v>1849</v>
          </cell>
          <cell r="B325" t="str">
            <v>Rashid Chirino</v>
          </cell>
          <cell r="C325">
            <v>7</v>
          </cell>
          <cell r="D325" t="str">
            <v>Delantero</v>
          </cell>
        </row>
        <row r="326">
          <cell r="A326">
            <v>1797</v>
          </cell>
          <cell r="B326" t="str">
            <v>Reggy Rivera Angulo</v>
          </cell>
          <cell r="C326">
            <v>7</v>
          </cell>
          <cell r="D326" t="str">
            <v>Defensa</v>
          </cell>
        </row>
        <row r="327">
          <cell r="A327">
            <v>777</v>
          </cell>
          <cell r="B327" t="str">
            <v>Roberto Córdoba Durán</v>
          </cell>
          <cell r="C327">
            <v>7</v>
          </cell>
          <cell r="D327" t="str">
            <v>Volante</v>
          </cell>
        </row>
        <row r="328">
          <cell r="A328">
            <v>657</v>
          </cell>
          <cell r="B328" t="str">
            <v>Rudy Dawson Forbes</v>
          </cell>
          <cell r="C328">
            <v>7</v>
          </cell>
          <cell r="D328" t="str">
            <v>Defensa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</row>
        <row r="333">
          <cell r="A333">
            <v>35</v>
          </cell>
          <cell r="B333" t="str">
            <v>Alvin Bennett Freckleton</v>
          </cell>
          <cell r="C333">
            <v>6</v>
          </cell>
          <cell r="D333" t="str">
            <v>Defensa</v>
          </cell>
        </row>
        <row r="334">
          <cell r="A334">
            <v>1811</v>
          </cell>
          <cell r="B334" t="str">
            <v>Anderson Nuñez</v>
          </cell>
          <cell r="C334">
            <v>6</v>
          </cell>
          <cell r="D334" t="str">
            <v>Delantero</v>
          </cell>
        </row>
        <row r="335">
          <cell r="A335">
            <v>1910</v>
          </cell>
          <cell r="B335" t="str">
            <v>Anderson Trejos</v>
          </cell>
          <cell r="C335">
            <v>6</v>
          </cell>
          <cell r="D335" t="str">
            <v>Portero</v>
          </cell>
        </row>
        <row r="336">
          <cell r="A336">
            <v>68</v>
          </cell>
          <cell r="B336" t="str">
            <v>Ariel Zapata Pizarro</v>
          </cell>
          <cell r="C336">
            <v>6</v>
          </cell>
          <cell r="D336" t="str">
            <v>Delantero</v>
          </cell>
        </row>
        <row r="337">
          <cell r="A337">
            <v>1829</v>
          </cell>
          <cell r="B337" t="str">
            <v>Armando Ruiz</v>
          </cell>
          <cell r="C337">
            <v>6</v>
          </cell>
          <cell r="D337" t="str">
            <v>Defensa</v>
          </cell>
        </row>
        <row r="338">
          <cell r="A338">
            <v>85</v>
          </cell>
          <cell r="B338" t="str">
            <v>Brayan López Ramírez</v>
          </cell>
          <cell r="C338">
            <v>6</v>
          </cell>
          <cell r="D338" t="str">
            <v>Volante</v>
          </cell>
        </row>
        <row r="339">
          <cell r="A339">
            <v>90</v>
          </cell>
          <cell r="B339" t="str">
            <v>Bryan Cordero Varela</v>
          </cell>
          <cell r="C339">
            <v>6</v>
          </cell>
          <cell r="D339" t="str">
            <v>Portero</v>
          </cell>
        </row>
        <row r="340">
          <cell r="A340">
            <v>1951</v>
          </cell>
          <cell r="B340" t="str">
            <v>Byron Gutierrez</v>
          </cell>
          <cell r="C340">
            <v>6</v>
          </cell>
          <cell r="D340" t="str">
            <v>Defensa</v>
          </cell>
        </row>
        <row r="341">
          <cell r="A341">
            <v>1976</v>
          </cell>
          <cell r="B341" t="str">
            <v>Chimdum Mez</v>
          </cell>
          <cell r="C341">
            <v>6</v>
          </cell>
          <cell r="D341" t="str">
            <v>Delantero</v>
          </cell>
        </row>
        <row r="342">
          <cell r="A342">
            <v>865</v>
          </cell>
          <cell r="B342" t="str">
            <v>Denilson Mason Gutiérrez</v>
          </cell>
          <cell r="C342">
            <v>6</v>
          </cell>
          <cell r="D342" t="str">
            <v>Delantero</v>
          </cell>
        </row>
        <row r="343">
          <cell r="A343">
            <v>730</v>
          </cell>
          <cell r="B343" t="str">
            <v>Denilson Mora</v>
          </cell>
          <cell r="C343">
            <v>6</v>
          </cell>
          <cell r="D343" t="str">
            <v>Volante</v>
          </cell>
        </row>
        <row r="344">
          <cell r="A344">
            <v>1803</v>
          </cell>
          <cell r="B344" t="str">
            <v xml:space="preserve">Denilson Torres </v>
          </cell>
          <cell r="C344">
            <v>6</v>
          </cell>
          <cell r="D344" t="str">
            <v>Volante</v>
          </cell>
        </row>
        <row r="345">
          <cell r="A345">
            <v>190</v>
          </cell>
          <cell r="B345" t="str">
            <v>Douglas Forvis Espinoza</v>
          </cell>
          <cell r="C345">
            <v>6</v>
          </cell>
          <cell r="D345" t="str">
            <v>Portero</v>
          </cell>
        </row>
        <row r="346">
          <cell r="A346">
            <v>1840</v>
          </cell>
          <cell r="B346" t="str">
            <v>Douglas López</v>
          </cell>
          <cell r="C346">
            <v>6</v>
          </cell>
          <cell r="D346" t="str">
            <v>Volante</v>
          </cell>
        </row>
        <row r="347">
          <cell r="A347">
            <v>1021</v>
          </cell>
          <cell r="B347" t="str">
            <v>Emer Espinoza</v>
          </cell>
          <cell r="C347">
            <v>6</v>
          </cell>
          <cell r="D347" t="str">
            <v>Portero</v>
          </cell>
        </row>
        <row r="348">
          <cell r="A348">
            <v>1909</v>
          </cell>
          <cell r="B348" t="str">
            <v>Gelmer Núñez</v>
          </cell>
          <cell r="C348">
            <v>6</v>
          </cell>
          <cell r="D348" t="str">
            <v>Volante</v>
          </cell>
        </row>
        <row r="349">
          <cell r="A349">
            <v>2001</v>
          </cell>
          <cell r="B349" t="str">
            <v>Geremy Gómez</v>
          </cell>
          <cell r="C349">
            <v>6</v>
          </cell>
          <cell r="D349" t="str">
            <v>Volante</v>
          </cell>
        </row>
        <row r="350">
          <cell r="A350">
            <v>1854</v>
          </cell>
          <cell r="B350" t="str">
            <v>Jason Telemaco Ingram</v>
          </cell>
          <cell r="C350">
            <v>6</v>
          </cell>
          <cell r="D350" t="str">
            <v>Defensa</v>
          </cell>
        </row>
        <row r="351">
          <cell r="A351">
            <v>1908</v>
          </cell>
          <cell r="B351" t="str">
            <v>Javon East</v>
          </cell>
          <cell r="C351">
            <v>6</v>
          </cell>
          <cell r="D351" t="str">
            <v>Delantero</v>
          </cell>
        </row>
        <row r="352">
          <cell r="A352">
            <v>323</v>
          </cell>
          <cell r="B352" t="str">
            <v>Jemark Hernández Hall</v>
          </cell>
          <cell r="C352">
            <v>6</v>
          </cell>
          <cell r="D352" t="str">
            <v>Defensa</v>
          </cell>
        </row>
        <row r="353">
          <cell r="A353">
            <v>391</v>
          </cell>
          <cell r="B353" t="str">
            <v>José Garro González</v>
          </cell>
          <cell r="C353">
            <v>6</v>
          </cell>
          <cell r="D353" t="str">
            <v>Defensa</v>
          </cell>
        </row>
        <row r="354">
          <cell r="A354">
            <v>1844</v>
          </cell>
          <cell r="B354" t="str">
            <v>Jossimar Méndez</v>
          </cell>
          <cell r="C354">
            <v>6</v>
          </cell>
          <cell r="D354" t="str">
            <v>Volante</v>
          </cell>
        </row>
        <row r="355">
          <cell r="A355">
            <v>423</v>
          </cell>
          <cell r="B355" t="str">
            <v>Juan Diego Madrigal Espinoza</v>
          </cell>
          <cell r="C355">
            <v>6</v>
          </cell>
          <cell r="D355" t="str">
            <v>Defensa</v>
          </cell>
        </row>
        <row r="356">
          <cell r="A356">
            <v>459</v>
          </cell>
          <cell r="B356" t="str">
            <v>Kenny Cunningham</v>
          </cell>
          <cell r="C356">
            <v>6</v>
          </cell>
          <cell r="D356" t="str">
            <v>Delantero</v>
          </cell>
        </row>
        <row r="357">
          <cell r="A357">
            <v>1935</v>
          </cell>
          <cell r="B357" t="str">
            <v>Keyswhen Arboine</v>
          </cell>
          <cell r="C357">
            <v>6</v>
          </cell>
          <cell r="D357" t="str">
            <v>Volante</v>
          </cell>
        </row>
        <row r="358">
          <cell r="A358">
            <v>1977</v>
          </cell>
          <cell r="B358" t="str">
            <v>Maikol Barrantes</v>
          </cell>
          <cell r="C358">
            <v>6</v>
          </cell>
          <cell r="D358" t="str">
            <v>Defensa</v>
          </cell>
        </row>
        <row r="359">
          <cell r="A359">
            <v>562</v>
          </cell>
          <cell r="B359" t="str">
            <v>Michael Barquero Abarca</v>
          </cell>
          <cell r="C359">
            <v>6</v>
          </cell>
          <cell r="D359" t="str">
            <v>Defensa</v>
          </cell>
        </row>
        <row r="360">
          <cell r="A360">
            <v>1850</v>
          </cell>
          <cell r="B360" t="str">
            <v>Miguel Tercero</v>
          </cell>
          <cell r="C360">
            <v>6</v>
          </cell>
          <cell r="D360" t="str">
            <v>Volante</v>
          </cell>
        </row>
        <row r="361">
          <cell r="A361">
            <v>587</v>
          </cell>
          <cell r="B361" t="str">
            <v>Osvaldo Rodríguez Flores</v>
          </cell>
          <cell r="C361">
            <v>6</v>
          </cell>
          <cell r="D361" t="str">
            <v>Volante</v>
          </cell>
        </row>
        <row r="362">
          <cell r="A362">
            <v>609</v>
          </cell>
          <cell r="B362" t="str">
            <v>Randall Alvarado Brenes</v>
          </cell>
          <cell r="C362">
            <v>6</v>
          </cell>
          <cell r="D362" t="str">
            <v>Volante</v>
          </cell>
        </row>
        <row r="363">
          <cell r="A363">
            <v>1992</v>
          </cell>
          <cell r="B363" t="str">
            <v>Shaquille Oneil Coronado</v>
          </cell>
          <cell r="C363">
            <v>6</v>
          </cell>
          <cell r="D363" t="str">
            <v>Defensa</v>
          </cell>
        </row>
        <row r="364">
          <cell r="A364">
            <v>667</v>
          </cell>
          <cell r="B364" t="str">
            <v>Starling Matarrita González</v>
          </cell>
          <cell r="C364">
            <v>6</v>
          </cell>
          <cell r="D364" t="str">
            <v>Delantero</v>
          </cell>
        </row>
        <row r="365">
          <cell r="A365">
            <v>673</v>
          </cell>
          <cell r="B365" t="str">
            <v>Steven Williams</v>
          </cell>
          <cell r="C365">
            <v>6</v>
          </cell>
          <cell r="D365" t="str">
            <v>Delantero</v>
          </cell>
        </row>
        <row r="366">
          <cell r="A366">
            <v>1872</v>
          </cell>
          <cell r="B366" t="str">
            <v>Victor Griffith</v>
          </cell>
          <cell r="C366">
            <v>6</v>
          </cell>
          <cell r="D366" t="str">
            <v>Volante</v>
          </cell>
        </row>
        <row r="367">
          <cell r="A367">
            <v>929</v>
          </cell>
          <cell r="B367" t="str">
            <v>Yeremy Araya Molina</v>
          </cell>
          <cell r="C367">
            <v>6</v>
          </cell>
          <cell r="D367" t="str">
            <v>Volante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</row>
        <row r="372">
          <cell r="A372">
            <v>2</v>
          </cell>
          <cell r="B372" t="str">
            <v>Aarón Moisés Cruz Esquivel</v>
          </cell>
          <cell r="C372">
            <v>1</v>
          </cell>
          <cell r="D372" t="str">
            <v>Portero</v>
          </cell>
        </row>
        <row r="373">
          <cell r="A373">
            <v>725</v>
          </cell>
          <cell r="B373" t="str">
            <v>Alejandro Gómez Bermúdez</v>
          </cell>
          <cell r="C373">
            <v>1</v>
          </cell>
          <cell r="D373" t="str">
            <v>Portero</v>
          </cell>
        </row>
        <row r="374">
          <cell r="A374">
            <v>20</v>
          </cell>
          <cell r="B374" t="str">
            <v>Alexander Robinson Delgado</v>
          </cell>
          <cell r="C374">
            <v>1</v>
          </cell>
          <cell r="D374" t="str">
            <v>Defensa</v>
          </cell>
        </row>
        <row r="375">
          <cell r="A375">
            <v>1963</v>
          </cell>
          <cell r="B375" t="str">
            <v>Anderson Juárez</v>
          </cell>
          <cell r="C375">
            <v>1</v>
          </cell>
          <cell r="D375" t="str">
            <v>Delantero</v>
          </cell>
        </row>
        <row r="376">
          <cell r="A376">
            <v>65</v>
          </cell>
          <cell r="B376" t="str">
            <v>Ariel Rodríguez</v>
          </cell>
          <cell r="C376">
            <v>1</v>
          </cell>
          <cell r="D376" t="str">
            <v>Delantero</v>
          </cell>
        </row>
        <row r="377">
          <cell r="A377">
            <v>73</v>
          </cell>
          <cell r="B377" t="str">
            <v>Aubrey David</v>
          </cell>
          <cell r="C377">
            <v>1</v>
          </cell>
          <cell r="D377" t="str">
            <v>Defensa</v>
          </cell>
        </row>
        <row r="378">
          <cell r="A378">
            <v>1834</v>
          </cell>
          <cell r="B378" t="str">
            <v>Byron Bonilla</v>
          </cell>
          <cell r="C378">
            <v>1</v>
          </cell>
          <cell r="D378" t="str">
            <v>Delantero</v>
          </cell>
        </row>
        <row r="379">
          <cell r="A379">
            <v>135</v>
          </cell>
          <cell r="B379" t="str">
            <v>Christian Bolaños Navarro</v>
          </cell>
          <cell r="C379">
            <v>1</v>
          </cell>
          <cell r="D379" t="str">
            <v>Volante</v>
          </cell>
        </row>
        <row r="380">
          <cell r="A380">
            <v>163</v>
          </cell>
          <cell r="B380" t="str">
            <v>David Guzmán</v>
          </cell>
          <cell r="C380">
            <v>1</v>
          </cell>
          <cell r="D380" t="str">
            <v>Volante</v>
          </cell>
        </row>
        <row r="381">
          <cell r="A381">
            <v>164</v>
          </cell>
          <cell r="B381" t="str">
            <v>David Ramírez Ruiz</v>
          </cell>
          <cell r="C381">
            <v>1</v>
          </cell>
          <cell r="D381" t="str">
            <v>Delantero</v>
          </cell>
        </row>
        <row r="382">
          <cell r="A382">
            <v>1962</v>
          </cell>
          <cell r="B382" t="str">
            <v>Erick Corrales</v>
          </cell>
          <cell r="C382">
            <v>1</v>
          </cell>
          <cell r="D382" t="str">
            <v>Portero</v>
          </cell>
        </row>
        <row r="383">
          <cell r="A383">
            <v>921</v>
          </cell>
          <cell r="B383" t="str">
            <v>Esteban Rodríguez Ballestero</v>
          </cell>
          <cell r="C383">
            <v>1</v>
          </cell>
          <cell r="D383" t="str">
            <v>Volante</v>
          </cell>
        </row>
        <row r="384">
          <cell r="A384">
            <v>1907</v>
          </cell>
          <cell r="B384" t="str">
            <v>Fabrizio Alemán</v>
          </cell>
          <cell r="C384">
            <v>1</v>
          </cell>
          <cell r="D384" t="str">
            <v>Delantero</v>
          </cell>
        </row>
        <row r="385">
          <cell r="A385">
            <v>1876</v>
          </cell>
          <cell r="B385" t="str">
            <v>Greivin Fonseca</v>
          </cell>
          <cell r="C385">
            <v>1</v>
          </cell>
          <cell r="D385" t="str">
            <v>Volante</v>
          </cell>
        </row>
        <row r="386">
          <cell r="A386">
            <v>294</v>
          </cell>
          <cell r="B386" t="str">
            <v>Jaikel Medina Scarlett</v>
          </cell>
          <cell r="C386">
            <v>1</v>
          </cell>
          <cell r="D386" t="str">
            <v>Volante</v>
          </cell>
        </row>
        <row r="387">
          <cell r="A387">
            <v>898</v>
          </cell>
          <cell r="B387" t="str">
            <v>Jaylon Hadden</v>
          </cell>
          <cell r="C387">
            <v>1</v>
          </cell>
          <cell r="D387" t="str">
            <v>Volante</v>
          </cell>
        </row>
        <row r="388">
          <cell r="A388">
            <v>313</v>
          </cell>
          <cell r="B388" t="str">
            <v>Jean Carlo Agüero Duarte</v>
          </cell>
          <cell r="C388">
            <v>1</v>
          </cell>
          <cell r="D388" t="str">
            <v>Defensa</v>
          </cell>
        </row>
        <row r="389">
          <cell r="A389">
            <v>337</v>
          </cell>
          <cell r="B389" t="str">
            <v>Johan Venegas Ulloa</v>
          </cell>
          <cell r="C389">
            <v>1</v>
          </cell>
          <cell r="D389" t="str">
            <v>Delantero</v>
          </cell>
        </row>
        <row r="390">
          <cell r="A390">
            <v>353</v>
          </cell>
          <cell r="B390" t="str">
            <v>Jonathan Martínez Solano</v>
          </cell>
          <cell r="C390">
            <v>1</v>
          </cell>
          <cell r="D390" t="str">
            <v>Volante</v>
          </cell>
        </row>
        <row r="391">
          <cell r="A391">
            <v>1979</v>
          </cell>
          <cell r="B391" t="str">
            <v>Jordy Jafeth Evans Solano</v>
          </cell>
          <cell r="C391">
            <v>1</v>
          </cell>
          <cell r="D391" t="str">
            <v>Defensa</v>
          </cell>
        </row>
        <row r="392">
          <cell r="A392">
            <v>896</v>
          </cell>
          <cell r="B392" t="str">
            <v>José Rodolfo Alfaro Vargas</v>
          </cell>
          <cell r="C392">
            <v>1</v>
          </cell>
          <cell r="D392" t="str">
            <v>Volante</v>
          </cell>
        </row>
        <row r="393">
          <cell r="A393">
            <v>427</v>
          </cell>
          <cell r="B393" t="str">
            <v>Juan Gabriel Guzmán Otárola</v>
          </cell>
          <cell r="C393">
            <v>1</v>
          </cell>
          <cell r="D393" t="str">
            <v>Volante</v>
          </cell>
        </row>
        <row r="394">
          <cell r="A394">
            <v>1906</v>
          </cell>
          <cell r="B394" t="str">
            <v>Kane Ujueta Wright</v>
          </cell>
          <cell r="C394">
            <v>1</v>
          </cell>
          <cell r="D394" t="str">
            <v>Volante</v>
          </cell>
        </row>
        <row r="395">
          <cell r="A395">
            <v>462</v>
          </cell>
          <cell r="B395" t="str">
            <v>Kevin Andrés Briceño Toruño</v>
          </cell>
          <cell r="C395">
            <v>1</v>
          </cell>
          <cell r="D395" t="str">
            <v>Portero</v>
          </cell>
        </row>
        <row r="396">
          <cell r="A396">
            <v>963</v>
          </cell>
          <cell r="B396" t="str">
            <v>Luis Hernández Paniagua</v>
          </cell>
          <cell r="C396">
            <v>1</v>
          </cell>
          <cell r="D396" t="str">
            <v>Defensa</v>
          </cell>
        </row>
        <row r="397">
          <cell r="A397">
            <v>524</v>
          </cell>
          <cell r="B397" t="str">
            <v>Luis Stewart Pérez Alguera</v>
          </cell>
          <cell r="C397">
            <v>1</v>
          </cell>
          <cell r="D397" t="str">
            <v>Volante</v>
          </cell>
        </row>
        <row r="398">
          <cell r="A398">
            <v>1841</v>
          </cell>
          <cell r="B398" t="str">
            <v>Manfred Ugalde Arce</v>
          </cell>
          <cell r="C398">
            <v>1</v>
          </cell>
          <cell r="D398" t="str">
            <v>Delantero</v>
          </cell>
        </row>
        <row r="399">
          <cell r="A399">
            <v>1905</v>
          </cell>
          <cell r="B399" t="str">
            <v>Marco Brizuela</v>
          </cell>
          <cell r="C399">
            <v>1</v>
          </cell>
          <cell r="D399" t="str">
            <v>Defensa</v>
          </cell>
        </row>
        <row r="400">
          <cell r="A400">
            <v>756</v>
          </cell>
          <cell r="B400" t="str">
            <v>Mariano Torres</v>
          </cell>
          <cell r="C400">
            <v>1</v>
          </cell>
          <cell r="D400" t="str">
            <v>Volante</v>
          </cell>
        </row>
        <row r="401">
          <cell r="A401">
            <v>548</v>
          </cell>
          <cell r="B401" t="str">
            <v>Marvin Jesús Angulo Borbón</v>
          </cell>
          <cell r="C401">
            <v>1</v>
          </cell>
          <cell r="D401" t="str">
            <v>Volante</v>
          </cell>
        </row>
        <row r="402">
          <cell r="A402">
            <v>831</v>
          </cell>
          <cell r="B402" t="str">
            <v>Michael Barrantes Rojas</v>
          </cell>
          <cell r="C402">
            <v>1</v>
          </cell>
          <cell r="D402" t="str">
            <v>Volante</v>
          </cell>
        </row>
        <row r="403">
          <cell r="A403">
            <v>622</v>
          </cell>
          <cell r="B403" t="str">
            <v>Ricardo Blanco Mora</v>
          </cell>
          <cell r="C403">
            <v>1</v>
          </cell>
          <cell r="D403" t="str">
            <v>Volante</v>
          </cell>
        </row>
        <row r="404">
          <cell r="A404">
            <v>1993</v>
          </cell>
          <cell r="B404" t="str">
            <v>Ricardo Montenegro Hernández</v>
          </cell>
          <cell r="C404">
            <v>1</v>
          </cell>
          <cell r="D404" t="str">
            <v>Portero</v>
          </cell>
        </row>
        <row r="405">
          <cell r="A405">
            <v>736</v>
          </cell>
          <cell r="B405" t="str">
            <v>Roy Miller Hernández</v>
          </cell>
          <cell r="C405">
            <v>1</v>
          </cell>
          <cell r="D405" t="str">
            <v>Defensa</v>
          </cell>
        </row>
        <row r="406">
          <cell r="A406">
            <v>927</v>
          </cell>
          <cell r="B406" t="str">
            <v>Rutsell Mora Salazar</v>
          </cell>
          <cell r="C406">
            <v>1</v>
          </cell>
          <cell r="D406" t="str">
            <v>Defensa</v>
          </cell>
        </row>
        <row r="407">
          <cell r="A407">
            <v>1981</v>
          </cell>
          <cell r="B407" t="str">
            <v>Walter Cortés</v>
          </cell>
          <cell r="C407">
            <v>1</v>
          </cell>
          <cell r="D407" t="str">
            <v>Defensa</v>
          </cell>
        </row>
        <row r="408">
          <cell r="A408">
            <v>895</v>
          </cell>
          <cell r="B408" t="str">
            <v>Yael López Fuentes</v>
          </cell>
          <cell r="C408">
            <v>1</v>
          </cell>
          <cell r="D408" t="str">
            <v>Volante</v>
          </cell>
        </row>
        <row r="409">
          <cell r="A409">
            <v>716</v>
          </cell>
          <cell r="B409" t="str">
            <v>Yostin Jafet Salinas Phillips</v>
          </cell>
          <cell r="C409">
            <v>1</v>
          </cell>
          <cell r="D409" t="str">
            <v>Defensa</v>
          </cell>
        </row>
        <row r="410">
          <cell r="A410">
            <v>1952</v>
          </cell>
          <cell r="B410" t="str">
            <v>Yostin Tellería Alfaro</v>
          </cell>
          <cell r="C410">
            <v>1</v>
          </cell>
          <cell r="D410" t="str">
            <v>Volante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</row>
        <row r="415">
          <cell r="A415">
            <v>1982</v>
          </cell>
          <cell r="B415" t="str">
            <v>Bryan Astúa</v>
          </cell>
          <cell r="C415">
            <v>13</v>
          </cell>
          <cell r="D415" t="str">
            <v>Volante</v>
          </cell>
        </row>
        <row r="416">
          <cell r="A416">
            <v>96</v>
          </cell>
          <cell r="B416" t="str">
            <v>Bryan Sánchez Ovares</v>
          </cell>
          <cell r="C416">
            <v>13</v>
          </cell>
          <cell r="D416" t="str">
            <v>Defensa</v>
          </cell>
        </row>
        <row r="417">
          <cell r="A417">
            <v>99</v>
          </cell>
          <cell r="B417" t="str">
            <v>Bryan Solorzano Chacon</v>
          </cell>
          <cell r="C417">
            <v>13</v>
          </cell>
          <cell r="D417" t="str">
            <v>Volante</v>
          </cell>
        </row>
        <row r="418">
          <cell r="A418">
            <v>104</v>
          </cell>
          <cell r="B418" t="str">
            <v>Carlos Adriel Montenegro Rodríguez</v>
          </cell>
          <cell r="C418">
            <v>13</v>
          </cell>
          <cell r="D418" t="str">
            <v>Volante</v>
          </cell>
        </row>
        <row r="419">
          <cell r="A419">
            <v>1986</v>
          </cell>
          <cell r="B419" t="str">
            <v>Carlos Quirós</v>
          </cell>
          <cell r="C419">
            <v>13</v>
          </cell>
          <cell r="D419" t="str">
            <v>Defensa</v>
          </cell>
        </row>
        <row r="420">
          <cell r="A420">
            <v>147</v>
          </cell>
          <cell r="B420" t="str">
            <v>Daniel Cambronero</v>
          </cell>
          <cell r="C420">
            <v>13</v>
          </cell>
          <cell r="D420" t="str">
            <v>Portero</v>
          </cell>
        </row>
        <row r="421">
          <cell r="A421">
            <v>144</v>
          </cell>
          <cell r="B421" t="str">
            <v>Daniel Quirós Pérez</v>
          </cell>
          <cell r="C421">
            <v>13</v>
          </cell>
          <cell r="D421" t="str">
            <v>Delantero</v>
          </cell>
        </row>
        <row r="422">
          <cell r="A422">
            <v>193</v>
          </cell>
          <cell r="B422" t="str">
            <v>Edder Nelson Martin</v>
          </cell>
          <cell r="C422">
            <v>13</v>
          </cell>
          <cell r="D422" t="str">
            <v>Defensa</v>
          </cell>
        </row>
        <row r="423">
          <cell r="A423">
            <v>229</v>
          </cell>
          <cell r="B423" t="str">
            <v>Esteban Marín Murillo</v>
          </cell>
          <cell r="C423">
            <v>13</v>
          </cell>
          <cell r="D423" t="str">
            <v>Defensa</v>
          </cell>
        </row>
        <row r="424">
          <cell r="A424">
            <v>780</v>
          </cell>
          <cell r="B424" t="str">
            <v>Fabián Oviedo</v>
          </cell>
          <cell r="C424">
            <v>13</v>
          </cell>
          <cell r="D424" t="str">
            <v>Delantero</v>
          </cell>
        </row>
        <row r="425">
          <cell r="A425">
            <v>2003</v>
          </cell>
          <cell r="B425" t="str">
            <v>Felipe Reyes</v>
          </cell>
          <cell r="C425">
            <v>13</v>
          </cell>
          <cell r="D425" t="str">
            <v>Volante</v>
          </cell>
        </row>
        <row r="426">
          <cell r="A426">
            <v>1994</v>
          </cell>
          <cell r="B426" t="str">
            <v>Freddy Borbón</v>
          </cell>
          <cell r="C426">
            <v>13</v>
          </cell>
          <cell r="D426" t="str">
            <v>Delantero</v>
          </cell>
        </row>
        <row r="427">
          <cell r="A427">
            <v>812</v>
          </cell>
          <cell r="B427" t="str">
            <v>Hernán Fener</v>
          </cell>
          <cell r="C427">
            <v>13</v>
          </cell>
          <cell r="D427" t="str">
            <v>Delantero</v>
          </cell>
        </row>
        <row r="428">
          <cell r="A428">
            <v>347</v>
          </cell>
          <cell r="B428" t="str">
            <v>Jhonny Woodley Lamber</v>
          </cell>
          <cell r="C428">
            <v>13</v>
          </cell>
          <cell r="D428" t="str">
            <v>Delantero</v>
          </cell>
        </row>
        <row r="429">
          <cell r="A429">
            <v>338</v>
          </cell>
          <cell r="B429" t="str">
            <v>Johan Condega Hernández</v>
          </cell>
          <cell r="C429">
            <v>13</v>
          </cell>
          <cell r="D429" t="str">
            <v>Volante</v>
          </cell>
        </row>
        <row r="430">
          <cell r="A430">
            <v>345</v>
          </cell>
          <cell r="B430" t="str">
            <v>Johnny Acosta</v>
          </cell>
          <cell r="C430">
            <v>13</v>
          </cell>
          <cell r="D430" t="str">
            <v>Defensa</v>
          </cell>
        </row>
        <row r="431">
          <cell r="A431">
            <v>370</v>
          </cell>
          <cell r="B431" t="str">
            <v>Jorge Jara Lemaire</v>
          </cell>
          <cell r="C431">
            <v>13</v>
          </cell>
          <cell r="D431" t="str">
            <v>Portero</v>
          </cell>
        </row>
        <row r="432">
          <cell r="A432">
            <v>389</v>
          </cell>
          <cell r="B432" t="str">
            <v>José Eduardo Leiva Rojas</v>
          </cell>
          <cell r="C432">
            <v>13</v>
          </cell>
          <cell r="D432" t="str">
            <v>Volante</v>
          </cell>
        </row>
        <row r="433">
          <cell r="A433">
            <v>1985</v>
          </cell>
          <cell r="B433" t="str">
            <v>José Mario Ramírez Vasques</v>
          </cell>
          <cell r="C433">
            <v>13</v>
          </cell>
          <cell r="D433" t="str">
            <v>Volante</v>
          </cell>
        </row>
        <row r="434">
          <cell r="A434">
            <v>1936</v>
          </cell>
          <cell r="B434" t="str">
            <v>José Pérez</v>
          </cell>
          <cell r="C434">
            <v>13</v>
          </cell>
          <cell r="D434" t="str">
            <v>Portero</v>
          </cell>
        </row>
        <row r="435">
          <cell r="A435">
            <v>2008</v>
          </cell>
          <cell r="B435" t="str">
            <v>Juan Pablo Fallas</v>
          </cell>
          <cell r="C435">
            <v>13</v>
          </cell>
          <cell r="D435" t="str">
            <v>Delantero</v>
          </cell>
        </row>
        <row r="436">
          <cell r="A436">
            <v>476</v>
          </cell>
          <cell r="B436" t="str">
            <v>Kevin Sancho Ramos</v>
          </cell>
          <cell r="C436">
            <v>13</v>
          </cell>
          <cell r="D436" t="str">
            <v>Defensa</v>
          </cell>
        </row>
        <row r="437">
          <cell r="A437">
            <v>486</v>
          </cell>
          <cell r="B437" t="str">
            <v>Lemark Hernández Eubanks</v>
          </cell>
          <cell r="C437">
            <v>13</v>
          </cell>
          <cell r="D437" t="str">
            <v>Defensa</v>
          </cell>
        </row>
        <row r="438">
          <cell r="A438">
            <v>521</v>
          </cell>
          <cell r="B438" t="str">
            <v>Luis Miguel Valle</v>
          </cell>
          <cell r="C438">
            <v>13</v>
          </cell>
          <cell r="D438" t="str">
            <v>Volante</v>
          </cell>
        </row>
        <row r="439">
          <cell r="A439">
            <v>1978</v>
          </cell>
          <cell r="B439" t="str">
            <v>Manuel Loaiza</v>
          </cell>
          <cell r="C439">
            <v>13</v>
          </cell>
          <cell r="D439" t="str">
            <v>Portero</v>
          </cell>
        </row>
        <row r="440">
          <cell r="A440">
            <v>552</v>
          </cell>
          <cell r="B440" t="str">
            <v>Mauricio Castillo Contreras</v>
          </cell>
          <cell r="C440">
            <v>13</v>
          </cell>
          <cell r="D440" t="str">
            <v>Volante</v>
          </cell>
        </row>
        <row r="441">
          <cell r="A441">
            <v>1983</v>
          </cell>
          <cell r="B441" t="str">
            <v>Michael Peñaranda</v>
          </cell>
          <cell r="C441">
            <v>13</v>
          </cell>
          <cell r="D441" t="str">
            <v>Volante</v>
          </cell>
        </row>
        <row r="442">
          <cell r="A442">
            <v>1945</v>
          </cell>
          <cell r="B442" t="str">
            <v>Pedro Báez</v>
          </cell>
          <cell r="C442">
            <v>13</v>
          </cell>
          <cell r="D442" t="str">
            <v>Volante</v>
          </cell>
        </row>
        <row r="443">
          <cell r="A443">
            <v>752</v>
          </cell>
          <cell r="B443" t="str">
            <v>Randall Cordero Aguilar</v>
          </cell>
          <cell r="C443">
            <v>13</v>
          </cell>
          <cell r="D443" t="str">
            <v>Defensa</v>
          </cell>
        </row>
        <row r="444">
          <cell r="A444">
            <v>1984</v>
          </cell>
          <cell r="B444" t="str">
            <v>Renato Mencía</v>
          </cell>
          <cell r="C444">
            <v>13</v>
          </cell>
          <cell r="D444" t="str">
            <v>Volante</v>
          </cell>
        </row>
        <row r="445">
          <cell r="A445">
            <v>1943</v>
          </cell>
          <cell r="B445" t="str">
            <v>Royner Rojas Dinarte</v>
          </cell>
          <cell r="C445">
            <v>13</v>
          </cell>
          <cell r="D445" t="str">
            <v>Delantero</v>
          </cell>
        </row>
        <row r="446">
          <cell r="A446">
            <v>1790</v>
          </cell>
          <cell r="B446" t="str">
            <v>Sebastián Bermúdez</v>
          </cell>
          <cell r="C446">
            <v>13</v>
          </cell>
          <cell r="D446" t="str">
            <v>Delantero</v>
          </cell>
        </row>
        <row r="447">
          <cell r="A447">
            <v>1953</v>
          </cell>
          <cell r="B447" t="str">
            <v>Sebastián Ezequiel Medina</v>
          </cell>
          <cell r="C447">
            <v>13</v>
          </cell>
          <cell r="D447" t="str">
            <v>Delantero</v>
          </cell>
        </row>
        <row r="448">
          <cell r="A448">
            <v>664</v>
          </cell>
          <cell r="B448" t="str">
            <v>Seemore Johnson Vargas</v>
          </cell>
          <cell r="C448">
            <v>13</v>
          </cell>
          <cell r="D448" t="str">
            <v>Defensa</v>
          </cell>
        </row>
        <row r="449">
          <cell r="A449">
            <v>1954</v>
          </cell>
          <cell r="B449" t="str">
            <v>Steven Chaves</v>
          </cell>
          <cell r="C449">
            <v>13</v>
          </cell>
          <cell r="D449" t="str">
            <v>Defensa</v>
          </cell>
        </row>
        <row r="450">
          <cell r="A450">
            <v>684</v>
          </cell>
          <cell r="B450" t="str">
            <v>Verny Scott Wilson</v>
          </cell>
          <cell r="C450">
            <v>13</v>
          </cell>
          <cell r="D450" t="str">
            <v>Delantero</v>
          </cell>
        </row>
        <row r="451">
          <cell r="A451">
            <v>837</v>
          </cell>
          <cell r="B451" t="str">
            <v>Yurgin Román Alfaro</v>
          </cell>
          <cell r="C451">
            <v>13</v>
          </cell>
          <cell r="D451" t="str">
            <v>Volante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UEZ SOLIS ALEJANDRO DAVID" refreshedDate="43840.386151157407" createdVersion="5" refreshedVersion="5" minRefreshableVersion="3" recordCount="2">
  <cacheSource type="worksheet">
    <worksheetSource ref="A1:FC69" sheet="Jugadores"/>
  </cacheSource>
  <cacheFields count="159">
    <cacheField name="id_jugador" numFmtId="0">
      <sharedItems containsNonDate="0" containsString="0" containsBlank="1" count="1">
        <m/>
      </sharedItems>
    </cacheField>
    <cacheField name="NombreJugador" numFmtId="49">
      <sharedItems containsNonDate="0" containsString="0" containsBlank="1" count="1">
        <m/>
      </sharedItems>
    </cacheField>
    <cacheField name="id_club" numFmtId="0">
      <sharedItems containsNonDate="0" containsString="0" containsBlank="1" count="1">
        <m/>
      </sharedItems>
    </cacheField>
    <cacheField name="id_condicion" numFmtId="0">
      <sharedItems containsNonDate="0" containsString="0" containsBlank="1"/>
    </cacheField>
    <cacheField name="id_jornada" numFmtId="0">
      <sharedItems containsNonDate="0" containsString="0" containsBlank="1" count="1">
        <m/>
      </sharedItems>
    </cacheField>
    <cacheField name="id_partido" numFmtId="0">
      <sharedItems containsNonDate="0" containsString="0" containsBlank="1" count="1">
        <m/>
      </sharedItems>
    </cacheField>
    <cacheField name="Participación" numFmtId="0">
      <sharedItems containsNonDate="0" containsString="0" containsBlank="1" count="1">
        <m/>
      </sharedItems>
    </cacheField>
    <cacheField name="MJug" numFmtId="0">
      <sharedItems containsNonDate="0" containsString="0" containsBlank="1"/>
    </cacheField>
    <cacheField name="MTA1" numFmtId="0">
      <sharedItems containsNonDate="0" containsString="0" containsBlank="1"/>
    </cacheField>
    <cacheField name="MTA2" numFmtId="0">
      <sharedItems containsNonDate="0" containsString="0" containsBlank="1"/>
    </cacheField>
    <cacheField name="TA" numFmtId="0">
      <sharedItems containsString="0" containsBlank="1" containsNumber="1" containsInteger="1" minValue="0" maxValue="0"/>
    </cacheField>
    <cacheField name="MTR" numFmtId="0">
      <sharedItems containsNonDate="0" containsString="0" containsBlank="1"/>
    </cacheField>
    <cacheField name="TR" numFmtId="0">
      <sharedItems containsString="0" containsBlank="1" containsNumber="1" containsInteger="1" minValue="0" maxValue="0" count="2">
        <n v="0"/>
        <m/>
      </sharedItems>
    </cacheField>
    <cacheField name="MG1" numFmtId="0">
      <sharedItems containsNonDate="0" containsString="0" containsBlank="1"/>
    </cacheField>
    <cacheField name="MG2" numFmtId="0">
      <sharedItems containsNonDate="0" containsString="0" containsBlank="1"/>
    </cacheField>
    <cacheField name="MG3" numFmtId="0">
      <sharedItems containsNonDate="0" containsString="0" containsBlank="1"/>
    </cacheField>
    <cacheField name="MG4" numFmtId="0">
      <sharedItems containsNonDate="0" containsString="0" containsBlank="1"/>
    </cacheField>
    <cacheField name="MG5" numFmtId="0">
      <sharedItems containsNonDate="0" containsString="0" containsBlank="1"/>
    </cacheField>
    <cacheField name="MG6" numFmtId="0">
      <sharedItems containsNonDate="0" containsString="0" containsBlank="1"/>
    </cacheField>
    <cacheField name="MG7" numFmtId="0">
      <sharedItems containsNonDate="0" containsString="0" containsBlank="1"/>
    </cacheField>
    <cacheField name="MG8" numFmtId="0">
      <sharedItems containsNonDate="0" containsString="0" containsBlank="1"/>
    </cacheField>
    <cacheField name="MG9" numFmtId="0">
      <sharedItems containsNonDate="0" containsString="0" containsBlank="1"/>
    </cacheField>
    <cacheField name="MG10" numFmtId="0">
      <sharedItems containsNonDate="0" containsString="0" containsBlank="1"/>
    </cacheField>
    <cacheField name="Goles" numFmtId="0">
      <sharedItems containsString="0" containsBlank="1" containsNumber="1" containsInteger="1" minValue="0" maxValue="0" count="2">
        <n v="0"/>
        <m/>
      </sharedItems>
    </cacheField>
    <cacheField name="T_G1" numFmtId="0">
      <sharedItems containsNonDate="0" containsString="0" containsBlank="1"/>
    </cacheField>
    <cacheField name="T_G2" numFmtId="0">
      <sharedItems containsNonDate="0" containsString="0" containsBlank="1"/>
    </cacheField>
    <cacheField name="T_G3" numFmtId="0">
      <sharedItems containsNonDate="0" containsString="0" containsBlank="1"/>
    </cacheField>
    <cacheField name="T_G4" numFmtId="0">
      <sharedItems containsNonDate="0" containsString="0" containsBlank="1"/>
    </cacheField>
    <cacheField name="T_G5" numFmtId="0">
      <sharedItems containsNonDate="0" containsString="0" containsBlank="1"/>
    </cacheField>
    <cacheField name="T_G6" numFmtId="0">
      <sharedItems containsNonDate="0" containsString="0" containsBlank="1"/>
    </cacheField>
    <cacheField name="T_G7" numFmtId="0">
      <sharedItems containsNonDate="0" containsString="0" containsBlank="1"/>
    </cacheField>
    <cacheField name="T_G8" numFmtId="0">
      <sharedItems containsNonDate="0" containsString="0" containsBlank="1"/>
    </cacheField>
    <cacheField name="T_G9" numFmtId="0">
      <sharedItems containsNonDate="0" containsString="0" containsBlank="1"/>
    </cacheField>
    <cacheField name="T_G10" numFmtId="0">
      <sharedItems containsNonDate="0" containsString="0" containsBlank="1"/>
    </cacheField>
    <cacheField name="Tipo_Gol" numFmtId="0">
      <sharedItems containsString="0" containsBlank="1" containsNumber="1" containsInteger="1" minValue="0" maxValue="0"/>
    </cacheField>
    <cacheField name="P_G1" numFmtId="0">
      <sharedItems containsNonDate="0" containsString="0" containsBlank="1"/>
    </cacheField>
    <cacheField name="P_G2" numFmtId="0">
      <sharedItems containsNonDate="0" containsString="0" containsBlank="1"/>
    </cacheField>
    <cacheField name="P_G3" numFmtId="0">
      <sharedItems containsNonDate="0" containsString="0" containsBlank="1"/>
    </cacheField>
    <cacheField name="P_G4" numFmtId="0">
      <sharedItems containsNonDate="0" containsString="0" containsBlank="1"/>
    </cacheField>
    <cacheField name="P_G5" numFmtId="0">
      <sharedItems containsNonDate="0" containsString="0" containsBlank="1"/>
    </cacheField>
    <cacheField name="P_G6" numFmtId="0">
      <sharedItems containsNonDate="0" containsString="0" containsBlank="1"/>
    </cacheField>
    <cacheField name="P_G7" numFmtId="0">
      <sharedItems containsNonDate="0" containsString="0" containsBlank="1"/>
    </cacheField>
    <cacheField name="P_G8" numFmtId="0">
      <sharedItems containsNonDate="0" containsString="0" containsBlank="1"/>
    </cacheField>
    <cacheField name="P_G9" numFmtId="0">
      <sharedItems containsNonDate="0" containsString="0" containsBlank="1"/>
    </cacheField>
    <cacheField name="P_G10" numFmtId="0">
      <sharedItems containsNonDate="0" containsString="0" containsBlank="1"/>
    </cacheField>
    <cacheField name="Perfil_Gol" numFmtId="0">
      <sharedItems containsString="0" containsBlank="1" containsNumber="1" containsInteger="1" minValue="0" maxValue="0"/>
    </cacheField>
    <cacheField name="Asistencias" numFmtId="0">
      <sharedItems containsNonDate="0" containsString="0" containsBlank="1"/>
    </cacheField>
    <cacheField name="IDJ_G1" numFmtId="0">
      <sharedItems containsNonDate="0" containsString="0" containsBlank="1"/>
    </cacheField>
    <cacheField name="IDJ_G2" numFmtId="0">
      <sharedItems containsNonDate="0" containsString="0" containsBlank="1"/>
    </cacheField>
    <cacheField name="IDJ_G3" numFmtId="0">
      <sharedItems containsNonDate="0" containsString="0" containsBlank="1"/>
    </cacheField>
    <cacheField name="IDJ_G4" numFmtId="0">
      <sharedItems containsNonDate="0" containsString="0" containsBlank="1"/>
    </cacheField>
    <cacheField name="IDJ_G5" numFmtId="0">
      <sharedItems containsNonDate="0" containsString="0" containsBlank="1"/>
    </cacheField>
    <cacheField name="IDJ_Asistencias" numFmtId="0">
      <sharedItems containsString="0" containsBlank="1" containsNumber="1" containsInteger="1" minValue="0" maxValue="0"/>
    </cacheField>
    <cacheField name="J_G1" numFmtId="0">
      <sharedItems containsNonDate="0" containsString="0" containsBlank="1"/>
    </cacheField>
    <cacheField name="J_G2" numFmtId="0">
      <sharedItems containsNonDate="0" containsString="0" containsBlank="1"/>
    </cacheField>
    <cacheField name="J_G3" numFmtId="0">
      <sharedItems containsNonDate="0" containsString="0" containsBlank="1"/>
    </cacheField>
    <cacheField name="J_G4" numFmtId="0">
      <sharedItems containsNonDate="0" containsString="0" containsBlank="1"/>
    </cacheField>
    <cacheField name="J_G5" numFmtId="0">
      <sharedItems containsNonDate="0" containsString="0" containsBlank="1"/>
    </cacheField>
    <cacheField name="J_G6" numFmtId="0">
      <sharedItems containsNonDate="0" containsString="0" containsBlank="1"/>
    </cacheField>
    <cacheField name="J_G7" numFmtId="0">
      <sharedItems containsNonDate="0" containsString="0" containsBlank="1"/>
    </cacheField>
    <cacheField name="J_G8" numFmtId="0">
      <sharedItems containsNonDate="0" containsString="0" containsBlank="1"/>
    </cacheField>
    <cacheField name="J_G9" numFmtId="0">
      <sharedItems containsNonDate="0" containsString="0" containsBlank="1"/>
    </cacheField>
    <cacheField name="J_G10" numFmtId="0">
      <sharedItems containsNonDate="0" containsString="0" containsBlank="1"/>
    </cacheField>
    <cacheField name="Jugada_Gol" numFmtId="0">
      <sharedItems containsString="0" containsBlank="1" containsNumber="1" containsInteger="1" minValue="0" maxValue="0"/>
    </cacheField>
    <cacheField name="T_BP1" numFmtId="0">
      <sharedItems containsNonDate="0" containsString="0" containsBlank="1"/>
    </cacheField>
    <cacheField name="T_BP2" numFmtId="0">
      <sharedItems containsNonDate="0" containsString="0" containsBlank="1"/>
    </cacheField>
    <cacheField name="T_BP3" numFmtId="0">
      <sharedItems containsNonDate="0" containsString="0" containsBlank="1"/>
    </cacheField>
    <cacheField name="T_BP4" numFmtId="0">
      <sharedItems containsNonDate="0" containsString="0" containsBlank="1"/>
    </cacheField>
    <cacheField name="T_BP5" numFmtId="0">
      <sharedItems containsNonDate="0" containsString="0" containsBlank="1"/>
    </cacheField>
    <cacheField name="T_BP6" numFmtId="0">
      <sharedItems containsNonDate="0" containsString="0" containsBlank="1"/>
    </cacheField>
    <cacheField name="T_BP7" numFmtId="0">
      <sharedItems containsNonDate="0" containsString="0" containsBlank="1"/>
    </cacheField>
    <cacheField name="T_BP8" numFmtId="0">
      <sharedItems containsNonDate="0" containsString="0" containsBlank="1"/>
    </cacheField>
    <cacheField name="T_BP9" numFmtId="0">
      <sharedItems containsNonDate="0" containsString="0" containsBlank="1"/>
    </cacheField>
    <cacheField name="T_BP10" numFmtId="0">
      <sharedItems containsNonDate="0" containsString="0" containsBlank="1"/>
    </cacheField>
    <cacheField name="Tipo_BP" numFmtId="0">
      <sharedItems containsString="0" containsBlank="1" containsNumber="1" containsInteger="1" minValue="0" maxValue="0"/>
    </cacheField>
    <cacheField name="Gol_TR1" numFmtId="0">
      <sharedItems containsNonDate="0" containsString="0" containsBlank="1"/>
    </cacheField>
    <cacheField name="Gol_TR2" numFmtId="0">
      <sharedItems containsNonDate="0" containsString="0" containsBlank="1"/>
    </cacheField>
    <cacheField name="Gol_TR" numFmtId="0">
      <sharedItems containsString="0" containsBlank="1" containsNumber="1" containsInteger="1" minValue="0" maxValue="0"/>
    </cacheField>
    <cacheField name="MA_G1" numFmtId="0">
      <sharedItems containsNonDate="0" containsString="0" containsBlank="1"/>
    </cacheField>
    <cacheField name="MA_G2" numFmtId="0">
      <sharedItems containsNonDate="0" containsString="0" containsBlank="1"/>
    </cacheField>
    <cacheField name="MA_G3" numFmtId="0">
      <sharedItems containsNonDate="0" containsString="0" containsBlank="1"/>
    </cacheField>
    <cacheField name="MA_G4" numFmtId="0">
      <sharedItems containsNonDate="0" containsString="0" containsBlank="1"/>
    </cacheField>
    <cacheField name="Autogoles" numFmtId="0">
      <sharedItems containsString="0" containsBlank="1" containsNumber="1" containsInteger="1" minValue="0" maxValue="0" count="2">
        <n v="0"/>
        <m/>
      </sharedItems>
    </cacheField>
    <cacheField name="T_AG1" numFmtId="0">
      <sharedItems containsNonDate="0" containsString="0" containsBlank="1"/>
    </cacheField>
    <cacheField name="T_AG2" numFmtId="0">
      <sharedItems containsNonDate="0" containsString="0" containsBlank="1"/>
    </cacheField>
    <cacheField name="T_AG3" numFmtId="0">
      <sharedItems containsNonDate="0" containsString="0" containsBlank="1"/>
    </cacheField>
    <cacheField name="T_AG4" numFmtId="0">
      <sharedItems containsNonDate="0" containsString="0" containsBlank="1"/>
    </cacheField>
    <cacheField name="T_Autogol" numFmtId="0">
      <sharedItems containsString="0" containsBlank="1" containsNumber="1" containsInteger="1" minValue="0" maxValue="0"/>
    </cacheField>
    <cacheField name="Asistencia_Autogol" numFmtId="0">
      <sharedItems containsNonDate="0" containsString="0" containsBlank="1"/>
    </cacheField>
    <cacheField name="IDClubBenef" numFmtId="0">
      <sharedItems containsNonDate="0" containsString="0" containsBlank="1"/>
    </cacheField>
    <cacheField name="MP_A1" numFmtId="0">
      <sharedItems containsNonDate="0" containsString="0" containsBlank="1"/>
    </cacheField>
    <cacheField name="MP_A2" numFmtId="0">
      <sharedItems containsNonDate="0" containsString="0" containsBlank="1"/>
    </cacheField>
    <cacheField name="MP_A3" numFmtId="0">
      <sharedItems containsNonDate="0" containsString="0" containsBlank="1"/>
    </cacheField>
    <cacheField name="MP_A4" numFmtId="0">
      <sharedItems containsNonDate="0" containsString="0" containsBlank="1"/>
    </cacheField>
    <cacheField name="P_Anotado" numFmtId="0">
      <sharedItems containsString="0" containsBlank="1" containsNumber="1" containsInteger="1" minValue="0" maxValue="0"/>
    </cacheField>
    <cacheField name="LP_A1" numFmtId="0">
      <sharedItems containsNonDate="0" containsString="0" containsBlank="1"/>
    </cacheField>
    <cacheField name="LP_A2" numFmtId="0">
      <sharedItems containsNonDate="0" containsString="0" containsBlank="1"/>
    </cacheField>
    <cacheField name="LP_A3" numFmtId="0">
      <sharedItems containsNonDate="0" containsString="0" containsBlank="1"/>
    </cacheField>
    <cacheField name="LP_A4" numFmtId="0">
      <sharedItems containsNonDate="0" containsString="0" containsBlank="1"/>
    </cacheField>
    <cacheField name="LP_Anotado" numFmtId="0">
      <sharedItems containsString="0" containsBlank="1" containsNumber="1" containsInteger="1" minValue="0" maxValue="0"/>
    </cacheField>
    <cacheField name="MP_E1" numFmtId="0">
      <sharedItems containsNonDate="0" containsString="0" containsBlank="1"/>
    </cacheField>
    <cacheField name="MP_E2" numFmtId="0">
      <sharedItems containsNonDate="0" containsString="0" containsBlank="1"/>
    </cacheField>
    <cacheField name="MP_E3" numFmtId="0">
      <sharedItems containsNonDate="0" containsString="0" containsBlank="1"/>
    </cacheField>
    <cacheField name="MP_E4" numFmtId="0">
      <sharedItems containsNonDate="0" containsString="0" containsBlank="1"/>
    </cacheField>
    <cacheField name="P_Errado" numFmtId="0">
      <sharedItems containsString="0" containsBlank="1" containsNumber="1" containsInteger="1" minValue="0" maxValue="0"/>
    </cacheField>
    <cacheField name="Tipo_E1" numFmtId="0">
      <sharedItems containsNonDate="0" containsString="0" containsBlank="1"/>
    </cacheField>
    <cacheField name="Tipo_E2" numFmtId="0">
      <sharedItems containsNonDate="0" containsString="0" containsBlank="1"/>
    </cacheField>
    <cacheField name="Tipo_E3" numFmtId="0">
      <sharedItems containsNonDate="0" containsString="0" containsBlank="1"/>
    </cacheField>
    <cacheField name="Tipo_E4" numFmtId="0">
      <sharedItems containsNonDate="0" containsString="0" containsBlank="1"/>
    </cacheField>
    <cacheField name="TP_Errado" numFmtId="0">
      <sharedItems containsString="0" containsBlank="1" containsNumber="1" containsInteger="1" minValue="0" maxValue="0"/>
    </cacheField>
    <cacheField name="MP_C1" numFmtId="0">
      <sharedItems containsNonDate="0" containsString="0" containsBlank="1"/>
    </cacheField>
    <cacheField name="MP_C2" numFmtId="0">
      <sharedItems containsNonDate="0" containsString="0" containsBlank="1"/>
    </cacheField>
    <cacheField name="MP_C3" numFmtId="0">
      <sharedItems containsNonDate="0" containsString="0" containsBlank="1"/>
    </cacheField>
    <cacheField name="MP_C4" numFmtId="0">
      <sharedItems containsNonDate="0" containsString="0" containsBlank="1"/>
    </cacheField>
    <cacheField name="P_Cometidos" numFmtId="0">
      <sharedItems containsString="0" containsBlank="1" containsNumber="1" containsInteger="1" minValue="0" maxValue="0"/>
    </cacheField>
    <cacheField name="T_P1" numFmtId="0">
      <sharedItems containsNonDate="0" containsString="0" containsBlank="1"/>
    </cacheField>
    <cacheField name="T_P2" numFmtId="0">
      <sharedItems containsNonDate="0" containsString="0" containsBlank="1"/>
    </cacheField>
    <cacheField name="T_P3" numFmtId="0">
      <sharedItems containsNonDate="0" containsString="0" containsBlank="1"/>
    </cacheField>
    <cacheField name="T_P4" numFmtId="0">
      <sharedItems containsNonDate="0" containsString="0" containsBlank="1"/>
    </cacheField>
    <cacheField name="TP_Cometido" numFmtId="0">
      <sharedItems containsString="0" containsBlank="1" containsNumber="1" containsInteger="1" minValue="0" maxValue="0"/>
    </cacheField>
    <cacheField name="MP_R1" numFmtId="0">
      <sharedItems containsNonDate="0" containsString="0" containsBlank="1"/>
    </cacheField>
    <cacheField name="MP_R2" numFmtId="0">
      <sharedItems containsNonDate="0" containsString="0" containsBlank="1"/>
    </cacheField>
    <cacheField name="MP_R3" numFmtId="0">
      <sharedItems containsNonDate="0" containsString="0" containsBlank="1"/>
    </cacheField>
    <cacheField name="MP_R4" numFmtId="0">
      <sharedItems containsNonDate="0" containsString="0" containsBlank="1"/>
    </cacheField>
    <cacheField name="P_Recibidos" numFmtId="0">
      <sharedItems containsString="0" containsBlank="1" containsNumber="1" containsInteger="1" minValue="0" maxValue="0"/>
    </cacheField>
    <cacheField name="T_PR1" numFmtId="0">
      <sharedItems containsNonDate="0" containsString="0" containsBlank="1"/>
    </cacheField>
    <cacheField name="T_PR2" numFmtId="0">
      <sharedItems containsNonDate="0" containsString="0" containsBlank="1"/>
    </cacheField>
    <cacheField name="T_PR3" numFmtId="0">
      <sharedItems containsNonDate="0" containsString="0" containsBlank="1"/>
    </cacheField>
    <cacheField name="T_PR4" numFmtId="0">
      <sharedItems containsNonDate="0" containsString="0" containsBlank="1"/>
    </cacheField>
    <cacheField name="TP_Recibido" numFmtId="0">
      <sharedItems containsString="0" containsBlank="1" containsNumber="1" containsInteger="1" minValue="0" maxValue="0"/>
    </cacheField>
    <cacheField name="MP_At1" numFmtId="0">
      <sharedItems containsNonDate="0" containsString="0" containsBlank="1"/>
    </cacheField>
    <cacheField name="MP_At2" numFmtId="0">
      <sharedItems containsNonDate="0" containsString="0" containsBlank="1"/>
    </cacheField>
    <cacheField name="MP_At3" numFmtId="0">
      <sharedItems containsNonDate="0" containsString="0" containsBlank="1"/>
    </cacheField>
    <cacheField name="MP_At4" numFmtId="0">
      <sharedItems containsNonDate="0" containsString="0" containsBlank="1"/>
    </cacheField>
    <cacheField name="P_Atajado" numFmtId="0">
      <sharedItems containsString="0" containsBlank="1" containsNumber="1" containsInteger="1" minValue="0" maxValue="0"/>
    </cacheField>
    <cacheField name="LP_At1" numFmtId="0">
      <sharedItems containsNonDate="0" containsString="0" containsBlank="1"/>
    </cacheField>
    <cacheField name="LP_At2" numFmtId="0">
      <sharedItems containsNonDate="0" containsString="0" containsBlank="1"/>
    </cacheField>
    <cacheField name="LP_At3" numFmtId="0">
      <sharedItems containsNonDate="0" containsString="0" containsBlank="1"/>
    </cacheField>
    <cacheField name="LP_At4" numFmtId="0">
      <sharedItems containsNonDate="0" containsString="0" containsBlank="1"/>
    </cacheField>
    <cacheField name="LP_Atajado" numFmtId="0">
      <sharedItems containsString="0" containsBlank="1" containsNumber="1" containsInteger="1" minValue="0" maxValue="0"/>
    </cacheField>
    <cacheField name="IDCJ" numFmtId="0">
      <sharedItems containsString="0" containsBlank="1" containsNumber="1" containsInteger="1" minValue="0" maxValue="0"/>
    </cacheField>
    <cacheField name="Posición" numFmtId="0">
      <sharedItems containsString="0" containsBlank="1" containsNumber="1" containsInteger="1" minValue="0" maxValue="0" count="2">
        <n v="0"/>
        <m/>
      </sharedItems>
    </cacheField>
    <cacheField name="Goles_recibidos1" numFmtId="0">
      <sharedItems containsString="0" containsBlank="1" containsNumber="1" containsInteger="1" minValue="0" maxValue="0"/>
    </cacheField>
    <cacheField name="Resultado" numFmtId="0">
      <sharedItems containsString="0" containsBlank="1" containsNumber="1" containsInteger="1" minValue="0" maxValue="0"/>
    </cacheField>
    <cacheField name="V1" numFmtId="0">
      <sharedItems containsString="0" containsBlank="1" containsNumber="1" containsInteger="1" minValue="0" maxValue="0"/>
    </cacheField>
    <cacheField name="V2" numFmtId="0">
      <sharedItems containsString="0" containsBlank="1" containsNumber="1" containsInteger="1" minValue="0" maxValue="0"/>
    </cacheField>
    <cacheField name="V3" numFmtId="0">
      <sharedItems containsString="0" containsBlank="1" containsNumber="1" containsInteger="1" minValue="0" maxValue="0"/>
    </cacheField>
    <cacheField name="V4" numFmtId="0">
      <sharedItems containsString="0" containsBlank="1" containsNumber="1" containsInteger="1" minValue="0" maxValue="0"/>
    </cacheField>
    <cacheField name="V5" numFmtId="0">
      <sharedItems containsString="0" containsBlank="1" containsNumber="1" containsInteger="1" minValue="0" maxValue="0"/>
    </cacheField>
    <cacheField name="V6" numFmtId="0">
      <sharedItems containsString="0" containsBlank="1" containsNumber="1" containsInteger="1" minValue="0" maxValue="0"/>
    </cacheField>
    <cacheField name="V7" numFmtId="0">
      <sharedItems containsString="0" containsBlank="1" containsNumber="1" containsInteger="1" minValue="0" maxValue="0"/>
    </cacheField>
    <cacheField name="V8" numFmtId="0">
      <sharedItems containsString="0" containsBlank="1" containsNumber="1" containsInteger="1" minValue="0" maxValue="0"/>
    </cacheField>
    <cacheField name="V9" numFmtId="0">
      <sharedItems containsString="0" containsBlank="1" containsNumber="1" containsInteger="1" minValue="0" maxValue="0"/>
    </cacheField>
    <cacheField name="V10" numFmtId="0">
      <sharedItems containsString="0" containsBlank="1" containsNumber="1" containsInteger="1" minValue="0" maxValue="0"/>
    </cacheField>
    <cacheField name="V11" numFmtId="0">
      <sharedItems containsString="0" containsBlank="1" containsNumber="1" containsInteger="1" minValue="0" maxValue="0"/>
    </cacheField>
    <cacheField name="V12" numFmtId="0">
      <sharedItems containsString="0" containsBlank="1" containsNumber="1" containsInteger="1" minValue="0" maxValue="0"/>
    </cacheField>
    <cacheField name="V13" numFmtId="0">
      <sharedItems containsString="0" containsBlank="1" containsNumber="1" containsInteger="1" minValue="0" maxValue="0"/>
    </cacheField>
    <cacheField name="V14" numFmtId="0">
      <sharedItems containsString="0" containsBlank="1" containsNumber="1" containsInteger="1" minValue="0" maxValue="0"/>
    </cacheField>
    <cacheField name="IRJ_General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DRIGUEZ SOLIS ALEJANDRO DAVID" refreshedDate="43840.38774027778" createdVersion="5" refreshedVersion="5" minRefreshableVersion="3" recordCount="2">
  <cacheSource type="worksheet">
    <worksheetSource ref="A1:X3" sheet="Clubes"/>
  </cacheSource>
  <cacheFields count="24">
    <cacheField name="IDCJ" numFmtId="0">
      <sharedItems containsString="0" containsBlank="1" containsNumber="1" containsInteger="1" minValue="0" maxValue="0"/>
    </cacheField>
    <cacheField name="id_jornada" numFmtId="0">
      <sharedItems containsNonDate="0" containsString="0" containsBlank="1" count="1">
        <m/>
      </sharedItems>
    </cacheField>
    <cacheField name="id_partido" numFmtId="0">
      <sharedItems containsNonDate="0" containsString="0" containsBlank="1"/>
    </cacheField>
    <cacheField name="id_condicion" numFmtId="0">
      <sharedItems containsNonDate="0" containsString="0" containsBlank="1" count="1">
        <m/>
      </sharedItems>
    </cacheField>
    <cacheField name="Fecha_Jorn" numFmtId="0">
      <sharedItems containsNonDate="0" containsString="0" containsBlank="1"/>
    </cacheField>
    <cacheField name="IDClub" numFmtId="0">
      <sharedItems containsNonDate="0" containsString="0" containsBlank="1"/>
    </cacheField>
    <cacheField name="Nombre" numFmtId="0">
      <sharedItems containsNonDate="0" containsString="0" containsBlank="1" count="1">
        <m/>
      </sharedItems>
    </cacheField>
    <cacheField name="IDClub rival" numFmtId="0">
      <sharedItems containsNonDate="0" containsString="0" containsBlank="1"/>
    </cacheField>
    <cacheField name="Nombre club rival" numFmtId="0">
      <sharedItems containsNonDate="0" containsString="0" containsBlank="1" count="1">
        <m/>
      </sharedItems>
    </cacheField>
    <cacheField name="Resultado 1er tpo" numFmtId="0">
      <sharedItems containsNonDate="0" containsString="0" containsBlank="1" count="1">
        <m/>
      </sharedItems>
    </cacheField>
    <cacheField name="Goles a favor 1er tpo" numFmtId="0">
      <sharedItems containsNonDate="0" containsString="0" containsBlank="1"/>
    </cacheField>
    <cacheField name="Goles en contra 1er tpo" numFmtId="0">
      <sharedItems containsNonDate="0" containsString="0" containsBlank="1"/>
    </cacheField>
    <cacheField name="Resultado Final" numFmtId="0">
      <sharedItems containsNonDate="0" containsString="0" containsBlank="1" count="1">
        <m/>
      </sharedItems>
    </cacheField>
    <cacheField name="Goles a favor" numFmtId="0">
      <sharedItems containsNonDate="0" containsString="0" containsBlank="1"/>
    </cacheField>
    <cacheField name="Goles en contra" numFmtId="0">
      <sharedItems containsNonDate="0" containsString="0" containsBlank="1"/>
    </cacheField>
    <cacheField name="Puntos" numFmtId="0">
      <sharedItems containsNonDate="0" containsString="0" containsBlank="1" count="1">
        <m/>
      </sharedItems>
    </cacheField>
    <cacheField name="Condición" numFmtId="0">
      <sharedItems containsNonDate="0" containsString="0" containsBlank="1"/>
    </cacheField>
    <cacheField name="Estadio" numFmtId="0">
      <sharedItems containsNonDate="0" containsString="0" containsBlank="1" count="1">
        <m/>
      </sharedItems>
    </cacheField>
    <cacheField name="Asistencia_Estadio" numFmtId="0">
      <sharedItems containsNonDate="0" containsString="0" containsBlank="1"/>
    </cacheField>
    <cacheField name="Tiros totales" numFmtId="0">
      <sharedItems containsNonDate="0" containsString="0" containsBlank="1"/>
    </cacheField>
    <cacheField name="Tiros a marco directos" numFmtId="0">
      <sharedItems containsNonDate="0" containsString="0" containsBlank="1"/>
    </cacheField>
    <cacheField name="Faltas " numFmtId="0">
      <sharedItems containsNonDate="0" containsString="0" containsBlank="1"/>
    </cacheField>
    <cacheField name="Fuera de Juego" numFmtId="0">
      <sharedItems containsNonDate="0" containsString="0" containsBlank="1"/>
    </cacheField>
    <cacheField name="Tiros de esquin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m/>
    <x v="0"/>
    <x v="0"/>
    <x v="0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m/>
    <x v="0"/>
    <x v="0"/>
    <x v="0"/>
    <m/>
    <m/>
    <m/>
    <m/>
    <m/>
    <x v="1"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0"/>
    <x v="0"/>
    <m/>
    <x v="0"/>
    <m/>
    <m/>
    <x v="0"/>
    <m/>
    <x v="0"/>
    <x v="0"/>
    <m/>
    <m/>
    <x v="0"/>
    <m/>
    <m/>
    <x v="0"/>
    <m/>
    <x v="0"/>
    <m/>
    <m/>
    <m/>
    <m/>
    <m/>
    <m/>
  </r>
  <r>
    <m/>
    <x v="0"/>
    <m/>
    <x v="0"/>
    <m/>
    <m/>
    <x v="0"/>
    <m/>
    <x v="0"/>
    <x v="0"/>
    <m/>
    <m/>
    <x v="0"/>
    <m/>
    <m/>
    <x v="0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7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18:L122" firstHeaderRow="1" firstDataRow="2" firstDataCol="1" rowPageCount="1" colPageCount="1"/>
  <pivotFields count="159"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2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Suma de Autogoles" fld="82" baseField="8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a dinámica10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6:H9" firstHeaderRow="1" firstDataRow="1" firstDataCol="1" rowPageCount="1" colPageCount="1"/>
  <pivotFields count="159">
    <pivotField axis="axisRow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Items count="1">
    <i/>
  </colItems>
  <pageFields count="1">
    <pageField fld="141" hier="-1"/>
  </pageFields>
  <dataFields count="1">
    <dataField name="Cuenta de NombreJugad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la dinámica14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70:M172" firstHeaderRow="0" firstDataRow="1" firstDataCol="1" rowPageCount="2" colPageCount="1"/>
  <pivotFields count="159"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-1"/>
    <pageField fld="2" hier="-1"/>
  </pageFields>
  <dataFields count="3">
    <dataField name="Suma de P_Anotado" fld="94" baseField="2" baseItem="0"/>
    <dataField name="Suma de P_Errado" fld="104" baseField="2" baseItem="0"/>
    <dataField name="Suma de P_Recibidos" fld="12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la dinámica11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43:N146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Suma de P_Anotado" fld="94" baseField="23" baseItem="0"/>
    <dataField name="Suma de LP_Anotado" fld="99" baseField="23" baseItem="0"/>
    <dataField name="Suma de P_Errado" fld="104" baseField="23" baseItem="0"/>
    <dataField name="Suma de TP_Errado" fld="109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la dinámica16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179:N180" firstHeaderRow="0" firstDataRow="1" firstDataCol="0" rowPageCount="2" colPageCount="1"/>
  <pivotFields count="159"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6" hier="-1"/>
    <pageField fld="2" hier="-1"/>
  </pageFields>
  <dataFields count="2">
    <dataField name="Suma de P_Anotado" fld="94" baseField="0" baseItem="1"/>
    <dataField name="Suma de P_Errado" fld="104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la dinámica9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6:E8" firstHeaderRow="0" firstDataRow="1" firstDataCol="1" rowPageCount="2" colPageCount="1"/>
  <pivotFields count="159">
    <pivotField showAll="0"/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41" hier="-1"/>
  </pageFields>
  <dataFields count="4">
    <dataField name="Suma de MJug" fld="7" baseField="1" baseItem="495115648"/>
    <dataField name="Suma de IRJ_General" fld="158" baseField="0" baseItem="1"/>
    <dataField name="Suma de Goles" fld="23" baseField="0" baseItem="1"/>
    <dataField name="Suma de Asistencias" fld="4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la dinámica12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52:P155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Suma de P_Cometidos" fld="114" baseField="23" baseItem="0"/>
    <dataField name="Suma de TP_Cometido" fld="119" baseField="23" baseItem="0"/>
    <dataField name="Suma de P_Recibidos" fld="124" baseField="23" baseItem="0"/>
    <dataField name="Suma de TP_Recibido" fld="129" baseField="23" baseItem="0"/>
    <dataField name="Suma de P_Atajado" fld="134" baseField="23" baseItem="0"/>
    <dataField name="Suma de LP_Atajado" fld="139" baseField="2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la dinámica6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06:L110" firstHeaderRow="1" firstDataRow="2" firstDataCol="1" rowPageCount="1" colPageCount="1"/>
  <pivotFields count="159"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Suma de Goles" fld="23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la dinámica15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79:K181" firstHeaderRow="1" firstDataRow="1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6" hier="-1"/>
  </pageFields>
  <dataFields count="1">
    <dataField name="Suma de P_Cometidos" fld="11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la dinámica3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30:L33" firstHeaderRow="1" firstDataRow="2" firstDataCol="1" rowPageCount="2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2">
    <pageField fld="12" hier="-1"/>
    <pageField fld="6" hier="-1"/>
  </pageFields>
  <dataFields count="1">
    <dataField name="Suma de MJug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la dinámica1" cacheId="4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6" firstHeaderRow="1" firstDataRow="2" firstDataCol="1"/>
  <pivotFields count="24">
    <pivotField showAll="0"/>
    <pivotField axis="axisRow" dataField="1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N3:P6" firstHeaderRow="1" firstDataRow="2" firstDataCol="1"/>
  <pivotFields count="159"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Cuenta de id_parti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la dinámica3" cacheId="4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0:I33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la dinámica4" cacheId="4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2:C55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la dinámica7" cacheId="4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5:C118" firstHeaderRow="1" firstDataRow="2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2">
    <i>
      <x/>
    </i>
    <i t="grand">
      <x/>
    </i>
  </rowItems>
  <colFields count="1">
    <field x="12"/>
  </colFields>
  <colItems count="2">
    <i>
      <x/>
    </i>
    <i t="grand">
      <x/>
    </i>
  </colItems>
  <pageFields count="1">
    <pageField fld="3" hier="-1"/>
  </pageFields>
  <dataFields count="1"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la dinámica2" cacheId="4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0:C33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la dinámica5" cacheId="4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4:E76" firstHeaderRow="0" firstDataRow="1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Suma de Goles a favor" fld="13" baseField="6" baseItem="0"/>
    <dataField name="Suma de Goles en contra" fld="14" baseField="6" baseItem="0"/>
    <dataField name="Suma de Puntos" fld="15" baseField="6" baseItem="0"/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la dinámica6" cacheId="4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4:F96" firstHeaderRow="0" firstDataRow="1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6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a de Tiros totales" fld="19" baseField="6" baseItem="0"/>
    <dataField name="Suma de Tiros a marco directos" fld="20" baseField="6" baseItem="0"/>
    <dataField name="Suma de Faltas " fld="21" baseField="6" baseItem="0"/>
    <dataField name="Suma de Fuera de Juego" fld="22" baseField="6" baseItem="0"/>
    <dataField name="Suma de Tiros de esquina" fld="2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Tabla dinámica8" cacheId="4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0:C133" firstHeaderRow="1" firstDataRow="2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Col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/>
    </i>
    <i t="grand">
      <x/>
    </i>
  </rowItems>
  <colFields count="1">
    <field x="12"/>
  </colFields>
  <colItems count="2">
    <i>
      <x/>
    </i>
    <i t="grand">
      <x/>
    </i>
  </colItems>
  <pageFields count="1">
    <pageField fld="3" hier="-1"/>
  </pageFields>
  <dataFields count="1"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8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187:M188" firstHeaderRow="1" firstDataRow="1" firstDataCol="0" rowPageCount="2" colPageCount="1"/>
  <pivotFields count="159"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6" hier="-1"/>
    <pageField fld="2" hier="-1"/>
  </pageFields>
  <dataFields count="1">
    <dataField name="Suma de P_Atajado" fld="134" baseField="1" baseItem="7090439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4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55:L58" firstHeaderRow="1" firstDataRow="2" firstDataCol="1" rowPageCount="1" colPageCount="1"/>
  <pivotFields count="159">
    <pivotField showAll="0"/>
    <pivotField showAll="0"/>
    <pivotField axis="axisRow" dataField="1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Cuenta de id_club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 dinámica17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87:K189" firstHeaderRow="1" firstDataRow="1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6" hier="-1"/>
  </pageFields>
  <dataFields count="1">
    <dataField name="Suma de P_Errado" fld="10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 dinámica13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62:M164" firstHeaderRow="0" firstDataRow="1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uma de P_Anotado" fld="94" baseField="2" baseItem="0"/>
    <dataField name="Suma de P_Errado" fld="104" baseField="2" baseItem="0"/>
    <dataField name="Suma de P_Recibidos" fld="12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 dinámica5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79:L82" firstHeaderRow="1" firstDataRow="2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Suma de MJug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 dinámica1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4:L7" firstHeaderRow="1" firstDataRow="2" firstDataCol="1"/>
  <pivotFields count="159">
    <pivotField showAll="0"/>
    <pivotField showAll="0"/>
    <pivotField axis="axisRow" dataField="1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Mín. de id_club" fld="2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a dinámica8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30:O133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hier="-1"/>
  </pageFields>
  <dataFields count="5">
    <dataField name="Suma de Goles" fld="23" baseField="23" baseItem="0"/>
    <dataField name="Suma de Tipo_Gol" fld="34" baseField="23" baseItem="0"/>
    <dataField name="Suma de Perfil_Gol" fld="45" baseField="23" baseItem="0"/>
    <dataField name="Suma de Jugada_Gol" fld="63" baseField="23" baseItem="0"/>
    <dataField name="Suma de Tipo_BP" fld="74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zoomScale="84" zoomScaleNormal="84" workbookViewId="0">
      <selection sqref="A1:D1"/>
    </sheetView>
  </sheetViews>
  <sheetFormatPr baseColWidth="10" defaultColWidth="9" defaultRowHeight="15"/>
  <cols>
    <col min="1" max="1" width="18.140625" bestFit="1" customWidth="1"/>
    <col min="2" max="2" width="65.140625" style="6" customWidth="1"/>
    <col min="3" max="3" width="44.140625" style="1" customWidth="1"/>
    <col min="4" max="4" width="3" style="7" customWidth="1"/>
    <col min="6" max="6" width="20.140625" bestFit="1" customWidth="1"/>
    <col min="7" max="7" width="44.42578125" bestFit="1" customWidth="1"/>
    <col min="8" max="8" width="29.140625" style="1" bestFit="1" customWidth="1"/>
    <col min="9" max="9" width="3" style="1" customWidth="1"/>
  </cols>
  <sheetData>
    <row r="1" spans="1:9" ht="18.75">
      <c r="A1" s="236" t="s">
        <v>0</v>
      </c>
      <c r="B1" s="237"/>
      <c r="C1" s="237"/>
      <c r="D1" s="238"/>
      <c r="E1" s="1"/>
      <c r="F1" s="236" t="s">
        <v>1</v>
      </c>
      <c r="G1" s="237"/>
      <c r="H1" s="237"/>
      <c r="I1" s="238"/>
    </row>
    <row r="2" spans="1:9">
      <c r="A2" s="140" t="s">
        <v>2</v>
      </c>
      <c r="B2" s="8" t="s">
        <v>3</v>
      </c>
      <c r="C2" s="239" t="s">
        <v>4</v>
      </c>
      <c r="D2" s="239"/>
      <c r="E2" s="3"/>
      <c r="F2" s="140" t="s">
        <v>2</v>
      </c>
      <c r="G2" s="140" t="s">
        <v>3</v>
      </c>
      <c r="H2" s="240" t="s">
        <v>4</v>
      </c>
      <c r="I2" s="240"/>
    </row>
    <row r="3" spans="1:9">
      <c r="A3" s="97" t="s">
        <v>5</v>
      </c>
      <c r="B3" s="98" t="s">
        <v>6</v>
      </c>
      <c r="C3" s="241"/>
      <c r="D3" s="242"/>
      <c r="E3" s="99"/>
      <c r="F3" s="11" t="s">
        <v>7</v>
      </c>
      <c r="G3" s="12" t="s">
        <v>8</v>
      </c>
      <c r="H3" s="13"/>
      <c r="I3" s="13"/>
    </row>
    <row r="4" spans="1:9">
      <c r="A4" s="9" t="s">
        <v>9</v>
      </c>
      <c r="B4" s="96" t="s">
        <v>10</v>
      </c>
      <c r="C4" s="217"/>
      <c r="D4" s="218"/>
      <c r="F4" s="16" t="s">
        <v>11</v>
      </c>
      <c r="G4" s="17" t="s">
        <v>12</v>
      </c>
      <c r="H4" s="18"/>
      <c r="I4" s="18"/>
    </row>
    <row r="5" spans="1:9">
      <c r="A5" s="83" t="s">
        <v>13</v>
      </c>
      <c r="B5" s="84" t="s">
        <v>14</v>
      </c>
      <c r="C5" s="14" t="s">
        <v>15</v>
      </c>
      <c r="D5" s="15">
        <v>1</v>
      </c>
      <c r="F5" s="116" t="s">
        <v>13</v>
      </c>
      <c r="G5" s="119" t="s">
        <v>14</v>
      </c>
      <c r="H5" s="13" t="s">
        <v>15</v>
      </c>
      <c r="I5" s="95">
        <v>1</v>
      </c>
    </row>
    <row r="6" spans="1:9">
      <c r="A6" s="85"/>
      <c r="B6" s="86"/>
      <c r="C6" s="14" t="s">
        <v>16</v>
      </c>
      <c r="D6" s="15">
        <v>2</v>
      </c>
      <c r="F6" s="117"/>
      <c r="G6" s="120"/>
      <c r="H6" s="13" t="s">
        <v>16</v>
      </c>
      <c r="I6" s="95">
        <v>2</v>
      </c>
    </row>
    <row r="7" spans="1:9">
      <c r="A7" s="85"/>
      <c r="B7" s="86"/>
      <c r="C7" s="14" t="s">
        <v>17</v>
      </c>
      <c r="D7" s="15">
        <v>3</v>
      </c>
      <c r="F7" s="117"/>
      <c r="G7" s="120"/>
      <c r="H7" s="13" t="s">
        <v>17</v>
      </c>
      <c r="I7" s="95">
        <v>3</v>
      </c>
    </row>
    <row r="8" spans="1:9">
      <c r="A8" s="85"/>
      <c r="B8" s="86"/>
      <c r="C8" s="14" t="s">
        <v>18</v>
      </c>
      <c r="D8" s="15">
        <v>4</v>
      </c>
      <c r="F8" s="117"/>
      <c r="G8" s="120"/>
      <c r="H8" s="13" t="s">
        <v>18</v>
      </c>
      <c r="I8" s="95">
        <v>4</v>
      </c>
    </row>
    <row r="9" spans="1:9">
      <c r="A9" s="85"/>
      <c r="B9" s="86"/>
      <c r="C9" s="14" t="s">
        <v>19</v>
      </c>
      <c r="D9" s="15">
        <v>5</v>
      </c>
      <c r="F9" s="117"/>
      <c r="G9" s="120"/>
      <c r="H9" s="13" t="s">
        <v>19</v>
      </c>
      <c r="I9" s="95">
        <v>5</v>
      </c>
    </row>
    <row r="10" spans="1:9">
      <c r="A10" s="85"/>
      <c r="B10" s="86"/>
      <c r="C10" s="14" t="s">
        <v>20</v>
      </c>
      <c r="D10" s="15">
        <v>6</v>
      </c>
      <c r="F10" s="117"/>
      <c r="G10" s="120"/>
      <c r="H10" s="13" t="s">
        <v>20</v>
      </c>
      <c r="I10" s="95">
        <v>6</v>
      </c>
    </row>
    <row r="11" spans="1:9">
      <c r="A11" s="85"/>
      <c r="B11" s="86"/>
      <c r="C11" s="14" t="s">
        <v>21</v>
      </c>
      <c r="D11" s="15">
        <v>7</v>
      </c>
      <c r="F11" s="117"/>
      <c r="G11" s="120"/>
      <c r="H11" s="13" t="s">
        <v>21</v>
      </c>
      <c r="I11" s="95">
        <v>7</v>
      </c>
    </row>
    <row r="12" spans="1:9">
      <c r="A12" s="85"/>
      <c r="B12" s="86"/>
      <c r="C12" s="14" t="s">
        <v>22</v>
      </c>
      <c r="D12" s="15">
        <v>8</v>
      </c>
      <c r="F12" s="117"/>
      <c r="G12" s="120"/>
      <c r="H12" s="13" t="s">
        <v>22</v>
      </c>
      <c r="I12" s="95">
        <v>8</v>
      </c>
    </row>
    <row r="13" spans="1:9">
      <c r="A13" s="85"/>
      <c r="B13" s="86"/>
      <c r="C13" s="14" t="s">
        <v>23</v>
      </c>
      <c r="D13" s="15">
        <v>9</v>
      </c>
      <c r="F13" s="117"/>
      <c r="G13" s="120"/>
      <c r="H13" s="13" t="s">
        <v>23</v>
      </c>
      <c r="I13" s="95">
        <v>9</v>
      </c>
    </row>
    <row r="14" spans="1:9">
      <c r="A14" s="85"/>
      <c r="B14" s="86"/>
      <c r="C14" s="14" t="s">
        <v>24</v>
      </c>
      <c r="D14" s="15">
        <v>10</v>
      </c>
      <c r="F14" s="117"/>
      <c r="G14" s="120"/>
      <c r="H14" s="13" t="s">
        <v>24</v>
      </c>
      <c r="I14" s="95">
        <v>10</v>
      </c>
    </row>
    <row r="15" spans="1:9">
      <c r="A15" s="85"/>
      <c r="B15" s="86"/>
      <c r="C15" s="14" t="s">
        <v>25</v>
      </c>
      <c r="D15" s="15">
        <v>11</v>
      </c>
      <c r="F15" s="117"/>
      <c r="G15" s="120"/>
      <c r="H15" s="13" t="s">
        <v>25</v>
      </c>
      <c r="I15" s="95">
        <v>11</v>
      </c>
    </row>
    <row r="16" spans="1:9">
      <c r="A16" s="85"/>
      <c r="B16" s="86"/>
      <c r="C16" s="14" t="s">
        <v>26</v>
      </c>
      <c r="D16" s="15">
        <v>12</v>
      </c>
      <c r="F16" s="117"/>
      <c r="G16" s="120"/>
      <c r="H16" s="13" t="s">
        <v>26</v>
      </c>
      <c r="I16" s="95">
        <v>12</v>
      </c>
    </row>
    <row r="17" spans="1:9">
      <c r="A17" s="85"/>
      <c r="B17" s="86"/>
      <c r="C17" s="14" t="s">
        <v>27</v>
      </c>
      <c r="D17" s="15">
        <v>13</v>
      </c>
      <c r="F17" s="117"/>
      <c r="G17" s="120"/>
      <c r="H17" s="13" t="s">
        <v>27</v>
      </c>
      <c r="I17" s="95">
        <v>13</v>
      </c>
    </row>
    <row r="18" spans="1:9">
      <c r="A18" s="85"/>
      <c r="B18" s="86"/>
      <c r="C18" s="19" t="s">
        <v>28</v>
      </c>
      <c r="D18" s="15">
        <v>14</v>
      </c>
      <c r="F18" s="117"/>
      <c r="G18" s="120"/>
      <c r="H18" s="136" t="s">
        <v>28</v>
      </c>
      <c r="I18" s="95">
        <v>14</v>
      </c>
    </row>
    <row r="19" spans="1:9">
      <c r="A19" s="85"/>
      <c r="B19" s="86"/>
      <c r="C19" s="19" t="s">
        <v>29</v>
      </c>
      <c r="D19" s="15">
        <v>15</v>
      </c>
      <c r="F19" s="117"/>
      <c r="G19" s="120"/>
      <c r="H19" s="136" t="s">
        <v>29</v>
      </c>
      <c r="I19" s="95">
        <v>15</v>
      </c>
    </row>
    <row r="20" spans="1:9">
      <c r="A20" s="85"/>
      <c r="B20" s="86"/>
      <c r="C20" s="19" t="s">
        <v>30</v>
      </c>
      <c r="D20" s="15">
        <v>16</v>
      </c>
      <c r="F20" s="117"/>
      <c r="G20" s="120"/>
      <c r="H20" s="136" t="s">
        <v>30</v>
      </c>
      <c r="I20" s="95">
        <v>16</v>
      </c>
    </row>
    <row r="21" spans="1:9">
      <c r="A21" s="85"/>
      <c r="B21" s="86"/>
      <c r="C21" s="19" t="s">
        <v>31</v>
      </c>
      <c r="D21" s="15">
        <v>17</v>
      </c>
      <c r="F21" s="117"/>
      <c r="G21" s="120"/>
      <c r="H21" s="136" t="s">
        <v>31</v>
      </c>
      <c r="I21" s="95">
        <v>17</v>
      </c>
    </row>
    <row r="22" spans="1:9">
      <c r="A22" s="87"/>
      <c r="B22" s="88"/>
      <c r="C22" s="19" t="s">
        <v>32</v>
      </c>
      <c r="D22" s="15">
        <v>18</v>
      </c>
      <c r="F22" s="118"/>
      <c r="G22" s="121"/>
      <c r="H22" s="136" t="s">
        <v>32</v>
      </c>
      <c r="I22" s="95">
        <v>18</v>
      </c>
    </row>
    <row r="23" spans="1:9">
      <c r="A23" s="232" t="s">
        <v>33</v>
      </c>
      <c r="B23" s="234" t="s">
        <v>34</v>
      </c>
      <c r="C23" s="100" t="s">
        <v>35</v>
      </c>
      <c r="D23" s="101">
        <v>1</v>
      </c>
      <c r="F23" s="20" t="s">
        <v>36</v>
      </c>
      <c r="G23" s="21" t="s">
        <v>37</v>
      </c>
      <c r="H23" s="225"/>
      <c r="I23" s="226"/>
    </row>
    <row r="24" spans="1:9">
      <c r="A24" s="233"/>
      <c r="B24" s="235"/>
      <c r="C24" s="100" t="s">
        <v>38</v>
      </c>
      <c r="D24" s="101">
        <v>2</v>
      </c>
      <c r="F24" s="11" t="s">
        <v>39</v>
      </c>
      <c r="G24" s="12" t="s">
        <v>40</v>
      </c>
      <c r="H24" s="190"/>
      <c r="I24" s="191"/>
    </row>
    <row r="25" spans="1:9">
      <c r="A25" s="9" t="s">
        <v>7</v>
      </c>
      <c r="B25" s="10" t="s">
        <v>41</v>
      </c>
      <c r="C25" s="209" t="s">
        <v>42</v>
      </c>
      <c r="D25" s="210"/>
      <c r="F25" s="20" t="s">
        <v>43</v>
      </c>
      <c r="G25" s="21" t="s">
        <v>44</v>
      </c>
      <c r="H25" s="225"/>
      <c r="I25" s="226"/>
    </row>
    <row r="26" spans="1:9">
      <c r="A26" s="223" t="s">
        <v>45</v>
      </c>
      <c r="B26" s="228" t="s">
        <v>46</v>
      </c>
      <c r="C26" s="14" t="s">
        <v>47</v>
      </c>
      <c r="D26" s="15">
        <v>1</v>
      </c>
      <c r="F26" s="143" t="s">
        <v>48</v>
      </c>
      <c r="G26" s="76" t="s">
        <v>49</v>
      </c>
      <c r="H26" s="74" t="s">
        <v>50</v>
      </c>
      <c r="I26" s="75">
        <v>1</v>
      </c>
    </row>
    <row r="27" spans="1:9">
      <c r="A27" s="227"/>
      <c r="B27" s="229"/>
      <c r="C27" s="14" t="s">
        <v>51</v>
      </c>
      <c r="D27" s="15">
        <v>2</v>
      </c>
      <c r="F27" s="231"/>
      <c r="G27" s="73"/>
      <c r="H27" s="74" t="s">
        <v>52</v>
      </c>
      <c r="I27" s="75">
        <v>2</v>
      </c>
    </row>
    <row r="28" spans="1:9">
      <c r="A28" s="224"/>
      <c r="B28" s="230"/>
      <c r="C28" s="14" t="s">
        <v>53</v>
      </c>
      <c r="D28" s="15">
        <v>3</v>
      </c>
      <c r="F28" s="144"/>
      <c r="G28" s="73"/>
      <c r="H28" s="74" t="s">
        <v>54</v>
      </c>
      <c r="I28" s="75">
        <v>3</v>
      </c>
    </row>
    <row r="29" spans="1:9">
      <c r="A29" s="22" t="s">
        <v>55</v>
      </c>
      <c r="B29" s="10" t="s">
        <v>56</v>
      </c>
      <c r="C29" s="209" t="s">
        <v>57</v>
      </c>
      <c r="D29" s="210"/>
      <c r="F29" s="89" t="s">
        <v>58</v>
      </c>
      <c r="G29" s="73" t="s">
        <v>59</v>
      </c>
      <c r="H29" s="211"/>
      <c r="I29" s="212"/>
    </row>
    <row r="30" spans="1:9">
      <c r="A30" s="20" t="s">
        <v>60</v>
      </c>
      <c r="B30" s="23" t="s">
        <v>61</v>
      </c>
      <c r="C30" s="213" t="s">
        <v>62</v>
      </c>
      <c r="D30" s="214"/>
      <c r="F30" s="139" t="s">
        <v>63</v>
      </c>
      <c r="G30" s="73" t="s">
        <v>64</v>
      </c>
      <c r="H30" s="211"/>
      <c r="I30" s="212"/>
    </row>
    <row r="31" spans="1:9">
      <c r="A31" s="215" t="s">
        <v>65</v>
      </c>
      <c r="B31" s="10" t="s">
        <v>66</v>
      </c>
      <c r="C31" s="217" t="s">
        <v>67</v>
      </c>
      <c r="D31" s="218"/>
      <c r="F31" s="201" t="s">
        <v>68</v>
      </c>
      <c r="G31" s="220" t="s">
        <v>69</v>
      </c>
      <c r="H31" s="13" t="s">
        <v>70</v>
      </c>
      <c r="I31" s="13">
        <v>1</v>
      </c>
    </row>
    <row r="32" spans="1:9">
      <c r="A32" s="216"/>
      <c r="B32" s="24" t="s">
        <v>71</v>
      </c>
      <c r="C32" s="217" t="s">
        <v>62</v>
      </c>
      <c r="D32" s="218"/>
      <c r="F32" s="219"/>
      <c r="G32" s="221"/>
      <c r="H32" s="13" t="s">
        <v>72</v>
      </c>
      <c r="I32" s="13">
        <v>2</v>
      </c>
    </row>
    <row r="33" spans="1:9" ht="15" customHeight="1">
      <c r="A33" s="223" t="s">
        <v>73</v>
      </c>
      <c r="B33" s="23" t="s">
        <v>74</v>
      </c>
      <c r="C33" s="25" t="s">
        <v>67</v>
      </c>
      <c r="D33" s="26"/>
      <c r="F33" s="202"/>
      <c r="G33" s="222"/>
      <c r="H33" s="13" t="s">
        <v>75</v>
      </c>
      <c r="I33" s="13">
        <v>3</v>
      </c>
    </row>
    <row r="34" spans="1:9">
      <c r="A34" s="224"/>
      <c r="B34" s="27" t="s">
        <v>76</v>
      </c>
      <c r="C34" s="25" t="s">
        <v>62</v>
      </c>
      <c r="D34" s="26"/>
      <c r="F34" s="20" t="s">
        <v>77</v>
      </c>
      <c r="G34" s="21" t="s">
        <v>78</v>
      </c>
      <c r="H34" s="225"/>
      <c r="I34" s="226"/>
    </row>
    <row r="35" spans="1:9">
      <c r="A35" s="180" t="s">
        <v>79</v>
      </c>
      <c r="B35" s="28" t="s">
        <v>80</v>
      </c>
      <c r="C35" s="182" t="s">
        <v>67</v>
      </c>
      <c r="D35" s="183"/>
      <c r="F35" s="11" t="s">
        <v>81</v>
      </c>
      <c r="G35" s="12" t="s">
        <v>82</v>
      </c>
      <c r="H35" s="190"/>
      <c r="I35" s="191"/>
    </row>
    <row r="36" spans="1:9">
      <c r="A36" s="181"/>
      <c r="B36" s="29" t="s">
        <v>83</v>
      </c>
      <c r="C36" s="182" t="s">
        <v>62</v>
      </c>
      <c r="D36" s="183"/>
      <c r="F36" s="192" t="s">
        <v>84</v>
      </c>
      <c r="G36" s="195" t="s">
        <v>85</v>
      </c>
      <c r="H36" s="18" t="s">
        <v>86</v>
      </c>
      <c r="I36" s="18">
        <v>0</v>
      </c>
    </row>
    <row r="37" spans="1:9">
      <c r="A37" s="198" t="s">
        <v>87</v>
      </c>
      <c r="B37" s="30" t="s">
        <v>88</v>
      </c>
      <c r="C37" s="163"/>
      <c r="D37" s="164"/>
      <c r="F37" s="193"/>
      <c r="G37" s="196"/>
      <c r="H37" s="18" t="s">
        <v>89</v>
      </c>
      <c r="I37" s="18">
        <v>1</v>
      </c>
    </row>
    <row r="38" spans="1:9">
      <c r="A38" s="199"/>
      <c r="B38" s="31" t="s">
        <v>90</v>
      </c>
      <c r="C38" s="32" t="s">
        <v>91</v>
      </c>
      <c r="D38" s="33">
        <v>1</v>
      </c>
      <c r="F38" s="194"/>
      <c r="G38" s="197"/>
      <c r="H38" s="18" t="s">
        <v>92</v>
      </c>
      <c r="I38" s="18">
        <v>3</v>
      </c>
    </row>
    <row r="39" spans="1:9">
      <c r="A39" s="200"/>
      <c r="B39" s="34"/>
      <c r="C39" s="32" t="s">
        <v>93</v>
      </c>
      <c r="D39" s="33">
        <v>2</v>
      </c>
      <c r="F39" s="201" t="s">
        <v>94</v>
      </c>
      <c r="G39" s="203" t="s">
        <v>95</v>
      </c>
      <c r="H39" s="13" t="s">
        <v>35</v>
      </c>
      <c r="I39" s="13">
        <v>1</v>
      </c>
    </row>
    <row r="40" spans="1:9">
      <c r="A40" s="180" t="s">
        <v>96</v>
      </c>
      <c r="B40" s="39" t="s">
        <v>97</v>
      </c>
      <c r="C40" s="182"/>
      <c r="D40" s="183"/>
      <c r="F40" s="202"/>
      <c r="G40" s="204"/>
      <c r="H40" s="13" t="s">
        <v>38</v>
      </c>
      <c r="I40" s="13">
        <v>2</v>
      </c>
    </row>
    <row r="41" spans="1:9">
      <c r="A41" s="205"/>
      <c r="B41" s="206" t="s">
        <v>98</v>
      </c>
      <c r="C41" s="40" t="s">
        <v>99</v>
      </c>
      <c r="D41" s="41">
        <v>1</v>
      </c>
      <c r="F41" s="35" t="s">
        <v>100</v>
      </c>
      <c r="G41" s="36" t="s">
        <v>101</v>
      </c>
      <c r="H41" s="138" t="s">
        <v>102</v>
      </c>
      <c r="I41" s="105">
        <v>1</v>
      </c>
    </row>
    <row r="42" spans="1:9">
      <c r="A42" s="205"/>
      <c r="B42" s="207"/>
      <c r="C42" s="42" t="s">
        <v>103</v>
      </c>
      <c r="D42" s="41">
        <v>2</v>
      </c>
      <c r="F42" s="37"/>
      <c r="G42" s="38"/>
      <c r="H42" s="138" t="s">
        <v>104</v>
      </c>
      <c r="I42" s="105">
        <v>2</v>
      </c>
    </row>
    <row r="43" spans="1:9">
      <c r="A43" s="205"/>
      <c r="B43" s="207"/>
      <c r="C43" s="42" t="s">
        <v>105</v>
      </c>
      <c r="D43" s="41">
        <v>3</v>
      </c>
      <c r="F43" s="37"/>
      <c r="G43" s="38"/>
      <c r="H43" s="138" t="s">
        <v>106</v>
      </c>
      <c r="I43" s="105">
        <v>3</v>
      </c>
    </row>
    <row r="44" spans="1:9">
      <c r="A44" s="181"/>
      <c r="B44" s="208"/>
      <c r="C44" s="42" t="s">
        <v>107</v>
      </c>
      <c r="D44" s="41">
        <v>4</v>
      </c>
      <c r="F44" s="37"/>
      <c r="G44" s="38"/>
      <c r="H44" s="138" t="s">
        <v>108</v>
      </c>
      <c r="I44" s="105">
        <v>4</v>
      </c>
    </row>
    <row r="45" spans="1:9">
      <c r="A45" s="43" t="s">
        <v>109</v>
      </c>
      <c r="B45" s="30" t="s">
        <v>110</v>
      </c>
      <c r="C45" s="163"/>
      <c r="D45" s="164"/>
      <c r="F45" s="37"/>
      <c r="G45" s="38"/>
      <c r="H45" s="138" t="s">
        <v>111</v>
      </c>
      <c r="I45" s="105">
        <v>5</v>
      </c>
    </row>
    <row r="46" spans="1:9">
      <c r="A46" s="188" t="s">
        <v>112</v>
      </c>
      <c r="B46" s="103" t="s">
        <v>113</v>
      </c>
      <c r="C46" s="132"/>
      <c r="D46" s="133"/>
      <c r="F46" s="37"/>
      <c r="G46" s="38"/>
      <c r="H46" s="138" t="s">
        <v>114</v>
      </c>
      <c r="I46" s="105">
        <v>6</v>
      </c>
    </row>
    <row r="47" spans="1:9">
      <c r="A47" s="189"/>
      <c r="B47" s="104" t="s">
        <v>115</v>
      </c>
      <c r="C47" s="132"/>
      <c r="D47" s="133"/>
      <c r="F47" s="37"/>
      <c r="G47" s="38"/>
      <c r="H47" s="138" t="s">
        <v>116</v>
      </c>
      <c r="I47" s="105">
        <v>7</v>
      </c>
    </row>
    <row r="48" spans="1:9">
      <c r="A48" s="180" t="s">
        <v>117</v>
      </c>
      <c r="B48" s="186" t="s">
        <v>118</v>
      </c>
      <c r="C48" s="42" t="s">
        <v>119</v>
      </c>
      <c r="D48" s="41">
        <v>1</v>
      </c>
      <c r="F48" s="37"/>
      <c r="G48" s="38"/>
      <c r="H48" s="138" t="s">
        <v>120</v>
      </c>
      <c r="I48" s="105">
        <v>8</v>
      </c>
    </row>
    <row r="49" spans="1:9" ht="15" customHeight="1">
      <c r="A49" s="181"/>
      <c r="B49" s="187"/>
      <c r="C49" s="42" t="s">
        <v>121</v>
      </c>
      <c r="D49" s="41">
        <v>0</v>
      </c>
      <c r="F49" s="37"/>
      <c r="G49" s="38"/>
      <c r="H49" s="138" t="s">
        <v>122</v>
      </c>
      <c r="I49" s="105">
        <v>9</v>
      </c>
    </row>
    <row r="50" spans="1:9">
      <c r="A50" s="81" t="s">
        <v>123</v>
      </c>
      <c r="B50" s="44" t="s">
        <v>124</v>
      </c>
      <c r="C50" s="178" t="s">
        <v>67</v>
      </c>
      <c r="D50" s="179"/>
      <c r="F50" s="37"/>
      <c r="G50" s="38"/>
      <c r="H50" s="138" t="s">
        <v>125</v>
      </c>
      <c r="I50" s="105">
        <v>10</v>
      </c>
    </row>
    <row r="51" spans="1:9" ht="15" customHeight="1">
      <c r="A51" s="82"/>
      <c r="B51" s="45" t="s">
        <v>126</v>
      </c>
      <c r="C51" s="32" t="s">
        <v>127</v>
      </c>
      <c r="D51" s="33">
        <v>1</v>
      </c>
      <c r="F51" s="37"/>
      <c r="G51" s="38"/>
      <c r="H51" s="138" t="s">
        <v>128</v>
      </c>
      <c r="I51" s="105">
        <v>11</v>
      </c>
    </row>
    <row r="52" spans="1:9">
      <c r="A52" s="82"/>
      <c r="B52" s="46" t="s">
        <v>129</v>
      </c>
      <c r="C52" s="32" t="s">
        <v>130</v>
      </c>
      <c r="D52" s="33">
        <v>2</v>
      </c>
      <c r="F52" s="37"/>
      <c r="G52" s="38"/>
      <c r="H52" s="138" t="s">
        <v>131</v>
      </c>
      <c r="I52" s="105">
        <v>12</v>
      </c>
    </row>
    <row r="53" spans="1:9">
      <c r="A53" s="82"/>
      <c r="B53" s="46"/>
      <c r="C53" s="32" t="s">
        <v>132</v>
      </c>
      <c r="D53" s="33">
        <v>3</v>
      </c>
      <c r="F53" s="37"/>
      <c r="G53" s="38"/>
      <c r="H53" s="138" t="s">
        <v>133</v>
      </c>
      <c r="I53" s="105">
        <v>13</v>
      </c>
    </row>
    <row r="54" spans="1:9">
      <c r="A54" s="82"/>
      <c r="B54" s="46"/>
      <c r="C54" s="32" t="s">
        <v>134</v>
      </c>
      <c r="D54" s="33">
        <v>4</v>
      </c>
      <c r="F54" s="37"/>
      <c r="G54" s="38"/>
      <c r="H54" s="138" t="s">
        <v>135</v>
      </c>
      <c r="I54" s="105">
        <v>14</v>
      </c>
    </row>
    <row r="55" spans="1:9">
      <c r="A55" s="82"/>
      <c r="B55" s="46"/>
      <c r="C55" s="32" t="s">
        <v>136</v>
      </c>
      <c r="D55" s="33">
        <v>5</v>
      </c>
      <c r="F55" s="37"/>
      <c r="G55" s="38"/>
      <c r="H55" s="138" t="s">
        <v>137</v>
      </c>
      <c r="I55" s="105">
        <v>15</v>
      </c>
    </row>
    <row r="56" spans="1:9" ht="15" customHeight="1">
      <c r="A56" s="82"/>
      <c r="B56" s="46"/>
      <c r="C56" s="32" t="s">
        <v>138</v>
      </c>
      <c r="D56" s="33">
        <v>6</v>
      </c>
      <c r="F56" s="37"/>
      <c r="G56" s="38"/>
      <c r="H56" s="138" t="s">
        <v>139</v>
      </c>
      <c r="I56" s="105">
        <v>16</v>
      </c>
    </row>
    <row r="57" spans="1:9">
      <c r="A57" s="82"/>
      <c r="B57" s="46"/>
      <c r="C57" s="32" t="s">
        <v>140</v>
      </c>
      <c r="D57" s="33">
        <v>7</v>
      </c>
      <c r="F57" s="37"/>
      <c r="G57" s="38"/>
      <c r="H57" s="138" t="s">
        <v>141</v>
      </c>
      <c r="I57" s="105">
        <v>17</v>
      </c>
    </row>
    <row r="58" spans="1:9">
      <c r="A58" s="82"/>
      <c r="B58" s="46"/>
      <c r="C58" s="32" t="s">
        <v>142</v>
      </c>
      <c r="D58" s="33">
        <v>8</v>
      </c>
      <c r="F58" s="37"/>
      <c r="G58" s="38"/>
      <c r="H58" s="138" t="s">
        <v>143</v>
      </c>
      <c r="I58" s="105">
        <v>18</v>
      </c>
    </row>
    <row r="59" spans="1:9" ht="13.5" customHeight="1">
      <c r="A59" s="82"/>
      <c r="B59" s="106"/>
      <c r="C59" s="32" t="s">
        <v>144</v>
      </c>
      <c r="D59" s="33">
        <v>9</v>
      </c>
      <c r="F59" s="37"/>
      <c r="G59" s="38"/>
      <c r="H59" s="138" t="s">
        <v>145</v>
      </c>
      <c r="I59" s="105">
        <v>19</v>
      </c>
    </row>
    <row r="60" spans="1:9">
      <c r="A60" s="180" t="s">
        <v>146</v>
      </c>
      <c r="B60" s="135" t="s">
        <v>147</v>
      </c>
      <c r="C60" s="182" t="s">
        <v>148</v>
      </c>
      <c r="D60" s="183"/>
      <c r="F60" s="37"/>
      <c r="G60" s="38"/>
      <c r="H60" s="138" t="s">
        <v>149</v>
      </c>
      <c r="I60" s="105">
        <v>20</v>
      </c>
    </row>
    <row r="61" spans="1:9">
      <c r="A61" s="181"/>
      <c r="B61" s="137" t="s">
        <v>150</v>
      </c>
      <c r="C61" s="184" t="s">
        <v>57</v>
      </c>
      <c r="D61" s="185"/>
      <c r="F61" s="37"/>
      <c r="G61" s="38"/>
      <c r="H61" s="138" t="s">
        <v>151</v>
      </c>
      <c r="I61" s="105">
        <v>21</v>
      </c>
    </row>
    <row r="62" spans="1:9">
      <c r="A62" s="173" t="s">
        <v>152</v>
      </c>
      <c r="B62" s="30" t="s">
        <v>153</v>
      </c>
      <c r="C62" s="163" t="s">
        <v>67</v>
      </c>
      <c r="D62" s="164"/>
      <c r="F62" s="47"/>
      <c r="G62" s="48"/>
      <c r="H62" s="138" t="s">
        <v>154</v>
      </c>
      <c r="I62" s="105">
        <v>22</v>
      </c>
    </row>
    <row r="63" spans="1:9">
      <c r="A63" s="174"/>
      <c r="B63" s="51" t="s">
        <v>155</v>
      </c>
      <c r="C63" s="163" t="s">
        <v>62</v>
      </c>
      <c r="D63" s="164"/>
      <c r="F63" s="49" t="s">
        <v>156</v>
      </c>
      <c r="G63" s="50" t="s">
        <v>157</v>
      </c>
      <c r="H63" s="162"/>
      <c r="I63" s="162"/>
    </row>
    <row r="64" spans="1:9">
      <c r="A64" s="157" t="s">
        <v>158</v>
      </c>
      <c r="B64" s="52" t="s">
        <v>159</v>
      </c>
      <c r="C64" s="53"/>
      <c r="D64" s="54"/>
      <c r="F64" s="79" t="s">
        <v>160</v>
      </c>
      <c r="G64" s="80" t="s">
        <v>161</v>
      </c>
      <c r="H64" s="165" t="s">
        <v>162</v>
      </c>
      <c r="I64" s="166"/>
    </row>
    <row r="65" spans="1:9" ht="15" customHeight="1">
      <c r="A65" s="158"/>
      <c r="B65" s="55" t="s">
        <v>163</v>
      </c>
      <c r="C65" s="53" t="s">
        <v>105</v>
      </c>
      <c r="D65" s="54">
        <v>1</v>
      </c>
      <c r="F65" s="79" t="s">
        <v>164</v>
      </c>
      <c r="G65" s="80" t="s">
        <v>165</v>
      </c>
      <c r="H65" s="167"/>
      <c r="I65" s="168"/>
    </row>
    <row r="66" spans="1:9">
      <c r="A66" s="159"/>
      <c r="B66" s="56"/>
      <c r="C66" s="53" t="s">
        <v>166</v>
      </c>
      <c r="D66" s="54">
        <v>2</v>
      </c>
      <c r="F66" s="79" t="s">
        <v>167</v>
      </c>
      <c r="G66" s="80" t="s">
        <v>168</v>
      </c>
      <c r="H66" s="167"/>
      <c r="I66" s="168"/>
    </row>
    <row r="67" spans="1:9">
      <c r="A67" s="90" t="s">
        <v>169</v>
      </c>
      <c r="B67" s="91" t="s">
        <v>170</v>
      </c>
      <c r="C67" s="92"/>
      <c r="D67" s="93"/>
      <c r="F67" s="79" t="s">
        <v>171</v>
      </c>
      <c r="G67" s="80" t="s">
        <v>172</v>
      </c>
      <c r="H67" s="167"/>
      <c r="I67" s="168"/>
    </row>
    <row r="68" spans="1:9">
      <c r="A68" s="139" t="s">
        <v>173</v>
      </c>
      <c r="B68" s="69" t="s">
        <v>174</v>
      </c>
      <c r="C68" s="171" t="s">
        <v>175</v>
      </c>
      <c r="D68" s="172"/>
      <c r="F68" s="77" t="s">
        <v>176</v>
      </c>
      <c r="G68" s="78" t="s">
        <v>177</v>
      </c>
      <c r="H68" s="169"/>
      <c r="I68" s="170"/>
    </row>
    <row r="69" spans="1:9">
      <c r="A69" s="153" t="s">
        <v>178</v>
      </c>
      <c r="B69" s="57" t="s">
        <v>179</v>
      </c>
      <c r="C69" s="155" t="s">
        <v>67</v>
      </c>
      <c r="D69" s="156"/>
      <c r="H69"/>
      <c r="I69"/>
    </row>
    <row r="70" spans="1:9">
      <c r="A70" s="154"/>
      <c r="B70" s="58" t="s">
        <v>180</v>
      </c>
      <c r="C70" s="155" t="s">
        <v>62</v>
      </c>
      <c r="D70" s="156"/>
      <c r="H70"/>
      <c r="I70"/>
    </row>
    <row r="71" spans="1:9">
      <c r="A71" s="157" t="s">
        <v>181</v>
      </c>
      <c r="B71" s="175" t="s">
        <v>182</v>
      </c>
      <c r="C71" s="59" t="s">
        <v>183</v>
      </c>
      <c r="D71" s="54">
        <v>1</v>
      </c>
      <c r="H71"/>
      <c r="I71"/>
    </row>
    <row r="72" spans="1:9">
      <c r="A72" s="158"/>
      <c r="B72" s="176"/>
      <c r="C72" s="59" t="s">
        <v>184</v>
      </c>
      <c r="D72" s="54">
        <v>2</v>
      </c>
    </row>
    <row r="73" spans="1:9">
      <c r="A73" s="158"/>
      <c r="B73" s="176"/>
      <c r="C73" s="59" t="s">
        <v>185</v>
      </c>
      <c r="D73" s="54">
        <v>3</v>
      </c>
    </row>
    <row r="74" spans="1:9">
      <c r="A74" s="158"/>
      <c r="B74" s="176"/>
      <c r="C74" s="59" t="s">
        <v>186</v>
      </c>
      <c r="D74" s="54">
        <v>4</v>
      </c>
    </row>
    <row r="75" spans="1:9">
      <c r="A75" s="159"/>
      <c r="B75" s="177"/>
      <c r="C75" s="59" t="s">
        <v>187</v>
      </c>
      <c r="D75" s="54">
        <v>5</v>
      </c>
    </row>
    <row r="76" spans="1:9">
      <c r="A76" s="153" t="s">
        <v>188</v>
      </c>
      <c r="B76" s="57" t="s">
        <v>189</v>
      </c>
      <c r="C76" s="155" t="s">
        <v>67</v>
      </c>
      <c r="D76" s="156"/>
    </row>
    <row r="77" spans="1:9">
      <c r="A77" s="154"/>
      <c r="B77" s="58" t="s">
        <v>190</v>
      </c>
      <c r="C77" s="155" t="s">
        <v>62</v>
      </c>
      <c r="D77" s="156"/>
    </row>
    <row r="78" spans="1:9">
      <c r="A78" s="157" t="s">
        <v>191</v>
      </c>
      <c r="B78" s="60" t="s">
        <v>192</v>
      </c>
      <c r="C78" s="160" t="s">
        <v>67</v>
      </c>
      <c r="D78" s="161"/>
    </row>
    <row r="79" spans="1:9">
      <c r="A79" s="158"/>
      <c r="B79" s="175" t="s">
        <v>193</v>
      </c>
      <c r="C79" s="59" t="s">
        <v>194</v>
      </c>
      <c r="D79" s="54">
        <v>1</v>
      </c>
    </row>
    <row r="80" spans="1:9">
      <c r="A80" s="158"/>
      <c r="B80" s="176"/>
      <c r="C80" s="59" t="s">
        <v>195</v>
      </c>
      <c r="D80" s="54">
        <v>2</v>
      </c>
    </row>
    <row r="81" spans="1:4">
      <c r="A81" s="158"/>
      <c r="B81" s="176"/>
      <c r="C81" s="59" t="s">
        <v>196</v>
      </c>
      <c r="D81" s="54">
        <v>3</v>
      </c>
    </row>
    <row r="82" spans="1:4">
      <c r="A82" s="158"/>
      <c r="B82" s="176"/>
      <c r="C82" s="59" t="s">
        <v>197</v>
      </c>
      <c r="D82" s="54">
        <v>4</v>
      </c>
    </row>
    <row r="83" spans="1:4">
      <c r="A83" s="158"/>
      <c r="B83" s="176"/>
      <c r="C83" s="59" t="s">
        <v>198</v>
      </c>
      <c r="D83" s="54">
        <v>5</v>
      </c>
    </row>
    <row r="84" spans="1:4">
      <c r="A84" s="158"/>
      <c r="B84" s="176"/>
      <c r="C84" s="59" t="s">
        <v>199</v>
      </c>
      <c r="D84" s="54">
        <v>6</v>
      </c>
    </row>
    <row r="85" spans="1:4">
      <c r="A85" s="158"/>
      <c r="B85" s="176"/>
      <c r="C85" s="59" t="s">
        <v>200</v>
      </c>
      <c r="D85" s="54">
        <v>7</v>
      </c>
    </row>
    <row r="86" spans="1:4">
      <c r="A86" s="158"/>
      <c r="B86" s="176"/>
      <c r="C86" s="59" t="s">
        <v>201</v>
      </c>
      <c r="D86" s="54">
        <v>8</v>
      </c>
    </row>
    <row r="87" spans="1:4">
      <c r="A87" s="159"/>
      <c r="B87" s="177"/>
      <c r="C87" s="59" t="s">
        <v>202</v>
      </c>
      <c r="D87" s="54">
        <v>9</v>
      </c>
    </row>
    <row r="88" spans="1:4">
      <c r="A88" s="153" t="s">
        <v>203</v>
      </c>
      <c r="B88" s="57" t="s">
        <v>204</v>
      </c>
      <c r="C88" s="155" t="s">
        <v>67</v>
      </c>
      <c r="D88" s="156"/>
    </row>
    <row r="89" spans="1:4">
      <c r="A89" s="154"/>
      <c r="B89" s="58" t="s">
        <v>205</v>
      </c>
      <c r="C89" s="155" t="s">
        <v>62</v>
      </c>
      <c r="D89" s="156"/>
    </row>
    <row r="90" spans="1:4">
      <c r="A90" s="157" t="s">
        <v>206</v>
      </c>
      <c r="B90" s="52" t="s">
        <v>207</v>
      </c>
      <c r="C90" s="160"/>
      <c r="D90" s="161"/>
    </row>
    <row r="91" spans="1:4">
      <c r="A91" s="158"/>
      <c r="B91" s="55" t="s">
        <v>208</v>
      </c>
      <c r="C91" s="53" t="s">
        <v>209</v>
      </c>
      <c r="D91" s="54">
        <v>1</v>
      </c>
    </row>
    <row r="92" spans="1:4">
      <c r="A92" s="158"/>
      <c r="B92" s="61"/>
      <c r="C92" s="53" t="s">
        <v>210</v>
      </c>
      <c r="D92" s="54">
        <v>2</v>
      </c>
    </row>
    <row r="93" spans="1:4">
      <c r="A93" s="159"/>
      <c r="B93" s="56"/>
      <c r="C93" s="53" t="s">
        <v>211</v>
      </c>
      <c r="D93" s="54">
        <v>3</v>
      </c>
    </row>
    <row r="94" spans="1:4" ht="15" customHeight="1">
      <c r="A94" s="153" t="s">
        <v>212</v>
      </c>
      <c r="B94" s="57" t="s">
        <v>213</v>
      </c>
      <c r="C94" s="130" t="s">
        <v>67</v>
      </c>
      <c r="D94" s="131"/>
    </row>
    <row r="95" spans="1:4">
      <c r="A95" s="154"/>
      <c r="B95" s="62" t="s">
        <v>214</v>
      </c>
      <c r="C95" s="130" t="s">
        <v>62</v>
      </c>
      <c r="D95" s="131"/>
    </row>
    <row r="96" spans="1:4">
      <c r="A96" s="143" t="s">
        <v>215</v>
      </c>
      <c r="B96" s="70" t="s">
        <v>216</v>
      </c>
      <c r="C96" s="134" t="s">
        <v>217</v>
      </c>
      <c r="D96" s="71">
        <v>1</v>
      </c>
    </row>
    <row r="97" spans="1:4">
      <c r="A97" s="144"/>
      <c r="B97" s="70"/>
      <c r="C97" s="134" t="s">
        <v>218</v>
      </c>
      <c r="D97" s="71">
        <v>2</v>
      </c>
    </row>
    <row r="98" spans="1:4">
      <c r="A98" s="145" t="s">
        <v>219</v>
      </c>
      <c r="B98" s="63" t="s">
        <v>220</v>
      </c>
      <c r="C98" s="64" t="s">
        <v>67</v>
      </c>
      <c r="D98" s="65"/>
    </row>
    <row r="99" spans="1:4">
      <c r="A99" s="146"/>
      <c r="B99" s="66" t="s">
        <v>221</v>
      </c>
      <c r="C99" s="64" t="s">
        <v>62</v>
      </c>
      <c r="D99" s="65"/>
    </row>
    <row r="100" spans="1:4">
      <c r="A100" s="147" t="s">
        <v>222</v>
      </c>
      <c r="B100" s="150" t="s">
        <v>223</v>
      </c>
      <c r="C100" s="67" t="s">
        <v>183</v>
      </c>
      <c r="D100" s="68">
        <v>1</v>
      </c>
    </row>
    <row r="101" spans="1:4">
      <c r="A101" s="148"/>
      <c r="B101" s="151"/>
      <c r="C101" s="67" t="s">
        <v>184</v>
      </c>
      <c r="D101" s="68">
        <v>2</v>
      </c>
    </row>
    <row r="102" spans="1:4">
      <c r="A102" s="148"/>
      <c r="B102" s="151"/>
      <c r="C102" s="67" t="s">
        <v>185</v>
      </c>
      <c r="D102" s="68">
        <v>3</v>
      </c>
    </row>
    <row r="103" spans="1:4">
      <c r="A103" s="148"/>
      <c r="B103" s="151"/>
      <c r="C103" s="67" t="s">
        <v>186</v>
      </c>
      <c r="D103" s="68">
        <v>4</v>
      </c>
    </row>
    <row r="104" spans="1:4">
      <c r="A104" s="148"/>
      <c r="B104" s="151"/>
      <c r="C104" s="67" t="s">
        <v>187</v>
      </c>
      <c r="D104" s="68">
        <v>5</v>
      </c>
    </row>
    <row r="105" spans="1:4">
      <c r="A105" s="148"/>
      <c r="B105" s="151"/>
      <c r="C105" s="67" t="s">
        <v>224</v>
      </c>
      <c r="D105" s="68">
        <v>6</v>
      </c>
    </row>
    <row r="106" spans="1:4">
      <c r="A106" s="149"/>
      <c r="B106" s="152"/>
      <c r="C106" s="67" t="s">
        <v>225</v>
      </c>
      <c r="D106" s="68">
        <v>7</v>
      </c>
    </row>
  </sheetData>
  <mergeCells count="75">
    <mergeCell ref="C4:D4"/>
    <mergeCell ref="A23:A24"/>
    <mergeCell ref="B23:B24"/>
    <mergeCell ref="A1:D1"/>
    <mergeCell ref="F1:I1"/>
    <mergeCell ref="C2:D2"/>
    <mergeCell ref="H2:I2"/>
    <mergeCell ref="C3:D3"/>
    <mergeCell ref="H23:I23"/>
    <mergeCell ref="H24:I24"/>
    <mergeCell ref="C25:D25"/>
    <mergeCell ref="H25:I25"/>
    <mergeCell ref="A26:A28"/>
    <mergeCell ref="B26:B28"/>
    <mergeCell ref="F26:F28"/>
    <mergeCell ref="C29:D29"/>
    <mergeCell ref="H29:I29"/>
    <mergeCell ref="C30:D30"/>
    <mergeCell ref="H30:I30"/>
    <mergeCell ref="A31:A32"/>
    <mergeCell ref="C31:D31"/>
    <mergeCell ref="F31:F33"/>
    <mergeCell ref="G31:G33"/>
    <mergeCell ref="C32:D32"/>
    <mergeCell ref="A33:A34"/>
    <mergeCell ref="H34:I34"/>
    <mergeCell ref="A35:A36"/>
    <mergeCell ref="C35:D35"/>
    <mergeCell ref="H35:I35"/>
    <mergeCell ref="C36:D36"/>
    <mergeCell ref="F36:F38"/>
    <mergeCell ref="G36:G38"/>
    <mergeCell ref="A37:A39"/>
    <mergeCell ref="C37:D37"/>
    <mergeCell ref="F39:F40"/>
    <mergeCell ref="G39:G40"/>
    <mergeCell ref="A40:A44"/>
    <mergeCell ref="C40:D40"/>
    <mergeCell ref="B41:B44"/>
    <mergeCell ref="C45:D45"/>
    <mergeCell ref="C50:D50"/>
    <mergeCell ref="A60:A61"/>
    <mergeCell ref="C60:D60"/>
    <mergeCell ref="C61:D61"/>
    <mergeCell ref="A48:A49"/>
    <mergeCell ref="B48:B49"/>
    <mergeCell ref="A46:A47"/>
    <mergeCell ref="A78:A87"/>
    <mergeCell ref="C78:D78"/>
    <mergeCell ref="B79:B87"/>
    <mergeCell ref="A69:A70"/>
    <mergeCell ref="C69:D69"/>
    <mergeCell ref="C70:D70"/>
    <mergeCell ref="A71:A75"/>
    <mergeCell ref="B71:B75"/>
    <mergeCell ref="A76:A77"/>
    <mergeCell ref="C76:D76"/>
    <mergeCell ref="C77:D77"/>
    <mergeCell ref="H63:I63"/>
    <mergeCell ref="C63:D63"/>
    <mergeCell ref="H64:I68"/>
    <mergeCell ref="A64:A66"/>
    <mergeCell ref="C68:D68"/>
    <mergeCell ref="A62:A63"/>
    <mergeCell ref="C62:D62"/>
    <mergeCell ref="C88:D88"/>
    <mergeCell ref="C89:D89"/>
    <mergeCell ref="A90:A93"/>
    <mergeCell ref="C90:D90"/>
    <mergeCell ref="A94:A95"/>
    <mergeCell ref="A96:A97"/>
    <mergeCell ref="A98:A99"/>
    <mergeCell ref="A100:A106"/>
    <mergeCell ref="B100:B106"/>
    <mergeCell ref="A88:A89"/>
  </mergeCells>
  <printOptions horizontalCentered="1" verticalCentered="1"/>
  <pageMargins left="0.70833333333333304" right="0.70833333333333304" top="0.74791666666666701" bottom="0.74791666666666701" header="0.31458333333333299" footer="0.31458333333333299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C69"/>
  <sheetViews>
    <sheetView tabSelected="1" zoomScale="84" zoomScaleNormal="84" workbookViewId="0">
      <pane xSplit="2" ySplit="1" topLeftCell="C12" activePane="bottomRight" state="frozen"/>
      <selection pane="topRight"/>
      <selection pane="bottomLeft"/>
      <selection pane="bottomRight" activeCell="B70" sqref="B70"/>
    </sheetView>
  </sheetViews>
  <sheetFormatPr baseColWidth="10" defaultColWidth="9" defaultRowHeight="15" outlineLevelCol="1"/>
  <cols>
    <col min="1" max="1" width="12.42578125" bestFit="1" customWidth="1"/>
    <col min="2" max="2" width="35.42578125" style="108" bestFit="1" customWidth="1"/>
    <col min="3" max="3" width="12" customWidth="1"/>
    <col min="4" max="4" width="13.42578125" customWidth="1"/>
    <col min="5" max="6" width="13" style="5" customWidth="1"/>
    <col min="7" max="7" width="17.140625" style="5" customWidth="1"/>
    <col min="8" max="8" width="11" style="5" customWidth="1"/>
    <col min="9" max="10" width="10.42578125" style="4" hidden="1" customWidth="1" outlineLevel="1"/>
    <col min="11" max="11" width="8.42578125" style="3" customWidth="1" collapsed="1"/>
    <col min="12" max="12" width="9.42578125" style="4" hidden="1" customWidth="1" outlineLevel="1"/>
    <col min="13" max="13" width="8.42578125" style="3" customWidth="1" collapsed="1"/>
    <col min="14" max="22" width="9.42578125" style="4" hidden="1" customWidth="1" outlineLevel="1"/>
    <col min="23" max="23" width="10.42578125" style="4" hidden="1" customWidth="1" outlineLevel="1"/>
    <col min="24" max="24" width="11.42578125" style="3" customWidth="1" collapsed="1"/>
    <col min="25" max="34" width="10.42578125" style="3" hidden="1" customWidth="1" outlineLevel="1"/>
    <col min="35" max="35" width="14.140625" style="3" customWidth="1" collapsed="1"/>
    <col min="36" max="44" width="11" style="3" hidden="1" customWidth="1" outlineLevel="1"/>
    <col min="45" max="45" width="12" style="3" hidden="1" customWidth="1" outlineLevel="1"/>
    <col min="46" max="46" width="15" style="3" customWidth="1" collapsed="1"/>
    <col min="47" max="47" width="15" style="3" customWidth="1"/>
    <col min="48" max="52" width="23.42578125" style="3" hidden="1" customWidth="1" outlineLevel="1"/>
    <col min="53" max="53" width="23.42578125" style="3" customWidth="1" collapsed="1"/>
    <col min="54" max="62" width="11" style="3" hidden="1" customWidth="1" outlineLevel="1"/>
    <col min="63" max="63" width="12" style="3" hidden="1" customWidth="1" outlineLevel="1"/>
    <col min="64" max="64" width="16.140625" style="3" customWidth="1" collapsed="1"/>
    <col min="65" max="73" width="11.42578125" style="3" hidden="1" customWidth="1" outlineLevel="1"/>
    <col min="74" max="74" width="12.42578125" style="3" hidden="1" customWidth="1" outlineLevel="1"/>
    <col min="75" max="75" width="13.42578125" style="3" customWidth="1" collapsed="1"/>
    <col min="76" max="76" width="13.42578125" style="3" hidden="1" customWidth="1" outlineLevel="1"/>
    <col min="77" max="77" width="14.140625" style="3" hidden="1" customWidth="1" outlineLevel="1"/>
    <col min="78" max="78" width="12.42578125" style="3" customWidth="1" collapsed="1"/>
    <col min="79" max="82" width="12.140625" style="4" hidden="1" customWidth="1" outlineLevel="1"/>
    <col min="83" max="83" width="15" style="3" customWidth="1" collapsed="1"/>
    <col min="84" max="87" width="12.140625" style="3" hidden="1" customWidth="1" outlineLevel="1"/>
    <col min="88" max="88" width="15.140625" style="3" customWidth="1" collapsed="1"/>
    <col min="89" max="89" width="22.42578125" style="3" bestFit="1" customWidth="1"/>
    <col min="90" max="90" width="17" style="3" bestFit="1" customWidth="1"/>
    <col min="91" max="94" width="11.42578125" style="4" hidden="1" customWidth="1" outlineLevel="1"/>
    <col min="95" max="95" width="15.42578125" style="3" customWidth="1" collapsed="1"/>
    <col min="96" max="99" width="11.42578125" style="4" hidden="1" customWidth="1" outlineLevel="1"/>
    <col min="100" max="100" width="16.42578125" style="3" customWidth="1" collapsed="1"/>
    <col min="101" max="104" width="11.42578125" style="4" hidden="1" customWidth="1" outlineLevel="1"/>
    <col min="105" max="105" width="14.140625" style="3" customWidth="1" collapsed="1"/>
    <col min="106" max="109" width="13.140625" style="3" hidden="1" customWidth="1" outlineLevel="1"/>
    <col min="110" max="110" width="15.140625" style="3" customWidth="1" collapsed="1"/>
    <col min="111" max="114" width="11.42578125" style="4" hidden="1" customWidth="1" outlineLevel="1"/>
    <col min="115" max="115" width="17.42578125" style="3" customWidth="1" collapsed="1"/>
    <col min="116" max="119" width="10.42578125" style="4" hidden="1" customWidth="1" outlineLevel="1"/>
    <col min="120" max="120" width="17.42578125" style="3" customWidth="1" collapsed="1"/>
    <col min="121" max="124" width="11.42578125" style="4" hidden="1" customWidth="1" outlineLevel="1"/>
    <col min="125" max="125" width="16.42578125" style="3" customWidth="1" collapsed="1"/>
    <col min="126" max="129" width="11.42578125" style="3" hidden="1" customWidth="1" outlineLevel="1"/>
    <col min="130" max="130" width="16.42578125" style="3" customWidth="1" collapsed="1"/>
    <col min="131" max="134" width="12.42578125" style="4" hidden="1" customWidth="1" outlineLevel="1"/>
    <col min="135" max="135" width="15.140625" style="3" customWidth="1" collapsed="1"/>
    <col min="136" max="139" width="12.42578125" style="1" hidden="1" customWidth="1" outlineLevel="1"/>
    <col min="140" max="140" width="16" customWidth="1" collapsed="1"/>
    <col min="142" max="142" width="9" style="108"/>
    <col min="143" max="143" width="14.42578125" customWidth="1"/>
    <col min="159" max="159" width="14.42578125" customWidth="1"/>
  </cols>
  <sheetData>
    <row r="1" spans="1:159" s="3" customFormat="1">
      <c r="A1" s="97" t="s">
        <v>226</v>
      </c>
      <c r="B1" s="107" t="s">
        <v>9</v>
      </c>
      <c r="C1" s="3" t="s">
        <v>227</v>
      </c>
      <c r="D1" s="97" t="s">
        <v>228</v>
      </c>
      <c r="E1" s="3" t="s">
        <v>229</v>
      </c>
      <c r="F1" s="3" t="s">
        <v>230</v>
      </c>
      <c r="G1" s="3" t="s">
        <v>45</v>
      </c>
      <c r="H1" s="3" t="s">
        <v>60</v>
      </c>
      <c r="I1" s="3" t="s">
        <v>231</v>
      </c>
      <c r="J1" s="3" t="s">
        <v>232</v>
      </c>
      <c r="K1" s="109" t="s">
        <v>65</v>
      </c>
      <c r="L1" s="3" t="s">
        <v>233</v>
      </c>
      <c r="M1" s="109" t="s">
        <v>73</v>
      </c>
      <c r="N1" s="3" t="s">
        <v>234</v>
      </c>
      <c r="O1" s="3" t="s">
        <v>235</v>
      </c>
      <c r="P1" s="3" t="s">
        <v>236</v>
      </c>
      <c r="Q1" s="3" t="s">
        <v>237</v>
      </c>
      <c r="R1" s="3" t="s">
        <v>238</v>
      </c>
      <c r="S1" s="3" t="s">
        <v>239</v>
      </c>
      <c r="T1" s="3" t="s">
        <v>240</v>
      </c>
      <c r="U1" s="3" t="s">
        <v>241</v>
      </c>
      <c r="V1" s="3" t="s">
        <v>242</v>
      </c>
      <c r="W1" s="3" t="s">
        <v>243</v>
      </c>
      <c r="X1" s="109" t="s">
        <v>79</v>
      </c>
      <c r="Y1" s="3" t="s">
        <v>244</v>
      </c>
      <c r="Z1" s="3" t="s">
        <v>245</v>
      </c>
      <c r="AA1" s="3" t="s">
        <v>246</v>
      </c>
      <c r="AB1" s="3" t="s">
        <v>247</v>
      </c>
      <c r="AC1" s="3" t="s">
        <v>248</v>
      </c>
      <c r="AD1" s="3" t="s">
        <v>249</v>
      </c>
      <c r="AE1" s="3" t="s">
        <v>250</v>
      </c>
      <c r="AF1" s="3" t="s">
        <v>251</v>
      </c>
      <c r="AG1" s="3" t="s">
        <v>252</v>
      </c>
      <c r="AH1" s="3" t="s">
        <v>253</v>
      </c>
      <c r="AI1" s="109" t="s">
        <v>87</v>
      </c>
      <c r="AJ1" s="3" t="s">
        <v>254</v>
      </c>
      <c r="AK1" s="3" t="s">
        <v>255</v>
      </c>
      <c r="AL1" s="3" t="s">
        <v>256</v>
      </c>
      <c r="AM1" s="3" t="s">
        <v>257</v>
      </c>
      <c r="AN1" s="3" t="s">
        <v>258</v>
      </c>
      <c r="AO1" s="3" t="s">
        <v>259</v>
      </c>
      <c r="AP1" s="3" t="s">
        <v>260</v>
      </c>
      <c r="AQ1" s="3" t="s">
        <v>261</v>
      </c>
      <c r="AR1" s="3" t="s">
        <v>262</v>
      </c>
      <c r="AS1" s="3" t="s">
        <v>263</v>
      </c>
      <c r="AT1" s="109" t="s">
        <v>96</v>
      </c>
      <c r="AU1" s="3" t="s">
        <v>109</v>
      </c>
      <c r="AV1" s="3" t="s">
        <v>264</v>
      </c>
      <c r="AW1" s="3" t="s">
        <v>265</v>
      </c>
      <c r="AX1" s="3" t="s">
        <v>266</v>
      </c>
      <c r="AY1" s="3" t="s">
        <v>267</v>
      </c>
      <c r="AZ1" s="3" t="s">
        <v>268</v>
      </c>
      <c r="BA1" s="109" t="s">
        <v>112</v>
      </c>
      <c r="BB1" s="3" t="s">
        <v>269</v>
      </c>
      <c r="BC1" s="3" t="s">
        <v>270</v>
      </c>
      <c r="BD1" s="3" t="s">
        <v>271</v>
      </c>
      <c r="BE1" s="3" t="s">
        <v>272</v>
      </c>
      <c r="BF1" s="3" t="s">
        <v>273</v>
      </c>
      <c r="BG1" s="3" t="s">
        <v>274</v>
      </c>
      <c r="BH1" s="3" t="s">
        <v>275</v>
      </c>
      <c r="BI1" s="3" t="s">
        <v>276</v>
      </c>
      <c r="BJ1" s="3" t="s">
        <v>277</v>
      </c>
      <c r="BK1" s="3" t="s">
        <v>278</v>
      </c>
      <c r="BL1" s="109" t="s">
        <v>117</v>
      </c>
      <c r="BM1" s="3" t="s">
        <v>279</v>
      </c>
      <c r="BN1" s="3" t="s">
        <v>280</v>
      </c>
      <c r="BO1" s="3" t="s">
        <v>281</v>
      </c>
      <c r="BP1" s="3" t="s">
        <v>282</v>
      </c>
      <c r="BQ1" s="3" t="s">
        <v>283</v>
      </c>
      <c r="BR1" s="3" t="s">
        <v>284</v>
      </c>
      <c r="BS1" s="3" t="s">
        <v>285</v>
      </c>
      <c r="BT1" s="3" t="s">
        <v>286</v>
      </c>
      <c r="BU1" s="3" t="s">
        <v>287</v>
      </c>
      <c r="BV1" s="3" t="s">
        <v>288</v>
      </c>
      <c r="BW1" s="109" t="s">
        <v>123</v>
      </c>
      <c r="BX1" s="3" t="s">
        <v>289</v>
      </c>
      <c r="BY1" s="3" t="s">
        <v>290</v>
      </c>
      <c r="BZ1" s="109" t="s">
        <v>146</v>
      </c>
      <c r="CA1" s="3" t="s">
        <v>291</v>
      </c>
      <c r="CB1" s="3" t="s">
        <v>292</v>
      </c>
      <c r="CC1" s="3" t="s">
        <v>293</v>
      </c>
      <c r="CD1" s="3" t="s">
        <v>294</v>
      </c>
      <c r="CE1" s="109" t="s">
        <v>152</v>
      </c>
      <c r="CF1" s="3" t="s">
        <v>295</v>
      </c>
      <c r="CG1" s="3" t="s">
        <v>296</v>
      </c>
      <c r="CH1" s="3" t="s">
        <v>297</v>
      </c>
      <c r="CI1" s="3" t="s">
        <v>298</v>
      </c>
      <c r="CJ1" s="109" t="s">
        <v>158</v>
      </c>
      <c r="CK1" s="3" t="s">
        <v>169</v>
      </c>
      <c r="CL1" s="3" t="s">
        <v>173</v>
      </c>
      <c r="CM1" s="3" t="s">
        <v>299</v>
      </c>
      <c r="CN1" s="3" t="s">
        <v>300</v>
      </c>
      <c r="CO1" s="3" t="s">
        <v>301</v>
      </c>
      <c r="CP1" s="3" t="s">
        <v>302</v>
      </c>
      <c r="CQ1" s="109" t="s">
        <v>303</v>
      </c>
      <c r="CR1" s="3" t="s">
        <v>304</v>
      </c>
      <c r="CS1" s="3" t="s">
        <v>305</v>
      </c>
      <c r="CT1" s="3" t="s">
        <v>306</v>
      </c>
      <c r="CU1" s="3" t="s">
        <v>307</v>
      </c>
      <c r="CV1" s="109" t="s">
        <v>181</v>
      </c>
      <c r="CW1" s="3" t="s">
        <v>308</v>
      </c>
      <c r="CX1" s="3" t="s">
        <v>309</v>
      </c>
      <c r="CY1" s="3" t="s">
        <v>310</v>
      </c>
      <c r="CZ1" s="3" t="s">
        <v>311</v>
      </c>
      <c r="DA1" s="109" t="s">
        <v>188</v>
      </c>
      <c r="DB1" s="3" t="s">
        <v>312</v>
      </c>
      <c r="DC1" s="3" t="s">
        <v>313</v>
      </c>
      <c r="DD1" s="3" t="s">
        <v>314</v>
      </c>
      <c r="DE1" s="3" t="s">
        <v>315</v>
      </c>
      <c r="DF1" s="109" t="s">
        <v>191</v>
      </c>
      <c r="DG1" s="3" t="s">
        <v>316</v>
      </c>
      <c r="DH1" s="3" t="s">
        <v>317</v>
      </c>
      <c r="DI1" s="3" t="s">
        <v>318</v>
      </c>
      <c r="DJ1" s="3" t="s">
        <v>319</v>
      </c>
      <c r="DK1" s="109" t="s">
        <v>203</v>
      </c>
      <c r="DL1" s="3" t="s">
        <v>320</v>
      </c>
      <c r="DM1" s="3" t="s">
        <v>321</v>
      </c>
      <c r="DN1" s="3" t="s">
        <v>322</v>
      </c>
      <c r="DO1" s="3" t="s">
        <v>323</v>
      </c>
      <c r="DP1" s="109" t="s">
        <v>206</v>
      </c>
      <c r="DQ1" s="3" t="s">
        <v>324</v>
      </c>
      <c r="DR1" s="3" t="s">
        <v>325</v>
      </c>
      <c r="DS1" s="3" t="s">
        <v>326</v>
      </c>
      <c r="DT1" s="3" t="s">
        <v>327</v>
      </c>
      <c r="DU1" s="109" t="s">
        <v>212</v>
      </c>
      <c r="DV1" s="3" t="s">
        <v>328</v>
      </c>
      <c r="DW1" s="3" t="s">
        <v>329</v>
      </c>
      <c r="DX1" s="3" t="s">
        <v>330</v>
      </c>
      <c r="DY1" s="3" t="s">
        <v>331</v>
      </c>
      <c r="DZ1" s="109" t="s">
        <v>215</v>
      </c>
      <c r="EA1" s="3" t="s">
        <v>332</v>
      </c>
      <c r="EB1" s="3" t="s">
        <v>333</v>
      </c>
      <c r="EC1" s="3" t="s">
        <v>334</v>
      </c>
      <c r="ED1" s="3" t="s">
        <v>335</v>
      </c>
      <c r="EE1" s="109" t="s">
        <v>336</v>
      </c>
      <c r="EF1" s="3" t="s">
        <v>337</v>
      </c>
      <c r="EG1" s="3" t="s">
        <v>338</v>
      </c>
      <c r="EH1" s="3" t="s">
        <v>339</v>
      </c>
      <c r="EI1" s="3" t="s">
        <v>340</v>
      </c>
      <c r="EJ1" s="109" t="s">
        <v>222</v>
      </c>
      <c r="EK1" t="s">
        <v>341</v>
      </c>
      <c r="EL1" s="108" t="s">
        <v>342</v>
      </c>
      <c r="EM1" t="s">
        <v>343</v>
      </c>
      <c r="EN1" t="s">
        <v>344</v>
      </c>
      <c r="EO1" s="110" t="s">
        <v>345</v>
      </c>
      <c r="EP1" s="110" t="s">
        <v>346</v>
      </c>
      <c r="EQ1" s="110" t="s">
        <v>347</v>
      </c>
      <c r="ER1" s="110" t="s">
        <v>348</v>
      </c>
      <c r="ES1" s="110" t="s">
        <v>349</v>
      </c>
      <c r="ET1" s="110" t="s">
        <v>350</v>
      </c>
      <c r="EU1" s="110" t="s">
        <v>351</v>
      </c>
      <c r="EV1" s="110" t="s">
        <v>352</v>
      </c>
      <c r="EW1" s="110" t="s">
        <v>353</v>
      </c>
      <c r="EX1" s="110" t="s">
        <v>354</v>
      </c>
      <c r="EY1" s="110" t="s">
        <v>355</v>
      </c>
      <c r="EZ1" s="110" t="s">
        <v>356</v>
      </c>
      <c r="FA1" s="110" t="s">
        <v>357</v>
      </c>
      <c r="FB1" s="110" t="s">
        <v>358</v>
      </c>
      <c r="FC1" s="110" t="s">
        <v>359</v>
      </c>
    </row>
    <row r="2" spans="1:159" ht="15" customHeight="1">
      <c r="A2">
        <v>1980</v>
      </c>
      <c r="B2" s="141" t="s">
        <v>360</v>
      </c>
      <c r="C2" s="141">
        <v>5</v>
      </c>
      <c r="D2">
        <v>2</v>
      </c>
      <c r="E2" s="5">
        <v>4</v>
      </c>
      <c r="F2" s="5">
        <v>23</v>
      </c>
      <c r="G2" s="112">
        <v>1</v>
      </c>
      <c r="H2" s="112">
        <v>65</v>
      </c>
      <c r="I2" s="113"/>
      <c r="J2" s="113"/>
      <c r="K2" s="109">
        <f t="shared" ref="K2" si="0">COUNTIF(I2:J2,"&gt;0")</f>
        <v>0</v>
      </c>
      <c r="M2" s="109">
        <f t="shared" ref="M2" si="1">COUNTIF(L2,"&gt;0")</f>
        <v>0</v>
      </c>
      <c r="X2" s="109">
        <f t="shared" ref="X2" si="2">COUNTIF(N2:W2,"&gt;0")</f>
        <v>0</v>
      </c>
      <c r="AI2" s="109">
        <f t="shared" ref="AI2" si="3">COUNTIF(Y2:AH2,"&gt;0")</f>
        <v>0</v>
      </c>
      <c r="AT2" s="109">
        <f t="shared" ref="AT2" si="4">COUNTIF(AJ2:AS2,"&gt;0")</f>
        <v>0</v>
      </c>
      <c r="BA2" s="109">
        <f>COUNTIF(AV2:AZ2,"&gt;0")</f>
        <v>0</v>
      </c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09">
        <f t="shared" ref="BL2" si="5">COUNTIF(BB2:BK2,"&gt;0")</f>
        <v>0</v>
      </c>
      <c r="BW2" s="109">
        <f t="shared" ref="BW2" si="6">COUNTIF(BM2:BV2,"&gt;0")</f>
        <v>0</v>
      </c>
      <c r="BZ2" s="109">
        <f t="shared" ref="BZ2" si="7">SUM(BX2:BY2)</f>
        <v>0</v>
      </c>
      <c r="CA2" s="3"/>
      <c r="CB2" s="3"/>
      <c r="CC2" s="3"/>
      <c r="CD2" s="3"/>
      <c r="CE2" s="109">
        <f t="shared" ref="CE2" si="8">COUNTIF(CA2:CD2,"&gt;0")</f>
        <v>0</v>
      </c>
      <c r="CJ2" s="109">
        <f t="shared" ref="CJ2" si="9">COUNTIF(CF2:CI2,"&gt;0")</f>
        <v>0</v>
      </c>
      <c r="CQ2" s="109">
        <f t="shared" ref="CQ2" si="10">COUNTIF(CM2:CP2,"&gt;0")</f>
        <v>0</v>
      </c>
      <c r="CV2" s="109">
        <f t="shared" ref="CV2" si="11">COUNTIF(CR2:CU2,"&gt;0")</f>
        <v>0</v>
      </c>
      <c r="DA2" s="109">
        <f t="shared" ref="DA2" si="12">COUNTIF(CW2:CZ2,"&gt;0")</f>
        <v>0</v>
      </c>
      <c r="DF2" s="109">
        <f t="shared" ref="DF2" si="13">COUNTIF(DB2:DE2,"&gt;0")</f>
        <v>0</v>
      </c>
      <c r="DK2" s="109">
        <f t="shared" ref="DK2" si="14">COUNTIF(DG2:DJ2,"&gt;0")</f>
        <v>0</v>
      </c>
      <c r="DP2" s="109">
        <f t="shared" ref="DP2" si="15">COUNTIF(DL2:DO2,"&gt;0")</f>
        <v>0</v>
      </c>
      <c r="DU2" s="109">
        <f t="shared" ref="DU2" si="16">COUNTIF(DQ2:DT2,"&gt;0")</f>
        <v>0</v>
      </c>
      <c r="DZ2" s="109">
        <f>COUNTIF(DV2:DY2,"&gt;0")</f>
        <v>0</v>
      </c>
      <c r="EE2" s="109">
        <f t="shared" ref="EE2" si="17">COUNTIF(EA2:ED2,"&gt;0")</f>
        <v>0</v>
      </c>
      <c r="EF2" s="3"/>
      <c r="EG2" s="3"/>
      <c r="EH2" s="3"/>
      <c r="EI2" s="3"/>
      <c r="EJ2" s="109">
        <f t="shared" ref="EJ2" si="18">COUNTIF(EF2:EI2,"&gt;0")</f>
        <v>0</v>
      </c>
      <c r="EK2" s="3">
        <f t="shared" ref="EK2" si="19">+C2*100+E2</f>
        <v>504</v>
      </c>
      <c r="EL2" t="str">
        <f>+VLOOKUP(A2,'[1]Listado jugadores VALORES'!$A:$D,4,FALSE)</f>
        <v>Delantero</v>
      </c>
      <c r="EM2">
        <f>+VLOOKUP(EK2,Clubes!$A:$O,15,FALSE)</f>
        <v>0</v>
      </c>
      <c r="EN2">
        <f>+VLOOKUP(EK2,Clubes!$A:$M,13,FALSE)</f>
        <v>2</v>
      </c>
      <c r="EO2">
        <f t="shared" ref="EO2" si="20">IF(G2=1,2,IF(G2=2,1,0))</f>
        <v>2</v>
      </c>
      <c r="EP2">
        <f>+IF(H2=0,0,IF(H2&gt;=60,2,IF(H2&lt;60,1)))</f>
        <v>2</v>
      </c>
      <c r="EQ2">
        <f>+IF(K2=0,0,IF(K2=1,-1,-2))</f>
        <v>0</v>
      </c>
      <c r="ER2">
        <f>IF(AND(M2=1,K2=0),-3,IF(AND(M2=1,K2=1),-3,0))</f>
        <v>0</v>
      </c>
      <c r="ES2">
        <f>+IF(EL2="Portero",X2*7,IF(EL2="Defensa",X2*6,IF(EL2="Volante",X2*5,IF(EL2="Delantero",X2*4,0))))-CQ2</f>
        <v>0</v>
      </c>
      <c r="ET2">
        <f t="shared" ref="ET2" si="21">+IF(Y2=2,1,IF(Z2=2,1,IF(AA2=2,1,IF(AB2=2,1,IF(AC2=2,1,0)))))</f>
        <v>0</v>
      </c>
      <c r="EU2">
        <f>+IF(EL2="Portero",BA2*5,IF(EL2="Defensa",BA2*4,IF(EL2="Volante",BA2*3,IF(EL2="Delantero",BA2*3,0))))</f>
        <v>0</v>
      </c>
      <c r="EV2">
        <f>+IF(CE2&gt;0,CE2*-2,0)</f>
        <v>0</v>
      </c>
      <c r="EW2">
        <f>+IF(AND(H2&gt;60,EM2=1,EL2="Portero"),-1,IF(AND(H2&gt;60,EM2=1,EL2="Defensa"),-1,IF(AND(H2&gt;60,EM2=2,EL2="Portero"),-1,IF(AND(H2&gt;60,EM2=2,EL2="Defensa"),-1,IF(AND(H2&gt;60,EM2&gt;2,EL2="Portero"),-2,IF(AND(H2&gt;60,EM2&gt;2,EL2="Defensa"),-2,0))))))</f>
        <v>0</v>
      </c>
      <c r="EX2">
        <f>+IF(AND(EN2=1,DA2&gt;0,DB2&lt;4),-1,IF(AND(EN2=1,DA2&gt;0,DB2&gt;3),-2,IF(AND(EN2=2,DA2&gt;0,DB2&lt;4),-2,IF(AND(EN2=2,DA2&gt;0,DB2&gt;3),-3,IF(AND(EN2=3,DA2&gt;0,DB2&lt;4),-2,IF(AND(EN2=3,DA2&gt;0,DB2&gt;3),-3,0))))))</f>
        <v>0</v>
      </c>
      <c r="EY2">
        <f>+IF(OR(EF2=1,EF2=2,EF2=3,EF2=4,EF2=5),4,0)+IF(OR(EG2=1,EG2=2,EG2=3,EG2=4,EG2=5),4,0)</f>
        <v>0</v>
      </c>
      <c r="EZ2">
        <f>+IF(DK2&gt;0,DK2*-1,0)</f>
        <v>0</v>
      </c>
      <c r="FA2">
        <f>+IF(AND(H2&gt;60,EM2=0,EL2="Portero"),3,IF(AND(H2&gt;60,EM2=0,EL2="Defensa"),2,IF(AND(H2&gt;60,EM2=0,EL2="Volante"),1,0)))</f>
        <v>0</v>
      </c>
      <c r="FB2">
        <f>IF(AND(H2&gt;=60,EN2=1,D2=1),1,IF(AND(H2&gt;=60,EN2=1,D2=2),2,IF(AND(H2&gt;=60,EN2=3,D2=2),-1,IF(AND(H2&gt;=60,EN2=3,D2=1),-2,IF(AND(H2&lt;60,EN2=1,D2=1,X2&gt;0),1,IF(AND(H2&lt;60,EN2=1,D2=2,X2&gt;0),2,0))))))</f>
        <v>0</v>
      </c>
      <c r="FC2">
        <f>SUM(EO2:FB2)</f>
        <v>4</v>
      </c>
    </row>
    <row r="3" spans="1:159">
      <c r="A3" s="141">
        <v>1961</v>
      </c>
      <c r="B3" s="111" t="s">
        <v>361</v>
      </c>
      <c r="C3" s="141">
        <v>5</v>
      </c>
      <c r="D3">
        <v>2</v>
      </c>
      <c r="E3" s="5">
        <v>4</v>
      </c>
      <c r="F3" s="5">
        <v>23</v>
      </c>
      <c r="G3" s="5">
        <v>3</v>
      </c>
      <c r="K3" s="109">
        <f t="shared" ref="K3:K35" si="22">COUNTIF(I3:J3,"&gt;0")</f>
        <v>0</v>
      </c>
      <c r="M3" s="109">
        <f t="shared" ref="M3:M35" si="23">COUNTIF(L3,"&gt;0")</f>
        <v>0</v>
      </c>
      <c r="X3" s="109">
        <f t="shared" ref="X3:X35" si="24">COUNTIF(N3:W3,"&gt;0")</f>
        <v>0</v>
      </c>
      <c r="AI3" s="109">
        <f t="shared" ref="AI3:AI35" si="25">COUNTIF(Y3:AH3,"&gt;0")</f>
        <v>0</v>
      </c>
      <c r="AT3" s="109">
        <f t="shared" ref="AT3:AT35" si="26">COUNTIF(AJ3:AS3,"&gt;0")</f>
        <v>0</v>
      </c>
      <c r="BA3" s="109">
        <f t="shared" ref="BA3:BA35" si="27">COUNTIF(AV3:AZ3,"&gt;0")</f>
        <v>0</v>
      </c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09">
        <f t="shared" ref="BL3:BL35" si="28">COUNTIF(BB3:BK3,"&gt;0")</f>
        <v>0</v>
      </c>
      <c r="BW3" s="109">
        <f t="shared" ref="BW3:BW35" si="29">COUNTIF(BM3:BV3,"&gt;0")</f>
        <v>0</v>
      </c>
      <c r="BZ3" s="109">
        <f t="shared" ref="BZ3:BZ35" si="30">SUM(BX3:BY3)</f>
        <v>0</v>
      </c>
      <c r="CA3" s="3"/>
      <c r="CB3" s="3"/>
      <c r="CC3" s="3"/>
      <c r="CD3" s="3"/>
      <c r="CE3" s="109">
        <f t="shared" ref="CE3:CE35" si="31">COUNTIF(CA3:CD3,"&gt;0")</f>
        <v>0</v>
      </c>
      <c r="CJ3" s="109">
        <f t="shared" ref="CJ3:CJ35" si="32">COUNTIF(CF3:CI3,"&gt;0")</f>
        <v>0</v>
      </c>
      <c r="CQ3" s="109">
        <f t="shared" ref="CQ3:CQ35" si="33">COUNTIF(CM3:CP3,"&gt;0")</f>
        <v>0</v>
      </c>
      <c r="CV3" s="109">
        <f t="shared" ref="CV3:CV35" si="34">COUNTIF(CR3:CU3,"&gt;0")</f>
        <v>0</v>
      </c>
      <c r="DA3" s="109">
        <f t="shared" ref="DA3:DA35" si="35">COUNTIF(CW3:CZ3,"&gt;0")</f>
        <v>0</v>
      </c>
      <c r="DF3" s="109">
        <f t="shared" ref="DF3:DF35" si="36">COUNTIF(DB3:DE3,"&gt;0")</f>
        <v>0</v>
      </c>
      <c r="DK3" s="109">
        <f t="shared" ref="DK3:DK35" si="37">COUNTIF(DG3:DJ3,"&gt;0")</f>
        <v>0</v>
      </c>
      <c r="DP3" s="109">
        <f t="shared" ref="DP3:DP35" si="38">COUNTIF(DL3:DO3,"&gt;0")</f>
        <v>0</v>
      </c>
      <c r="DU3" s="109">
        <f t="shared" ref="DU3:DU35" si="39">COUNTIF(DQ3:DT3,"&gt;0")</f>
        <v>0</v>
      </c>
      <c r="DZ3" s="109">
        <f t="shared" ref="DZ3:DZ35" si="40">COUNTIF(DV3:DY3,"&gt;0")</f>
        <v>0</v>
      </c>
      <c r="EE3" s="109">
        <f t="shared" ref="EE3:EE35" si="41">COUNTIF(EA3:ED3,"&gt;0")</f>
        <v>0</v>
      </c>
      <c r="EF3" s="3"/>
      <c r="EG3" s="3"/>
      <c r="EH3" s="3"/>
      <c r="EI3" s="3"/>
      <c r="EJ3" s="109">
        <f t="shared" ref="EJ3:EJ35" si="42">COUNTIF(EF3:EI3,"&gt;0")</f>
        <v>0</v>
      </c>
      <c r="EK3" s="3">
        <f t="shared" ref="EK3:EK35" si="43">+C3*100+E3</f>
        <v>504</v>
      </c>
      <c r="EL3" t="str">
        <f>+VLOOKUP(A3,'[1]Listado jugadores VALORES'!$A:$D,4,FALSE)</f>
        <v>Volante</v>
      </c>
      <c r="EM3">
        <f>+VLOOKUP(EK3,Clubes!$A:$O,15,FALSE)</f>
        <v>0</v>
      </c>
      <c r="EN3">
        <f>+VLOOKUP(EK3,Clubes!$A:$M,13,FALSE)</f>
        <v>2</v>
      </c>
      <c r="EO3">
        <f t="shared" ref="EO3:EO35" si="44">IF(G3=1,2,IF(G3=2,1,0))</f>
        <v>0</v>
      </c>
      <c r="EP3">
        <f t="shared" ref="EP3:EP35" si="45">+IF(H3=0,0,IF(H3&gt;=60,2,IF(H3&lt;60,1)))</f>
        <v>0</v>
      </c>
      <c r="EQ3">
        <f t="shared" ref="EQ3:EQ35" si="46">+IF(K3=0,0,IF(K3=1,-1,-2))</f>
        <v>0</v>
      </c>
      <c r="ER3">
        <f t="shared" ref="ER3:ER35" si="47">IF(AND(M3=1,K3=0),-3,IF(AND(M3=1,K3=1),-3,0))</f>
        <v>0</v>
      </c>
      <c r="ES3">
        <f t="shared" ref="ES3:ES35" si="48">+IF(EL3="Portero",X3*7,IF(EL3="Defensa",X3*6,IF(EL3="Volante",X3*5,IF(EL3="Delantero",X3*4,0))))-CQ3</f>
        <v>0</v>
      </c>
      <c r="ET3">
        <f t="shared" ref="ET3:ET35" si="49">+IF(Y3=2,1,IF(Z3=2,1,IF(AA3=2,1,IF(AB3=2,1,IF(AC3=2,1,0)))))</f>
        <v>0</v>
      </c>
      <c r="EU3">
        <f t="shared" ref="EU3:EU35" si="50">+IF(EL3="Portero",BA3*5,IF(EL3="Defensa",BA3*4,IF(EL3="Volante",BA3*3,IF(EL3="Delantero",BA3*3,0))))</f>
        <v>0</v>
      </c>
      <c r="EV3">
        <f t="shared" ref="EV3:EV35" si="51">+IF(CE3&gt;0,CE3*-2,0)</f>
        <v>0</v>
      </c>
      <c r="EW3">
        <f t="shared" ref="EW3:EW35" si="52">+IF(AND(H3&gt;60,EM3=1,EL3="Portero"),-1,IF(AND(H3&gt;60,EM3=1,EL3="Defensa"),-1,IF(AND(H3&gt;60,EM3=2,EL3="Portero"),-1,IF(AND(H3&gt;60,EM3=2,EL3="Defensa"),-1,IF(AND(H3&gt;60,EM3&gt;2,EL3="Portero"),-2,IF(AND(H3&gt;60,EM3&gt;2,EL3="Defensa"),-2,0))))))</f>
        <v>0</v>
      </c>
      <c r="EX3">
        <f t="shared" ref="EX3:EX35" si="53">+IF(AND(EN3=1,DA3&gt;0,DB3&lt;4),-1,IF(AND(EN3=1,DA3&gt;0,DB3&gt;3),-2,IF(AND(EN3=2,DA3&gt;0,DB3&lt;4),-2,IF(AND(EN3=2,DA3&gt;0,DB3&gt;3),-3,IF(AND(EN3=3,DA3&gt;0,DB3&lt;4),-2,IF(AND(EN3=3,DA3&gt;0,DB3&gt;3),-3,0))))))</f>
        <v>0</v>
      </c>
      <c r="EY3">
        <f t="shared" ref="EY3:EY35" si="54">+IF(OR(EF3=1,EF3=2,EF3=3,EF3=4,EF3=5),4,0)+IF(OR(EG3=1,EG3=2,EG3=3,EG3=4,EG3=5),4,0)</f>
        <v>0</v>
      </c>
      <c r="EZ3">
        <f t="shared" ref="EZ3:EZ35" si="55">+IF(DK3&gt;0,DK3*-1,0)</f>
        <v>0</v>
      </c>
      <c r="FA3">
        <f t="shared" ref="FA3:FA35" si="56">+IF(AND(H3&gt;60,EM3=0,EL3="Portero"),3,IF(AND(H3&gt;60,EM3=0,EL3="Defensa"),2,IF(AND(H3&gt;60,EM3=0,EL3="Volante"),1,0)))</f>
        <v>0</v>
      </c>
      <c r="FB3">
        <f t="shared" ref="FB3:FB35" si="57">IF(AND(H3&gt;=60,EN3=1,D3=1),1,IF(AND(H3&gt;=60,EN3=1,D3=2),2,IF(AND(H3&gt;=60,EN3=3,D3=2),-1,IF(AND(H3&gt;=60,EN3=3,D3=1),-2,IF(AND(H3&lt;60,EN3=1,D3=1,X3&gt;0),1,IF(AND(H3&lt;60,EN3=1,D3=2,X3&gt;0),2,0))))))</f>
        <v>0</v>
      </c>
      <c r="FC3">
        <f t="shared" ref="FC3:FC35" si="58">SUM(EO3:FB3)</f>
        <v>0</v>
      </c>
    </row>
    <row r="4" spans="1:159">
      <c r="A4" s="141">
        <v>62</v>
      </c>
      <c r="B4" s="141" t="s">
        <v>362</v>
      </c>
      <c r="C4" s="141">
        <v>5</v>
      </c>
      <c r="D4">
        <v>2</v>
      </c>
      <c r="E4" s="5">
        <v>4</v>
      </c>
      <c r="F4" s="5">
        <v>23</v>
      </c>
      <c r="G4" s="5">
        <v>3</v>
      </c>
      <c r="K4" s="109">
        <f t="shared" si="22"/>
        <v>0</v>
      </c>
      <c r="M4" s="109">
        <f t="shared" si="23"/>
        <v>0</v>
      </c>
      <c r="X4" s="109">
        <f t="shared" si="24"/>
        <v>0</v>
      </c>
      <c r="AI4" s="109">
        <f t="shared" si="25"/>
        <v>0</v>
      </c>
      <c r="AT4" s="109">
        <f t="shared" si="26"/>
        <v>0</v>
      </c>
      <c r="BA4" s="109">
        <f t="shared" si="27"/>
        <v>0</v>
      </c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09">
        <f t="shared" si="28"/>
        <v>0</v>
      </c>
      <c r="BW4" s="109">
        <f t="shared" si="29"/>
        <v>0</v>
      </c>
      <c r="BZ4" s="109">
        <f t="shared" si="30"/>
        <v>0</v>
      </c>
      <c r="CA4" s="3"/>
      <c r="CB4" s="3"/>
      <c r="CC4" s="3"/>
      <c r="CD4" s="3"/>
      <c r="CE4" s="109">
        <f t="shared" si="31"/>
        <v>0</v>
      </c>
      <c r="CJ4" s="109">
        <f t="shared" si="32"/>
        <v>0</v>
      </c>
      <c r="CQ4" s="109">
        <f t="shared" si="33"/>
        <v>0</v>
      </c>
      <c r="CV4" s="109">
        <f t="shared" si="34"/>
        <v>0</v>
      </c>
      <c r="DA4" s="109">
        <f t="shared" si="35"/>
        <v>0</v>
      </c>
      <c r="DF4" s="109">
        <f t="shared" si="36"/>
        <v>0</v>
      </c>
      <c r="DK4" s="109">
        <f t="shared" si="37"/>
        <v>0</v>
      </c>
      <c r="DP4" s="109">
        <f t="shared" si="38"/>
        <v>0</v>
      </c>
      <c r="DU4" s="109">
        <f t="shared" si="39"/>
        <v>0</v>
      </c>
      <c r="DZ4" s="109">
        <f t="shared" si="40"/>
        <v>0</v>
      </c>
      <c r="EE4" s="109">
        <f t="shared" si="41"/>
        <v>0</v>
      </c>
      <c r="EF4" s="3"/>
      <c r="EG4" s="3"/>
      <c r="EH4" s="3"/>
      <c r="EI4" s="3"/>
      <c r="EJ4" s="109">
        <f t="shared" si="42"/>
        <v>0</v>
      </c>
      <c r="EK4" s="3">
        <f t="shared" si="43"/>
        <v>504</v>
      </c>
      <c r="EL4" t="str">
        <f>+VLOOKUP(A4,'[1]Listado jugadores VALORES'!$A:$D,4,FALSE)</f>
        <v>Delantero</v>
      </c>
      <c r="EM4">
        <f>+VLOOKUP(EK4,Clubes!$A:$O,15,FALSE)</f>
        <v>0</v>
      </c>
      <c r="EN4">
        <f>+VLOOKUP(EK4,Clubes!$A:$M,13,FALSE)</f>
        <v>2</v>
      </c>
      <c r="EO4">
        <f t="shared" si="44"/>
        <v>0</v>
      </c>
      <c r="EP4">
        <f t="shared" si="45"/>
        <v>0</v>
      </c>
      <c r="EQ4">
        <f t="shared" si="46"/>
        <v>0</v>
      </c>
      <c r="ER4">
        <f t="shared" si="47"/>
        <v>0</v>
      </c>
      <c r="ES4">
        <f t="shared" si="48"/>
        <v>0</v>
      </c>
      <c r="ET4">
        <f t="shared" si="49"/>
        <v>0</v>
      </c>
      <c r="EU4">
        <f t="shared" si="50"/>
        <v>0</v>
      </c>
      <c r="EV4">
        <f t="shared" si="51"/>
        <v>0</v>
      </c>
      <c r="EW4">
        <f t="shared" si="52"/>
        <v>0</v>
      </c>
      <c r="EX4">
        <f t="shared" si="53"/>
        <v>0</v>
      </c>
      <c r="EY4">
        <f t="shared" si="54"/>
        <v>0</v>
      </c>
      <c r="EZ4">
        <f t="shared" si="55"/>
        <v>0</v>
      </c>
      <c r="FA4">
        <f t="shared" si="56"/>
        <v>0</v>
      </c>
      <c r="FB4">
        <f t="shared" si="57"/>
        <v>0</v>
      </c>
      <c r="FC4">
        <f t="shared" si="58"/>
        <v>0</v>
      </c>
    </row>
    <row r="5" spans="1:159">
      <c r="A5" s="141">
        <v>72</v>
      </c>
      <c r="B5" s="141" t="s">
        <v>363</v>
      </c>
      <c r="C5" s="141">
        <v>5</v>
      </c>
      <c r="D5">
        <v>2</v>
      </c>
      <c r="E5" s="5">
        <v>4</v>
      </c>
      <c r="F5" s="5">
        <v>23</v>
      </c>
      <c r="G5" s="5">
        <v>3</v>
      </c>
      <c r="K5" s="109">
        <f t="shared" si="22"/>
        <v>0</v>
      </c>
      <c r="M5" s="109">
        <f t="shared" si="23"/>
        <v>0</v>
      </c>
      <c r="X5" s="109">
        <f t="shared" si="24"/>
        <v>0</v>
      </c>
      <c r="AI5" s="109">
        <f t="shared" si="25"/>
        <v>0</v>
      </c>
      <c r="AT5" s="109">
        <f t="shared" si="26"/>
        <v>0</v>
      </c>
      <c r="BA5" s="109">
        <f t="shared" si="27"/>
        <v>0</v>
      </c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09">
        <f t="shared" si="28"/>
        <v>0</v>
      </c>
      <c r="BW5" s="109">
        <f t="shared" si="29"/>
        <v>0</v>
      </c>
      <c r="BZ5" s="109">
        <f t="shared" si="30"/>
        <v>0</v>
      </c>
      <c r="CA5" s="3"/>
      <c r="CB5" s="3"/>
      <c r="CC5" s="3"/>
      <c r="CD5" s="3"/>
      <c r="CE5" s="109">
        <f t="shared" si="31"/>
        <v>0</v>
      </c>
      <c r="CJ5" s="109">
        <f t="shared" si="32"/>
        <v>0</v>
      </c>
      <c r="CQ5" s="109">
        <f t="shared" si="33"/>
        <v>0</v>
      </c>
      <c r="CV5" s="109">
        <f t="shared" si="34"/>
        <v>0</v>
      </c>
      <c r="DA5" s="109">
        <f t="shared" si="35"/>
        <v>0</v>
      </c>
      <c r="DF5" s="109">
        <f t="shared" si="36"/>
        <v>0</v>
      </c>
      <c r="DK5" s="109">
        <f t="shared" si="37"/>
        <v>0</v>
      </c>
      <c r="DP5" s="109">
        <f t="shared" si="38"/>
        <v>0</v>
      </c>
      <c r="DU5" s="109">
        <f t="shared" si="39"/>
        <v>0</v>
      </c>
      <c r="DZ5" s="109">
        <f t="shared" si="40"/>
        <v>0</v>
      </c>
      <c r="EE5" s="109">
        <f t="shared" si="41"/>
        <v>0</v>
      </c>
      <c r="EF5" s="3"/>
      <c r="EG5" s="3"/>
      <c r="EH5" s="3"/>
      <c r="EI5" s="3"/>
      <c r="EJ5" s="109">
        <f t="shared" si="42"/>
        <v>0</v>
      </c>
      <c r="EK5" s="3">
        <f t="shared" si="43"/>
        <v>504</v>
      </c>
      <c r="EL5" t="str">
        <f>+VLOOKUP(A5,'[1]Listado jugadores VALORES'!$A:$D,4,FALSE)</f>
        <v>Defensa</v>
      </c>
      <c r="EM5">
        <f>+VLOOKUP(EK5,Clubes!$A:$O,15,FALSE)</f>
        <v>0</v>
      </c>
      <c r="EN5">
        <f>+VLOOKUP(EK5,Clubes!$A:$M,13,FALSE)</f>
        <v>2</v>
      </c>
      <c r="EO5">
        <f t="shared" si="44"/>
        <v>0</v>
      </c>
      <c r="EP5">
        <f t="shared" si="45"/>
        <v>0</v>
      </c>
      <c r="EQ5">
        <f t="shared" si="46"/>
        <v>0</v>
      </c>
      <c r="ER5">
        <f t="shared" si="47"/>
        <v>0</v>
      </c>
      <c r="ES5">
        <f t="shared" si="48"/>
        <v>0</v>
      </c>
      <c r="ET5">
        <f t="shared" si="49"/>
        <v>0</v>
      </c>
      <c r="EU5">
        <f t="shared" si="50"/>
        <v>0</v>
      </c>
      <c r="EV5">
        <f t="shared" si="51"/>
        <v>0</v>
      </c>
      <c r="EW5">
        <f t="shared" si="52"/>
        <v>0</v>
      </c>
      <c r="EX5">
        <f t="shared" si="53"/>
        <v>0</v>
      </c>
      <c r="EY5">
        <f t="shared" si="54"/>
        <v>0</v>
      </c>
      <c r="EZ5">
        <f t="shared" si="55"/>
        <v>0</v>
      </c>
      <c r="FA5">
        <f t="shared" si="56"/>
        <v>0</v>
      </c>
      <c r="FB5">
        <f t="shared" si="57"/>
        <v>0</v>
      </c>
      <c r="FC5">
        <f t="shared" si="58"/>
        <v>0</v>
      </c>
    </row>
    <row r="6" spans="1:159">
      <c r="A6" s="141">
        <v>1784</v>
      </c>
      <c r="B6" s="141" t="s">
        <v>364</v>
      </c>
      <c r="C6" s="141">
        <v>5</v>
      </c>
      <c r="D6">
        <v>2</v>
      </c>
      <c r="E6" s="5">
        <v>4</v>
      </c>
      <c r="F6" s="5">
        <v>23</v>
      </c>
      <c r="G6" s="5">
        <v>2</v>
      </c>
      <c r="H6" s="5">
        <v>38</v>
      </c>
      <c r="K6" s="109">
        <f t="shared" si="22"/>
        <v>0</v>
      </c>
      <c r="M6" s="109">
        <f t="shared" si="23"/>
        <v>0</v>
      </c>
      <c r="X6" s="109">
        <f t="shared" si="24"/>
        <v>0</v>
      </c>
      <c r="AI6" s="109">
        <f t="shared" si="25"/>
        <v>0</v>
      </c>
      <c r="AT6" s="109">
        <f t="shared" si="26"/>
        <v>0</v>
      </c>
      <c r="BA6" s="109">
        <f t="shared" si="27"/>
        <v>0</v>
      </c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09">
        <f t="shared" si="28"/>
        <v>0</v>
      </c>
      <c r="BW6" s="109">
        <f t="shared" si="29"/>
        <v>0</v>
      </c>
      <c r="BZ6" s="109">
        <f t="shared" si="30"/>
        <v>0</v>
      </c>
      <c r="CA6" s="3"/>
      <c r="CB6" s="3"/>
      <c r="CC6" s="3"/>
      <c r="CD6" s="3"/>
      <c r="CE6" s="109">
        <f t="shared" si="31"/>
        <v>0</v>
      </c>
      <c r="CJ6" s="109">
        <f t="shared" si="32"/>
        <v>0</v>
      </c>
      <c r="CQ6" s="109">
        <f t="shared" si="33"/>
        <v>0</v>
      </c>
      <c r="CV6" s="109">
        <f t="shared" si="34"/>
        <v>0</v>
      </c>
      <c r="DA6" s="109">
        <f t="shared" si="35"/>
        <v>0</v>
      </c>
      <c r="DF6" s="109">
        <f t="shared" si="36"/>
        <v>0</v>
      </c>
      <c r="DK6" s="109">
        <f t="shared" si="37"/>
        <v>0</v>
      </c>
      <c r="DP6" s="109">
        <f t="shared" si="38"/>
        <v>0</v>
      </c>
      <c r="DU6" s="109">
        <f t="shared" si="39"/>
        <v>0</v>
      </c>
      <c r="DZ6" s="109">
        <f t="shared" si="40"/>
        <v>0</v>
      </c>
      <c r="EE6" s="109">
        <f t="shared" si="41"/>
        <v>0</v>
      </c>
      <c r="EF6" s="3"/>
      <c r="EG6" s="3"/>
      <c r="EH6" s="3"/>
      <c r="EI6" s="3"/>
      <c r="EJ6" s="109">
        <f t="shared" si="42"/>
        <v>0</v>
      </c>
      <c r="EK6" s="3">
        <f t="shared" si="43"/>
        <v>504</v>
      </c>
      <c r="EL6" t="str">
        <f>+VLOOKUP(A6,'[1]Listado jugadores VALORES'!$A:$D,4,FALSE)</f>
        <v>Volante</v>
      </c>
      <c r="EM6">
        <f>+VLOOKUP(EK6,Clubes!$A:$O,15,FALSE)</f>
        <v>0</v>
      </c>
      <c r="EN6">
        <f>+VLOOKUP(EK6,Clubes!$A:$M,13,FALSE)</f>
        <v>2</v>
      </c>
      <c r="EO6">
        <f t="shared" si="44"/>
        <v>1</v>
      </c>
      <c r="EP6">
        <f t="shared" si="45"/>
        <v>1</v>
      </c>
      <c r="EQ6">
        <f t="shared" si="46"/>
        <v>0</v>
      </c>
      <c r="ER6">
        <f t="shared" si="47"/>
        <v>0</v>
      </c>
      <c r="ES6">
        <f t="shared" si="48"/>
        <v>0</v>
      </c>
      <c r="ET6">
        <f t="shared" si="49"/>
        <v>0</v>
      </c>
      <c r="EU6">
        <f t="shared" si="50"/>
        <v>0</v>
      </c>
      <c r="EV6">
        <f t="shared" si="51"/>
        <v>0</v>
      </c>
      <c r="EW6">
        <f t="shared" si="52"/>
        <v>0</v>
      </c>
      <c r="EX6">
        <f t="shared" si="53"/>
        <v>0</v>
      </c>
      <c r="EY6">
        <f t="shared" si="54"/>
        <v>0</v>
      </c>
      <c r="EZ6">
        <f t="shared" si="55"/>
        <v>0</v>
      </c>
      <c r="FA6">
        <f t="shared" si="56"/>
        <v>0</v>
      </c>
      <c r="FB6">
        <f t="shared" si="57"/>
        <v>0</v>
      </c>
      <c r="FC6">
        <f t="shared" si="58"/>
        <v>2</v>
      </c>
    </row>
    <row r="7" spans="1:159">
      <c r="A7" s="141">
        <v>94</v>
      </c>
      <c r="B7" s="141" t="s">
        <v>365</v>
      </c>
      <c r="C7" s="141">
        <v>5</v>
      </c>
      <c r="D7">
        <v>2</v>
      </c>
      <c r="E7" s="5">
        <v>4</v>
      </c>
      <c r="F7" s="5">
        <v>23</v>
      </c>
      <c r="G7" s="5">
        <v>2</v>
      </c>
      <c r="K7" s="109">
        <f t="shared" si="22"/>
        <v>0</v>
      </c>
      <c r="M7" s="109">
        <f t="shared" si="23"/>
        <v>0</v>
      </c>
      <c r="X7" s="109">
        <f t="shared" si="24"/>
        <v>0</v>
      </c>
      <c r="AI7" s="109">
        <f t="shared" si="25"/>
        <v>0</v>
      </c>
      <c r="AT7" s="109">
        <f t="shared" si="26"/>
        <v>0</v>
      </c>
      <c r="BA7" s="109">
        <f t="shared" si="27"/>
        <v>0</v>
      </c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09">
        <f t="shared" si="28"/>
        <v>0</v>
      </c>
      <c r="BW7" s="109">
        <f t="shared" si="29"/>
        <v>0</v>
      </c>
      <c r="BZ7" s="109">
        <f t="shared" si="30"/>
        <v>0</v>
      </c>
      <c r="CA7" s="3"/>
      <c r="CB7" s="3"/>
      <c r="CC7" s="3"/>
      <c r="CD7" s="3"/>
      <c r="CE7" s="109">
        <f t="shared" si="31"/>
        <v>0</v>
      </c>
      <c r="CJ7" s="109">
        <f t="shared" si="32"/>
        <v>0</v>
      </c>
      <c r="CQ7" s="109">
        <f t="shared" si="33"/>
        <v>0</v>
      </c>
      <c r="CV7" s="109">
        <f t="shared" si="34"/>
        <v>0</v>
      </c>
      <c r="DA7" s="109">
        <f t="shared" si="35"/>
        <v>0</v>
      </c>
      <c r="DF7" s="109">
        <f t="shared" si="36"/>
        <v>0</v>
      </c>
      <c r="DK7" s="109">
        <f t="shared" si="37"/>
        <v>0</v>
      </c>
      <c r="DP7" s="109">
        <f t="shared" si="38"/>
        <v>0</v>
      </c>
      <c r="DU7" s="109">
        <f t="shared" si="39"/>
        <v>0</v>
      </c>
      <c r="DZ7" s="109">
        <f t="shared" si="40"/>
        <v>0</v>
      </c>
      <c r="EE7" s="109">
        <f t="shared" si="41"/>
        <v>0</v>
      </c>
      <c r="EF7" s="3"/>
      <c r="EG7" s="3"/>
      <c r="EH7" s="3"/>
      <c r="EI7" s="3"/>
      <c r="EJ7" s="109">
        <f t="shared" si="42"/>
        <v>0</v>
      </c>
      <c r="EK7" s="3">
        <f t="shared" si="43"/>
        <v>504</v>
      </c>
      <c r="EL7" t="str">
        <f>+VLOOKUP(A7,'[1]Listado jugadores VALORES'!$A:$D,4,FALSE)</f>
        <v>Portero</v>
      </c>
      <c r="EM7">
        <f>+VLOOKUP(EK7,Clubes!$A:$O,15,FALSE)</f>
        <v>0</v>
      </c>
      <c r="EN7">
        <f>+VLOOKUP(EK7,Clubes!$A:$M,13,FALSE)</f>
        <v>2</v>
      </c>
      <c r="EO7">
        <f t="shared" si="44"/>
        <v>1</v>
      </c>
      <c r="EP7">
        <f t="shared" si="45"/>
        <v>0</v>
      </c>
      <c r="EQ7">
        <f t="shared" si="46"/>
        <v>0</v>
      </c>
      <c r="ER7">
        <f t="shared" si="47"/>
        <v>0</v>
      </c>
      <c r="ES7">
        <f t="shared" si="48"/>
        <v>0</v>
      </c>
      <c r="ET7">
        <f t="shared" si="49"/>
        <v>0</v>
      </c>
      <c r="EU7">
        <f t="shared" si="50"/>
        <v>0</v>
      </c>
      <c r="EV7">
        <f t="shared" si="51"/>
        <v>0</v>
      </c>
      <c r="EW7">
        <f t="shared" si="52"/>
        <v>0</v>
      </c>
      <c r="EX7">
        <f t="shared" si="53"/>
        <v>0</v>
      </c>
      <c r="EY7">
        <f t="shared" si="54"/>
        <v>0</v>
      </c>
      <c r="EZ7">
        <f t="shared" si="55"/>
        <v>0</v>
      </c>
      <c r="FA7">
        <f t="shared" si="56"/>
        <v>0</v>
      </c>
      <c r="FB7">
        <f t="shared" si="57"/>
        <v>0</v>
      </c>
      <c r="FC7">
        <f t="shared" si="58"/>
        <v>1</v>
      </c>
    </row>
    <row r="8" spans="1:159">
      <c r="A8" s="141">
        <v>122</v>
      </c>
      <c r="B8" s="141" t="s">
        <v>366</v>
      </c>
      <c r="C8" s="141">
        <v>5</v>
      </c>
      <c r="D8">
        <v>2</v>
      </c>
      <c r="E8" s="5">
        <v>4</v>
      </c>
      <c r="F8" s="5">
        <v>23</v>
      </c>
      <c r="G8" s="5">
        <v>1</v>
      </c>
      <c r="H8" s="5">
        <v>90</v>
      </c>
      <c r="K8" s="109">
        <f t="shared" si="22"/>
        <v>0</v>
      </c>
      <c r="M8" s="109">
        <f t="shared" si="23"/>
        <v>0</v>
      </c>
      <c r="X8" s="109">
        <f t="shared" si="24"/>
        <v>0</v>
      </c>
      <c r="AI8" s="109">
        <f t="shared" si="25"/>
        <v>0</v>
      </c>
      <c r="AT8" s="109">
        <f t="shared" si="26"/>
        <v>0</v>
      </c>
      <c r="BA8" s="109">
        <f t="shared" si="27"/>
        <v>0</v>
      </c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09">
        <f t="shared" si="28"/>
        <v>0</v>
      </c>
      <c r="BW8" s="109">
        <f t="shared" si="29"/>
        <v>0</v>
      </c>
      <c r="BZ8" s="109">
        <f t="shared" si="30"/>
        <v>0</v>
      </c>
      <c r="CA8" s="3"/>
      <c r="CB8" s="3"/>
      <c r="CC8" s="3"/>
      <c r="CD8" s="3"/>
      <c r="CE8" s="109">
        <f t="shared" si="31"/>
        <v>0</v>
      </c>
      <c r="CJ8" s="109">
        <f t="shared" si="32"/>
        <v>0</v>
      </c>
      <c r="CQ8" s="109">
        <f t="shared" si="33"/>
        <v>0</v>
      </c>
      <c r="CV8" s="109">
        <f t="shared" si="34"/>
        <v>0</v>
      </c>
      <c r="DA8" s="109">
        <f t="shared" si="35"/>
        <v>0</v>
      </c>
      <c r="DF8" s="109">
        <f t="shared" si="36"/>
        <v>0</v>
      </c>
      <c r="DK8" s="109">
        <f t="shared" si="37"/>
        <v>0</v>
      </c>
      <c r="DP8" s="109">
        <f t="shared" si="38"/>
        <v>0</v>
      </c>
      <c r="DU8" s="109">
        <f t="shared" si="39"/>
        <v>0</v>
      </c>
      <c r="DZ8" s="109">
        <f t="shared" si="40"/>
        <v>0</v>
      </c>
      <c r="EE8" s="109">
        <f t="shared" si="41"/>
        <v>0</v>
      </c>
      <c r="EF8" s="3"/>
      <c r="EG8" s="3"/>
      <c r="EH8" s="3"/>
      <c r="EI8" s="3"/>
      <c r="EJ8" s="109">
        <f t="shared" si="42"/>
        <v>0</v>
      </c>
      <c r="EK8" s="3">
        <f t="shared" si="43"/>
        <v>504</v>
      </c>
      <c r="EL8" t="str">
        <f>+VLOOKUP(A8,'[1]Listado jugadores VALORES'!$A:$D,4,FALSE)</f>
        <v>Delantero</v>
      </c>
      <c r="EM8">
        <f>+VLOOKUP(EK8,Clubes!$A:$O,15,FALSE)</f>
        <v>0</v>
      </c>
      <c r="EN8">
        <f>+VLOOKUP(EK8,Clubes!$A:$M,13,FALSE)</f>
        <v>2</v>
      </c>
      <c r="EO8">
        <f t="shared" si="44"/>
        <v>2</v>
      </c>
      <c r="EP8">
        <f t="shared" si="45"/>
        <v>2</v>
      </c>
      <c r="EQ8">
        <f t="shared" si="46"/>
        <v>0</v>
      </c>
      <c r="ER8">
        <f t="shared" si="47"/>
        <v>0</v>
      </c>
      <c r="ES8">
        <f t="shared" si="48"/>
        <v>0</v>
      </c>
      <c r="ET8">
        <f t="shared" si="49"/>
        <v>0</v>
      </c>
      <c r="EU8">
        <f t="shared" si="50"/>
        <v>0</v>
      </c>
      <c r="EV8">
        <f t="shared" si="51"/>
        <v>0</v>
      </c>
      <c r="EW8">
        <f t="shared" si="52"/>
        <v>0</v>
      </c>
      <c r="EX8">
        <f t="shared" si="53"/>
        <v>0</v>
      </c>
      <c r="EY8">
        <f t="shared" si="54"/>
        <v>0</v>
      </c>
      <c r="EZ8">
        <f t="shared" si="55"/>
        <v>0</v>
      </c>
      <c r="FA8">
        <f t="shared" si="56"/>
        <v>0</v>
      </c>
      <c r="FB8">
        <f t="shared" si="57"/>
        <v>0</v>
      </c>
      <c r="FC8">
        <f t="shared" si="58"/>
        <v>4</v>
      </c>
    </row>
    <row r="9" spans="1:159">
      <c r="A9" s="141">
        <v>1014</v>
      </c>
      <c r="B9" s="141" t="s">
        <v>367</v>
      </c>
      <c r="C9" s="141">
        <v>5</v>
      </c>
      <c r="D9">
        <v>2</v>
      </c>
      <c r="E9" s="5">
        <v>4</v>
      </c>
      <c r="F9" s="5">
        <v>23</v>
      </c>
      <c r="G9" s="5">
        <v>1</v>
      </c>
      <c r="H9" s="5">
        <v>90</v>
      </c>
      <c r="K9" s="109">
        <f t="shared" si="22"/>
        <v>0</v>
      </c>
      <c r="M9" s="109">
        <f t="shared" si="23"/>
        <v>0</v>
      </c>
      <c r="X9" s="109">
        <f t="shared" si="24"/>
        <v>0</v>
      </c>
      <c r="AI9" s="109">
        <f t="shared" si="25"/>
        <v>0</v>
      </c>
      <c r="AT9" s="109">
        <f t="shared" si="26"/>
        <v>0</v>
      </c>
      <c r="BA9" s="109">
        <f t="shared" si="27"/>
        <v>0</v>
      </c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09">
        <f t="shared" si="28"/>
        <v>0</v>
      </c>
      <c r="BW9" s="109">
        <f t="shared" si="29"/>
        <v>0</v>
      </c>
      <c r="BZ9" s="109">
        <f t="shared" si="30"/>
        <v>0</v>
      </c>
      <c r="CA9" s="3"/>
      <c r="CB9" s="3"/>
      <c r="CC9" s="3"/>
      <c r="CD9" s="3"/>
      <c r="CE9" s="109">
        <f t="shared" si="31"/>
        <v>0</v>
      </c>
      <c r="CJ9" s="109">
        <f t="shared" si="32"/>
        <v>0</v>
      </c>
      <c r="CQ9" s="109">
        <f t="shared" si="33"/>
        <v>0</v>
      </c>
      <c r="CV9" s="109">
        <f t="shared" si="34"/>
        <v>0</v>
      </c>
      <c r="DA9" s="109">
        <f t="shared" si="35"/>
        <v>0</v>
      </c>
      <c r="DF9" s="109">
        <f t="shared" si="36"/>
        <v>0</v>
      </c>
      <c r="DK9" s="109">
        <f t="shared" si="37"/>
        <v>0</v>
      </c>
      <c r="DP9" s="109">
        <f t="shared" si="38"/>
        <v>0</v>
      </c>
      <c r="DU9" s="109">
        <f t="shared" si="39"/>
        <v>0</v>
      </c>
      <c r="DZ9" s="109">
        <f t="shared" si="40"/>
        <v>0</v>
      </c>
      <c r="EE9" s="109">
        <f t="shared" si="41"/>
        <v>0</v>
      </c>
      <c r="EF9" s="3"/>
      <c r="EG9" s="3"/>
      <c r="EH9" s="3"/>
      <c r="EI9" s="3"/>
      <c r="EJ9" s="109">
        <f t="shared" si="42"/>
        <v>0</v>
      </c>
      <c r="EK9" s="3">
        <f t="shared" si="43"/>
        <v>504</v>
      </c>
      <c r="EL9" t="str">
        <f>+VLOOKUP(A9,'[1]Listado jugadores VALORES'!$A:$D,4,FALSE)</f>
        <v>Defensa</v>
      </c>
      <c r="EM9">
        <f>+VLOOKUP(EK9,Clubes!$A:$O,15,FALSE)</f>
        <v>0</v>
      </c>
      <c r="EN9">
        <f>+VLOOKUP(EK9,Clubes!$A:$M,13,FALSE)</f>
        <v>2</v>
      </c>
      <c r="EO9">
        <f t="shared" si="44"/>
        <v>2</v>
      </c>
      <c r="EP9">
        <f t="shared" si="45"/>
        <v>2</v>
      </c>
      <c r="EQ9">
        <f t="shared" si="46"/>
        <v>0</v>
      </c>
      <c r="ER9">
        <f t="shared" si="47"/>
        <v>0</v>
      </c>
      <c r="ES9">
        <f t="shared" si="48"/>
        <v>0</v>
      </c>
      <c r="ET9">
        <f t="shared" si="49"/>
        <v>0</v>
      </c>
      <c r="EU9">
        <f t="shared" si="50"/>
        <v>0</v>
      </c>
      <c r="EV9">
        <f t="shared" si="51"/>
        <v>0</v>
      </c>
      <c r="EW9">
        <f t="shared" si="52"/>
        <v>0</v>
      </c>
      <c r="EX9">
        <f t="shared" si="53"/>
        <v>0</v>
      </c>
      <c r="EY9">
        <f t="shared" si="54"/>
        <v>0</v>
      </c>
      <c r="EZ9">
        <f t="shared" si="55"/>
        <v>0</v>
      </c>
      <c r="FA9">
        <f t="shared" si="56"/>
        <v>2</v>
      </c>
      <c r="FB9">
        <f t="shared" si="57"/>
        <v>0</v>
      </c>
      <c r="FC9">
        <f t="shared" si="58"/>
        <v>6</v>
      </c>
    </row>
    <row r="10" spans="1:159">
      <c r="A10" s="141">
        <v>1913</v>
      </c>
      <c r="B10" s="141" t="s">
        <v>368</v>
      </c>
      <c r="C10" s="141">
        <v>5</v>
      </c>
      <c r="D10">
        <v>2</v>
      </c>
      <c r="E10" s="5">
        <v>4</v>
      </c>
      <c r="F10" s="5">
        <v>23</v>
      </c>
      <c r="G10" s="5">
        <v>3</v>
      </c>
      <c r="K10" s="109">
        <f t="shared" si="22"/>
        <v>0</v>
      </c>
      <c r="M10" s="109">
        <f t="shared" si="23"/>
        <v>0</v>
      </c>
      <c r="X10" s="109">
        <f t="shared" si="24"/>
        <v>0</v>
      </c>
      <c r="AI10" s="109">
        <f t="shared" si="25"/>
        <v>0</v>
      </c>
      <c r="AT10" s="109">
        <f t="shared" si="26"/>
        <v>0</v>
      </c>
      <c r="BA10" s="109">
        <f t="shared" si="27"/>
        <v>0</v>
      </c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09">
        <f t="shared" si="28"/>
        <v>0</v>
      </c>
      <c r="BW10" s="109">
        <f t="shared" si="29"/>
        <v>0</v>
      </c>
      <c r="BZ10" s="109">
        <f t="shared" si="30"/>
        <v>0</v>
      </c>
      <c r="CA10" s="3"/>
      <c r="CB10" s="3"/>
      <c r="CC10" s="3"/>
      <c r="CD10" s="3"/>
      <c r="CE10" s="109">
        <f t="shared" si="31"/>
        <v>0</v>
      </c>
      <c r="CJ10" s="109">
        <f t="shared" si="32"/>
        <v>0</v>
      </c>
      <c r="CQ10" s="109">
        <f t="shared" si="33"/>
        <v>0</v>
      </c>
      <c r="CV10" s="109">
        <f t="shared" si="34"/>
        <v>0</v>
      </c>
      <c r="DA10" s="109">
        <f t="shared" si="35"/>
        <v>0</v>
      </c>
      <c r="DF10" s="109">
        <f t="shared" si="36"/>
        <v>0</v>
      </c>
      <c r="DK10" s="109">
        <f t="shared" si="37"/>
        <v>0</v>
      </c>
      <c r="DP10" s="109">
        <f t="shared" si="38"/>
        <v>0</v>
      </c>
      <c r="DU10" s="109">
        <f t="shared" si="39"/>
        <v>0</v>
      </c>
      <c r="DZ10" s="109">
        <f t="shared" si="40"/>
        <v>0</v>
      </c>
      <c r="EE10" s="109">
        <f t="shared" si="41"/>
        <v>0</v>
      </c>
      <c r="EF10" s="3"/>
      <c r="EG10" s="3"/>
      <c r="EH10" s="3"/>
      <c r="EI10" s="3"/>
      <c r="EJ10" s="109">
        <f t="shared" si="42"/>
        <v>0</v>
      </c>
      <c r="EK10" s="3">
        <f t="shared" si="43"/>
        <v>504</v>
      </c>
      <c r="EL10" t="str">
        <f>+VLOOKUP(A10,'[1]Listado jugadores VALORES'!$A:$D,4,FALSE)</f>
        <v>Delantero</v>
      </c>
      <c r="EM10">
        <f>+VLOOKUP(EK10,Clubes!$A:$O,15,FALSE)</f>
        <v>0</v>
      </c>
      <c r="EN10">
        <f>+VLOOKUP(EK10,Clubes!$A:$M,13,FALSE)</f>
        <v>2</v>
      </c>
      <c r="EO10">
        <f t="shared" si="44"/>
        <v>0</v>
      </c>
      <c r="EP10">
        <f t="shared" si="45"/>
        <v>0</v>
      </c>
      <c r="EQ10">
        <f t="shared" si="46"/>
        <v>0</v>
      </c>
      <c r="ER10">
        <f t="shared" si="47"/>
        <v>0</v>
      </c>
      <c r="ES10">
        <f t="shared" si="48"/>
        <v>0</v>
      </c>
      <c r="ET10">
        <f t="shared" si="49"/>
        <v>0</v>
      </c>
      <c r="EU10">
        <f t="shared" si="50"/>
        <v>0</v>
      </c>
      <c r="EV10">
        <f t="shared" si="51"/>
        <v>0</v>
      </c>
      <c r="EW10">
        <f t="shared" si="52"/>
        <v>0</v>
      </c>
      <c r="EX10">
        <f t="shared" si="53"/>
        <v>0</v>
      </c>
      <c r="EY10">
        <f t="shared" si="54"/>
        <v>0</v>
      </c>
      <c r="EZ10">
        <f t="shared" si="55"/>
        <v>0</v>
      </c>
      <c r="FA10">
        <f t="shared" si="56"/>
        <v>0</v>
      </c>
      <c r="FB10">
        <f t="shared" si="57"/>
        <v>0</v>
      </c>
      <c r="FC10">
        <f t="shared" si="58"/>
        <v>0</v>
      </c>
    </row>
    <row r="11" spans="1:159">
      <c r="A11" s="141">
        <v>194</v>
      </c>
      <c r="B11" s="141" t="s">
        <v>369</v>
      </c>
      <c r="C11" s="141">
        <v>5</v>
      </c>
      <c r="D11">
        <v>2</v>
      </c>
      <c r="E11" s="5">
        <v>4</v>
      </c>
      <c r="F11" s="5">
        <v>23</v>
      </c>
      <c r="G11" s="5">
        <v>3</v>
      </c>
      <c r="K11" s="109">
        <f t="shared" si="22"/>
        <v>0</v>
      </c>
      <c r="M11" s="109">
        <f t="shared" si="23"/>
        <v>0</v>
      </c>
      <c r="X11" s="109">
        <f t="shared" si="24"/>
        <v>0</v>
      </c>
      <c r="AI11" s="109">
        <f t="shared" si="25"/>
        <v>0</v>
      </c>
      <c r="AT11" s="109">
        <f t="shared" si="26"/>
        <v>0</v>
      </c>
      <c r="BA11" s="109">
        <f t="shared" si="27"/>
        <v>0</v>
      </c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09">
        <f t="shared" si="28"/>
        <v>0</v>
      </c>
      <c r="BW11" s="109">
        <f t="shared" si="29"/>
        <v>0</v>
      </c>
      <c r="BZ11" s="109">
        <f t="shared" si="30"/>
        <v>0</v>
      </c>
      <c r="CA11" s="3"/>
      <c r="CB11" s="3"/>
      <c r="CC11" s="3"/>
      <c r="CD11" s="3"/>
      <c r="CE11" s="109">
        <f t="shared" si="31"/>
        <v>0</v>
      </c>
      <c r="CJ11" s="109">
        <f t="shared" si="32"/>
        <v>0</v>
      </c>
      <c r="CQ11" s="109">
        <f t="shared" si="33"/>
        <v>0</v>
      </c>
      <c r="CV11" s="109">
        <f t="shared" si="34"/>
        <v>0</v>
      </c>
      <c r="DA11" s="109">
        <f t="shared" si="35"/>
        <v>0</v>
      </c>
      <c r="DF11" s="109">
        <f t="shared" si="36"/>
        <v>0</v>
      </c>
      <c r="DK11" s="109">
        <f t="shared" si="37"/>
        <v>0</v>
      </c>
      <c r="DP11" s="109">
        <f t="shared" si="38"/>
        <v>0</v>
      </c>
      <c r="DU11" s="109">
        <f t="shared" si="39"/>
        <v>0</v>
      </c>
      <c r="DZ11" s="109">
        <f t="shared" si="40"/>
        <v>0</v>
      </c>
      <c r="EE11" s="109">
        <f t="shared" si="41"/>
        <v>0</v>
      </c>
      <c r="EF11" s="3"/>
      <c r="EG11" s="3"/>
      <c r="EH11" s="3"/>
      <c r="EI11" s="3"/>
      <c r="EJ11" s="109">
        <f t="shared" si="42"/>
        <v>0</v>
      </c>
      <c r="EK11" s="3">
        <f t="shared" si="43"/>
        <v>504</v>
      </c>
      <c r="EL11" t="str">
        <f>+VLOOKUP(A11,'[1]Listado jugadores VALORES'!$A:$D,4,FALSE)</f>
        <v>Defensa</v>
      </c>
      <c r="EM11">
        <f>+VLOOKUP(EK11,Clubes!$A:$O,15,FALSE)</f>
        <v>0</v>
      </c>
      <c r="EN11">
        <f>+VLOOKUP(EK11,Clubes!$A:$M,13,FALSE)</f>
        <v>2</v>
      </c>
      <c r="EO11">
        <f t="shared" si="44"/>
        <v>0</v>
      </c>
      <c r="EP11">
        <f t="shared" si="45"/>
        <v>0</v>
      </c>
      <c r="EQ11">
        <f t="shared" si="46"/>
        <v>0</v>
      </c>
      <c r="ER11">
        <f t="shared" si="47"/>
        <v>0</v>
      </c>
      <c r="ES11">
        <f t="shared" si="48"/>
        <v>0</v>
      </c>
      <c r="ET11">
        <f t="shared" si="49"/>
        <v>0</v>
      </c>
      <c r="EU11">
        <f t="shared" si="50"/>
        <v>0</v>
      </c>
      <c r="EV11">
        <f t="shared" si="51"/>
        <v>0</v>
      </c>
      <c r="EW11">
        <f t="shared" si="52"/>
        <v>0</v>
      </c>
      <c r="EX11">
        <f t="shared" si="53"/>
        <v>0</v>
      </c>
      <c r="EY11">
        <f t="shared" si="54"/>
        <v>0</v>
      </c>
      <c r="EZ11">
        <f t="shared" si="55"/>
        <v>0</v>
      </c>
      <c r="FA11">
        <f t="shared" si="56"/>
        <v>0</v>
      </c>
      <c r="FB11">
        <f t="shared" si="57"/>
        <v>0</v>
      </c>
      <c r="FC11">
        <f t="shared" si="58"/>
        <v>0</v>
      </c>
    </row>
    <row r="12" spans="1:159">
      <c r="A12" s="141">
        <v>1973</v>
      </c>
      <c r="B12" s="141" t="s">
        <v>483</v>
      </c>
      <c r="C12" s="141">
        <v>5</v>
      </c>
      <c r="D12">
        <v>2</v>
      </c>
      <c r="E12" s="5">
        <v>4</v>
      </c>
      <c r="F12" s="5">
        <v>23</v>
      </c>
      <c r="G12" s="5">
        <v>2</v>
      </c>
      <c r="K12" s="109">
        <f t="shared" si="22"/>
        <v>0</v>
      </c>
      <c r="M12" s="109">
        <f t="shared" si="23"/>
        <v>0</v>
      </c>
      <c r="X12" s="109">
        <f t="shared" si="24"/>
        <v>0</v>
      </c>
      <c r="AI12" s="109">
        <f t="shared" si="25"/>
        <v>0</v>
      </c>
      <c r="AT12" s="109">
        <f t="shared" si="26"/>
        <v>0</v>
      </c>
      <c r="BA12" s="109">
        <f t="shared" si="27"/>
        <v>0</v>
      </c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09">
        <f t="shared" si="28"/>
        <v>0</v>
      </c>
      <c r="BW12" s="109">
        <f t="shared" si="29"/>
        <v>0</v>
      </c>
      <c r="BZ12" s="109">
        <f t="shared" si="30"/>
        <v>0</v>
      </c>
      <c r="CA12" s="3"/>
      <c r="CB12" s="3"/>
      <c r="CC12" s="3"/>
      <c r="CD12" s="3"/>
      <c r="CE12" s="109">
        <f t="shared" si="31"/>
        <v>0</v>
      </c>
      <c r="CJ12" s="109">
        <f t="shared" si="32"/>
        <v>0</v>
      </c>
      <c r="CQ12" s="109">
        <f t="shared" si="33"/>
        <v>0</v>
      </c>
      <c r="CV12" s="109">
        <f t="shared" si="34"/>
        <v>0</v>
      </c>
      <c r="DA12" s="109">
        <f t="shared" si="35"/>
        <v>0</v>
      </c>
      <c r="DF12" s="109">
        <f t="shared" si="36"/>
        <v>0</v>
      </c>
      <c r="DK12" s="109">
        <f t="shared" si="37"/>
        <v>0</v>
      </c>
      <c r="DP12" s="109">
        <f t="shared" si="38"/>
        <v>0</v>
      </c>
      <c r="DU12" s="109">
        <f t="shared" si="39"/>
        <v>0</v>
      </c>
      <c r="DZ12" s="109">
        <f t="shared" si="40"/>
        <v>0</v>
      </c>
      <c r="EE12" s="109">
        <f t="shared" si="41"/>
        <v>0</v>
      </c>
      <c r="EF12" s="3"/>
      <c r="EG12" s="3"/>
      <c r="EH12" s="3"/>
      <c r="EI12" s="3"/>
      <c r="EJ12" s="109">
        <f t="shared" si="42"/>
        <v>0</v>
      </c>
      <c r="EK12" s="3">
        <f t="shared" si="43"/>
        <v>504</v>
      </c>
      <c r="EL12" t="str">
        <f>+VLOOKUP(A12,'[1]Listado jugadores VALORES'!$A:$D,4,FALSE)</f>
        <v>Volante</v>
      </c>
      <c r="EM12">
        <f>+VLOOKUP(EK12,Clubes!$A:$O,15,FALSE)</f>
        <v>0</v>
      </c>
      <c r="EN12">
        <f>+VLOOKUP(EK12,Clubes!$A:$M,13,FALSE)</f>
        <v>2</v>
      </c>
      <c r="EO12">
        <f t="shared" si="44"/>
        <v>1</v>
      </c>
      <c r="EP12">
        <f t="shared" si="45"/>
        <v>0</v>
      </c>
      <c r="EQ12">
        <f t="shared" si="46"/>
        <v>0</v>
      </c>
      <c r="ER12">
        <f t="shared" si="47"/>
        <v>0</v>
      </c>
      <c r="ES12">
        <f t="shared" si="48"/>
        <v>0</v>
      </c>
      <c r="ET12">
        <f t="shared" si="49"/>
        <v>0</v>
      </c>
      <c r="EU12">
        <f t="shared" si="50"/>
        <v>0</v>
      </c>
      <c r="EV12">
        <f t="shared" si="51"/>
        <v>0</v>
      </c>
      <c r="EW12">
        <f t="shared" si="52"/>
        <v>0</v>
      </c>
      <c r="EX12">
        <f t="shared" si="53"/>
        <v>0</v>
      </c>
      <c r="EY12">
        <f t="shared" si="54"/>
        <v>0</v>
      </c>
      <c r="EZ12">
        <f t="shared" si="55"/>
        <v>0</v>
      </c>
      <c r="FA12">
        <f t="shared" si="56"/>
        <v>0</v>
      </c>
      <c r="FB12">
        <f t="shared" si="57"/>
        <v>0</v>
      </c>
      <c r="FC12">
        <f t="shared" si="58"/>
        <v>1</v>
      </c>
    </row>
    <row r="13" spans="1:159">
      <c r="A13" s="141">
        <v>256</v>
      </c>
      <c r="B13" s="141" t="s">
        <v>370</v>
      </c>
      <c r="C13" s="141">
        <v>5</v>
      </c>
      <c r="D13">
        <v>2</v>
      </c>
      <c r="E13" s="5">
        <v>4</v>
      </c>
      <c r="F13" s="5">
        <v>23</v>
      </c>
      <c r="G13" s="5">
        <v>2</v>
      </c>
      <c r="H13" s="5">
        <v>25</v>
      </c>
      <c r="K13" s="109">
        <f t="shared" si="22"/>
        <v>0</v>
      </c>
      <c r="M13" s="109">
        <f t="shared" si="23"/>
        <v>0</v>
      </c>
      <c r="X13" s="109">
        <f t="shared" si="24"/>
        <v>0</v>
      </c>
      <c r="AI13" s="109">
        <f t="shared" si="25"/>
        <v>0</v>
      </c>
      <c r="AT13" s="109">
        <f t="shared" si="26"/>
        <v>0</v>
      </c>
      <c r="BA13" s="109">
        <f t="shared" si="27"/>
        <v>0</v>
      </c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09">
        <f t="shared" si="28"/>
        <v>0</v>
      </c>
      <c r="BW13" s="109">
        <f t="shared" si="29"/>
        <v>0</v>
      </c>
      <c r="BZ13" s="109">
        <f t="shared" si="30"/>
        <v>0</v>
      </c>
      <c r="CA13" s="3"/>
      <c r="CB13" s="3"/>
      <c r="CC13" s="3"/>
      <c r="CD13" s="3"/>
      <c r="CE13" s="109">
        <f t="shared" si="31"/>
        <v>0</v>
      </c>
      <c r="CJ13" s="109">
        <f t="shared" si="32"/>
        <v>0</v>
      </c>
      <c r="CQ13" s="109">
        <f t="shared" si="33"/>
        <v>0</v>
      </c>
      <c r="CV13" s="109">
        <f t="shared" si="34"/>
        <v>0</v>
      </c>
      <c r="DA13" s="109">
        <f t="shared" si="35"/>
        <v>0</v>
      </c>
      <c r="DF13" s="109">
        <f t="shared" si="36"/>
        <v>0</v>
      </c>
      <c r="DK13" s="109">
        <f t="shared" si="37"/>
        <v>0</v>
      </c>
      <c r="DP13" s="109">
        <f t="shared" si="38"/>
        <v>0</v>
      </c>
      <c r="DU13" s="109">
        <f t="shared" si="39"/>
        <v>0</v>
      </c>
      <c r="DZ13" s="109">
        <f t="shared" si="40"/>
        <v>0</v>
      </c>
      <c r="EE13" s="109">
        <f t="shared" si="41"/>
        <v>0</v>
      </c>
      <c r="EF13" s="3"/>
      <c r="EG13" s="3"/>
      <c r="EH13" s="3"/>
      <c r="EI13" s="3"/>
      <c r="EJ13" s="109">
        <f t="shared" si="42"/>
        <v>0</v>
      </c>
      <c r="EK13" s="3">
        <f t="shared" si="43"/>
        <v>504</v>
      </c>
      <c r="EL13" t="str">
        <f>+VLOOKUP(A13,'[1]Listado jugadores VALORES'!$A:$D,4,FALSE)</f>
        <v>Delantero</v>
      </c>
      <c r="EM13">
        <f>+VLOOKUP(EK13,Clubes!$A:$O,15,FALSE)</f>
        <v>0</v>
      </c>
      <c r="EN13">
        <f>+VLOOKUP(EK13,Clubes!$A:$M,13,FALSE)</f>
        <v>2</v>
      </c>
      <c r="EO13">
        <f t="shared" si="44"/>
        <v>1</v>
      </c>
      <c r="EP13">
        <f t="shared" si="45"/>
        <v>1</v>
      </c>
      <c r="EQ13">
        <f t="shared" si="46"/>
        <v>0</v>
      </c>
      <c r="ER13">
        <f t="shared" si="47"/>
        <v>0</v>
      </c>
      <c r="ES13">
        <f t="shared" si="48"/>
        <v>0</v>
      </c>
      <c r="ET13">
        <f t="shared" si="49"/>
        <v>0</v>
      </c>
      <c r="EU13">
        <f t="shared" si="50"/>
        <v>0</v>
      </c>
      <c r="EV13">
        <f t="shared" si="51"/>
        <v>0</v>
      </c>
      <c r="EW13">
        <f t="shared" si="52"/>
        <v>0</v>
      </c>
      <c r="EX13">
        <f t="shared" si="53"/>
        <v>0</v>
      </c>
      <c r="EY13">
        <f t="shared" si="54"/>
        <v>0</v>
      </c>
      <c r="EZ13">
        <f t="shared" si="55"/>
        <v>0</v>
      </c>
      <c r="FA13">
        <f t="shared" si="56"/>
        <v>0</v>
      </c>
      <c r="FB13">
        <f t="shared" si="57"/>
        <v>0</v>
      </c>
      <c r="FC13">
        <f t="shared" si="58"/>
        <v>2</v>
      </c>
    </row>
    <row r="14" spans="1:159">
      <c r="A14" s="141">
        <v>783</v>
      </c>
      <c r="B14" s="141" t="s">
        <v>371</v>
      </c>
      <c r="C14" s="141">
        <v>5</v>
      </c>
      <c r="D14">
        <v>2</v>
      </c>
      <c r="E14" s="5">
        <v>4</v>
      </c>
      <c r="F14" s="5">
        <v>23</v>
      </c>
      <c r="G14" s="5">
        <v>1</v>
      </c>
      <c r="H14" s="5">
        <v>90</v>
      </c>
      <c r="K14" s="109">
        <f t="shared" si="22"/>
        <v>0</v>
      </c>
      <c r="M14" s="109">
        <f t="shared" si="23"/>
        <v>0</v>
      </c>
      <c r="X14" s="109">
        <f t="shared" si="24"/>
        <v>0</v>
      </c>
      <c r="AI14" s="109">
        <f t="shared" si="25"/>
        <v>0</v>
      </c>
      <c r="AT14" s="109">
        <f t="shared" si="26"/>
        <v>0</v>
      </c>
      <c r="BA14" s="109">
        <f t="shared" si="27"/>
        <v>0</v>
      </c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09">
        <f t="shared" si="28"/>
        <v>0</v>
      </c>
      <c r="BW14" s="109">
        <f t="shared" si="29"/>
        <v>0</v>
      </c>
      <c r="BZ14" s="109">
        <f t="shared" si="30"/>
        <v>0</v>
      </c>
      <c r="CA14" s="3"/>
      <c r="CB14" s="3"/>
      <c r="CC14" s="3"/>
      <c r="CD14" s="3"/>
      <c r="CE14" s="109">
        <f t="shared" si="31"/>
        <v>0</v>
      </c>
      <c r="CJ14" s="109">
        <f t="shared" si="32"/>
        <v>0</v>
      </c>
      <c r="CQ14" s="109">
        <f t="shared" si="33"/>
        <v>0</v>
      </c>
      <c r="CV14" s="109">
        <f t="shared" si="34"/>
        <v>0</v>
      </c>
      <c r="DA14" s="109">
        <f t="shared" si="35"/>
        <v>0</v>
      </c>
      <c r="DF14" s="109">
        <f t="shared" si="36"/>
        <v>0</v>
      </c>
      <c r="DK14" s="109">
        <f t="shared" si="37"/>
        <v>0</v>
      </c>
      <c r="DP14" s="109">
        <f t="shared" si="38"/>
        <v>0</v>
      </c>
      <c r="DU14" s="109">
        <f t="shared" si="39"/>
        <v>0</v>
      </c>
      <c r="DZ14" s="109">
        <f t="shared" si="40"/>
        <v>0</v>
      </c>
      <c r="EE14" s="109">
        <f t="shared" si="41"/>
        <v>0</v>
      </c>
      <c r="EF14" s="3"/>
      <c r="EG14" s="3"/>
      <c r="EH14" s="3"/>
      <c r="EI14" s="3"/>
      <c r="EJ14" s="109">
        <f t="shared" si="42"/>
        <v>0</v>
      </c>
      <c r="EK14" s="3">
        <f t="shared" si="43"/>
        <v>504</v>
      </c>
      <c r="EL14" t="str">
        <f>+VLOOKUP(A14,'[1]Listado jugadores VALORES'!$A:$D,4,FALSE)</f>
        <v>Portero</v>
      </c>
      <c r="EM14">
        <f>+VLOOKUP(EK14,Clubes!$A:$O,15,FALSE)</f>
        <v>0</v>
      </c>
      <c r="EN14">
        <f>+VLOOKUP(EK14,Clubes!$A:$M,13,FALSE)</f>
        <v>2</v>
      </c>
      <c r="EO14">
        <f t="shared" si="44"/>
        <v>2</v>
      </c>
      <c r="EP14">
        <f t="shared" si="45"/>
        <v>2</v>
      </c>
      <c r="EQ14">
        <f t="shared" si="46"/>
        <v>0</v>
      </c>
      <c r="ER14">
        <f t="shared" si="47"/>
        <v>0</v>
      </c>
      <c r="ES14">
        <f t="shared" si="48"/>
        <v>0</v>
      </c>
      <c r="ET14">
        <f t="shared" si="49"/>
        <v>0</v>
      </c>
      <c r="EU14">
        <f t="shared" si="50"/>
        <v>0</v>
      </c>
      <c r="EV14">
        <f t="shared" si="51"/>
        <v>0</v>
      </c>
      <c r="EW14">
        <f t="shared" si="52"/>
        <v>0</v>
      </c>
      <c r="EX14">
        <f t="shared" si="53"/>
        <v>0</v>
      </c>
      <c r="EY14">
        <f t="shared" si="54"/>
        <v>0</v>
      </c>
      <c r="EZ14">
        <f t="shared" si="55"/>
        <v>0</v>
      </c>
      <c r="FA14">
        <f t="shared" si="56"/>
        <v>3</v>
      </c>
      <c r="FB14">
        <f t="shared" si="57"/>
        <v>0</v>
      </c>
      <c r="FC14">
        <f>SUM(EO14:FB14)+1</f>
        <v>8</v>
      </c>
    </row>
    <row r="15" spans="1:159">
      <c r="A15">
        <v>274</v>
      </c>
      <c r="B15" t="s">
        <v>372</v>
      </c>
      <c r="C15" s="141">
        <v>5</v>
      </c>
      <c r="D15">
        <v>2</v>
      </c>
      <c r="E15" s="5">
        <v>4</v>
      </c>
      <c r="F15" s="5">
        <v>23</v>
      </c>
      <c r="G15" s="5">
        <v>1</v>
      </c>
      <c r="H15" s="5">
        <v>52</v>
      </c>
      <c r="K15" s="109">
        <f t="shared" si="22"/>
        <v>0</v>
      </c>
      <c r="M15" s="109">
        <f t="shared" si="23"/>
        <v>0</v>
      </c>
      <c r="X15" s="109">
        <f t="shared" si="24"/>
        <v>0</v>
      </c>
      <c r="AI15" s="109">
        <f t="shared" si="25"/>
        <v>0</v>
      </c>
      <c r="AT15" s="109">
        <f t="shared" si="26"/>
        <v>0</v>
      </c>
      <c r="BA15" s="109">
        <f t="shared" si="27"/>
        <v>0</v>
      </c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09">
        <f t="shared" si="28"/>
        <v>0</v>
      </c>
      <c r="BW15" s="109">
        <f t="shared" si="29"/>
        <v>0</v>
      </c>
      <c r="BZ15" s="109">
        <f t="shared" si="30"/>
        <v>0</v>
      </c>
      <c r="CA15" s="3"/>
      <c r="CB15" s="3"/>
      <c r="CC15" s="3"/>
      <c r="CD15" s="3"/>
      <c r="CE15" s="109">
        <f t="shared" si="31"/>
        <v>0</v>
      </c>
      <c r="CJ15" s="109">
        <f t="shared" si="32"/>
        <v>0</v>
      </c>
      <c r="CQ15" s="109">
        <f t="shared" si="33"/>
        <v>0</v>
      </c>
      <c r="CV15" s="109">
        <f t="shared" si="34"/>
        <v>0</v>
      </c>
      <c r="DA15" s="109">
        <f t="shared" si="35"/>
        <v>0</v>
      </c>
      <c r="DF15" s="109">
        <f t="shared" si="36"/>
        <v>0</v>
      </c>
      <c r="DK15" s="109">
        <f t="shared" si="37"/>
        <v>0</v>
      </c>
      <c r="DP15" s="109">
        <f t="shared" si="38"/>
        <v>0</v>
      </c>
      <c r="DU15" s="109">
        <f t="shared" si="39"/>
        <v>0</v>
      </c>
      <c r="DZ15" s="109">
        <f t="shared" si="40"/>
        <v>0</v>
      </c>
      <c r="EE15" s="109">
        <f t="shared" si="41"/>
        <v>0</v>
      </c>
      <c r="EF15" s="3"/>
      <c r="EG15" s="3"/>
      <c r="EH15" s="3"/>
      <c r="EI15" s="3"/>
      <c r="EJ15" s="109">
        <f t="shared" si="42"/>
        <v>0</v>
      </c>
      <c r="EK15" s="3">
        <f t="shared" si="43"/>
        <v>504</v>
      </c>
      <c r="EL15" t="str">
        <f>+VLOOKUP(A15,'[1]Listado jugadores VALORES'!$A:$D,4,FALSE)</f>
        <v>Volante</v>
      </c>
      <c r="EM15">
        <f>+VLOOKUP(EK15,Clubes!$A:$O,15,FALSE)</f>
        <v>0</v>
      </c>
      <c r="EN15">
        <f>+VLOOKUP(EK15,Clubes!$A:$M,13,FALSE)</f>
        <v>2</v>
      </c>
      <c r="EO15">
        <f t="shared" si="44"/>
        <v>2</v>
      </c>
      <c r="EP15">
        <f t="shared" si="45"/>
        <v>1</v>
      </c>
      <c r="EQ15">
        <f t="shared" si="46"/>
        <v>0</v>
      </c>
      <c r="ER15">
        <f t="shared" si="47"/>
        <v>0</v>
      </c>
      <c r="ES15">
        <f t="shared" si="48"/>
        <v>0</v>
      </c>
      <c r="ET15">
        <f t="shared" si="49"/>
        <v>0</v>
      </c>
      <c r="EU15">
        <f t="shared" si="50"/>
        <v>0</v>
      </c>
      <c r="EV15">
        <f t="shared" si="51"/>
        <v>0</v>
      </c>
      <c r="EW15">
        <f t="shared" si="52"/>
        <v>0</v>
      </c>
      <c r="EX15">
        <f t="shared" si="53"/>
        <v>0</v>
      </c>
      <c r="EY15">
        <f t="shared" si="54"/>
        <v>0</v>
      </c>
      <c r="EZ15">
        <f t="shared" si="55"/>
        <v>0</v>
      </c>
      <c r="FA15">
        <f t="shared" si="56"/>
        <v>0</v>
      </c>
      <c r="FB15">
        <f t="shared" si="57"/>
        <v>0</v>
      </c>
      <c r="FC15">
        <f t="shared" si="58"/>
        <v>3</v>
      </c>
    </row>
    <row r="16" spans="1:159">
      <c r="A16" s="141">
        <v>281</v>
      </c>
      <c r="B16" s="141" t="s">
        <v>373</v>
      </c>
      <c r="C16" s="141">
        <v>5</v>
      </c>
      <c r="D16">
        <v>2</v>
      </c>
      <c r="E16" s="5">
        <v>4</v>
      </c>
      <c r="F16" s="5">
        <v>23</v>
      </c>
      <c r="G16" s="5">
        <v>1</v>
      </c>
      <c r="H16" s="5">
        <v>90</v>
      </c>
      <c r="K16" s="109">
        <f t="shared" si="22"/>
        <v>0</v>
      </c>
      <c r="M16" s="109">
        <f t="shared" si="23"/>
        <v>0</v>
      </c>
      <c r="X16" s="109">
        <f t="shared" si="24"/>
        <v>0</v>
      </c>
      <c r="AI16" s="109">
        <f t="shared" si="25"/>
        <v>0</v>
      </c>
      <c r="AT16" s="109">
        <f t="shared" si="26"/>
        <v>0</v>
      </c>
      <c r="BA16" s="109">
        <f t="shared" si="27"/>
        <v>0</v>
      </c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09">
        <f t="shared" si="28"/>
        <v>0</v>
      </c>
      <c r="BW16" s="109">
        <f t="shared" si="29"/>
        <v>0</v>
      </c>
      <c r="BZ16" s="109">
        <f t="shared" si="30"/>
        <v>0</v>
      </c>
      <c r="CA16" s="3"/>
      <c r="CB16" s="3"/>
      <c r="CC16" s="3"/>
      <c r="CD16" s="3"/>
      <c r="CE16" s="109">
        <f t="shared" si="31"/>
        <v>0</v>
      </c>
      <c r="CJ16" s="109">
        <f t="shared" si="32"/>
        <v>0</v>
      </c>
      <c r="CQ16" s="109">
        <f t="shared" si="33"/>
        <v>0</v>
      </c>
      <c r="CV16" s="109">
        <f t="shared" si="34"/>
        <v>0</v>
      </c>
      <c r="DA16" s="109">
        <f t="shared" si="35"/>
        <v>0</v>
      </c>
      <c r="DF16" s="109">
        <f t="shared" si="36"/>
        <v>0</v>
      </c>
      <c r="DK16" s="109">
        <f t="shared" si="37"/>
        <v>0</v>
      </c>
      <c r="DP16" s="109">
        <f t="shared" si="38"/>
        <v>0</v>
      </c>
      <c r="DU16" s="109">
        <f t="shared" si="39"/>
        <v>0</v>
      </c>
      <c r="DZ16" s="109">
        <f t="shared" si="40"/>
        <v>0</v>
      </c>
      <c r="EE16" s="109">
        <f t="shared" si="41"/>
        <v>0</v>
      </c>
      <c r="EF16" s="3"/>
      <c r="EG16" s="3"/>
      <c r="EH16" s="3"/>
      <c r="EI16" s="3"/>
      <c r="EJ16" s="109">
        <f t="shared" si="42"/>
        <v>0</v>
      </c>
      <c r="EK16" s="3">
        <f t="shared" si="43"/>
        <v>504</v>
      </c>
      <c r="EL16" t="str">
        <f>+VLOOKUP(A16,'[1]Listado jugadores VALORES'!$A:$D,4,FALSE)</f>
        <v>Defensa</v>
      </c>
      <c r="EM16">
        <f>+VLOOKUP(EK16,Clubes!$A:$O,15,FALSE)</f>
        <v>0</v>
      </c>
      <c r="EN16">
        <f>+VLOOKUP(EK16,Clubes!$A:$M,13,FALSE)</f>
        <v>2</v>
      </c>
      <c r="EO16">
        <f t="shared" si="44"/>
        <v>2</v>
      </c>
      <c r="EP16">
        <f t="shared" si="45"/>
        <v>2</v>
      </c>
      <c r="EQ16">
        <f t="shared" si="46"/>
        <v>0</v>
      </c>
      <c r="ER16">
        <f t="shared" si="47"/>
        <v>0</v>
      </c>
      <c r="ES16">
        <f t="shared" si="48"/>
        <v>0</v>
      </c>
      <c r="ET16">
        <f t="shared" si="49"/>
        <v>0</v>
      </c>
      <c r="EU16">
        <f t="shared" si="50"/>
        <v>0</v>
      </c>
      <c r="EV16">
        <f t="shared" si="51"/>
        <v>0</v>
      </c>
      <c r="EW16">
        <f t="shared" si="52"/>
        <v>0</v>
      </c>
      <c r="EX16">
        <f t="shared" si="53"/>
        <v>0</v>
      </c>
      <c r="EY16">
        <f t="shared" si="54"/>
        <v>0</v>
      </c>
      <c r="EZ16">
        <f t="shared" si="55"/>
        <v>0</v>
      </c>
      <c r="FA16">
        <f t="shared" si="56"/>
        <v>2</v>
      </c>
      <c r="FB16">
        <f t="shared" si="57"/>
        <v>0</v>
      </c>
      <c r="FC16">
        <f t="shared" si="58"/>
        <v>6</v>
      </c>
    </row>
    <row r="17" spans="1:159">
      <c r="A17" s="141">
        <v>299</v>
      </c>
      <c r="B17" s="141" t="s">
        <v>374</v>
      </c>
      <c r="C17" s="141">
        <v>5</v>
      </c>
      <c r="D17">
        <v>2</v>
      </c>
      <c r="E17" s="5">
        <v>4</v>
      </c>
      <c r="F17" s="5">
        <v>23</v>
      </c>
      <c r="G17" s="5">
        <v>1</v>
      </c>
      <c r="H17" s="5">
        <v>90</v>
      </c>
      <c r="K17" s="109">
        <f t="shared" si="22"/>
        <v>0</v>
      </c>
      <c r="M17" s="109">
        <f t="shared" si="23"/>
        <v>0</v>
      </c>
      <c r="X17" s="109">
        <f t="shared" si="24"/>
        <v>0</v>
      </c>
      <c r="AI17" s="109">
        <f t="shared" si="25"/>
        <v>0</v>
      </c>
      <c r="AT17" s="109">
        <f t="shared" si="26"/>
        <v>0</v>
      </c>
      <c r="BA17" s="109">
        <f t="shared" si="27"/>
        <v>0</v>
      </c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09">
        <f t="shared" si="28"/>
        <v>0</v>
      </c>
      <c r="BW17" s="109">
        <f t="shared" si="29"/>
        <v>0</v>
      </c>
      <c r="BZ17" s="109">
        <f t="shared" si="30"/>
        <v>0</v>
      </c>
      <c r="CA17" s="3"/>
      <c r="CB17" s="3"/>
      <c r="CC17" s="3"/>
      <c r="CD17" s="3"/>
      <c r="CE17" s="109">
        <f t="shared" si="31"/>
        <v>0</v>
      </c>
      <c r="CJ17" s="109">
        <f t="shared" si="32"/>
        <v>0</v>
      </c>
      <c r="CQ17" s="109">
        <f t="shared" si="33"/>
        <v>0</v>
      </c>
      <c r="CV17" s="109">
        <f t="shared" si="34"/>
        <v>0</v>
      </c>
      <c r="DA17" s="109">
        <f t="shared" si="35"/>
        <v>0</v>
      </c>
      <c r="DF17" s="109">
        <f t="shared" si="36"/>
        <v>0</v>
      </c>
      <c r="DK17" s="109">
        <f t="shared" si="37"/>
        <v>0</v>
      </c>
      <c r="DP17" s="109">
        <f t="shared" si="38"/>
        <v>0</v>
      </c>
      <c r="DU17" s="109">
        <f t="shared" si="39"/>
        <v>0</v>
      </c>
      <c r="DZ17" s="109">
        <f t="shared" si="40"/>
        <v>0</v>
      </c>
      <c r="EE17" s="109">
        <f t="shared" si="41"/>
        <v>0</v>
      </c>
      <c r="EF17" s="3"/>
      <c r="EG17" s="3"/>
      <c r="EH17" s="3"/>
      <c r="EI17" s="3"/>
      <c r="EJ17" s="109">
        <f t="shared" si="42"/>
        <v>0</v>
      </c>
      <c r="EK17" s="3">
        <f t="shared" si="43"/>
        <v>504</v>
      </c>
      <c r="EL17" t="str">
        <f>+VLOOKUP(A17,'[1]Listado jugadores VALORES'!$A:$D,4,FALSE)</f>
        <v>Volante</v>
      </c>
      <c r="EM17">
        <f>+VLOOKUP(EK17,Clubes!$A:$O,15,FALSE)</f>
        <v>0</v>
      </c>
      <c r="EN17">
        <f>+VLOOKUP(EK17,Clubes!$A:$M,13,FALSE)</f>
        <v>2</v>
      </c>
      <c r="EO17">
        <f t="shared" si="44"/>
        <v>2</v>
      </c>
      <c r="EP17">
        <f t="shared" si="45"/>
        <v>2</v>
      </c>
      <c r="EQ17">
        <f t="shared" si="46"/>
        <v>0</v>
      </c>
      <c r="ER17">
        <f t="shared" si="47"/>
        <v>0</v>
      </c>
      <c r="ES17">
        <f t="shared" si="48"/>
        <v>0</v>
      </c>
      <c r="ET17">
        <f t="shared" si="49"/>
        <v>0</v>
      </c>
      <c r="EU17">
        <f t="shared" si="50"/>
        <v>0</v>
      </c>
      <c r="EV17">
        <f t="shared" si="51"/>
        <v>0</v>
      </c>
      <c r="EW17">
        <f t="shared" si="52"/>
        <v>0</v>
      </c>
      <c r="EX17">
        <f t="shared" si="53"/>
        <v>0</v>
      </c>
      <c r="EY17">
        <f t="shared" si="54"/>
        <v>0</v>
      </c>
      <c r="EZ17">
        <f t="shared" si="55"/>
        <v>0</v>
      </c>
      <c r="FA17">
        <f t="shared" si="56"/>
        <v>1</v>
      </c>
      <c r="FB17">
        <f t="shared" si="57"/>
        <v>0</v>
      </c>
      <c r="FC17">
        <f t="shared" si="58"/>
        <v>5</v>
      </c>
    </row>
    <row r="18" spans="1:159">
      <c r="A18" s="141">
        <v>329</v>
      </c>
      <c r="B18" s="141" t="s">
        <v>375</v>
      </c>
      <c r="C18" s="141">
        <v>5</v>
      </c>
      <c r="D18">
        <v>2</v>
      </c>
      <c r="E18" s="5">
        <v>4</v>
      </c>
      <c r="F18" s="5">
        <v>23</v>
      </c>
      <c r="G18" s="5">
        <v>3</v>
      </c>
      <c r="K18" s="109">
        <f t="shared" si="22"/>
        <v>0</v>
      </c>
      <c r="M18" s="109">
        <f t="shared" si="23"/>
        <v>0</v>
      </c>
      <c r="X18" s="109">
        <f t="shared" si="24"/>
        <v>0</v>
      </c>
      <c r="AI18" s="109">
        <f t="shared" si="25"/>
        <v>0</v>
      </c>
      <c r="AT18" s="109">
        <f t="shared" si="26"/>
        <v>0</v>
      </c>
      <c r="BA18" s="109">
        <f t="shared" si="27"/>
        <v>0</v>
      </c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09">
        <f t="shared" si="28"/>
        <v>0</v>
      </c>
      <c r="BW18" s="109">
        <f t="shared" si="29"/>
        <v>0</v>
      </c>
      <c r="BZ18" s="109">
        <f t="shared" si="30"/>
        <v>0</v>
      </c>
      <c r="CA18" s="3"/>
      <c r="CB18" s="3"/>
      <c r="CC18" s="3"/>
      <c r="CD18" s="3"/>
      <c r="CE18" s="109">
        <f t="shared" si="31"/>
        <v>0</v>
      </c>
      <c r="CJ18" s="109">
        <f t="shared" si="32"/>
        <v>0</v>
      </c>
      <c r="CQ18" s="109">
        <f t="shared" si="33"/>
        <v>0</v>
      </c>
      <c r="CV18" s="109">
        <f t="shared" si="34"/>
        <v>0</v>
      </c>
      <c r="DA18" s="109">
        <f t="shared" si="35"/>
        <v>0</v>
      </c>
      <c r="DF18" s="109">
        <f t="shared" si="36"/>
        <v>0</v>
      </c>
      <c r="DK18" s="109">
        <f t="shared" si="37"/>
        <v>0</v>
      </c>
      <c r="DP18" s="109">
        <f t="shared" si="38"/>
        <v>0</v>
      </c>
      <c r="DU18" s="109">
        <f t="shared" si="39"/>
        <v>0</v>
      </c>
      <c r="DZ18" s="109">
        <f t="shared" si="40"/>
        <v>0</v>
      </c>
      <c r="EE18" s="109">
        <f t="shared" si="41"/>
        <v>0</v>
      </c>
      <c r="EF18" s="3"/>
      <c r="EG18" s="3"/>
      <c r="EH18" s="3"/>
      <c r="EI18" s="3"/>
      <c r="EJ18" s="109">
        <f t="shared" si="42"/>
        <v>0</v>
      </c>
      <c r="EK18" s="3">
        <f t="shared" si="43"/>
        <v>504</v>
      </c>
      <c r="EL18" t="str">
        <f>+VLOOKUP(A18,'[1]Listado jugadores VALORES'!$A:$D,4,FALSE)</f>
        <v>Defensa</v>
      </c>
      <c r="EM18">
        <f>+VLOOKUP(EK18,Clubes!$A:$O,15,FALSE)</f>
        <v>0</v>
      </c>
      <c r="EN18">
        <f>+VLOOKUP(EK18,Clubes!$A:$M,13,FALSE)</f>
        <v>2</v>
      </c>
      <c r="EO18">
        <f t="shared" si="44"/>
        <v>0</v>
      </c>
      <c r="EP18">
        <f t="shared" si="45"/>
        <v>0</v>
      </c>
      <c r="EQ18">
        <f t="shared" si="46"/>
        <v>0</v>
      </c>
      <c r="ER18">
        <f t="shared" si="47"/>
        <v>0</v>
      </c>
      <c r="ES18">
        <f t="shared" si="48"/>
        <v>0</v>
      </c>
      <c r="ET18">
        <f t="shared" si="49"/>
        <v>0</v>
      </c>
      <c r="EU18">
        <f t="shared" si="50"/>
        <v>0</v>
      </c>
      <c r="EV18">
        <f t="shared" si="51"/>
        <v>0</v>
      </c>
      <c r="EW18">
        <f t="shared" si="52"/>
        <v>0</v>
      </c>
      <c r="EX18">
        <f t="shared" si="53"/>
        <v>0</v>
      </c>
      <c r="EY18">
        <f t="shared" si="54"/>
        <v>0</v>
      </c>
      <c r="EZ18">
        <f t="shared" si="55"/>
        <v>0</v>
      </c>
      <c r="FA18">
        <f t="shared" si="56"/>
        <v>0</v>
      </c>
      <c r="FB18">
        <f t="shared" si="57"/>
        <v>0</v>
      </c>
      <c r="FC18">
        <f t="shared" si="58"/>
        <v>0</v>
      </c>
    </row>
    <row r="19" spans="1:159">
      <c r="A19" s="141">
        <v>888</v>
      </c>
      <c r="B19" s="141" t="s">
        <v>482</v>
      </c>
      <c r="C19" s="141">
        <v>5</v>
      </c>
      <c r="D19">
        <v>2</v>
      </c>
      <c r="E19" s="5">
        <v>4</v>
      </c>
      <c r="F19" s="5">
        <v>23</v>
      </c>
      <c r="G19" s="5">
        <v>1</v>
      </c>
      <c r="H19" s="5">
        <v>90</v>
      </c>
      <c r="K19" s="109">
        <f t="shared" si="22"/>
        <v>0</v>
      </c>
      <c r="M19" s="109">
        <f t="shared" si="23"/>
        <v>0</v>
      </c>
      <c r="X19" s="109">
        <f t="shared" si="24"/>
        <v>0</v>
      </c>
      <c r="AI19" s="109">
        <f t="shared" si="25"/>
        <v>0</v>
      </c>
      <c r="AT19" s="109">
        <f t="shared" si="26"/>
        <v>0</v>
      </c>
      <c r="BA19" s="109">
        <f t="shared" si="27"/>
        <v>0</v>
      </c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09">
        <f t="shared" si="28"/>
        <v>0</v>
      </c>
      <c r="BW19" s="109">
        <f t="shared" si="29"/>
        <v>0</v>
      </c>
      <c r="BZ19" s="109">
        <f t="shared" si="30"/>
        <v>0</v>
      </c>
      <c r="CA19" s="3"/>
      <c r="CB19" s="3"/>
      <c r="CC19" s="3"/>
      <c r="CD19" s="3"/>
      <c r="CE19" s="109">
        <f t="shared" si="31"/>
        <v>0</v>
      </c>
      <c r="CJ19" s="109">
        <f t="shared" si="32"/>
        <v>0</v>
      </c>
      <c r="CQ19" s="109">
        <f t="shared" si="33"/>
        <v>0</v>
      </c>
      <c r="CV19" s="109">
        <f t="shared" si="34"/>
        <v>0</v>
      </c>
      <c r="DA19" s="109">
        <f t="shared" si="35"/>
        <v>0</v>
      </c>
      <c r="DF19" s="109">
        <f t="shared" si="36"/>
        <v>0</v>
      </c>
      <c r="DK19" s="109">
        <f t="shared" si="37"/>
        <v>0</v>
      </c>
      <c r="DP19" s="109">
        <f t="shared" si="38"/>
        <v>0</v>
      </c>
      <c r="DU19" s="109">
        <f t="shared" si="39"/>
        <v>0</v>
      </c>
      <c r="DZ19" s="109">
        <f t="shared" si="40"/>
        <v>0</v>
      </c>
      <c r="EE19" s="109">
        <f t="shared" si="41"/>
        <v>0</v>
      </c>
      <c r="EF19" s="3"/>
      <c r="EG19" s="3"/>
      <c r="EH19" s="3"/>
      <c r="EI19" s="3"/>
      <c r="EJ19" s="109">
        <f t="shared" si="42"/>
        <v>0</v>
      </c>
      <c r="EK19" s="3">
        <f t="shared" si="43"/>
        <v>504</v>
      </c>
      <c r="EL19" t="str">
        <f>+VLOOKUP(A19,'[1]Listado jugadores VALORES'!$A:$D,4,FALSE)</f>
        <v>Volante</v>
      </c>
      <c r="EM19">
        <f>+VLOOKUP(EK19,Clubes!$A:$O,15,FALSE)</f>
        <v>0</v>
      </c>
      <c r="EN19">
        <f>+VLOOKUP(EK19,Clubes!$A:$M,13,FALSE)</f>
        <v>2</v>
      </c>
      <c r="EO19">
        <f t="shared" si="44"/>
        <v>2</v>
      </c>
      <c r="EP19">
        <f t="shared" si="45"/>
        <v>2</v>
      </c>
      <c r="EQ19">
        <f t="shared" si="46"/>
        <v>0</v>
      </c>
      <c r="ER19">
        <f t="shared" si="47"/>
        <v>0</v>
      </c>
      <c r="ES19">
        <f t="shared" si="48"/>
        <v>0</v>
      </c>
      <c r="ET19">
        <f t="shared" si="49"/>
        <v>0</v>
      </c>
      <c r="EU19">
        <f t="shared" si="50"/>
        <v>0</v>
      </c>
      <c r="EV19">
        <f t="shared" si="51"/>
        <v>0</v>
      </c>
      <c r="EW19">
        <f t="shared" si="52"/>
        <v>0</v>
      </c>
      <c r="EX19">
        <f t="shared" si="53"/>
        <v>0</v>
      </c>
      <c r="EY19">
        <f t="shared" si="54"/>
        <v>0</v>
      </c>
      <c r="EZ19">
        <f t="shared" si="55"/>
        <v>0</v>
      </c>
      <c r="FA19">
        <f t="shared" si="56"/>
        <v>1</v>
      </c>
      <c r="FB19">
        <f t="shared" si="57"/>
        <v>0</v>
      </c>
      <c r="FC19">
        <f t="shared" si="58"/>
        <v>5</v>
      </c>
    </row>
    <row r="20" spans="1:159">
      <c r="A20" s="141">
        <v>374</v>
      </c>
      <c r="B20" s="141" t="s">
        <v>376</v>
      </c>
      <c r="C20" s="141">
        <v>5</v>
      </c>
      <c r="D20">
        <v>2</v>
      </c>
      <c r="E20" s="5">
        <v>4</v>
      </c>
      <c r="F20" s="5">
        <v>23</v>
      </c>
      <c r="G20" s="5">
        <v>2</v>
      </c>
      <c r="K20" s="109">
        <f t="shared" si="22"/>
        <v>0</v>
      </c>
      <c r="M20" s="109">
        <f t="shared" si="23"/>
        <v>0</v>
      </c>
      <c r="X20" s="109">
        <f t="shared" si="24"/>
        <v>0</v>
      </c>
      <c r="AI20" s="109">
        <f t="shared" si="25"/>
        <v>0</v>
      </c>
      <c r="AT20" s="109">
        <f t="shared" si="26"/>
        <v>0</v>
      </c>
      <c r="BA20" s="109">
        <f t="shared" si="27"/>
        <v>0</v>
      </c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09">
        <f t="shared" si="28"/>
        <v>0</v>
      </c>
      <c r="BW20" s="109">
        <f t="shared" si="29"/>
        <v>0</v>
      </c>
      <c r="BZ20" s="109">
        <f t="shared" si="30"/>
        <v>0</v>
      </c>
      <c r="CA20" s="3"/>
      <c r="CB20" s="3"/>
      <c r="CC20" s="3"/>
      <c r="CD20" s="3"/>
      <c r="CE20" s="109">
        <f t="shared" si="31"/>
        <v>0</v>
      </c>
      <c r="CJ20" s="109">
        <f t="shared" si="32"/>
        <v>0</v>
      </c>
      <c r="CQ20" s="109">
        <f t="shared" si="33"/>
        <v>0</v>
      </c>
      <c r="CV20" s="109">
        <f t="shared" si="34"/>
        <v>0</v>
      </c>
      <c r="DA20" s="109">
        <f t="shared" si="35"/>
        <v>0</v>
      </c>
      <c r="DF20" s="109">
        <f t="shared" si="36"/>
        <v>0</v>
      </c>
      <c r="DK20" s="109">
        <f t="shared" si="37"/>
        <v>0</v>
      </c>
      <c r="DP20" s="109">
        <f t="shared" si="38"/>
        <v>0</v>
      </c>
      <c r="DU20" s="109">
        <f t="shared" si="39"/>
        <v>0</v>
      </c>
      <c r="DZ20" s="109">
        <f t="shared" si="40"/>
        <v>0</v>
      </c>
      <c r="EE20" s="109">
        <f t="shared" si="41"/>
        <v>0</v>
      </c>
      <c r="EF20" s="3"/>
      <c r="EG20" s="3"/>
      <c r="EH20" s="3"/>
      <c r="EI20" s="3"/>
      <c r="EJ20" s="109">
        <f t="shared" si="42"/>
        <v>0</v>
      </c>
      <c r="EK20" s="3">
        <f t="shared" si="43"/>
        <v>504</v>
      </c>
      <c r="EL20" t="str">
        <f>+VLOOKUP(A20,'[1]Listado jugadores VALORES'!$A:$D,4,FALSE)</f>
        <v>Defensa</v>
      </c>
      <c r="EM20">
        <f>+VLOOKUP(EK20,Clubes!$A:$O,15,FALSE)</f>
        <v>0</v>
      </c>
      <c r="EN20">
        <f>+VLOOKUP(EK20,Clubes!$A:$M,13,FALSE)</f>
        <v>2</v>
      </c>
      <c r="EO20">
        <f t="shared" si="44"/>
        <v>1</v>
      </c>
      <c r="EP20">
        <f t="shared" si="45"/>
        <v>0</v>
      </c>
      <c r="EQ20">
        <f t="shared" si="46"/>
        <v>0</v>
      </c>
      <c r="ER20">
        <f t="shared" si="47"/>
        <v>0</v>
      </c>
      <c r="ES20">
        <f t="shared" si="48"/>
        <v>0</v>
      </c>
      <c r="ET20">
        <f t="shared" si="49"/>
        <v>0</v>
      </c>
      <c r="EU20">
        <f t="shared" si="50"/>
        <v>0</v>
      </c>
      <c r="EV20">
        <f t="shared" si="51"/>
        <v>0</v>
      </c>
      <c r="EW20">
        <f t="shared" si="52"/>
        <v>0</v>
      </c>
      <c r="EX20">
        <f t="shared" si="53"/>
        <v>0</v>
      </c>
      <c r="EY20">
        <f t="shared" si="54"/>
        <v>0</v>
      </c>
      <c r="EZ20">
        <f t="shared" si="55"/>
        <v>0</v>
      </c>
      <c r="FA20">
        <f t="shared" si="56"/>
        <v>0</v>
      </c>
      <c r="FB20">
        <f t="shared" si="57"/>
        <v>0</v>
      </c>
      <c r="FC20">
        <f t="shared" si="58"/>
        <v>1</v>
      </c>
    </row>
    <row r="21" spans="1:159">
      <c r="A21" s="141">
        <v>379</v>
      </c>
      <c r="B21" s="141" t="s">
        <v>377</v>
      </c>
      <c r="C21" s="141">
        <v>5</v>
      </c>
      <c r="D21">
        <v>2</v>
      </c>
      <c r="E21" s="5">
        <v>4</v>
      </c>
      <c r="F21" s="5">
        <v>23</v>
      </c>
      <c r="G21" s="5">
        <v>2</v>
      </c>
      <c r="K21" s="109">
        <f t="shared" si="22"/>
        <v>0</v>
      </c>
      <c r="M21" s="109">
        <f t="shared" si="23"/>
        <v>0</v>
      </c>
      <c r="X21" s="109">
        <f t="shared" si="24"/>
        <v>0</v>
      </c>
      <c r="AI21" s="109">
        <f t="shared" si="25"/>
        <v>0</v>
      </c>
      <c r="AT21" s="109">
        <f t="shared" si="26"/>
        <v>0</v>
      </c>
      <c r="BA21" s="109">
        <f t="shared" si="27"/>
        <v>0</v>
      </c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09">
        <f t="shared" si="28"/>
        <v>0</v>
      </c>
      <c r="BW21" s="109">
        <f t="shared" si="29"/>
        <v>0</v>
      </c>
      <c r="BZ21" s="109">
        <f t="shared" si="30"/>
        <v>0</v>
      </c>
      <c r="CA21" s="3"/>
      <c r="CB21" s="3"/>
      <c r="CC21" s="3"/>
      <c r="CD21" s="3"/>
      <c r="CE21" s="109">
        <f t="shared" si="31"/>
        <v>0</v>
      </c>
      <c r="CJ21" s="109">
        <f t="shared" si="32"/>
        <v>0</v>
      </c>
      <c r="CQ21" s="109">
        <f t="shared" si="33"/>
        <v>0</v>
      </c>
      <c r="CV21" s="109">
        <f t="shared" si="34"/>
        <v>0</v>
      </c>
      <c r="DA21" s="109">
        <f t="shared" si="35"/>
        <v>0</v>
      </c>
      <c r="DF21" s="109">
        <f t="shared" si="36"/>
        <v>0</v>
      </c>
      <c r="DK21" s="109">
        <f t="shared" si="37"/>
        <v>0</v>
      </c>
      <c r="DP21" s="109">
        <f t="shared" si="38"/>
        <v>0</v>
      </c>
      <c r="DU21" s="109">
        <f t="shared" si="39"/>
        <v>0</v>
      </c>
      <c r="DZ21" s="109">
        <f t="shared" si="40"/>
        <v>0</v>
      </c>
      <c r="EE21" s="109">
        <f t="shared" si="41"/>
        <v>0</v>
      </c>
      <c r="EF21" s="3"/>
      <c r="EG21" s="3"/>
      <c r="EH21" s="3"/>
      <c r="EI21" s="3"/>
      <c r="EJ21" s="109">
        <f t="shared" si="42"/>
        <v>0</v>
      </c>
      <c r="EK21" s="3">
        <f t="shared" si="43"/>
        <v>504</v>
      </c>
      <c r="EL21" t="str">
        <f>+VLOOKUP(A21,'[1]Listado jugadores VALORES'!$A:$D,4,FALSE)</f>
        <v>Volante</v>
      </c>
      <c r="EM21">
        <f>+VLOOKUP(EK21,Clubes!$A:$O,15,FALSE)</f>
        <v>0</v>
      </c>
      <c r="EN21">
        <f>+VLOOKUP(EK21,Clubes!$A:$M,13,FALSE)</f>
        <v>2</v>
      </c>
      <c r="EO21">
        <f t="shared" si="44"/>
        <v>1</v>
      </c>
      <c r="EP21">
        <f t="shared" si="45"/>
        <v>0</v>
      </c>
      <c r="EQ21">
        <f t="shared" si="46"/>
        <v>0</v>
      </c>
      <c r="ER21">
        <f t="shared" si="47"/>
        <v>0</v>
      </c>
      <c r="ES21">
        <f t="shared" si="48"/>
        <v>0</v>
      </c>
      <c r="ET21">
        <f t="shared" si="49"/>
        <v>0</v>
      </c>
      <c r="EU21">
        <f t="shared" si="50"/>
        <v>0</v>
      </c>
      <c r="EV21">
        <f t="shared" si="51"/>
        <v>0</v>
      </c>
      <c r="EW21">
        <f t="shared" si="52"/>
        <v>0</v>
      </c>
      <c r="EX21">
        <f t="shared" si="53"/>
        <v>0</v>
      </c>
      <c r="EY21">
        <f t="shared" si="54"/>
        <v>0</v>
      </c>
      <c r="EZ21">
        <f t="shared" si="55"/>
        <v>0</v>
      </c>
      <c r="FA21">
        <f t="shared" si="56"/>
        <v>0</v>
      </c>
      <c r="FB21">
        <f t="shared" si="57"/>
        <v>0</v>
      </c>
      <c r="FC21">
        <f t="shared" si="58"/>
        <v>1</v>
      </c>
    </row>
    <row r="22" spans="1:159">
      <c r="A22" s="141">
        <v>1034</v>
      </c>
      <c r="B22" s="142" t="s">
        <v>378</v>
      </c>
      <c r="C22" s="141">
        <v>5</v>
      </c>
      <c r="D22">
        <v>2</v>
      </c>
      <c r="E22" s="5">
        <v>4</v>
      </c>
      <c r="F22" s="5">
        <v>23</v>
      </c>
      <c r="G22" s="5">
        <v>3</v>
      </c>
      <c r="K22" s="109">
        <f t="shared" si="22"/>
        <v>0</v>
      </c>
      <c r="M22" s="109">
        <f t="shared" si="23"/>
        <v>0</v>
      </c>
      <c r="X22" s="109">
        <f t="shared" si="24"/>
        <v>0</v>
      </c>
      <c r="AI22" s="109">
        <f t="shared" si="25"/>
        <v>0</v>
      </c>
      <c r="AT22" s="109">
        <f t="shared" si="26"/>
        <v>0</v>
      </c>
      <c r="BA22" s="109">
        <f t="shared" si="27"/>
        <v>0</v>
      </c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09">
        <f t="shared" si="28"/>
        <v>0</v>
      </c>
      <c r="BW22" s="109">
        <f t="shared" si="29"/>
        <v>0</v>
      </c>
      <c r="BZ22" s="109">
        <f t="shared" si="30"/>
        <v>0</v>
      </c>
      <c r="CA22" s="3"/>
      <c r="CB22" s="3"/>
      <c r="CC22" s="3"/>
      <c r="CD22" s="3"/>
      <c r="CE22" s="109">
        <f t="shared" si="31"/>
        <v>0</v>
      </c>
      <c r="CJ22" s="109">
        <f t="shared" si="32"/>
        <v>0</v>
      </c>
      <c r="CQ22" s="109">
        <f t="shared" si="33"/>
        <v>0</v>
      </c>
      <c r="CV22" s="109">
        <f t="shared" si="34"/>
        <v>0</v>
      </c>
      <c r="DA22" s="109">
        <f t="shared" si="35"/>
        <v>0</v>
      </c>
      <c r="DF22" s="109">
        <f t="shared" si="36"/>
        <v>0</v>
      </c>
      <c r="DK22" s="109">
        <f t="shared" si="37"/>
        <v>0</v>
      </c>
      <c r="DP22" s="109">
        <f t="shared" si="38"/>
        <v>0</v>
      </c>
      <c r="DU22" s="109">
        <f t="shared" si="39"/>
        <v>0</v>
      </c>
      <c r="DZ22" s="109">
        <f t="shared" si="40"/>
        <v>0</v>
      </c>
      <c r="EE22" s="109">
        <f t="shared" si="41"/>
        <v>0</v>
      </c>
      <c r="EF22" s="3"/>
      <c r="EG22" s="3"/>
      <c r="EH22" s="3"/>
      <c r="EI22" s="3"/>
      <c r="EJ22" s="109">
        <f t="shared" si="42"/>
        <v>0</v>
      </c>
      <c r="EK22" s="3">
        <f t="shared" si="43"/>
        <v>504</v>
      </c>
      <c r="EL22" t="str">
        <f>+VLOOKUP(A22,'[1]Listado jugadores VALORES'!$A:$D,4,FALSE)</f>
        <v>Delantero</v>
      </c>
      <c r="EM22">
        <f>+VLOOKUP(EK22,Clubes!$A:$O,15,FALSE)</f>
        <v>0</v>
      </c>
      <c r="EN22">
        <f>+VLOOKUP(EK22,Clubes!$A:$M,13,FALSE)</f>
        <v>2</v>
      </c>
      <c r="EO22">
        <f t="shared" si="44"/>
        <v>0</v>
      </c>
      <c r="EP22">
        <f t="shared" si="45"/>
        <v>0</v>
      </c>
      <c r="EQ22">
        <f t="shared" si="46"/>
        <v>0</v>
      </c>
      <c r="ER22">
        <f t="shared" si="47"/>
        <v>0</v>
      </c>
      <c r="ES22">
        <f t="shared" si="48"/>
        <v>0</v>
      </c>
      <c r="ET22">
        <f t="shared" si="49"/>
        <v>0</v>
      </c>
      <c r="EU22">
        <f t="shared" si="50"/>
        <v>0</v>
      </c>
      <c r="EV22">
        <f t="shared" si="51"/>
        <v>0</v>
      </c>
      <c r="EW22">
        <f t="shared" si="52"/>
        <v>0</v>
      </c>
      <c r="EX22">
        <f t="shared" si="53"/>
        <v>0</v>
      </c>
      <c r="EY22">
        <f t="shared" si="54"/>
        <v>0</v>
      </c>
      <c r="EZ22">
        <f t="shared" si="55"/>
        <v>0</v>
      </c>
      <c r="FA22">
        <f t="shared" si="56"/>
        <v>0</v>
      </c>
      <c r="FB22">
        <f t="shared" si="57"/>
        <v>0</v>
      </c>
      <c r="FC22">
        <f t="shared" si="58"/>
        <v>0</v>
      </c>
    </row>
    <row r="23" spans="1:159">
      <c r="A23" s="141">
        <v>1942</v>
      </c>
      <c r="B23" s="141" t="s">
        <v>379</v>
      </c>
      <c r="C23" s="141">
        <v>5</v>
      </c>
      <c r="D23">
        <v>2</v>
      </c>
      <c r="E23" s="5">
        <v>4</v>
      </c>
      <c r="F23" s="5">
        <v>23</v>
      </c>
      <c r="G23" s="5">
        <v>3</v>
      </c>
      <c r="K23" s="109">
        <f t="shared" si="22"/>
        <v>0</v>
      </c>
      <c r="M23" s="109">
        <f t="shared" si="23"/>
        <v>0</v>
      </c>
      <c r="X23" s="109">
        <f t="shared" si="24"/>
        <v>0</v>
      </c>
      <c r="AI23" s="109">
        <f t="shared" si="25"/>
        <v>0</v>
      </c>
      <c r="AT23" s="109">
        <f t="shared" si="26"/>
        <v>0</v>
      </c>
      <c r="BA23" s="109">
        <f t="shared" si="27"/>
        <v>0</v>
      </c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09">
        <f t="shared" si="28"/>
        <v>0</v>
      </c>
      <c r="BW23" s="109">
        <f t="shared" si="29"/>
        <v>0</v>
      </c>
      <c r="BZ23" s="109">
        <f t="shared" si="30"/>
        <v>0</v>
      </c>
      <c r="CA23" s="3"/>
      <c r="CB23" s="3"/>
      <c r="CC23" s="3"/>
      <c r="CD23" s="3"/>
      <c r="CE23" s="109">
        <f t="shared" si="31"/>
        <v>0</v>
      </c>
      <c r="CJ23" s="109">
        <f t="shared" si="32"/>
        <v>0</v>
      </c>
      <c r="CQ23" s="109">
        <f t="shared" si="33"/>
        <v>0</v>
      </c>
      <c r="CV23" s="109">
        <f t="shared" si="34"/>
        <v>0</v>
      </c>
      <c r="DA23" s="109">
        <f t="shared" si="35"/>
        <v>0</v>
      </c>
      <c r="DF23" s="109">
        <f t="shared" si="36"/>
        <v>0</v>
      </c>
      <c r="DK23" s="109">
        <f t="shared" si="37"/>
        <v>0</v>
      </c>
      <c r="DP23" s="109">
        <f t="shared" si="38"/>
        <v>0</v>
      </c>
      <c r="DU23" s="109">
        <f t="shared" si="39"/>
        <v>0</v>
      </c>
      <c r="DZ23" s="109">
        <f t="shared" si="40"/>
        <v>0</v>
      </c>
      <c r="EE23" s="109">
        <f t="shared" si="41"/>
        <v>0</v>
      </c>
      <c r="EF23" s="3"/>
      <c r="EG23" s="3"/>
      <c r="EH23" s="3"/>
      <c r="EI23" s="3"/>
      <c r="EJ23" s="109">
        <f t="shared" si="42"/>
        <v>0</v>
      </c>
      <c r="EK23" s="3">
        <f t="shared" si="43"/>
        <v>504</v>
      </c>
      <c r="EL23" t="str">
        <f>+VLOOKUP(A23,'[1]Listado jugadores VALORES'!$A:$D,4,FALSE)</f>
        <v>Delantero</v>
      </c>
      <c r="EM23">
        <f>+VLOOKUP(EK23,Clubes!$A:$O,15,FALSE)</f>
        <v>0</v>
      </c>
      <c r="EN23">
        <f>+VLOOKUP(EK23,Clubes!$A:$M,13,FALSE)</f>
        <v>2</v>
      </c>
      <c r="EO23">
        <f t="shared" si="44"/>
        <v>0</v>
      </c>
      <c r="EP23">
        <f t="shared" si="45"/>
        <v>0</v>
      </c>
      <c r="EQ23">
        <f t="shared" si="46"/>
        <v>0</v>
      </c>
      <c r="ER23">
        <f t="shared" si="47"/>
        <v>0</v>
      </c>
      <c r="ES23">
        <f t="shared" si="48"/>
        <v>0</v>
      </c>
      <c r="ET23">
        <f t="shared" si="49"/>
        <v>0</v>
      </c>
      <c r="EU23">
        <f t="shared" si="50"/>
        <v>0</v>
      </c>
      <c r="EV23">
        <f t="shared" si="51"/>
        <v>0</v>
      </c>
      <c r="EW23">
        <f t="shared" si="52"/>
        <v>0</v>
      </c>
      <c r="EX23">
        <f t="shared" si="53"/>
        <v>0</v>
      </c>
      <c r="EY23">
        <f t="shared" si="54"/>
        <v>0</v>
      </c>
      <c r="EZ23">
        <f t="shared" si="55"/>
        <v>0</v>
      </c>
      <c r="FA23">
        <f t="shared" si="56"/>
        <v>0</v>
      </c>
      <c r="FB23">
        <f t="shared" si="57"/>
        <v>0</v>
      </c>
      <c r="FC23">
        <f t="shared" si="58"/>
        <v>0</v>
      </c>
    </row>
    <row r="24" spans="1:159">
      <c r="A24" s="141">
        <v>445</v>
      </c>
      <c r="B24" s="141" t="s">
        <v>380</v>
      </c>
      <c r="C24" s="141">
        <v>5</v>
      </c>
      <c r="D24">
        <v>2</v>
      </c>
      <c r="E24" s="5">
        <v>4</v>
      </c>
      <c r="F24" s="5">
        <v>23</v>
      </c>
      <c r="G24" s="5">
        <v>1</v>
      </c>
      <c r="H24" s="5">
        <v>90</v>
      </c>
      <c r="K24" s="109">
        <f t="shared" si="22"/>
        <v>0</v>
      </c>
      <c r="M24" s="109">
        <f t="shared" si="23"/>
        <v>0</v>
      </c>
      <c r="X24" s="109">
        <f t="shared" si="24"/>
        <v>0</v>
      </c>
      <c r="AI24" s="109">
        <f t="shared" si="25"/>
        <v>0</v>
      </c>
      <c r="AT24" s="109">
        <f t="shared" si="26"/>
        <v>0</v>
      </c>
      <c r="BA24" s="109">
        <f t="shared" si="27"/>
        <v>0</v>
      </c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09">
        <f t="shared" si="28"/>
        <v>0</v>
      </c>
      <c r="BW24" s="109">
        <f t="shared" si="29"/>
        <v>0</v>
      </c>
      <c r="BZ24" s="109">
        <f t="shared" si="30"/>
        <v>0</v>
      </c>
      <c r="CA24" s="3"/>
      <c r="CB24" s="3"/>
      <c r="CC24" s="3"/>
      <c r="CD24" s="3"/>
      <c r="CE24" s="109">
        <f t="shared" si="31"/>
        <v>0</v>
      </c>
      <c r="CJ24" s="109">
        <f t="shared" si="32"/>
        <v>0</v>
      </c>
      <c r="CQ24" s="109">
        <f t="shared" si="33"/>
        <v>0</v>
      </c>
      <c r="CV24" s="109">
        <f t="shared" si="34"/>
        <v>0</v>
      </c>
      <c r="DA24" s="109">
        <f t="shared" si="35"/>
        <v>0</v>
      </c>
      <c r="DF24" s="109">
        <f t="shared" si="36"/>
        <v>0</v>
      </c>
      <c r="DK24" s="109">
        <f t="shared" si="37"/>
        <v>0</v>
      </c>
      <c r="DP24" s="109">
        <f t="shared" si="38"/>
        <v>0</v>
      </c>
      <c r="DU24" s="109">
        <f t="shared" si="39"/>
        <v>0</v>
      </c>
      <c r="DZ24" s="109">
        <f t="shared" si="40"/>
        <v>0</v>
      </c>
      <c r="EE24" s="109">
        <f t="shared" si="41"/>
        <v>0</v>
      </c>
      <c r="EF24" s="3"/>
      <c r="EG24" s="3"/>
      <c r="EH24" s="3"/>
      <c r="EI24" s="3"/>
      <c r="EJ24" s="109">
        <f t="shared" si="42"/>
        <v>0</v>
      </c>
      <c r="EK24" s="3">
        <f t="shared" si="43"/>
        <v>504</v>
      </c>
      <c r="EL24" t="str">
        <f>+VLOOKUP(A24,'[1]Listado jugadores VALORES'!$A:$D,4,FALSE)</f>
        <v>Defensa</v>
      </c>
      <c r="EM24">
        <f>+VLOOKUP(EK24,Clubes!$A:$O,15,FALSE)</f>
        <v>0</v>
      </c>
      <c r="EN24">
        <f>+VLOOKUP(EK24,Clubes!$A:$M,13,FALSE)</f>
        <v>2</v>
      </c>
      <c r="EO24">
        <f t="shared" si="44"/>
        <v>2</v>
      </c>
      <c r="EP24">
        <f t="shared" si="45"/>
        <v>2</v>
      </c>
      <c r="EQ24">
        <f t="shared" si="46"/>
        <v>0</v>
      </c>
      <c r="ER24">
        <f t="shared" si="47"/>
        <v>0</v>
      </c>
      <c r="ES24">
        <f t="shared" si="48"/>
        <v>0</v>
      </c>
      <c r="ET24">
        <f t="shared" si="49"/>
        <v>0</v>
      </c>
      <c r="EU24">
        <f t="shared" si="50"/>
        <v>0</v>
      </c>
      <c r="EV24">
        <f t="shared" si="51"/>
        <v>0</v>
      </c>
      <c r="EW24">
        <f t="shared" si="52"/>
        <v>0</v>
      </c>
      <c r="EX24">
        <f t="shared" si="53"/>
        <v>0</v>
      </c>
      <c r="EY24">
        <f t="shared" si="54"/>
        <v>0</v>
      </c>
      <c r="EZ24">
        <f t="shared" si="55"/>
        <v>0</v>
      </c>
      <c r="FA24">
        <f t="shared" si="56"/>
        <v>2</v>
      </c>
      <c r="FB24">
        <f t="shared" si="57"/>
        <v>0</v>
      </c>
      <c r="FC24">
        <f t="shared" si="58"/>
        <v>6</v>
      </c>
    </row>
    <row r="25" spans="1:159">
      <c r="A25" s="141">
        <v>506</v>
      </c>
      <c r="B25" s="141" t="s">
        <v>381</v>
      </c>
      <c r="C25" s="141">
        <v>5</v>
      </c>
      <c r="D25">
        <v>2</v>
      </c>
      <c r="E25" s="5">
        <v>4</v>
      </c>
      <c r="F25" s="5">
        <v>23</v>
      </c>
      <c r="G25" s="5">
        <v>1</v>
      </c>
      <c r="H25" s="5">
        <v>90</v>
      </c>
      <c r="K25" s="109">
        <f t="shared" si="22"/>
        <v>0</v>
      </c>
      <c r="M25" s="109">
        <f t="shared" si="23"/>
        <v>0</v>
      </c>
      <c r="X25" s="109">
        <f t="shared" si="24"/>
        <v>0</v>
      </c>
      <c r="AI25" s="109">
        <f t="shared" si="25"/>
        <v>0</v>
      </c>
      <c r="AT25" s="109">
        <f t="shared" si="26"/>
        <v>0</v>
      </c>
      <c r="BA25" s="109">
        <f t="shared" si="27"/>
        <v>0</v>
      </c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09">
        <f t="shared" si="28"/>
        <v>0</v>
      </c>
      <c r="BW25" s="109">
        <f t="shared" si="29"/>
        <v>0</v>
      </c>
      <c r="BZ25" s="109">
        <f t="shared" si="30"/>
        <v>0</v>
      </c>
      <c r="CA25" s="3"/>
      <c r="CB25" s="3"/>
      <c r="CC25" s="3"/>
      <c r="CD25" s="3"/>
      <c r="CE25" s="109">
        <f t="shared" si="31"/>
        <v>0</v>
      </c>
      <c r="CJ25" s="109">
        <f t="shared" si="32"/>
        <v>0</v>
      </c>
      <c r="CQ25" s="109">
        <f t="shared" si="33"/>
        <v>0</v>
      </c>
      <c r="CV25" s="109">
        <f t="shared" si="34"/>
        <v>0</v>
      </c>
      <c r="DA25" s="109">
        <f t="shared" si="35"/>
        <v>0</v>
      </c>
      <c r="DF25" s="109">
        <f t="shared" si="36"/>
        <v>0</v>
      </c>
      <c r="DK25" s="109">
        <f t="shared" si="37"/>
        <v>0</v>
      </c>
      <c r="DP25" s="109">
        <f t="shared" si="38"/>
        <v>0</v>
      </c>
      <c r="DU25" s="109">
        <f t="shared" si="39"/>
        <v>0</v>
      </c>
      <c r="DZ25" s="109">
        <f t="shared" si="40"/>
        <v>0</v>
      </c>
      <c r="EE25" s="109">
        <f t="shared" si="41"/>
        <v>0</v>
      </c>
      <c r="EF25" s="3"/>
      <c r="EG25" s="3"/>
      <c r="EH25" s="3"/>
      <c r="EI25" s="3"/>
      <c r="EJ25" s="109">
        <f t="shared" si="42"/>
        <v>0</v>
      </c>
      <c r="EK25" s="3">
        <f t="shared" si="43"/>
        <v>504</v>
      </c>
      <c r="EL25" t="str">
        <f>+VLOOKUP(A25,'[1]Listado jugadores VALORES'!$A:$D,4,FALSE)</f>
        <v>Volante</v>
      </c>
      <c r="EM25">
        <f>+VLOOKUP(EK25,Clubes!$A:$O,15,FALSE)</f>
        <v>0</v>
      </c>
      <c r="EN25">
        <f>+VLOOKUP(EK25,Clubes!$A:$M,13,FALSE)</f>
        <v>2</v>
      </c>
      <c r="EO25">
        <f t="shared" si="44"/>
        <v>2</v>
      </c>
      <c r="EP25">
        <f t="shared" si="45"/>
        <v>2</v>
      </c>
      <c r="EQ25">
        <f t="shared" si="46"/>
        <v>0</v>
      </c>
      <c r="ER25">
        <f t="shared" si="47"/>
        <v>0</v>
      </c>
      <c r="ES25">
        <f t="shared" si="48"/>
        <v>0</v>
      </c>
      <c r="ET25">
        <f t="shared" si="49"/>
        <v>0</v>
      </c>
      <c r="EU25">
        <f t="shared" si="50"/>
        <v>0</v>
      </c>
      <c r="EV25">
        <f t="shared" si="51"/>
        <v>0</v>
      </c>
      <c r="EW25">
        <f t="shared" si="52"/>
        <v>0</v>
      </c>
      <c r="EX25">
        <f t="shared" si="53"/>
        <v>0</v>
      </c>
      <c r="EY25">
        <f t="shared" si="54"/>
        <v>0</v>
      </c>
      <c r="EZ25">
        <f t="shared" si="55"/>
        <v>0</v>
      </c>
      <c r="FA25">
        <f t="shared" si="56"/>
        <v>1</v>
      </c>
      <c r="FB25">
        <f t="shared" si="57"/>
        <v>0</v>
      </c>
      <c r="FC25">
        <f t="shared" si="58"/>
        <v>5</v>
      </c>
    </row>
    <row r="26" spans="1:159">
      <c r="A26" s="141">
        <v>528</v>
      </c>
      <c r="B26" s="141" t="s">
        <v>382</v>
      </c>
      <c r="C26" s="141">
        <v>5</v>
      </c>
      <c r="D26">
        <v>2</v>
      </c>
      <c r="E26" s="5">
        <v>4</v>
      </c>
      <c r="F26" s="5">
        <v>23</v>
      </c>
      <c r="G26" s="5">
        <v>3</v>
      </c>
      <c r="K26" s="109">
        <f t="shared" si="22"/>
        <v>0</v>
      </c>
      <c r="M26" s="109">
        <f t="shared" si="23"/>
        <v>0</v>
      </c>
      <c r="X26" s="109">
        <f t="shared" si="24"/>
        <v>0</v>
      </c>
      <c r="AI26" s="109">
        <f t="shared" si="25"/>
        <v>0</v>
      </c>
      <c r="AT26" s="109">
        <f t="shared" si="26"/>
        <v>0</v>
      </c>
      <c r="BA26" s="109">
        <f t="shared" si="27"/>
        <v>0</v>
      </c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09">
        <f t="shared" si="28"/>
        <v>0</v>
      </c>
      <c r="BW26" s="109">
        <f t="shared" si="29"/>
        <v>0</v>
      </c>
      <c r="BZ26" s="109">
        <f t="shared" si="30"/>
        <v>0</v>
      </c>
      <c r="CA26" s="3"/>
      <c r="CB26" s="3"/>
      <c r="CC26" s="3"/>
      <c r="CD26" s="3"/>
      <c r="CE26" s="109">
        <f t="shared" si="31"/>
        <v>0</v>
      </c>
      <c r="CJ26" s="109">
        <f t="shared" si="32"/>
        <v>0</v>
      </c>
      <c r="CQ26" s="109">
        <f t="shared" si="33"/>
        <v>0</v>
      </c>
      <c r="CV26" s="109">
        <f t="shared" si="34"/>
        <v>0</v>
      </c>
      <c r="DA26" s="109">
        <f t="shared" si="35"/>
        <v>0</v>
      </c>
      <c r="DF26" s="109">
        <f t="shared" si="36"/>
        <v>0</v>
      </c>
      <c r="DK26" s="109">
        <f t="shared" si="37"/>
        <v>0</v>
      </c>
      <c r="DP26" s="109">
        <f t="shared" si="38"/>
        <v>0</v>
      </c>
      <c r="DU26" s="109">
        <f t="shared" si="39"/>
        <v>0</v>
      </c>
      <c r="DZ26" s="109">
        <f t="shared" si="40"/>
        <v>0</v>
      </c>
      <c r="EE26" s="109">
        <f t="shared" si="41"/>
        <v>0</v>
      </c>
      <c r="EF26" s="3"/>
      <c r="EG26" s="3"/>
      <c r="EH26" s="3"/>
      <c r="EI26" s="3"/>
      <c r="EJ26" s="109">
        <f t="shared" si="42"/>
        <v>0</v>
      </c>
      <c r="EK26" s="3">
        <f t="shared" si="43"/>
        <v>504</v>
      </c>
      <c r="EL26" t="str">
        <f>+VLOOKUP(A26,'[1]Listado jugadores VALORES'!$A:$D,4,FALSE)</f>
        <v>Defensa</v>
      </c>
      <c r="EM26">
        <f>+VLOOKUP(EK26,Clubes!$A:$O,15,FALSE)</f>
        <v>0</v>
      </c>
      <c r="EN26">
        <f>+VLOOKUP(EK26,Clubes!$A:$M,13,FALSE)</f>
        <v>2</v>
      </c>
      <c r="EO26">
        <f t="shared" si="44"/>
        <v>0</v>
      </c>
      <c r="EP26">
        <f t="shared" si="45"/>
        <v>0</v>
      </c>
      <c r="EQ26">
        <f t="shared" si="46"/>
        <v>0</v>
      </c>
      <c r="ER26">
        <f t="shared" si="47"/>
        <v>0</v>
      </c>
      <c r="ES26">
        <f t="shared" si="48"/>
        <v>0</v>
      </c>
      <c r="ET26">
        <f t="shared" si="49"/>
        <v>0</v>
      </c>
      <c r="EU26">
        <f t="shared" si="50"/>
        <v>0</v>
      </c>
      <c r="EV26">
        <f t="shared" si="51"/>
        <v>0</v>
      </c>
      <c r="EW26">
        <f t="shared" si="52"/>
        <v>0</v>
      </c>
      <c r="EX26">
        <f t="shared" si="53"/>
        <v>0</v>
      </c>
      <c r="EY26">
        <f t="shared" si="54"/>
        <v>0</v>
      </c>
      <c r="EZ26">
        <f t="shared" si="55"/>
        <v>0</v>
      </c>
      <c r="FA26">
        <f t="shared" si="56"/>
        <v>0</v>
      </c>
      <c r="FB26">
        <f t="shared" si="57"/>
        <v>0</v>
      </c>
      <c r="FC26">
        <f t="shared" si="58"/>
        <v>0</v>
      </c>
    </row>
    <row r="27" spans="1:159">
      <c r="A27" s="141">
        <v>1835</v>
      </c>
      <c r="B27" s="141" t="s">
        <v>383</v>
      </c>
      <c r="C27" s="141">
        <v>5</v>
      </c>
      <c r="D27">
        <v>2</v>
      </c>
      <c r="E27" s="5">
        <v>4</v>
      </c>
      <c r="F27" s="5">
        <v>23</v>
      </c>
      <c r="G27" s="5">
        <v>3</v>
      </c>
      <c r="K27" s="109">
        <f t="shared" si="22"/>
        <v>0</v>
      </c>
      <c r="M27" s="109">
        <f t="shared" si="23"/>
        <v>0</v>
      </c>
      <c r="X27" s="109">
        <f t="shared" si="24"/>
        <v>0</v>
      </c>
      <c r="AI27" s="109">
        <f t="shared" si="25"/>
        <v>0</v>
      </c>
      <c r="AT27" s="109">
        <f t="shared" si="26"/>
        <v>0</v>
      </c>
      <c r="BA27" s="109">
        <f t="shared" si="27"/>
        <v>0</v>
      </c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09">
        <f t="shared" si="28"/>
        <v>0</v>
      </c>
      <c r="BW27" s="109">
        <f t="shared" si="29"/>
        <v>0</v>
      </c>
      <c r="BZ27" s="109">
        <f t="shared" si="30"/>
        <v>0</v>
      </c>
      <c r="CA27" s="3"/>
      <c r="CB27" s="3"/>
      <c r="CC27" s="3"/>
      <c r="CD27" s="3"/>
      <c r="CE27" s="109">
        <f t="shared" si="31"/>
        <v>0</v>
      </c>
      <c r="CJ27" s="109">
        <f t="shared" si="32"/>
        <v>0</v>
      </c>
      <c r="CQ27" s="109">
        <f t="shared" si="33"/>
        <v>0</v>
      </c>
      <c r="CV27" s="109">
        <f t="shared" si="34"/>
        <v>0</v>
      </c>
      <c r="DA27" s="109">
        <f t="shared" si="35"/>
        <v>0</v>
      </c>
      <c r="DF27" s="109">
        <f t="shared" si="36"/>
        <v>0</v>
      </c>
      <c r="DK27" s="109">
        <f t="shared" si="37"/>
        <v>0</v>
      </c>
      <c r="DP27" s="109">
        <f t="shared" si="38"/>
        <v>0</v>
      </c>
      <c r="DU27" s="109">
        <f t="shared" si="39"/>
        <v>0</v>
      </c>
      <c r="DZ27" s="109">
        <f t="shared" si="40"/>
        <v>0</v>
      </c>
      <c r="EE27" s="109">
        <f t="shared" si="41"/>
        <v>0</v>
      </c>
      <c r="EF27" s="3"/>
      <c r="EG27" s="3"/>
      <c r="EH27" s="3"/>
      <c r="EI27" s="3"/>
      <c r="EJ27" s="109">
        <f t="shared" si="42"/>
        <v>0</v>
      </c>
      <c r="EK27" s="3">
        <f t="shared" si="43"/>
        <v>504</v>
      </c>
      <c r="EL27" t="str">
        <f>+VLOOKUP(A27,'[1]Listado jugadores VALORES'!$A:$D,4,FALSE)</f>
        <v>Portero</v>
      </c>
      <c r="EM27">
        <f>+VLOOKUP(EK27,Clubes!$A:$O,15,FALSE)</f>
        <v>0</v>
      </c>
      <c r="EN27">
        <f>+VLOOKUP(EK27,Clubes!$A:$M,13,FALSE)</f>
        <v>2</v>
      </c>
      <c r="EO27">
        <f t="shared" si="44"/>
        <v>0</v>
      </c>
      <c r="EP27">
        <f t="shared" si="45"/>
        <v>0</v>
      </c>
      <c r="EQ27">
        <f t="shared" si="46"/>
        <v>0</v>
      </c>
      <c r="ER27">
        <f t="shared" si="47"/>
        <v>0</v>
      </c>
      <c r="ES27">
        <f t="shared" si="48"/>
        <v>0</v>
      </c>
      <c r="ET27">
        <f t="shared" si="49"/>
        <v>0</v>
      </c>
      <c r="EU27">
        <f t="shared" si="50"/>
        <v>0</v>
      </c>
      <c r="EV27">
        <f t="shared" si="51"/>
        <v>0</v>
      </c>
      <c r="EW27">
        <f t="shared" si="52"/>
        <v>0</v>
      </c>
      <c r="EX27">
        <f t="shared" si="53"/>
        <v>0</v>
      </c>
      <c r="EY27">
        <f t="shared" si="54"/>
        <v>0</v>
      </c>
      <c r="EZ27">
        <f t="shared" si="55"/>
        <v>0</v>
      </c>
      <c r="FA27">
        <f t="shared" si="56"/>
        <v>0</v>
      </c>
      <c r="FB27">
        <f t="shared" si="57"/>
        <v>0</v>
      </c>
      <c r="FC27">
        <f t="shared" si="58"/>
        <v>0</v>
      </c>
    </row>
    <row r="28" spans="1:159">
      <c r="A28" s="141">
        <v>950</v>
      </c>
      <c r="B28" s="141" t="s">
        <v>384</v>
      </c>
      <c r="C28" s="141">
        <v>5</v>
      </c>
      <c r="D28">
        <v>2</v>
      </c>
      <c r="E28" s="5">
        <v>4</v>
      </c>
      <c r="F28" s="5">
        <v>23</v>
      </c>
      <c r="G28" s="5">
        <v>1</v>
      </c>
      <c r="H28" s="5">
        <v>81</v>
      </c>
      <c r="K28" s="109">
        <f t="shared" si="22"/>
        <v>0</v>
      </c>
      <c r="M28" s="109">
        <f t="shared" si="23"/>
        <v>0</v>
      </c>
      <c r="X28" s="109">
        <f t="shared" si="24"/>
        <v>0</v>
      </c>
      <c r="AI28" s="109">
        <f t="shared" si="25"/>
        <v>0</v>
      </c>
      <c r="AT28" s="109">
        <f t="shared" si="26"/>
        <v>0</v>
      </c>
      <c r="BA28" s="109">
        <f t="shared" si="27"/>
        <v>0</v>
      </c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09">
        <f t="shared" si="28"/>
        <v>0</v>
      </c>
      <c r="BW28" s="109">
        <f t="shared" si="29"/>
        <v>0</v>
      </c>
      <c r="BZ28" s="109">
        <f t="shared" si="30"/>
        <v>0</v>
      </c>
      <c r="CA28" s="3"/>
      <c r="CB28" s="3"/>
      <c r="CC28" s="3"/>
      <c r="CD28" s="3"/>
      <c r="CE28" s="109">
        <f t="shared" si="31"/>
        <v>0</v>
      </c>
      <c r="CJ28" s="109">
        <f t="shared" si="32"/>
        <v>0</v>
      </c>
      <c r="CQ28" s="109">
        <f t="shared" si="33"/>
        <v>0</v>
      </c>
      <c r="CV28" s="109">
        <f t="shared" si="34"/>
        <v>0</v>
      </c>
      <c r="DA28" s="109">
        <f t="shared" si="35"/>
        <v>0</v>
      </c>
      <c r="DF28" s="109">
        <f t="shared" si="36"/>
        <v>0</v>
      </c>
      <c r="DK28" s="109">
        <f t="shared" si="37"/>
        <v>0</v>
      </c>
      <c r="DP28" s="109">
        <f t="shared" si="38"/>
        <v>0</v>
      </c>
      <c r="DU28" s="109">
        <f t="shared" si="39"/>
        <v>0</v>
      </c>
      <c r="DZ28" s="109">
        <f t="shared" si="40"/>
        <v>0</v>
      </c>
      <c r="EE28" s="109">
        <f t="shared" si="41"/>
        <v>0</v>
      </c>
      <c r="EF28" s="3"/>
      <c r="EG28" s="3"/>
      <c r="EH28" s="3"/>
      <c r="EI28" s="3"/>
      <c r="EJ28" s="109">
        <f t="shared" si="42"/>
        <v>0</v>
      </c>
      <c r="EK28" s="3">
        <f t="shared" si="43"/>
        <v>504</v>
      </c>
      <c r="EL28" t="str">
        <f>+VLOOKUP(A28,'[1]Listado jugadores VALORES'!$A:$D,4,FALSE)</f>
        <v>Volante</v>
      </c>
      <c r="EM28">
        <f>+VLOOKUP(EK28,Clubes!$A:$O,15,FALSE)</f>
        <v>0</v>
      </c>
      <c r="EN28">
        <f>+VLOOKUP(EK28,Clubes!$A:$M,13,FALSE)</f>
        <v>2</v>
      </c>
      <c r="EO28">
        <f t="shared" si="44"/>
        <v>2</v>
      </c>
      <c r="EP28">
        <f t="shared" si="45"/>
        <v>2</v>
      </c>
      <c r="EQ28">
        <f t="shared" si="46"/>
        <v>0</v>
      </c>
      <c r="ER28">
        <f t="shared" si="47"/>
        <v>0</v>
      </c>
      <c r="ES28">
        <f t="shared" si="48"/>
        <v>0</v>
      </c>
      <c r="ET28">
        <f t="shared" si="49"/>
        <v>0</v>
      </c>
      <c r="EU28">
        <f t="shared" si="50"/>
        <v>0</v>
      </c>
      <c r="EV28">
        <f t="shared" si="51"/>
        <v>0</v>
      </c>
      <c r="EW28">
        <f t="shared" si="52"/>
        <v>0</v>
      </c>
      <c r="EX28">
        <f t="shared" si="53"/>
        <v>0</v>
      </c>
      <c r="EY28">
        <f t="shared" si="54"/>
        <v>0</v>
      </c>
      <c r="EZ28">
        <f t="shared" si="55"/>
        <v>0</v>
      </c>
      <c r="FA28">
        <f t="shared" si="56"/>
        <v>1</v>
      </c>
      <c r="FB28">
        <f t="shared" si="57"/>
        <v>0</v>
      </c>
      <c r="FC28">
        <f t="shared" si="58"/>
        <v>5</v>
      </c>
    </row>
    <row r="29" spans="1:159">
      <c r="A29" s="141">
        <v>603</v>
      </c>
      <c r="B29" s="141" t="s">
        <v>385</v>
      </c>
      <c r="C29" s="141">
        <v>5</v>
      </c>
      <c r="D29">
        <v>2</v>
      </c>
      <c r="E29" s="5">
        <v>4</v>
      </c>
      <c r="F29" s="5">
        <v>23</v>
      </c>
      <c r="G29" s="5">
        <v>3</v>
      </c>
      <c r="K29" s="109">
        <f t="shared" si="22"/>
        <v>0</v>
      </c>
      <c r="M29" s="109">
        <f t="shared" si="23"/>
        <v>0</v>
      </c>
      <c r="X29" s="109">
        <f t="shared" si="24"/>
        <v>0</v>
      </c>
      <c r="AI29" s="109">
        <f t="shared" si="25"/>
        <v>0</v>
      </c>
      <c r="AT29" s="109">
        <f t="shared" si="26"/>
        <v>0</v>
      </c>
      <c r="BA29" s="109">
        <f t="shared" si="27"/>
        <v>0</v>
      </c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09">
        <f t="shared" si="28"/>
        <v>0</v>
      </c>
      <c r="BW29" s="109">
        <f t="shared" si="29"/>
        <v>0</v>
      </c>
      <c r="BZ29" s="109">
        <f t="shared" si="30"/>
        <v>0</v>
      </c>
      <c r="CA29" s="3"/>
      <c r="CB29" s="3"/>
      <c r="CC29" s="3"/>
      <c r="CD29" s="3"/>
      <c r="CE29" s="109">
        <f t="shared" si="31"/>
        <v>0</v>
      </c>
      <c r="CJ29" s="109">
        <f t="shared" si="32"/>
        <v>0</v>
      </c>
      <c r="CQ29" s="109">
        <f t="shared" si="33"/>
        <v>0</v>
      </c>
      <c r="CV29" s="109">
        <f t="shared" si="34"/>
        <v>0</v>
      </c>
      <c r="DA29" s="109">
        <f t="shared" si="35"/>
        <v>0</v>
      </c>
      <c r="DF29" s="109">
        <f t="shared" si="36"/>
        <v>0</v>
      </c>
      <c r="DK29" s="109">
        <f t="shared" si="37"/>
        <v>0</v>
      </c>
      <c r="DP29" s="109">
        <f t="shared" si="38"/>
        <v>0</v>
      </c>
      <c r="DU29" s="109">
        <f t="shared" si="39"/>
        <v>0</v>
      </c>
      <c r="DZ29" s="109">
        <f t="shared" si="40"/>
        <v>0</v>
      </c>
      <c r="EE29" s="109">
        <f t="shared" si="41"/>
        <v>0</v>
      </c>
      <c r="EF29" s="3"/>
      <c r="EG29" s="3"/>
      <c r="EH29" s="3"/>
      <c r="EI29" s="3"/>
      <c r="EJ29" s="109">
        <f t="shared" si="42"/>
        <v>0</v>
      </c>
      <c r="EK29" s="3">
        <f t="shared" si="43"/>
        <v>504</v>
      </c>
      <c r="EL29" t="str">
        <f>+VLOOKUP(A29,'[1]Listado jugadores VALORES'!$A:$D,4,FALSE)</f>
        <v>Defensa</v>
      </c>
      <c r="EM29">
        <f>+VLOOKUP(EK29,Clubes!$A:$O,15,FALSE)</f>
        <v>0</v>
      </c>
      <c r="EN29">
        <f>+VLOOKUP(EK29,Clubes!$A:$M,13,FALSE)</f>
        <v>2</v>
      </c>
      <c r="EO29">
        <f t="shared" si="44"/>
        <v>0</v>
      </c>
      <c r="EP29">
        <f t="shared" si="45"/>
        <v>0</v>
      </c>
      <c r="EQ29">
        <f t="shared" si="46"/>
        <v>0</v>
      </c>
      <c r="ER29">
        <f t="shared" si="47"/>
        <v>0</v>
      </c>
      <c r="ES29">
        <f t="shared" si="48"/>
        <v>0</v>
      </c>
      <c r="ET29">
        <f t="shared" si="49"/>
        <v>0</v>
      </c>
      <c r="EU29">
        <f t="shared" si="50"/>
        <v>0</v>
      </c>
      <c r="EV29">
        <f t="shared" si="51"/>
        <v>0</v>
      </c>
      <c r="EW29">
        <f t="shared" si="52"/>
        <v>0</v>
      </c>
      <c r="EX29">
        <f t="shared" si="53"/>
        <v>0</v>
      </c>
      <c r="EY29">
        <f t="shared" si="54"/>
        <v>0</v>
      </c>
      <c r="EZ29">
        <f t="shared" si="55"/>
        <v>0</v>
      </c>
      <c r="FA29">
        <f t="shared" si="56"/>
        <v>0</v>
      </c>
      <c r="FB29">
        <f t="shared" si="57"/>
        <v>0</v>
      </c>
      <c r="FC29">
        <f t="shared" si="58"/>
        <v>0</v>
      </c>
    </row>
    <row r="30" spans="1:159">
      <c r="A30" s="141">
        <v>1950</v>
      </c>
      <c r="B30" s="141" t="s">
        <v>386</v>
      </c>
      <c r="C30" s="141">
        <v>5</v>
      </c>
      <c r="D30">
        <v>2</v>
      </c>
      <c r="E30" s="5">
        <v>4</v>
      </c>
      <c r="F30" s="5">
        <v>23</v>
      </c>
      <c r="G30" s="5">
        <v>3</v>
      </c>
      <c r="K30" s="109">
        <f t="shared" si="22"/>
        <v>0</v>
      </c>
      <c r="M30" s="109">
        <f t="shared" si="23"/>
        <v>0</v>
      </c>
      <c r="X30" s="109">
        <f t="shared" si="24"/>
        <v>0</v>
      </c>
      <c r="AI30" s="109">
        <f t="shared" si="25"/>
        <v>0</v>
      </c>
      <c r="AT30" s="109">
        <f t="shared" si="26"/>
        <v>0</v>
      </c>
      <c r="BA30" s="109">
        <f t="shared" si="27"/>
        <v>0</v>
      </c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09">
        <f t="shared" si="28"/>
        <v>0</v>
      </c>
      <c r="BW30" s="109">
        <f t="shared" si="29"/>
        <v>0</v>
      </c>
      <c r="BZ30" s="109">
        <f t="shared" si="30"/>
        <v>0</v>
      </c>
      <c r="CA30" s="3"/>
      <c r="CB30" s="3"/>
      <c r="CC30" s="3"/>
      <c r="CD30" s="3"/>
      <c r="CE30" s="109">
        <f t="shared" si="31"/>
        <v>0</v>
      </c>
      <c r="CJ30" s="109">
        <f t="shared" si="32"/>
        <v>0</v>
      </c>
      <c r="CQ30" s="109">
        <f t="shared" si="33"/>
        <v>0</v>
      </c>
      <c r="CV30" s="109">
        <f t="shared" si="34"/>
        <v>0</v>
      </c>
      <c r="DA30" s="109">
        <f t="shared" si="35"/>
        <v>0</v>
      </c>
      <c r="DF30" s="109">
        <f t="shared" si="36"/>
        <v>0</v>
      </c>
      <c r="DK30" s="109">
        <f t="shared" si="37"/>
        <v>0</v>
      </c>
      <c r="DP30" s="109">
        <f t="shared" si="38"/>
        <v>0</v>
      </c>
      <c r="DU30" s="109">
        <f t="shared" si="39"/>
        <v>0</v>
      </c>
      <c r="DZ30" s="109">
        <f t="shared" si="40"/>
        <v>0</v>
      </c>
      <c r="EE30" s="109">
        <f t="shared" si="41"/>
        <v>0</v>
      </c>
      <c r="EF30" s="3"/>
      <c r="EG30" s="3"/>
      <c r="EH30" s="3"/>
      <c r="EI30" s="3"/>
      <c r="EJ30" s="109">
        <f t="shared" si="42"/>
        <v>0</v>
      </c>
      <c r="EK30" s="3">
        <f t="shared" si="43"/>
        <v>504</v>
      </c>
      <c r="EL30" t="str">
        <f>+VLOOKUP(A30,'[1]Listado jugadores VALORES'!$A:$D,4,FALSE)</f>
        <v>Defensa</v>
      </c>
      <c r="EM30">
        <f>+VLOOKUP(EK30,Clubes!$A:$O,15,FALSE)</f>
        <v>0</v>
      </c>
      <c r="EN30">
        <f>+VLOOKUP(EK30,Clubes!$A:$M,13,FALSE)</f>
        <v>2</v>
      </c>
      <c r="EO30">
        <f t="shared" si="44"/>
        <v>0</v>
      </c>
      <c r="EP30">
        <f t="shared" si="45"/>
        <v>0</v>
      </c>
      <c r="EQ30">
        <f t="shared" si="46"/>
        <v>0</v>
      </c>
      <c r="ER30">
        <f t="shared" si="47"/>
        <v>0</v>
      </c>
      <c r="ES30">
        <f t="shared" si="48"/>
        <v>0</v>
      </c>
      <c r="ET30">
        <f t="shared" si="49"/>
        <v>0</v>
      </c>
      <c r="EU30">
        <f t="shared" si="50"/>
        <v>0</v>
      </c>
      <c r="EV30">
        <f t="shared" si="51"/>
        <v>0</v>
      </c>
      <c r="EW30">
        <f t="shared" si="52"/>
        <v>0</v>
      </c>
      <c r="EX30">
        <f t="shared" si="53"/>
        <v>0</v>
      </c>
      <c r="EY30">
        <f t="shared" si="54"/>
        <v>0</v>
      </c>
      <c r="EZ30">
        <f t="shared" si="55"/>
        <v>0</v>
      </c>
      <c r="FA30">
        <f t="shared" si="56"/>
        <v>0</v>
      </c>
      <c r="FB30">
        <f t="shared" si="57"/>
        <v>0</v>
      </c>
      <c r="FC30">
        <f t="shared" si="58"/>
        <v>0</v>
      </c>
    </row>
    <row r="31" spans="1:159">
      <c r="A31" s="141">
        <v>2</v>
      </c>
      <c r="B31" s="141" t="s">
        <v>387</v>
      </c>
      <c r="C31" s="141">
        <v>1</v>
      </c>
      <c r="D31">
        <v>1</v>
      </c>
      <c r="E31" s="5">
        <v>4</v>
      </c>
      <c r="F31" s="5">
        <v>23</v>
      </c>
      <c r="G31" s="5">
        <v>1</v>
      </c>
      <c r="H31" s="5">
        <v>90</v>
      </c>
      <c r="K31" s="109">
        <f t="shared" si="22"/>
        <v>0</v>
      </c>
      <c r="M31" s="109">
        <f t="shared" si="23"/>
        <v>0</v>
      </c>
      <c r="X31" s="109">
        <f t="shared" si="24"/>
        <v>0</v>
      </c>
      <c r="AI31" s="109">
        <f t="shared" si="25"/>
        <v>0</v>
      </c>
      <c r="AT31" s="109">
        <f t="shared" si="26"/>
        <v>0</v>
      </c>
      <c r="BA31" s="109">
        <f t="shared" si="27"/>
        <v>0</v>
      </c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09">
        <f t="shared" si="28"/>
        <v>0</v>
      </c>
      <c r="BW31" s="109">
        <f t="shared" si="29"/>
        <v>0</v>
      </c>
      <c r="BZ31" s="109">
        <f t="shared" si="30"/>
        <v>0</v>
      </c>
      <c r="CA31" s="3"/>
      <c r="CB31" s="3"/>
      <c r="CC31" s="3"/>
      <c r="CD31" s="3"/>
      <c r="CE31" s="109">
        <f t="shared" si="31"/>
        <v>0</v>
      </c>
      <c r="CJ31" s="109">
        <f t="shared" si="32"/>
        <v>0</v>
      </c>
      <c r="CQ31" s="109">
        <f t="shared" si="33"/>
        <v>0</v>
      </c>
      <c r="CV31" s="109">
        <f t="shared" si="34"/>
        <v>0</v>
      </c>
      <c r="DA31" s="109">
        <f t="shared" si="35"/>
        <v>0</v>
      </c>
      <c r="DF31" s="109">
        <f t="shared" si="36"/>
        <v>0</v>
      </c>
      <c r="DK31" s="109">
        <f t="shared" si="37"/>
        <v>0</v>
      </c>
      <c r="DP31" s="109">
        <f t="shared" si="38"/>
        <v>0</v>
      </c>
      <c r="DU31" s="109">
        <f t="shared" si="39"/>
        <v>0</v>
      </c>
      <c r="DZ31" s="109">
        <f t="shared" si="40"/>
        <v>0</v>
      </c>
      <c r="EE31" s="109">
        <f t="shared" si="41"/>
        <v>0</v>
      </c>
      <c r="EF31" s="3"/>
      <c r="EG31" s="3"/>
      <c r="EH31" s="3"/>
      <c r="EI31" s="3"/>
      <c r="EJ31" s="109">
        <f t="shared" si="42"/>
        <v>0</v>
      </c>
      <c r="EK31" s="3">
        <f t="shared" si="43"/>
        <v>104</v>
      </c>
      <c r="EL31" t="str">
        <f>+VLOOKUP(A31,'[1]Listado jugadores VALORES'!$A:$D,4,FALSE)</f>
        <v>Portero</v>
      </c>
      <c r="EM31">
        <f>+VLOOKUP(EK31,Clubes!$A:$O,15,FALSE)</f>
        <v>0</v>
      </c>
      <c r="EN31">
        <f>+VLOOKUP(EK31,Clubes!$A:$M,13,FALSE)</f>
        <v>2</v>
      </c>
      <c r="EO31">
        <f t="shared" si="44"/>
        <v>2</v>
      </c>
      <c r="EP31">
        <f t="shared" si="45"/>
        <v>2</v>
      </c>
      <c r="EQ31">
        <f t="shared" si="46"/>
        <v>0</v>
      </c>
      <c r="ER31">
        <f t="shared" si="47"/>
        <v>0</v>
      </c>
      <c r="ES31">
        <f t="shared" si="48"/>
        <v>0</v>
      </c>
      <c r="ET31">
        <f t="shared" si="49"/>
        <v>0</v>
      </c>
      <c r="EU31">
        <f t="shared" si="50"/>
        <v>0</v>
      </c>
      <c r="EV31">
        <f t="shared" si="51"/>
        <v>0</v>
      </c>
      <c r="EW31">
        <f t="shared" si="52"/>
        <v>0</v>
      </c>
      <c r="EX31">
        <f t="shared" si="53"/>
        <v>0</v>
      </c>
      <c r="EY31">
        <f t="shared" si="54"/>
        <v>0</v>
      </c>
      <c r="EZ31">
        <f t="shared" si="55"/>
        <v>0</v>
      </c>
      <c r="FA31">
        <f t="shared" si="56"/>
        <v>3</v>
      </c>
      <c r="FB31">
        <f t="shared" si="57"/>
        <v>0</v>
      </c>
      <c r="FC31">
        <f>SUM(EO31:FB31)+1</f>
        <v>8</v>
      </c>
    </row>
    <row r="32" spans="1:159">
      <c r="A32" s="141">
        <v>725</v>
      </c>
      <c r="B32" s="141" t="s">
        <v>388</v>
      </c>
      <c r="C32" s="141">
        <v>1</v>
      </c>
      <c r="D32">
        <v>1</v>
      </c>
      <c r="E32" s="5">
        <v>4</v>
      </c>
      <c r="F32" s="5">
        <v>23</v>
      </c>
      <c r="G32" s="5">
        <v>2</v>
      </c>
      <c r="K32" s="109">
        <f t="shared" si="22"/>
        <v>0</v>
      </c>
      <c r="M32" s="109">
        <f t="shared" si="23"/>
        <v>0</v>
      </c>
      <c r="X32" s="109">
        <f t="shared" si="24"/>
        <v>0</v>
      </c>
      <c r="AI32" s="109">
        <f t="shared" si="25"/>
        <v>0</v>
      </c>
      <c r="AT32" s="109">
        <f t="shared" si="26"/>
        <v>0</v>
      </c>
      <c r="BA32" s="109">
        <f t="shared" si="27"/>
        <v>0</v>
      </c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09">
        <f t="shared" si="28"/>
        <v>0</v>
      </c>
      <c r="BW32" s="109">
        <f t="shared" si="29"/>
        <v>0</v>
      </c>
      <c r="BZ32" s="109">
        <f t="shared" si="30"/>
        <v>0</v>
      </c>
      <c r="CA32" s="3"/>
      <c r="CB32" s="3"/>
      <c r="CC32" s="3"/>
      <c r="CD32" s="3"/>
      <c r="CE32" s="109">
        <f t="shared" si="31"/>
        <v>0</v>
      </c>
      <c r="CJ32" s="109">
        <f t="shared" si="32"/>
        <v>0</v>
      </c>
      <c r="CQ32" s="109">
        <f t="shared" si="33"/>
        <v>0</v>
      </c>
      <c r="CV32" s="109">
        <f t="shared" si="34"/>
        <v>0</v>
      </c>
      <c r="DA32" s="109">
        <f t="shared" si="35"/>
        <v>0</v>
      </c>
      <c r="DF32" s="109">
        <f t="shared" si="36"/>
        <v>0</v>
      </c>
      <c r="DK32" s="109">
        <f t="shared" si="37"/>
        <v>0</v>
      </c>
      <c r="DP32" s="109">
        <f t="shared" si="38"/>
        <v>0</v>
      </c>
      <c r="DU32" s="109">
        <f t="shared" si="39"/>
        <v>0</v>
      </c>
      <c r="DZ32" s="109">
        <f t="shared" si="40"/>
        <v>0</v>
      </c>
      <c r="EE32" s="109">
        <f t="shared" si="41"/>
        <v>0</v>
      </c>
      <c r="EF32" s="3"/>
      <c r="EG32" s="3"/>
      <c r="EH32" s="3"/>
      <c r="EI32" s="3"/>
      <c r="EJ32" s="109">
        <f t="shared" si="42"/>
        <v>0</v>
      </c>
      <c r="EK32" s="3">
        <f t="shared" si="43"/>
        <v>104</v>
      </c>
      <c r="EL32" t="str">
        <f>+VLOOKUP(A32,'[1]Listado jugadores VALORES'!$A:$D,4,FALSE)</f>
        <v>Portero</v>
      </c>
      <c r="EM32">
        <f>+VLOOKUP(EK32,Clubes!$A:$O,15,FALSE)</f>
        <v>0</v>
      </c>
      <c r="EN32">
        <f>+VLOOKUP(EK32,Clubes!$A:$M,13,FALSE)</f>
        <v>2</v>
      </c>
      <c r="EO32">
        <f t="shared" si="44"/>
        <v>1</v>
      </c>
      <c r="EP32">
        <f t="shared" si="45"/>
        <v>0</v>
      </c>
      <c r="EQ32">
        <f t="shared" si="46"/>
        <v>0</v>
      </c>
      <c r="ER32">
        <f t="shared" si="47"/>
        <v>0</v>
      </c>
      <c r="ES32">
        <f t="shared" si="48"/>
        <v>0</v>
      </c>
      <c r="ET32">
        <f t="shared" si="49"/>
        <v>0</v>
      </c>
      <c r="EU32">
        <f t="shared" si="50"/>
        <v>0</v>
      </c>
      <c r="EV32">
        <f t="shared" si="51"/>
        <v>0</v>
      </c>
      <c r="EW32">
        <f t="shared" si="52"/>
        <v>0</v>
      </c>
      <c r="EX32">
        <f t="shared" si="53"/>
        <v>0</v>
      </c>
      <c r="EY32">
        <f t="shared" si="54"/>
        <v>0</v>
      </c>
      <c r="EZ32">
        <f t="shared" si="55"/>
        <v>0</v>
      </c>
      <c r="FA32">
        <f t="shared" si="56"/>
        <v>0</v>
      </c>
      <c r="FB32">
        <f t="shared" si="57"/>
        <v>0</v>
      </c>
      <c r="FC32">
        <f t="shared" si="58"/>
        <v>1</v>
      </c>
    </row>
    <row r="33" spans="1:159">
      <c r="A33" s="141">
        <v>20</v>
      </c>
      <c r="B33" s="141" t="s">
        <v>389</v>
      </c>
      <c r="C33" s="141">
        <v>1</v>
      </c>
      <c r="D33">
        <v>1</v>
      </c>
      <c r="E33" s="5">
        <v>4</v>
      </c>
      <c r="F33" s="5">
        <v>23</v>
      </c>
      <c r="G33" s="5">
        <v>3</v>
      </c>
      <c r="K33" s="109">
        <f t="shared" si="22"/>
        <v>0</v>
      </c>
      <c r="M33" s="109">
        <f t="shared" si="23"/>
        <v>0</v>
      </c>
      <c r="X33" s="109">
        <f t="shared" si="24"/>
        <v>0</v>
      </c>
      <c r="AI33" s="109">
        <f t="shared" si="25"/>
        <v>0</v>
      </c>
      <c r="AT33" s="109">
        <f t="shared" si="26"/>
        <v>0</v>
      </c>
      <c r="BA33" s="109">
        <f t="shared" si="27"/>
        <v>0</v>
      </c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09">
        <f t="shared" si="28"/>
        <v>0</v>
      </c>
      <c r="BW33" s="109">
        <f t="shared" si="29"/>
        <v>0</v>
      </c>
      <c r="BZ33" s="109">
        <f t="shared" si="30"/>
        <v>0</v>
      </c>
      <c r="CA33" s="3"/>
      <c r="CB33" s="3"/>
      <c r="CC33" s="3"/>
      <c r="CD33" s="3"/>
      <c r="CE33" s="109">
        <f t="shared" si="31"/>
        <v>0</v>
      </c>
      <c r="CJ33" s="109">
        <f t="shared" si="32"/>
        <v>0</v>
      </c>
      <c r="CQ33" s="109">
        <f t="shared" si="33"/>
        <v>0</v>
      </c>
      <c r="CV33" s="109">
        <f t="shared" si="34"/>
        <v>0</v>
      </c>
      <c r="DA33" s="109">
        <f t="shared" si="35"/>
        <v>0</v>
      </c>
      <c r="DF33" s="109">
        <f t="shared" si="36"/>
        <v>0</v>
      </c>
      <c r="DK33" s="109">
        <f t="shared" si="37"/>
        <v>0</v>
      </c>
      <c r="DP33" s="109">
        <f t="shared" si="38"/>
        <v>0</v>
      </c>
      <c r="DU33" s="109">
        <f t="shared" si="39"/>
        <v>0</v>
      </c>
      <c r="DZ33" s="109">
        <f t="shared" si="40"/>
        <v>0</v>
      </c>
      <c r="EE33" s="109">
        <f t="shared" si="41"/>
        <v>0</v>
      </c>
      <c r="EF33" s="3"/>
      <c r="EG33" s="3"/>
      <c r="EH33" s="3"/>
      <c r="EI33" s="3"/>
      <c r="EJ33" s="109">
        <f t="shared" si="42"/>
        <v>0</v>
      </c>
      <c r="EK33" s="3">
        <f t="shared" si="43"/>
        <v>104</v>
      </c>
      <c r="EL33" t="str">
        <f>+VLOOKUP(A33,'[1]Listado jugadores VALORES'!$A:$D,4,FALSE)</f>
        <v>Defensa</v>
      </c>
      <c r="EM33">
        <f>+VLOOKUP(EK33,Clubes!$A:$O,15,FALSE)</f>
        <v>0</v>
      </c>
      <c r="EN33">
        <f>+VLOOKUP(EK33,Clubes!$A:$M,13,FALSE)</f>
        <v>2</v>
      </c>
      <c r="EO33">
        <f t="shared" si="44"/>
        <v>0</v>
      </c>
      <c r="EP33">
        <f t="shared" si="45"/>
        <v>0</v>
      </c>
      <c r="EQ33">
        <f t="shared" si="46"/>
        <v>0</v>
      </c>
      <c r="ER33">
        <f t="shared" si="47"/>
        <v>0</v>
      </c>
      <c r="ES33">
        <f t="shared" si="48"/>
        <v>0</v>
      </c>
      <c r="ET33">
        <f t="shared" si="49"/>
        <v>0</v>
      </c>
      <c r="EU33">
        <f t="shared" si="50"/>
        <v>0</v>
      </c>
      <c r="EV33">
        <f t="shared" si="51"/>
        <v>0</v>
      </c>
      <c r="EW33">
        <f t="shared" si="52"/>
        <v>0</v>
      </c>
      <c r="EX33">
        <f t="shared" si="53"/>
        <v>0</v>
      </c>
      <c r="EY33">
        <f t="shared" si="54"/>
        <v>0</v>
      </c>
      <c r="EZ33">
        <f t="shared" si="55"/>
        <v>0</v>
      </c>
      <c r="FA33">
        <f t="shared" si="56"/>
        <v>0</v>
      </c>
      <c r="FB33">
        <f t="shared" si="57"/>
        <v>0</v>
      </c>
      <c r="FC33">
        <f t="shared" si="58"/>
        <v>0</v>
      </c>
    </row>
    <row r="34" spans="1:159">
      <c r="A34" s="141">
        <v>1963</v>
      </c>
      <c r="B34" s="115" t="s">
        <v>390</v>
      </c>
      <c r="C34" s="141">
        <v>1</v>
      </c>
      <c r="D34">
        <v>1</v>
      </c>
      <c r="E34" s="5">
        <v>4</v>
      </c>
      <c r="F34" s="5">
        <v>23</v>
      </c>
      <c r="G34" s="5">
        <v>3</v>
      </c>
      <c r="K34" s="109">
        <f t="shared" si="22"/>
        <v>0</v>
      </c>
      <c r="M34" s="109">
        <f t="shared" si="23"/>
        <v>0</v>
      </c>
      <c r="X34" s="109">
        <f t="shared" si="24"/>
        <v>0</v>
      </c>
      <c r="AI34" s="109">
        <f t="shared" si="25"/>
        <v>0</v>
      </c>
      <c r="AT34" s="109">
        <f t="shared" si="26"/>
        <v>0</v>
      </c>
      <c r="BA34" s="109">
        <f t="shared" si="27"/>
        <v>0</v>
      </c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09">
        <f t="shared" si="28"/>
        <v>0</v>
      </c>
      <c r="BW34" s="109">
        <f t="shared" si="29"/>
        <v>0</v>
      </c>
      <c r="BZ34" s="109">
        <f t="shared" si="30"/>
        <v>0</v>
      </c>
      <c r="CA34" s="3"/>
      <c r="CB34" s="3"/>
      <c r="CC34" s="3"/>
      <c r="CD34" s="3"/>
      <c r="CE34" s="109">
        <f t="shared" si="31"/>
        <v>0</v>
      </c>
      <c r="CJ34" s="109">
        <f t="shared" si="32"/>
        <v>0</v>
      </c>
      <c r="CQ34" s="109">
        <f t="shared" si="33"/>
        <v>0</v>
      </c>
      <c r="CV34" s="109">
        <f t="shared" si="34"/>
        <v>0</v>
      </c>
      <c r="DA34" s="109">
        <f t="shared" si="35"/>
        <v>0</v>
      </c>
      <c r="DF34" s="109">
        <f t="shared" si="36"/>
        <v>0</v>
      </c>
      <c r="DK34" s="109">
        <f t="shared" si="37"/>
        <v>0</v>
      </c>
      <c r="DP34" s="109">
        <f t="shared" si="38"/>
        <v>0</v>
      </c>
      <c r="DU34" s="109">
        <f t="shared" si="39"/>
        <v>0</v>
      </c>
      <c r="DZ34" s="109">
        <f t="shared" si="40"/>
        <v>0</v>
      </c>
      <c r="EE34" s="109">
        <f t="shared" si="41"/>
        <v>0</v>
      </c>
      <c r="EF34" s="3"/>
      <c r="EG34" s="3"/>
      <c r="EH34" s="3"/>
      <c r="EI34" s="3"/>
      <c r="EJ34" s="109">
        <f t="shared" si="42"/>
        <v>0</v>
      </c>
      <c r="EK34" s="3">
        <f t="shared" si="43"/>
        <v>104</v>
      </c>
      <c r="EL34" t="str">
        <f>+VLOOKUP(A34,'[1]Listado jugadores VALORES'!$A:$D,4,FALSE)</f>
        <v>Delantero</v>
      </c>
      <c r="EM34">
        <f>+VLOOKUP(EK34,Clubes!$A:$O,15,FALSE)</f>
        <v>0</v>
      </c>
      <c r="EN34">
        <f>+VLOOKUP(EK34,Clubes!$A:$M,13,FALSE)</f>
        <v>2</v>
      </c>
      <c r="EO34">
        <f t="shared" si="44"/>
        <v>0</v>
      </c>
      <c r="EP34">
        <f t="shared" si="45"/>
        <v>0</v>
      </c>
      <c r="EQ34">
        <f t="shared" si="46"/>
        <v>0</v>
      </c>
      <c r="ER34">
        <f t="shared" si="47"/>
        <v>0</v>
      </c>
      <c r="ES34">
        <f t="shared" si="48"/>
        <v>0</v>
      </c>
      <c r="ET34">
        <f t="shared" si="49"/>
        <v>0</v>
      </c>
      <c r="EU34">
        <f t="shared" si="50"/>
        <v>0</v>
      </c>
      <c r="EV34">
        <f t="shared" si="51"/>
        <v>0</v>
      </c>
      <c r="EW34">
        <f t="shared" si="52"/>
        <v>0</v>
      </c>
      <c r="EX34">
        <f t="shared" si="53"/>
        <v>0</v>
      </c>
      <c r="EY34">
        <f t="shared" si="54"/>
        <v>0</v>
      </c>
      <c r="EZ34">
        <f t="shared" si="55"/>
        <v>0</v>
      </c>
      <c r="FA34">
        <f t="shared" si="56"/>
        <v>0</v>
      </c>
      <c r="FB34">
        <f t="shared" si="57"/>
        <v>0</v>
      </c>
      <c r="FC34">
        <f t="shared" si="58"/>
        <v>0</v>
      </c>
    </row>
    <row r="35" spans="1:159">
      <c r="A35" s="141">
        <v>65</v>
      </c>
      <c r="B35" s="141" t="s">
        <v>391</v>
      </c>
      <c r="C35" s="141">
        <v>1</v>
      </c>
      <c r="D35">
        <v>1</v>
      </c>
      <c r="E35" s="5">
        <v>4</v>
      </c>
      <c r="F35" s="5">
        <v>23</v>
      </c>
      <c r="G35" s="5">
        <v>1</v>
      </c>
      <c r="H35" s="5">
        <v>61</v>
      </c>
      <c r="K35" s="109">
        <f t="shared" si="22"/>
        <v>0</v>
      </c>
      <c r="M35" s="109">
        <f t="shared" si="23"/>
        <v>0</v>
      </c>
      <c r="X35" s="109">
        <f t="shared" si="24"/>
        <v>0</v>
      </c>
      <c r="AI35" s="109">
        <f t="shared" si="25"/>
        <v>0</v>
      </c>
      <c r="AT35" s="109">
        <f t="shared" si="26"/>
        <v>0</v>
      </c>
      <c r="BA35" s="109">
        <f t="shared" si="27"/>
        <v>0</v>
      </c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09">
        <f t="shared" si="28"/>
        <v>0</v>
      </c>
      <c r="BW35" s="109">
        <f t="shared" si="29"/>
        <v>0</v>
      </c>
      <c r="BZ35" s="109">
        <f t="shared" si="30"/>
        <v>0</v>
      </c>
      <c r="CA35" s="3"/>
      <c r="CB35" s="3"/>
      <c r="CC35" s="3"/>
      <c r="CD35" s="3"/>
      <c r="CE35" s="109">
        <f t="shared" si="31"/>
        <v>0</v>
      </c>
      <c r="CJ35" s="109">
        <f t="shared" si="32"/>
        <v>0</v>
      </c>
      <c r="CQ35" s="109">
        <f t="shared" si="33"/>
        <v>0</v>
      </c>
      <c r="CV35" s="109">
        <f t="shared" si="34"/>
        <v>0</v>
      </c>
      <c r="DA35" s="109">
        <f t="shared" si="35"/>
        <v>0</v>
      </c>
      <c r="DF35" s="109">
        <f t="shared" si="36"/>
        <v>0</v>
      </c>
      <c r="DK35" s="109">
        <f t="shared" si="37"/>
        <v>0</v>
      </c>
      <c r="DP35" s="109">
        <f t="shared" si="38"/>
        <v>0</v>
      </c>
      <c r="DU35" s="109">
        <f t="shared" si="39"/>
        <v>0</v>
      </c>
      <c r="DZ35" s="109">
        <f t="shared" si="40"/>
        <v>0</v>
      </c>
      <c r="EE35" s="109">
        <f t="shared" si="41"/>
        <v>0</v>
      </c>
      <c r="EF35" s="3"/>
      <c r="EG35" s="3"/>
      <c r="EH35" s="3"/>
      <c r="EI35" s="3"/>
      <c r="EJ35" s="109">
        <f t="shared" si="42"/>
        <v>0</v>
      </c>
      <c r="EK35" s="3">
        <f t="shared" si="43"/>
        <v>104</v>
      </c>
      <c r="EL35" t="str">
        <f>+VLOOKUP(A35,'[1]Listado jugadores VALORES'!$A:$D,4,FALSE)</f>
        <v>Delantero</v>
      </c>
      <c r="EM35">
        <f>+VLOOKUP(EK35,Clubes!$A:$O,15,FALSE)</f>
        <v>0</v>
      </c>
      <c r="EN35">
        <f>+VLOOKUP(EK35,Clubes!$A:$M,13,FALSE)</f>
        <v>2</v>
      </c>
      <c r="EO35">
        <f t="shared" si="44"/>
        <v>2</v>
      </c>
      <c r="EP35">
        <f t="shared" si="45"/>
        <v>2</v>
      </c>
      <c r="EQ35">
        <f t="shared" si="46"/>
        <v>0</v>
      </c>
      <c r="ER35">
        <f t="shared" si="47"/>
        <v>0</v>
      </c>
      <c r="ES35">
        <f t="shared" si="48"/>
        <v>0</v>
      </c>
      <c r="ET35">
        <f t="shared" si="49"/>
        <v>0</v>
      </c>
      <c r="EU35">
        <f t="shared" si="50"/>
        <v>0</v>
      </c>
      <c r="EV35">
        <f t="shared" si="51"/>
        <v>0</v>
      </c>
      <c r="EW35">
        <f t="shared" si="52"/>
        <v>0</v>
      </c>
      <c r="EX35">
        <f t="shared" si="53"/>
        <v>0</v>
      </c>
      <c r="EY35">
        <f t="shared" si="54"/>
        <v>0</v>
      </c>
      <c r="EZ35">
        <f t="shared" si="55"/>
        <v>0</v>
      </c>
      <c r="FA35">
        <f t="shared" si="56"/>
        <v>0</v>
      </c>
      <c r="FB35">
        <f t="shared" si="57"/>
        <v>0</v>
      </c>
      <c r="FC35">
        <f t="shared" si="58"/>
        <v>4</v>
      </c>
    </row>
    <row r="36" spans="1:159">
      <c r="A36" s="141">
        <v>73</v>
      </c>
      <c r="B36" s="141" t="s">
        <v>392</v>
      </c>
      <c r="C36" s="141">
        <v>1</v>
      </c>
      <c r="D36">
        <v>1</v>
      </c>
      <c r="E36" s="5">
        <v>4</v>
      </c>
      <c r="F36" s="5">
        <v>23</v>
      </c>
      <c r="G36" s="5">
        <v>1</v>
      </c>
      <c r="H36" s="5">
        <v>90</v>
      </c>
      <c r="K36" s="109">
        <f t="shared" ref="K36:K69" si="59">COUNTIF(I36:J36,"&gt;0")</f>
        <v>0</v>
      </c>
      <c r="M36" s="109">
        <f t="shared" ref="M36:M69" si="60">COUNTIF(L36,"&gt;0")</f>
        <v>0</v>
      </c>
      <c r="X36" s="109">
        <f t="shared" ref="X36:X69" si="61">COUNTIF(N36:W36,"&gt;0")</f>
        <v>0</v>
      </c>
      <c r="AI36" s="109">
        <f t="shared" ref="AI36:AI69" si="62">COUNTIF(Y36:AH36,"&gt;0")</f>
        <v>0</v>
      </c>
      <c r="AT36" s="109">
        <f t="shared" ref="AT36:AT69" si="63">COUNTIF(AJ36:AS36,"&gt;0")</f>
        <v>0</v>
      </c>
      <c r="BA36" s="109">
        <f t="shared" ref="BA36:BA69" si="64">COUNTIF(AV36:AZ36,"&gt;0")</f>
        <v>0</v>
      </c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09">
        <f t="shared" ref="BL36:BL69" si="65">COUNTIF(BB36:BK36,"&gt;0")</f>
        <v>0</v>
      </c>
      <c r="BW36" s="109">
        <f t="shared" ref="BW36:BW69" si="66">COUNTIF(BM36:BV36,"&gt;0")</f>
        <v>0</v>
      </c>
      <c r="BZ36" s="109">
        <f t="shared" ref="BZ36:BZ69" si="67">SUM(BX36:BY36)</f>
        <v>0</v>
      </c>
      <c r="CA36" s="3"/>
      <c r="CB36" s="3"/>
      <c r="CC36" s="3"/>
      <c r="CD36" s="3"/>
      <c r="CE36" s="109">
        <f t="shared" ref="CE36:CE69" si="68">COUNTIF(CA36:CD36,"&gt;0")</f>
        <v>0</v>
      </c>
      <c r="CJ36" s="109">
        <f t="shared" ref="CJ36:CJ69" si="69">COUNTIF(CF36:CI36,"&gt;0")</f>
        <v>0</v>
      </c>
      <c r="CQ36" s="109">
        <f t="shared" ref="CQ36:CQ69" si="70">COUNTIF(CM36:CP36,"&gt;0")</f>
        <v>0</v>
      </c>
      <c r="CV36" s="109">
        <f t="shared" ref="CV36:CV69" si="71">COUNTIF(CR36:CU36,"&gt;0")</f>
        <v>0</v>
      </c>
      <c r="DA36" s="109">
        <f t="shared" ref="DA36:DA69" si="72">COUNTIF(CW36:CZ36,"&gt;0")</f>
        <v>0</v>
      </c>
      <c r="DF36" s="109">
        <f t="shared" ref="DF36:DF69" si="73">COUNTIF(DB36:DE36,"&gt;0")</f>
        <v>0</v>
      </c>
      <c r="DK36" s="109">
        <f t="shared" ref="DK36:DK69" si="74">COUNTIF(DG36:DJ36,"&gt;0")</f>
        <v>0</v>
      </c>
      <c r="DP36" s="109">
        <f t="shared" ref="DP36:DP69" si="75">COUNTIF(DL36:DO36,"&gt;0")</f>
        <v>0</v>
      </c>
      <c r="DU36" s="109">
        <f t="shared" ref="DU36:DU69" si="76">COUNTIF(DQ36:DT36,"&gt;0")</f>
        <v>0</v>
      </c>
      <c r="DZ36" s="109">
        <f t="shared" ref="DZ36:DZ69" si="77">COUNTIF(DV36:DY36,"&gt;0")</f>
        <v>0</v>
      </c>
      <c r="EE36" s="109">
        <f t="shared" ref="EE36:EE69" si="78">COUNTIF(EA36:ED36,"&gt;0")</f>
        <v>0</v>
      </c>
      <c r="EF36" s="3"/>
      <c r="EG36" s="3"/>
      <c r="EH36" s="3"/>
      <c r="EI36" s="3"/>
      <c r="EJ36" s="109">
        <f t="shared" ref="EJ36:EJ69" si="79">COUNTIF(EF36:EI36,"&gt;0")</f>
        <v>0</v>
      </c>
      <c r="EK36" s="3">
        <f t="shared" ref="EK36:EK69" si="80">+C36*100+E36</f>
        <v>104</v>
      </c>
      <c r="EL36" t="str">
        <f>+VLOOKUP(A36,'[1]Listado jugadores VALORES'!$A:$D,4,FALSE)</f>
        <v>Defensa</v>
      </c>
      <c r="EM36">
        <f>+VLOOKUP(EK36,Clubes!$A:$O,15,FALSE)</f>
        <v>0</v>
      </c>
      <c r="EN36">
        <f>+VLOOKUP(EK36,Clubes!$A:$M,13,FALSE)</f>
        <v>2</v>
      </c>
      <c r="EO36">
        <f t="shared" ref="EO36:EO69" si="81">IF(G36=1,2,IF(G36=2,1,0))</f>
        <v>2</v>
      </c>
      <c r="EP36">
        <f t="shared" ref="EP36:EP69" si="82">+IF(H36=0,0,IF(H36&gt;=60,2,IF(H36&lt;60,1)))</f>
        <v>2</v>
      </c>
      <c r="EQ36">
        <f t="shared" ref="EQ36:EQ69" si="83">+IF(K36=0,0,IF(K36=1,-1,-2))</f>
        <v>0</v>
      </c>
      <c r="ER36">
        <f t="shared" ref="ER36:ER69" si="84">IF(AND(M36=1,K36=0),-3,IF(AND(M36=1,K36=1),-3,0))</f>
        <v>0</v>
      </c>
      <c r="ES36">
        <f t="shared" ref="ES36:ES69" si="85">+IF(EL36="Portero",X36*7,IF(EL36="Defensa",X36*6,IF(EL36="Volante",X36*5,IF(EL36="Delantero",X36*4,0))))-CQ36</f>
        <v>0</v>
      </c>
      <c r="ET36">
        <f t="shared" ref="ET36:ET69" si="86">+IF(Y36=2,1,IF(Z36=2,1,IF(AA36=2,1,IF(AB36=2,1,IF(AC36=2,1,0)))))</f>
        <v>0</v>
      </c>
      <c r="EU36">
        <f t="shared" ref="EU36:EU69" si="87">+IF(EL36="Portero",BA36*5,IF(EL36="Defensa",BA36*4,IF(EL36="Volante",BA36*3,IF(EL36="Delantero",BA36*3,0))))</f>
        <v>0</v>
      </c>
      <c r="EV36">
        <f t="shared" ref="EV36:EV69" si="88">+IF(CE36&gt;0,CE36*-2,0)</f>
        <v>0</v>
      </c>
      <c r="EW36">
        <f t="shared" ref="EW36:EW69" si="89">+IF(AND(H36&gt;60,EM36=1,EL36="Portero"),-1,IF(AND(H36&gt;60,EM36=1,EL36="Defensa"),-1,IF(AND(H36&gt;60,EM36=2,EL36="Portero"),-1,IF(AND(H36&gt;60,EM36=2,EL36="Defensa"),-1,IF(AND(H36&gt;60,EM36&gt;2,EL36="Portero"),-2,IF(AND(H36&gt;60,EM36&gt;2,EL36="Defensa"),-2,0))))))</f>
        <v>0</v>
      </c>
      <c r="EX36">
        <f t="shared" ref="EX36:EX69" si="90">+IF(AND(EN36=1,DA36&gt;0,DB36&lt;4),-1,IF(AND(EN36=1,DA36&gt;0,DB36&gt;3),-2,IF(AND(EN36=2,DA36&gt;0,DB36&lt;4),-2,IF(AND(EN36=2,DA36&gt;0,DB36&gt;3),-3,IF(AND(EN36=3,DA36&gt;0,DB36&lt;4),-2,IF(AND(EN36=3,DA36&gt;0,DB36&gt;3),-3,0))))))</f>
        <v>0</v>
      </c>
      <c r="EY36">
        <f t="shared" ref="EY36:EY69" si="91">+IF(OR(EF36=1,EF36=2,EF36=3,EF36=4,EF36=5),4,0)+IF(OR(EG36=1,EG36=2,EG36=3,EG36=4,EG36=5),4,0)</f>
        <v>0</v>
      </c>
      <c r="EZ36">
        <f t="shared" ref="EZ36:EZ69" si="92">+IF(DK36&gt;0,DK36*-1,0)</f>
        <v>0</v>
      </c>
      <c r="FA36">
        <f t="shared" ref="FA36:FA69" si="93">+IF(AND(H36&gt;60,EM36=0,EL36="Portero"),3,IF(AND(H36&gt;60,EM36=0,EL36="Defensa"),2,IF(AND(H36&gt;60,EM36=0,EL36="Volante"),1,0)))</f>
        <v>2</v>
      </c>
      <c r="FB36">
        <f t="shared" ref="FB36:FB69" si="94">IF(AND(H36&gt;=60,EN36=1,D36=1),1,IF(AND(H36&gt;=60,EN36=1,D36=2),2,IF(AND(H36&gt;=60,EN36=3,D36=2),-1,IF(AND(H36&gt;=60,EN36=3,D36=1),-2,IF(AND(H36&lt;60,EN36=1,D36=1,X36&gt;0),1,IF(AND(H36&lt;60,EN36=1,D36=2,X36&gt;0),2,0))))))</f>
        <v>0</v>
      </c>
      <c r="FC36">
        <f t="shared" ref="FC36:FC69" si="95">SUM(EO36:FB36)</f>
        <v>6</v>
      </c>
    </row>
    <row r="37" spans="1:159">
      <c r="A37" s="141">
        <v>1834</v>
      </c>
      <c r="B37" s="141" t="s">
        <v>393</v>
      </c>
      <c r="C37" s="141">
        <v>1</v>
      </c>
      <c r="D37">
        <v>1</v>
      </c>
      <c r="E37" s="5">
        <v>4</v>
      </c>
      <c r="F37" s="5">
        <v>23</v>
      </c>
      <c r="G37" s="5">
        <v>3</v>
      </c>
      <c r="K37" s="109">
        <f t="shared" si="59"/>
        <v>0</v>
      </c>
      <c r="M37" s="109">
        <f t="shared" si="60"/>
        <v>0</v>
      </c>
      <c r="X37" s="109">
        <f t="shared" si="61"/>
        <v>0</v>
      </c>
      <c r="AI37" s="109">
        <f t="shared" si="62"/>
        <v>0</v>
      </c>
      <c r="AT37" s="109">
        <f t="shared" si="63"/>
        <v>0</v>
      </c>
      <c r="BA37" s="109">
        <f t="shared" si="64"/>
        <v>0</v>
      </c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09">
        <f t="shared" si="65"/>
        <v>0</v>
      </c>
      <c r="BW37" s="109">
        <f t="shared" si="66"/>
        <v>0</v>
      </c>
      <c r="BZ37" s="109">
        <f t="shared" si="67"/>
        <v>0</v>
      </c>
      <c r="CA37" s="3"/>
      <c r="CB37" s="3"/>
      <c r="CC37" s="3"/>
      <c r="CD37" s="3"/>
      <c r="CE37" s="109">
        <f t="shared" si="68"/>
        <v>0</v>
      </c>
      <c r="CJ37" s="109">
        <f t="shared" si="69"/>
        <v>0</v>
      </c>
      <c r="CQ37" s="109">
        <f t="shared" si="70"/>
        <v>0</v>
      </c>
      <c r="CV37" s="109">
        <f t="shared" si="71"/>
        <v>0</v>
      </c>
      <c r="DA37" s="109">
        <f t="shared" si="72"/>
        <v>0</v>
      </c>
      <c r="DF37" s="109">
        <f t="shared" si="73"/>
        <v>0</v>
      </c>
      <c r="DK37" s="109">
        <f t="shared" si="74"/>
        <v>0</v>
      </c>
      <c r="DP37" s="109">
        <f t="shared" si="75"/>
        <v>0</v>
      </c>
      <c r="DU37" s="109">
        <f t="shared" si="76"/>
        <v>0</v>
      </c>
      <c r="DZ37" s="109">
        <f t="shared" si="77"/>
        <v>0</v>
      </c>
      <c r="EE37" s="109">
        <f t="shared" si="78"/>
        <v>0</v>
      </c>
      <c r="EF37" s="3"/>
      <c r="EG37" s="3"/>
      <c r="EH37" s="3"/>
      <c r="EI37" s="3"/>
      <c r="EJ37" s="109">
        <f t="shared" si="79"/>
        <v>0</v>
      </c>
      <c r="EK37" s="3">
        <f t="shared" si="80"/>
        <v>104</v>
      </c>
      <c r="EL37" t="str">
        <f>+VLOOKUP(A37,'[1]Listado jugadores VALORES'!$A:$D,4,FALSE)</f>
        <v>Delantero</v>
      </c>
      <c r="EM37">
        <f>+VLOOKUP(EK37,Clubes!$A:$O,15,FALSE)</f>
        <v>0</v>
      </c>
      <c r="EN37">
        <f>+VLOOKUP(EK37,Clubes!$A:$M,13,FALSE)</f>
        <v>2</v>
      </c>
      <c r="EO37">
        <f t="shared" si="81"/>
        <v>0</v>
      </c>
      <c r="EP37">
        <f t="shared" si="82"/>
        <v>0</v>
      </c>
      <c r="EQ37">
        <f t="shared" si="83"/>
        <v>0</v>
      </c>
      <c r="ER37">
        <f t="shared" si="84"/>
        <v>0</v>
      </c>
      <c r="ES37">
        <f t="shared" si="85"/>
        <v>0</v>
      </c>
      <c r="ET37">
        <f t="shared" si="86"/>
        <v>0</v>
      </c>
      <c r="EU37">
        <f t="shared" si="87"/>
        <v>0</v>
      </c>
      <c r="EV37">
        <f t="shared" si="88"/>
        <v>0</v>
      </c>
      <c r="EW37">
        <f t="shared" si="89"/>
        <v>0</v>
      </c>
      <c r="EX37">
        <f t="shared" si="90"/>
        <v>0</v>
      </c>
      <c r="EY37">
        <f t="shared" si="91"/>
        <v>0</v>
      </c>
      <c r="EZ37">
        <f t="shared" si="92"/>
        <v>0</v>
      </c>
      <c r="FA37">
        <f t="shared" si="93"/>
        <v>0</v>
      </c>
      <c r="FB37">
        <f t="shared" si="94"/>
        <v>0</v>
      </c>
      <c r="FC37">
        <f t="shared" si="95"/>
        <v>0</v>
      </c>
    </row>
    <row r="38" spans="1:159">
      <c r="A38" s="141">
        <v>135</v>
      </c>
      <c r="B38" s="141" t="s">
        <v>394</v>
      </c>
      <c r="C38" s="141">
        <v>1</v>
      </c>
      <c r="D38">
        <v>1</v>
      </c>
      <c r="E38" s="5">
        <v>4</v>
      </c>
      <c r="F38" s="5">
        <v>23</v>
      </c>
      <c r="G38" s="5">
        <v>1</v>
      </c>
      <c r="H38" s="5">
        <v>90</v>
      </c>
      <c r="K38" s="109">
        <f t="shared" si="59"/>
        <v>0</v>
      </c>
      <c r="M38" s="109">
        <f t="shared" si="60"/>
        <v>0</v>
      </c>
      <c r="X38" s="109">
        <f t="shared" si="61"/>
        <v>0</v>
      </c>
      <c r="AI38" s="109">
        <f t="shared" si="62"/>
        <v>0</v>
      </c>
      <c r="AT38" s="109">
        <f t="shared" si="63"/>
        <v>0</v>
      </c>
      <c r="BA38" s="109">
        <f t="shared" si="64"/>
        <v>0</v>
      </c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09">
        <f t="shared" si="65"/>
        <v>0</v>
      </c>
      <c r="BW38" s="109">
        <f t="shared" si="66"/>
        <v>0</v>
      </c>
      <c r="BZ38" s="109">
        <f t="shared" si="67"/>
        <v>0</v>
      </c>
      <c r="CA38" s="3"/>
      <c r="CB38" s="3"/>
      <c r="CC38" s="3"/>
      <c r="CD38" s="3"/>
      <c r="CE38" s="109">
        <f t="shared" si="68"/>
        <v>0</v>
      </c>
      <c r="CJ38" s="109">
        <f t="shared" si="69"/>
        <v>0</v>
      </c>
      <c r="CQ38" s="109">
        <f t="shared" si="70"/>
        <v>0</v>
      </c>
      <c r="CV38" s="109">
        <f t="shared" si="71"/>
        <v>0</v>
      </c>
      <c r="DA38" s="109">
        <f t="shared" si="72"/>
        <v>0</v>
      </c>
      <c r="DF38" s="109">
        <f t="shared" si="73"/>
        <v>0</v>
      </c>
      <c r="DK38" s="109">
        <f t="shared" si="74"/>
        <v>0</v>
      </c>
      <c r="DP38" s="109">
        <f t="shared" si="75"/>
        <v>0</v>
      </c>
      <c r="DU38" s="109">
        <f t="shared" si="76"/>
        <v>0</v>
      </c>
      <c r="DZ38" s="109">
        <f t="shared" si="77"/>
        <v>0</v>
      </c>
      <c r="EE38" s="109">
        <f t="shared" si="78"/>
        <v>0</v>
      </c>
      <c r="EF38" s="3"/>
      <c r="EG38" s="3"/>
      <c r="EH38" s="3"/>
      <c r="EI38" s="3"/>
      <c r="EJ38" s="109">
        <f t="shared" si="79"/>
        <v>0</v>
      </c>
      <c r="EK38" s="3">
        <f t="shared" si="80"/>
        <v>104</v>
      </c>
      <c r="EL38" t="str">
        <f>+VLOOKUP(A38,'[1]Listado jugadores VALORES'!$A:$D,4,FALSE)</f>
        <v>Volante</v>
      </c>
      <c r="EM38">
        <f>+VLOOKUP(EK38,Clubes!$A:$O,15,FALSE)</f>
        <v>0</v>
      </c>
      <c r="EN38">
        <f>+VLOOKUP(EK38,Clubes!$A:$M,13,FALSE)</f>
        <v>2</v>
      </c>
      <c r="EO38">
        <f t="shared" si="81"/>
        <v>2</v>
      </c>
      <c r="EP38">
        <f t="shared" si="82"/>
        <v>2</v>
      </c>
      <c r="EQ38">
        <f t="shared" si="83"/>
        <v>0</v>
      </c>
      <c r="ER38">
        <f t="shared" si="84"/>
        <v>0</v>
      </c>
      <c r="ES38">
        <f t="shared" si="85"/>
        <v>0</v>
      </c>
      <c r="ET38">
        <f t="shared" si="86"/>
        <v>0</v>
      </c>
      <c r="EU38">
        <f t="shared" si="87"/>
        <v>0</v>
      </c>
      <c r="EV38">
        <f t="shared" si="88"/>
        <v>0</v>
      </c>
      <c r="EW38">
        <f t="shared" si="89"/>
        <v>0</v>
      </c>
      <c r="EX38">
        <f t="shared" si="90"/>
        <v>0</v>
      </c>
      <c r="EY38">
        <f t="shared" si="91"/>
        <v>0</v>
      </c>
      <c r="EZ38">
        <f t="shared" si="92"/>
        <v>0</v>
      </c>
      <c r="FA38">
        <f t="shared" si="93"/>
        <v>1</v>
      </c>
      <c r="FB38">
        <f t="shared" si="94"/>
        <v>0</v>
      </c>
      <c r="FC38">
        <f t="shared" si="95"/>
        <v>5</v>
      </c>
    </row>
    <row r="39" spans="1:159">
      <c r="A39" s="141">
        <v>163</v>
      </c>
      <c r="B39" s="141" t="s">
        <v>395</v>
      </c>
      <c r="C39" s="141">
        <v>1</v>
      </c>
      <c r="D39">
        <v>1</v>
      </c>
      <c r="E39" s="5">
        <v>4</v>
      </c>
      <c r="F39" s="5">
        <v>23</v>
      </c>
      <c r="G39" s="5">
        <v>1</v>
      </c>
      <c r="H39" s="5">
        <v>75</v>
      </c>
      <c r="I39" s="4">
        <v>56</v>
      </c>
      <c r="K39" s="109">
        <f t="shared" si="59"/>
        <v>1</v>
      </c>
      <c r="M39" s="109">
        <f t="shared" si="60"/>
        <v>0</v>
      </c>
      <c r="X39" s="109">
        <f t="shared" si="61"/>
        <v>0</v>
      </c>
      <c r="AI39" s="109">
        <f t="shared" si="62"/>
        <v>0</v>
      </c>
      <c r="AT39" s="109">
        <f t="shared" si="63"/>
        <v>0</v>
      </c>
      <c r="BA39" s="109">
        <f t="shared" si="64"/>
        <v>0</v>
      </c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09">
        <f t="shared" si="65"/>
        <v>0</v>
      </c>
      <c r="BW39" s="109">
        <f t="shared" si="66"/>
        <v>0</v>
      </c>
      <c r="BZ39" s="109">
        <f t="shared" si="67"/>
        <v>0</v>
      </c>
      <c r="CA39" s="3"/>
      <c r="CB39" s="3"/>
      <c r="CC39" s="3"/>
      <c r="CD39" s="3"/>
      <c r="CE39" s="109">
        <f t="shared" si="68"/>
        <v>0</v>
      </c>
      <c r="CJ39" s="109">
        <f t="shared" si="69"/>
        <v>0</v>
      </c>
      <c r="CQ39" s="109">
        <f t="shared" si="70"/>
        <v>0</v>
      </c>
      <c r="CV39" s="109">
        <f t="shared" si="71"/>
        <v>0</v>
      </c>
      <c r="DA39" s="109">
        <f t="shared" si="72"/>
        <v>0</v>
      </c>
      <c r="DF39" s="109">
        <f t="shared" si="73"/>
        <v>0</v>
      </c>
      <c r="DK39" s="109">
        <f t="shared" si="74"/>
        <v>0</v>
      </c>
      <c r="DP39" s="109">
        <f t="shared" si="75"/>
        <v>0</v>
      </c>
      <c r="DU39" s="109">
        <f t="shared" si="76"/>
        <v>0</v>
      </c>
      <c r="DZ39" s="109">
        <f t="shared" si="77"/>
        <v>0</v>
      </c>
      <c r="EE39" s="109">
        <f t="shared" si="78"/>
        <v>0</v>
      </c>
      <c r="EF39" s="3"/>
      <c r="EG39" s="3"/>
      <c r="EH39" s="3"/>
      <c r="EI39" s="3"/>
      <c r="EJ39" s="109">
        <f t="shared" si="79"/>
        <v>0</v>
      </c>
      <c r="EK39" s="3">
        <f t="shared" si="80"/>
        <v>104</v>
      </c>
      <c r="EL39" t="str">
        <f>+VLOOKUP(A39,'[1]Listado jugadores VALORES'!$A:$D,4,FALSE)</f>
        <v>Volante</v>
      </c>
      <c r="EM39">
        <f>+VLOOKUP(EK39,Clubes!$A:$O,15,FALSE)</f>
        <v>0</v>
      </c>
      <c r="EN39">
        <f>+VLOOKUP(EK39,Clubes!$A:$M,13,FALSE)</f>
        <v>2</v>
      </c>
      <c r="EO39">
        <f t="shared" si="81"/>
        <v>2</v>
      </c>
      <c r="EP39">
        <f t="shared" si="82"/>
        <v>2</v>
      </c>
      <c r="EQ39">
        <f t="shared" si="83"/>
        <v>-1</v>
      </c>
      <c r="ER39">
        <f t="shared" si="84"/>
        <v>0</v>
      </c>
      <c r="ES39">
        <f t="shared" si="85"/>
        <v>0</v>
      </c>
      <c r="ET39">
        <f t="shared" si="86"/>
        <v>0</v>
      </c>
      <c r="EU39">
        <f t="shared" si="87"/>
        <v>0</v>
      </c>
      <c r="EV39">
        <f t="shared" si="88"/>
        <v>0</v>
      </c>
      <c r="EW39">
        <f t="shared" si="89"/>
        <v>0</v>
      </c>
      <c r="EX39">
        <f t="shared" si="90"/>
        <v>0</v>
      </c>
      <c r="EY39">
        <f t="shared" si="91"/>
        <v>0</v>
      </c>
      <c r="EZ39">
        <f t="shared" si="92"/>
        <v>0</v>
      </c>
      <c r="FA39">
        <f t="shared" si="93"/>
        <v>1</v>
      </c>
      <c r="FB39">
        <f t="shared" si="94"/>
        <v>0</v>
      </c>
      <c r="FC39">
        <f t="shared" si="95"/>
        <v>4</v>
      </c>
    </row>
    <row r="40" spans="1:159">
      <c r="A40" s="141">
        <v>164</v>
      </c>
      <c r="B40" s="141" t="s">
        <v>396</v>
      </c>
      <c r="C40" s="141">
        <v>1</v>
      </c>
      <c r="D40">
        <v>1</v>
      </c>
      <c r="E40" s="5">
        <v>4</v>
      </c>
      <c r="F40" s="5">
        <v>23</v>
      </c>
      <c r="G40" s="5">
        <v>2</v>
      </c>
      <c r="H40" s="5">
        <v>29</v>
      </c>
      <c r="K40" s="109">
        <f t="shared" si="59"/>
        <v>0</v>
      </c>
      <c r="M40" s="109">
        <f t="shared" si="60"/>
        <v>0</v>
      </c>
      <c r="X40" s="109">
        <f t="shared" si="61"/>
        <v>0</v>
      </c>
      <c r="AI40" s="109">
        <f t="shared" si="62"/>
        <v>0</v>
      </c>
      <c r="AT40" s="109">
        <f t="shared" si="63"/>
        <v>0</v>
      </c>
      <c r="BA40" s="109">
        <f t="shared" si="64"/>
        <v>0</v>
      </c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09">
        <f t="shared" si="65"/>
        <v>0</v>
      </c>
      <c r="BW40" s="109">
        <f t="shared" si="66"/>
        <v>0</v>
      </c>
      <c r="BZ40" s="109">
        <f t="shared" si="67"/>
        <v>0</v>
      </c>
      <c r="CA40" s="3"/>
      <c r="CB40" s="3"/>
      <c r="CC40" s="3"/>
      <c r="CD40" s="3"/>
      <c r="CE40" s="109">
        <f t="shared" si="68"/>
        <v>0</v>
      </c>
      <c r="CJ40" s="109">
        <f t="shared" si="69"/>
        <v>0</v>
      </c>
      <c r="CQ40" s="109">
        <f t="shared" si="70"/>
        <v>0</v>
      </c>
      <c r="CV40" s="109">
        <f t="shared" si="71"/>
        <v>0</v>
      </c>
      <c r="DA40" s="109">
        <f t="shared" si="72"/>
        <v>0</v>
      </c>
      <c r="DF40" s="109">
        <f t="shared" si="73"/>
        <v>0</v>
      </c>
      <c r="DK40" s="109">
        <f t="shared" si="74"/>
        <v>0</v>
      </c>
      <c r="DP40" s="109">
        <f t="shared" si="75"/>
        <v>0</v>
      </c>
      <c r="DU40" s="109">
        <f t="shared" si="76"/>
        <v>0</v>
      </c>
      <c r="DZ40" s="109">
        <f t="shared" si="77"/>
        <v>0</v>
      </c>
      <c r="EE40" s="109">
        <f t="shared" si="78"/>
        <v>0</v>
      </c>
      <c r="EF40" s="3"/>
      <c r="EG40" s="3"/>
      <c r="EH40" s="3"/>
      <c r="EI40" s="3"/>
      <c r="EJ40" s="109">
        <f t="shared" si="79"/>
        <v>0</v>
      </c>
      <c r="EK40" s="3">
        <f t="shared" si="80"/>
        <v>104</v>
      </c>
      <c r="EL40" t="str">
        <f>+VLOOKUP(A40,'[1]Listado jugadores VALORES'!$A:$D,4,FALSE)</f>
        <v>Delantero</v>
      </c>
      <c r="EM40">
        <f>+VLOOKUP(EK40,Clubes!$A:$O,15,FALSE)</f>
        <v>0</v>
      </c>
      <c r="EN40">
        <f>+VLOOKUP(EK40,Clubes!$A:$M,13,FALSE)</f>
        <v>2</v>
      </c>
      <c r="EO40">
        <f t="shared" si="81"/>
        <v>1</v>
      </c>
      <c r="EP40">
        <f t="shared" si="82"/>
        <v>1</v>
      </c>
      <c r="EQ40">
        <f t="shared" si="83"/>
        <v>0</v>
      </c>
      <c r="ER40">
        <f t="shared" si="84"/>
        <v>0</v>
      </c>
      <c r="ES40">
        <f t="shared" si="85"/>
        <v>0</v>
      </c>
      <c r="ET40">
        <f t="shared" si="86"/>
        <v>0</v>
      </c>
      <c r="EU40">
        <f t="shared" si="87"/>
        <v>0</v>
      </c>
      <c r="EV40">
        <f t="shared" si="88"/>
        <v>0</v>
      </c>
      <c r="EW40">
        <f t="shared" si="89"/>
        <v>0</v>
      </c>
      <c r="EX40">
        <f t="shared" si="90"/>
        <v>0</v>
      </c>
      <c r="EY40">
        <f t="shared" si="91"/>
        <v>0</v>
      </c>
      <c r="EZ40">
        <f t="shared" si="92"/>
        <v>0</v>
      </c>
      <c r="FA40">
        <f t="shared" si="93"/>
        <v>0</v>
      </c>
      <c r="FB40">
        <f t="shared" si="94"/>
        <v>0</v>
      </c>
      <c r="FC40">
        <f t="shared" si="95"/>
        <v>2</v>
      </c>
    </row>
    <row r="41" spans="1:159">
      <c r="A41" s="141">
        <v>1962</v>
      </c>
      <c r="B41" s="115" t="s">
        <v>397</v>
      </c>
      <c r="C41" s="141">
        <v>1</v>
      </c>
      <c r="D41">
        <v>1</v>
      </c>
      <c r="E41" s="5">
        <v>4</v>
      </c>
      <c r="F41" s="5">
        <v>23</v>
      </c>
      <c r="G41" s="5">
        <v>3</v>
      </c>
      <c r="K41" s="109">
        <f t="shared" si="59"/>
        <v>0</v>
      </c>
      <c r="M41" s="109">
        <f t="shared" si="60"/>
        <v>0</v>
      </c>
      <c r="X41" s="109">
        <f t="shared" si="61"/>
        <v>0</v>
      </c>
      <c r="AI41" s="109">
        <f t="shared" si="62"/>
        <v>0</v>
      </c>
      <c r="AT41" s="109">
        <f t="shared" si="63"/>
        <v>0</v>
      </c>
      <c r="BA41" s="109">
        <f t="shared" si="64"/>
        <v>0</v>
      </c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09">
        <f t="shared" si="65"/>
        <v>0</v>
      </c>
      <c r="BW41" s="109">
        <f t="shared" si="66"/>
        <v>0</v>
      </c>
      <c r="BZ41" s="109">
        <f t="shared" si="67"/>
        <v>0</v>
      </c>
      <c r="CA41" s="3"/>
      <c r="CB41" s="3"/>
      <c r="CC41" s="3"/>
      <c r="CD41" s="3"/>
      <c r="CE41" s="109">
        <f t="shared" si="68"/>
        <v>0</v>
      </c>
      <c r="CJ41" s="109">
        <f t="shared" si="69"/>
        <v>0</v>
      </c>
      <c r="CQ41" s="109">
        <f t="shared" si="70"/>
        <v>0</v>
      </c>
      <c r="CV41" s="109">
        <f t="shared" si="71"/>
        <v>0</v>
      </c>
      <c r="DA41" s="109">
        <f t="shared" si="72"/>
        <v>0</v>
      </c>
      <c r="DF41" s="109">
        <f t="shared" si="73"/>
        <v>0</v>
      </c>
      <c r="DK41" s="109">
        <f t="shared" si="74"/>
        <v>0</v>
      </c>
      <c r="DP41" s="109">
        <f t="shared" si="75"/>
        <v>0</v>
      </c>
      <c r="DU41" s="109">
        <f t="shared" si="76"/>
        <v>0</v>
      </c>
      <c r="DZ41" s="109">
        <f t="shared" si="77"/>
        <v>0</v>
      </c>
      <c r="EE41" s="109">
        <f t="shared" si="78"/>
        <v>0</v>
      </c>
      <c r="EF41" s="3"/>
      <c r="EG41" s="3"/>
      <c r="EH41" s="3"/>
      <c r="EI41" s="3"/>
      <c r="EJ41" s="109">
        <f t="shared" si="79"/>
        <v>0</v>
      </c>
      <c r="EK41" s="3">
        <f t="shared" si="80"/>
        <v>104</v>
      </c>
      <c r="EL41" t="str">
        <f>+VLOOKUP(A41,'[1]Listado jugadores VALORES'!$A:$D,4,FALSE)</f>
        <v>Portero</v>
      </c>
      <c r="EM41">
        <f>+VLOOKUP(EK41,Clubes!$A:$O,15,FALSE)</f>
        <v>0</v>
      </c>
      <c r="EN41">
        <f>+VLOOKUP(EK41,Clubes!$A:$M,13,FALSE)</f>
        <v>2</v>
      </c>
      <c r="EO41">
        <f t="shared" si="81"/>
        <v>0</v>
      </c>
      <c r="EP41">
        <f t="shared" si="82"/>
        <v>0</v>
      </c>
      <c r="EQ41">
        <f t="shared" si="83"/>
        <v>0</v>
      </c>
      <c r="ER41">
        <f t="shared" si="84"/>
        <v>0</v>
      </c>
      <c r="ES41">
        <f t="shared" si="85"/>
        <v>0</v>
      </c>
      <c r="ET41">
        <f t="shared" si="86"/>
        <v>0</v>
      </c>
      <c r="EU41">
        <f t="shared" si="87"/>
        <v>0</v>
      </c>
      <c r="EV41">
        <f t="shared" si="88"/>
        <v>0</v>
      </c>
      <c r="EW41">
        <f t="shared" si="89"/>
        <v>0</v>
      </c>
      <c r="EX41">
        <f t="shared" si="90"/>
        <v>0</v>
      </c>
      <c r="EY41">
        <f t="shared" si="91"/>
        <v>0</v>
      </c>
      <c r="EZ41">
        <f t="shared" si="92"/>
        <v>0</v>
      </c>
      <c r="FA41">
        <f t="shared" si="93"/>
        <v>0</v>
      </c>
      <c r="FB41">
        <f t="shared" si="94"/>
        <v>0</v>
      </c>
      <c r="FC41">
        <f t="shared" si="95"/>
        <v>0</v>
      </c>
    </row>
    <row r="42" spans="1:159">
      <c r="A42" s="141">
        <v>921</v>
      </c>
      <c r="B42" s="141" t="s">
        <v>398</v>
      </c>
      <c r="C42" s="141">
        <v>1</v>
      </c>
      <c r="D42">
        <v>1</v>
      </c>
      <c r="E42" s="5">
        <v>4</v>
      </c>
      <c r="F42" s="5">
        <v>23</v>
      </c>
      <c r="G42" s="5">
        <v>2</v>
      </c>
      <c r="K42" s="109">
        <f t="shared" si="59"/>
        <v>0</v>
      </c>
      <c r="M42" s="109">
        <f t="shared" si="60"/>
        <v>0</v>
      </c>
      <c r="X42" s="109">
        <f t="shared" si="61"/>
        <v>0</v>
      </c>
      <c r="AI42" s="109">
        <f t="shared" si="62"/>
        <v>0</v>
      </c>
      <c r="AT42" s="109">
        <f t="shared" si="63"/>
        <v>0</v>
      </c>
      <c r="BA42" s="109">
        <f t="shared" si="64"/>
        <v>0</v>
      </c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09">
        <f t="shared" si="65"/>
        <v>0</v>
      </c>
      <c r="BW42" s="109">
        <f t="shared" si="66"/>
        <v>0</v>
      </c>
      <c r="BZ42" s="109">
        <f t="shared" si="67"/>
        <v>0</v>
      </c>
      <c r="CA42" s="3"/>
      <c r="CB42" s="3"/>
      <c r="CC42" s="3"/>
      <c r="CD42" s="3"/>
      <c r="CE42" s="109">
        <f t="shared" si="68"/>
        <v>0</v>
      </c>
      <c r="CJ42" s="109">
        <f t="shared" si="69"/>
        <v>0</v>
      </c>
      <c r="CQ42" s="109">
        <f t="shared" si="70"/>
        <v>0</v>
      </c>
      <c r="CV42" s="109">
        <f t="shared" si="71"/>
        <v>0</v>
      </c>
      <c r="DA42" s="109">
        <f t="shared" si="72"/>
        <v>0</v>
      </c>
      <c r="DF42" s="109">
        <f t="shared" si="73"/>
        <v>0</v>
      </c>
      <c r="DK42" s="109">
        <f t="shared" si="74"/>
        <v>0</v>
      </c>
      <c r="DP42" s="109">
        <f t="shared" si="75"/>
        <v>0</v>
      </c>
      <c r="DU42" s="109">
        <f t="shared" si="76"/>
        <v>0</v>
      </c>
      <c r="DZ42" s="109">
        <f t="shared" si="77"/>
        <v>0</v>
      </c>
      <c r="EE42" s="109">
        <f t="shared" si="78"/>
        <v>0</v>
      </c>
      <c r="EF42" s="3"/>
      <c r="EG42" s="3"/>
      <c r="EH42" s="3"/>
      <c r="EI42" s="3"/>
      <c r="EJ42" s="109">
        <f t="shared" si="79"/>
        <v>0</v>
      </c>
      <c r="EK42" s="3">
        <f t="shared" si="80"/>
        <v>104</v>
      </c>
      <c r="EL42" t="str">
        <f>+VLOOKUP(A42,'[1]Listado jugadores VALORES'!$A:$D,4,FALSE)</f>
        <v>Volante</v>
      </c>
      <c r="EM42">
        <f>+VLOOKUP(EK42,Clubes!$A:$O,15,FALSE)</f>
        <v>0</v>
      </c>
      <c r="EN42">
        <f>+VLOOKUP(EK42,Clubes!$A:$M,13,FALSE)</f>
        <v>2</v>
      </c>
      <c r="EO42">
        <f t="shared" si="81"/>
        <v>1</v>
      </c>
      <c r="EP42">
        <f t="shared" si="82"/>
        <v>0</v>
      </c>
      <c r="EQ42">
        <f t="shared" si="83"/>
        <v>0</v>
      </c>
      <c r="ER42">
        <f t="shared" si="84"/>
        <v>0</v>
      </c>
      <c r="ES42">
        <f t="shared" si="85"/>
        <v>0</v>
      </c>
      <c r="ET42">
        <f t="shared" si="86"/>
        <v>0</v>
      </c>
      <c r="EU42">
        <f t="shared" si="87"/>
        <v>0</v>
      </c>
      <c r="EV42">
        <f t="shared" si="88"/>
        <v>0</v>
      </c>
      <c r="EW42">
        <f t="shared" si="89"/>
        <v>0</v>
      </c>
      <c r="EX42">
        <f t="shared" si="90"/>
        <v>0</v>
      </c>
      <c r="EY42">
        <f t="shared" si="91"/>
        <v>0</v>
      </c>
      <c r="EZ42">
        <f t="shared" si="92"/>
        <v>0</v>
      </c>
      <c r="FA42">
        <f t="shared" si="93"/>
        <v>0</v>
      </c>
      <c r="FB42">
        <f t="shared" si="94"/>
        <v>0</v>
      </c>
      <c r="FC42">
        <f t="shared" si="95"/>
        <v>1</v>
      </c>
    </row>
    <row r="43" spans="1:159">
      <c r="A43" s="141">
        <v>1907</v>
      </c>
      <c r="B43" s="141" t="s">
        <v>399</v>
      </c>
      <c r="C43" s="141">
        <v>1</v>
      </c>
      <c r="D43">
        <v>1</v>
      </c>
      <c r="E43" s="5">
        <v>4</v>
      </c>
      <c r="F43" s="5">
        <v>23</v>
      </c>
      <c r="G43" s="5">
        <v>3</v>
      </c>
      <c r="K43" s="109">
        <f t="shared" si="59"/>
        <v>0</v>
      </c>
      <c r="M43" s="109">
        <f t="shared" si="60"/>
        <v>0</v>
      </c>
      <c r="X43" s="109">
        <f t="shared" si="61"/>
        <v>0</v>
      </c>
      <c r="AI43" s="109">
        <f t="shared" si="62"/>
        <v>0</v>
      </c>
      <c r="AT43" s="109">
        <f t="shared" si="63"/>
        <v>0</v>
      </c>
      <c r="BA43" s="109">
        <f t="shared" si="64"/>
        <v>0</v>
      </c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09">
        <f t="shared" si="65"/>
        <v>0</v>
      </c>
      <c r="BW43" s="109">
        <f t="shared" si="66"/>
        <v>0</v>
      </c>
      <c r="BZ43" s="109">
        <f t="shared" si="67"/>
        <v>0</v>
      </c>
      <c r="CA43" s="3"/>
      <c r="CB43" s="3"/>
      <c r="CC43" s="3"/>
      <c r="CD43" s="3"/>
      <c r="CE43" s="109">
        <f t="shared" si="68"/>
        <v>0</v>
      </c>
      <c r="CJ43" s="109">
        <f t="shared" si="69"/>
        <v>0</v>
      </c>
      <c r="CQ43" s="109">
        <f t="shared" si="70"/>
        <v>0</v>
      </c>
      <c r="CV43" s="109">
        <f t="shared" si="71"/>
        <v>0</v>
      </c>
      <c r="DA43" s="109">
        <f t="shared" si="72"/>
        <v>0</v>
      </c>
      <c r="DF43" s="109">
        <f t="shared" si="73"/>
        <v>0</v>
      </c>
      <c r="DK43" s="109">
        <f t="shared" si="74"/>
        <v>0</v>
      </c>
      <c r="DP43" s="109">
        <f t="shared" si="75"/>
        <v>0</v>
      </c>
      <c r="DU43" s="109">
        <f t="shared" si="76"/>
        <v>0</v>
      </c>
      <c r="DZ43" s="109">
        <f t="shared" si="77"/>
        <v>0</v>
      </c>
      <c r="EE43" s="109">
        <f t="shared" si="78"/>
        <v>0</v>
      </c>
      <c r="EF43" s="3"/>
      <c r="EG43" s="3"/>
      <c r="EH43" s="3"/>
      <c r="EI43" s="3"/>
      <c r="EJ43" s="109">
        <f t="shared" si="79"/>
        <v>0</v>
      </c>
      <c r="EK43" s="3">
        <f t="shared" si="80"/>
        <v>104</v>
      </c>
      <c r="EL43" t="str">
        <f>+VLOOKUP(A43,'[1]Listado jugadores VALORES'!$A:$D,4,FALSE)</f>
        <v>Delantero</v>
      </c>
      <c r="EM43">
        <f>+VLOOKUP(EK43,Clubes!$A:$O,15,FALSE)</f>
        <v>0</v>
      </c>
      <c r="EN43">
        <f>+VLOOKUP(EK43,Clubes!$A:$M,13,FALSE)</f>
        <v>2</v>
      </c>
      <c r="EO43">
        <f t="shared" si="81"/>
        <v>0</v>
      </c>
      <c r="EP43">
        <f t="shared" si="82"/>
        <v>0</v>
      </c>
      <c r="EQ43">
        <f t="shared" si="83"/>
        <v>0</v>
      </c>
      <c r="ER43">
        <f t="shared" si="84"/>
        <v>0</v>
      </c>
      <c r="ES43">
        <f t="shared" si="85"/>
        <v>0</v>
      </c>
      <c r="ET43">
        <f t="shared" si="86"/>
        <v>0</v>
      </c>
      <c r="EU43">
        <f t="shared" si="87"/>
        <v>0</v>
      </c>
      <c r="EV43">
        <f t="shared" si="88"/>
        <v>0</v>
      </c>
      <c r="EW43">
        <f t="shared" si="89"/>
        <v>0</v>
      </c>
      <c r="EX43">
        <f t="shared" si="90"/>
        <v>0</v>
      </c>
      <c r="EY43">
        <f t="shared" si="91"/>
        <v>0</v>
      </c>
      <c r="EZ43">
        <f t="shared" si="92"/>
        <v>0</v>
      </c>
      <c r="FA43">
        <f t="shared" si="93"/>
        <v>0</v>
      </c>
      <c r="FB43">
        <f t="shared" si="94"/>
        <v>0</v>
      </c>
      <c r="FC43">
        <f t="shared" si="95"/>
        <v>0</v>
      </c>
    </row>
    <row r="44" spans="1:159">
      <c r="A44" s="141">
        <v>1876</v>
      </c>
      <c r="B44" s="142" t="s">
        <v>400</v>
      </c>
      <c r="C44" s="141">
        <v>1</v>
      </c>
      <c r="D44">
        <v>1</v>
      </c>
      <c r="E44" s="5">
        <v>4</v>
      </c>
      <c r="F44" s="5">
        <v>23</v>
      </c>
      <c r="G44" s="5">
        <v>3</v>
      </c>
      <c r="K44" s="109">
        <f t="shared" si="59"/>
        <v>0</v>
      </c>
      <c r="M44" s="109">
        <f t="shared" si="60"/>
        <v>0</v>
      </c>
      <c r="X44" s="109">
        <f t="shared" si="61"/>
        <v>0</v>
      </c>
      <c r="AI44" s="109">
        <f t="shared" si="62"/>
        <v>0</v>
      </c>
      <c r="AT44" s="109">
        <f t="shared" si="63"/>
        <v>0</v>
      </c>
      <c r="BA44" s="109">
        <f t="shared" si="64"/>
        <v>0</v>
      </c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09">
        <f t="shared" si="65"/>
        <v>0</v>
      </c>
      <c r="BW44" s="109">
        <f t="shared" si="66"/>
        <v>0</v>
      </c>
      <c r="BZ44" s="109">
        <f t="shared" si="67"/>
        <v>0</v>
      </c>
      <c r="CA44" s="3"/>
      <c r="CB44" s="3"/>
      <c r="CC44" s="3"/>
      <c r="CD44" s="3"/>
      <c r="CE44" s="109">
        <f t="shared" si="68"/>
        <v>0</v>
      </c>
      <c r="CJ44" s="109">
        <f t="shared" si="69"/>
        <v>0</v>
      </c>
      <c r="CQ44" s="109">
        <f t="shared" si="70"/>
        <v>0</v>
      </c>
      <c r="CV44" s="109">
        <f t="shared" si="71"/>
        <v>0</v>
      </c>
      <c r="DA44" s="109">
        <f t="shared" si="72"/>
        <v>0</v>
      </c>
      <c r="DF44" s="109">
        <f t="shared" si="73"/>
        <v>0</v>
      </c>
      <c r="DK44" s="109">
        <f t="shared" si="74"/>
        <v>0</v>
      </c>
      <c r="DP44" s="109">
        <f t="shared" si="75"/>
        <v>0</v>
      </c>
      <c r="DU44" s="109">
        <f t="shared" si="76"/>
        <v>0</v>
      </c>
      <c r="DZ44" s="109">
        <f t="shared" si="77"/>
        <v>0</v>
      </c>
      <c r="EE44" s="109">
        <f t="shared" si="78"/>
        <v>0</v>
      </c>
      <c r="EF44" s="3"/>
      <c r="EG44" s="3"/>
      <c r="EH44" s="3"/>
      <c r="EI44" s="3"/>
      <c r="EJ44" s="109">
        <f t="shared" si="79"/>
        <v>0</v>
      </c>
      <c r="EK44" s="3">
        <f t="shared" si="80"/>
        <v>104</v>
      </c>
      <c r="EL44" t="str">
        <f>+VLOOKUP(A44,'[1]Listado jugadores VALORES'!$A:$D,4,FALSE)</f>
        <v>Volante</v>
      </c>
      <c r="EM44">
        <f>+VLOOKUP(EK44,Clubes!$A:$O,15,FALSE)</f>
        <v>0</v>
      </c>
      <c r="EN44">
        <f>+VLOOKUP(EK44,Clubes!$A:$M,13,FALSE)</f>
        <v>2</v>
      </c>
      <c r="EO44">
        <f t="shared" si="81"/>
        <v>0</v>
      </c>
      <c r="EP44">
        <f t="shared" si="82"/>
        <v>0</v>
      </c>
      <c r="EQ44">
        <f t="shared" si="83"/>
        <v>0</v>
      </c>
      <c r="ER44">
        <f t="shared" si="84"/>
        <v>0</v>
      </c>
      <c r="ES44">
        <f t="shared" si="85"/>
        <v>0</v>
      </c>
      <c r="ET44">
        <f t="shared" si="86"/>
        <v>0</v>
      </c>
      <c r="EU44">
        <f t="shared" si="87"/>
        <v>0</v>
      </c>
      <c r="EV44">
        <f t="shared" si="88"/>
        <v>0</v>
      </c>
      <c r="EW44">
        <f t="shared" si="89"/>
        <v>0</v>
      </c>
      <c r="EX44">
        <f t="shared" si="90"/>
        <v>0</v>
      </c>
      <c r="EY44">
        <f t="shared" si="91"/>
        <v>0</v>
      </c>
      <c r="EZ44">
        <f t="shared" si="92"/>
        <v>0</v>
      </c>
      <c r="FA44">
        <f t="shared" si="93"/>
        <v>0</v>
      </c>
      <c r="FB44">
        <f t="shared" si="94"/>
        <v>0</v>
      </c>
      <c r="FC44">
        <f t="shared" si="95"/>
        <v>0</v>
      </c>
    </row>
    <row r="45" spans="1:159">
      <c r="A45" s="141">
        <v>294</v>
      </c>
      <c r="B45" s="141" t="s">
        <v>401</v>
      </c>
      <c r="C45" s="141">
        <v>1</v>
      </c>
      <c r="D45">
        <v>1</v>
      </c>
      <c r="E45" s="5">
        <v>4</v>
      </c>
      <c r="F45" s="5">
        <v>23</v>
      </c>
      <c r="G45" s="5">
        <v>3</v>
      </c>
      <c r="K45" s="109">
        <f t="shared" si="59"/>
        <v>0</v>
      </c>
      <c r="M45" s="109">
        <f t="shared" si="60"/>
        <v>0</v>
      </c>
      <c r="X45" s="109">
        <f t="shared" si="61"/>
        <v>0</v>
      </c>
      <c r="AI45" s="109">
        <f t="shared" si="62"/>
        <v>0</v>
      </c>
      <c r="AT45" s="109">
        <f t="shared" si="63"/>
        <v>0</v>
      </c>
      <c r="BA45" s="109">
        <f t="shared" si="64"/>
        <v>0</v>
      </c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09">
        <f t="shared" si="65"/>
        <v>0</v>
      </c>
      <c r="BW45" s="109">
        <f t="shared" si="66"/>
        <v>0</v>
      </c>
      <c r="BZ45" s="109">
        <f t="shared" si="67"/>
        <v>0</v>
      </c>
      <c r="CA45" s="3"/>
      <c r="CB45" s="3"/>
      <c r="CC45" s="3"/>
      <c r="CD45" s="3"/>
      <c r="CE45" s="109">
        <f t="shared" si="68"/>
        <v>0</v>
      </c>
      <c r="CJ45" s="109">
        <f t="shared" si="69"/>
        <v>0</v>
      </c>
      <c r="CQ45" s="109">
        <f t="shared" si="70"/>
        <v>0</v>
      </c>
      <c r="CV45" s="109">
        <f t="shared" si="71"/>
        <v>0</v>
      </c>
      <c r="DA45" s="109">
        <f t="shared" si="72"/>
        <v>0</v>
      </c>
      <c r="DF45" s="109">
        <f t="shared" si="73"/>
        <v>0</v>
      </c>
      <c r="DK45" s="109">
        <f t="shared" si="74"/>
        <v>0</v>
      </c>
      <c r="DP45" s="109">
        <f t="shared" si="75"/>
        <v>0</v>
      </c>
      <c r="DU45" s="109">
        <f t="shared" si="76"/>
        <v>0</v>
      </c>
      <c r="DZ45" s="109">
        <f t="shared" si="77"/>
        <v>0</v>
      </c>
      <c r="EE45" s="109">
        <f t="shared" si="78"/>
        <v>0</v>
      </c>
      <c r="EF45" s="3"/>
      <c r="EG45" s="3"/>
      <c r="EH45" s="3"/>
      <c r="EI45" s="3"/>
      <c r="EJ45" s="109">
        <f t="shared" si="79"/>
        <v>0</v>
      </c>
      <c r="EK45" s="3">
        <f t="shared" si="80"/>
        <v>104</v>
      </c>
      <c r="EL45" t="str">
        <f>+VLOOKUP(A45,'[1]Listado jugadores VALORES'!$A:$D,4,FALSE)</f>
        <v>Volante</v>
      </c>
      <c r="EM45">
        <f>+VLOOKUP(EK45,Clubes!$A:$O,15,FALSE)</f>
        <v>0</v>
      </c>
      <c r="EN45">
        <f>+VLOOKUP(EK45,Clubes!$A:$M,13,FALSE)</f>
        <v>2</v>
      </c>
      <c r="EO45">
        <f t="shared" si="81"/>
        <v>0</v>
      </c>
      <c r="EP45">
        <f t="shared" si="82"/>
        <v>0</v>
      </c>
      <c r="EQ45">
        <f t="shared" si="83"/>
        <v>0</v>
      </c>
      <c r="ER45">
        <f t="shared" si="84"/>
        <v>0</v>
      </c>
      <c r="ES45">
        <f t="shared" si="85"/>
        <v>0</v>
      </c>
      <c r="ET45">
        <f t="shared" si="86"/>
        <v>0</v>
      </c>
      <c r="EU45">
        <f t="shared" si="87"/>
        <v>0</v>
      </c>
      <c r="EV45">
        <f t="shared" si="88"/>
        <v>0</v>
      </c>
      <c r="EW45">
        <f t="shared" si="89"/>
        <v>0</v>
      </c>
      <c r="EX45">
        <f t="shared" si="90"/>
        <v>0</v>
      </c>
      <c r="EY45">
        <f t="shared" si="91"/>
        <v>0</v>
      </c>
      <c r="EZ45">
        <f t="shared" si="92"/>
        <v>0</v>
      </c>
      <c r="FA45">
        <f t="shared" si="93"/>
        <v>0</v>
      </c>
      <c r="FB45">
        <f t="shared" si="94"/>
        <v>0</v>
      </c>
      <c r="FC45">
        <f t="shared" si="95"/>
        <v>0</v>
      </c>
    </row>
    <row r="46" spans="1:159">
      <c r="A46" s="141">
        <v>898</v>
      </c>
      <c r="B46" s="141" t="s">
        <v>402</v>
      </c>
      <c r="C46" s="141">
        <v>1</v>
      </c>
      <c r="D46">
        <v>1</v>
      </c>
      <c r="E46" s="5">
        <v>4</v>
      </c>
      <c r="F46" s="5">
        <v>23</v>
      </c>
      <c r="G46" s="5">
        <v>3</v>
      </c>
      <c r="K46" s="109">
        <f t="shared" si="59"/>
        <v>0</v>
      </c>
      <c r="M46" s="109">
        <f t="shared" si="60"/>
        <v>0</v>
      </c>
      <c r="X46" s="109">
        <f t="shared" si="61"/>
        <v>0</v>
      </c>
      <c r="AI46" s="109">
        <f t="shared" si="62"/>
        <v>0</v>
      </c>
      <c r="AT46" s="109">
        <f t="shared" si="63"/>
        <v>0</v>
      </c>
      <c r="BA46" s="109">
        <f t="shared" si="64"/>
        <v>0</v>
      </c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09">
        <f t="shared" si="65"/>
        <v>0</v>
      </c>
      <c r="BW46" s="109">
        <f t="shared" si="66"/>
        <v>0</v>
      </c>
      <c r="BZ46" s="109">
        <f t="shared" si="67"/>
        <v>0</v>
      </c>
      <c r="CA46" s="3"/>
      <c r="CB46" s="3"/>
      <c r="CC46" s="3"/>
      <c r="CD46" s="3"/>
      <c r="CE46" s="109">
        <f t="shared" si="68"/>
        <v>0</v>
      </c>
      <c r="CJ46" s="109">
        <f t="shared" si="69"/>
        <v>0</v>
      </c>
      <c r="CQ46" s="109">
        <f t="shared" si="70"/>
        <v>0</v>
      </c>
      <c r="CV46" s="109">
        <f t="shared" si="71"/>
        <v>0</v>
      </c>
      <c r="DA46" s="109">
        <f t="shared" si="72"/>
        <v>0</v>
      </c>
      <c r="DF46" s="109">
        <f t="shared" si="73"/>
        <v>0</v>
      </c>
      <c r="DK46" s="109">
        <f t="shared" si="74"/>
        <v>0</v>
      </c>
      <c r="DP46" s="109">
        <f t="shared" si="75"/>
        <v>0</v>
      </c>
      <c r="DU46" s="109">
        <f t="shared" si="76"/>
        <v>0</v>
      </c>
      <c r="DZ46" s="109">
        <f t="shared" si="77"/>
        <v>0</v>
      </c>
      <c r="EE46" s="109">
        <f t="shared" si="78"/>
        <v>0</v>
      </c>
      <c r="EF46" s="3"/>
      <c r="EG46" s="3"/>
      <c r="EH46" s="3"/>
      <c r="EI46" s="3"/>
      <c r="EJ46" s="109">
        <f t="shared" si="79"/>
        <v>0</v>
      </c>
      <c r="EK46" s="3">
        <f t="shared" si="80"/>
        <v>104</v>
      </c>
      <c r="EL46" t="str">
        <f>+VLOOKUP(A46,'[1]Listado jugadores VALORES'!$A:$D,4,FALSE)</f>
        <v>Volante</v>
      </c>
      <c r="EM46">
        <f>+VLOOKUP(EK46,Clubes!$A:$O,15,FALSE)</f>
        <v>0</v>
      </c>
      <c r="EN46">
        <f>+VLOOKUP(EK46,Clubes!$A:$M,13,FALSE)</f>
        <v>2</v>
      </c>
      <c r="EO46">
        <f t="shared" si="81"/>
        <v>0</v>
      </c>
      <c r="EP46">
        <f t="shared" si="82"/>
        <v>0</v>
      </c>
      <c r="EQ46">
        <f t="shared" si="83"/>
        <v>0</v>
      </c>
      <c r="ER46">
        <f t="shared" si="84"/>
        <v>0</v>
      </c>
      <c r="ES46">
        <f t="shared" si="85"/>
        <v>0</v>
      </c>
      <c r="ET46">
        <f t="shared" si="86"/>
        <v>0</v>
      </c>
      <c r="EU46">
        <f t="shared" si="87"/>
        <v>0</v>
      </c>
      <c r="EV46">
        <f t="shared" si="88"/>
        <v>0</v>
      </c>
      <c r="EW46">
        <f t="shared" si="89"/>
        <v>0</v>
      </c>
      <c r="EX46">
        <f t="shared" si="90"/>
        <v>0</v>
      </c>
      <c r="EY46">
        <f t="shared" si="91"/>
        <v>0</v>
      </c>
      <c r="EZ46">
        <f t="shared" si="92"/>
        <v>0</v>
      </c>
      <c r="FA46">
        <f t="shared" si="93"/>
        <v>0</v>
      </c>
      <c r="FB46">
        <f t="shared" si="94"/>
        <v>0</v>
      </c>
      <c r="FC46">
        <f t="shared" si="95"/>
        <v>0</v>
      </c>
    </row>
    <row r="47" spans="1:159">
      <c r="A47" s="141">
        <v>313</v>
      </c>
      <c r="B47" s="141" t="s">
        <v>403</v>
      </c>
      <c r="C47" s="141">
        <v>1</v>
      </c>
      <c r="D47">
        <v>1</v>
      </c>
      <c r="E47" s="5">
        <v>4</v>
      </c>
      <c r="F47" s="5">
        <v>23</v>
      </c>
      <c r="G47" s="5">
        <v>1</v>
      </c>
      <c r="H47" s="5">
        <v>90</v>
      </c>
      <c r="I47" s="4">
        <v>37</v>
      </c>
      <c r="K47" s="109">
        <f t="shared" si="59"/>
        <v>1</v>
      </c>
      <c r="M47" s="109">
        <f t="shared" si="60"/>
        <v>0</v>
      </c>
      <c r="X47" s="109">
        <f t="shared" si="61"/>
        <v>0</v>
      </c>
      <c r="AI47" s="109">
        <f t="shared" si="62"/>
        <v>0</v>
      </c>
      <c r="AT47" s="109">
        <f t="shared" si="63"/>
        <v>0</v>
      </c>
      <c r="BA47" s="109">
        <f t="shared" si="64"/>
        <v>0</v>
      </c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09">
        <f t="shared" si="65"/>
        <v>0</v>
      </c>
      <c r="BW47" s="109">
        <f t="shared" si="66"/>
        <v>0</v>
      </c>
      <c r="BZ47" s="109">
        <f t="shared" si="67"/>
        <v>0</v>
      </c>
      <c r="CA47" s="3"/>
      <c r="CB47" s="3"/>
      <c r="CC47" s="3"/>
      <c r="CD47" s="3"/>
      <c r="CE47" s="109">
        <f t="shared" si="68"/>
        <v>0</v>
      </c>
      <c r="CJ47" s="109">
        <f t="shared" si="69"/>
        <v>0</v>
      </c>
      <c r="CQ47" s="109">
        <f t="shared" si="70"/>
        <v>0</v>
      </c>
      <c r="CV47" s="109">
        <f t="shared" si="71"/>
        <v>0</v>
      </c>
      <c r="DA47" s="109">
        <f t="shared" si="72"/>
        <v>0</v>
      </c>
      <c r="DF47" s="109">
        <f t="shared" si="73"/>
        <v>0</v>
      </c>
      <c r="DK47" s="109">
        <f t="shared" si="74"/>
        <v>0</v>
      </c>
      <c r="DP47" s="109">
        <f t="shared" si="75"/>
        <v>0</v>
      </c>
      <c r="DU47" s="109">
        <f t="shared" si="76"/>
        <v>0</v>
      </c>
      <c r="DZ47" s="109">
        <f t="shared" si="77"/>
        <v>0</v>
      </c>
      <c r="EE47" s="109">
        <f t="shared" si="78"/>
        <v>0</v>
      </c>
      <c r="EF47" s="3"/>
      <c r="EG47" s="3"/>
      <c r="EH47" s="3"/>
      <c r="EI47" s="3"/>
      <c r="EJ47" s="109">
        <f t="shared" si="79"/>
        <v>0</v>
      </c>
      <c r="EK47" s="3">
        <f t="shared" si="80"/>
        <v>104</v>
      </c>
      <c r="EL47" t="str">
        <f>+VLOOKUP(A47,'[1]Listado jugadores VALORES'!$A:$D,4,FALSE)</f>
        <v>Defensa</v>
      </c>
      <c r="EM47">
        <f>+VLOOKUP(EK47,Clubes!$A:$O,15,FALSE)</f>
        <v>0</v>
      </c>
      <c r="EN47">
        <f>+VLOOKUP(EK47,Clubes!$A:$M,13,FALSE)</f>
        <v>2</v>
      </c>
      <c r="EO47">
        <f t="shared" si="81"/>
        <v>2</v>
      </c>
      <c r="EP47">
        <f t="shared" si="82"/>
        <v>2</v>
      </c>
      <c r="EQ47">
        <f t="shared" si="83"/>
        <v>-1</v>
      </c>
      <c r="ER47">
        <f t="shared" si="84"/>
        <v>0</v>
      </c>
      <c r="ES47">
        <f t="shared" si="85"/>
        <v>0</v>
      </c>
      <c r="ET47">
        <f t="shared" si="86"/>
        <v>0</v>
      </c>
      <c r="EU47">
        <f t="shared" si="87"/>
        <v>0</v>
      </c>
      <c r="EV47">
        <f t="shared" si="88"/>
        <v>0</v>
      </c>
      <c r="EW47">
        <f t="shared" si="89"/>
        <v>0</v>
      </c>
      <c r="EX47">
        <f t="shared" si="90"/>
        <v>0</v>
      </c>
      <c r="EY47">
        <f t="shared" si="91"/>
        <v>0</v>
      </c>
      <c r="EZ47">
        <f t="shared" si="92"/>
        <v>0</v>
      </c>
      <c r="FA47">
        <f t="shared" si="93"/>
        <v>2</v>
      </c>
      <c r="FB47">
        <f t="shared" si="94"/>
        <v>0</v>
      </c>
      <c r="FC47">
        <f t="shared" si="95"/>
        <v>5</v>
      </c>
    </row>
    <row r="48" spans="1:159">
      <c r="A48" s="141">
        <v>337</v>
      </c>
      <c r="B48" s="141" t="s">
        <v>404</v>
      </c>
      <c r="C48" s="141">
        <v>1</v>
      </c>
      <c r="D48">
        <v>1</v>
      </c>
      <c r="E48" s="5">
        <v>4</v>
      </c>
      <c r="F48" s="5">
        <v>23</v>
      </c>
      <c r="G48" s="5">
        <v>1</v>
      </c>
      <c r="H48" s="5">
        <v>90</v>
      </c>
      <c r="I48" s="4">
        <v>72</v>
      </c>
      <c r="K48" s="109">
        <f t="shared" si="59"/>
        <v>1</v>
      </c>
      <c r="M48" s="109">
        <f t="shared" si="60"/>
        <v>0</v>
      </c>
      <c r="X48" s="109">
        <f t="shared" si="61"/>
        <v>0</v>
      </c>
      <c r="AI48" s="109">
        <f t="shared" si="62"/>
        <v>0</v>
      </c>
      <c r="AT48" s="109">
        <f t="shared" si="63"/>
        <v>0</v>
      </c>
      <c r="BA48" s="109">
        <f t="shared" si="64"/>
        <v>0</v>
      </c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09">
        <f t="shared" si="65"/>
        <v>0</v>
      </c>
      <c r="BW48" s="109">
        <f t="shared" si="66"/>
        <v>0</v>
      </c>
      <c r="BZ48" s="109">
        <f t="shared" si="67"/>
        <v>0</v>
      </c>
      <c r="CA48" s="3"/>
      <c r="CB48" s="3"/>
      <c r="CC48" s="3"/>
      <c r="CD48" s="3"/>
      <c r="CE48" s="109">
        <f t="shared" si="68"/>
        <v>0</v>
      </c>
      <c r="CJ48" s="109">
        <f t="shared" si="69"/>
        <v>0</v>
      </c>
      <c r="CQ48" s="109">
        <f t="shared" si="70"/>
        <v>0</v>
      </c>
      <c r="CV48" s="109">
        <f t="shared" si="71"/>
        <v>0</v>
      </c>
      <c r="DA48" s="109">
        <f t="shared" si="72"/>
        <v>0</v>
      </c>
      <c r="DF48" s="109">
        <f t="shared" si="73"/>
        <v>0</v>
      </c>
      <c r="DK48" s="109">
        <f t="shared" si="74"/>
        <v>0</v>
      </c>
      <c r="DP48" s="109">
        <f t="shared" si="75"/>
        <v>0</v>
      </c>
      <c r="DU48" s="109">
        <f t="shared" si="76"/>
        <v>0</v>
      </c>
      <c r="DZ48" s="109">
        <f t="shared" si="77"/>
        <v>0</v>
      </c>
      <c r="EE48" s="109">
        <f t="shared" si="78"/>
        <v>0</v>
      </c>
      <c r="EF48" s="3"/>
      <c r="EG48" s="3"/>
      <c r="EH48" s="3"/>
      <c r="EI48" s="3"/>
      <c r="EJ48" s="109">
        <f t="shared" si="79"/>
        <v>0</v>
      </c>
      <c r="EK48" s="3">
        <f t="shared" si="80"/>
        <v>104</v>
      </c>
      <c r="EL48" t="str">
        <f>+VLOOKUP(A48,'[1]Listado jugadores VALORES'!$A:$D,4,FALSE)</f>
        <v>Delantero</v>
      </c>
      <c r="EM48">
        <f>+VLOOKUP(EK48,Clubes!$A:$O,15,FALSE)</f>
        <v>0</v>
      </c>
      <c r="EN48">
        <f>+VLOOKUP(EK48,Clubes!$A:$M,13,FALSE)</f>
        <v>2</v>
      </c>
      <c r="EO48">
        <f t="shared" si="81"/>
        <v>2</v>
      </c>
      <c r="EP48">
        <f t="shared" si="82"/>
        <v>2</v>
      </c>
      <c r="EQ48">
        <f t="shared" si="83"/>
        <v>-1</v>
      </c>
      <c r="ER48">
        <f t="shared" si="84"/>
        <v>0</v>
      </c>
      <c r="ES48">
        <f t="shared" si="85"/>
        <v>0</v>
      </c>
      <c r="ET48">
        <f t="shared" si="86"/>
        <v>0</v>
      </c>
      <c r="EU48">
        <f t="shared" si="87"/>
        <v>0</v>
      </c>
      <c r="EV48">
        <f t="shared" si="88"/>
        <v>0</v>
      </c>
      <c r="EW48">
        <f t="shared" si="89"/>
        <v>0</v>
      </c>
      <c r="EX48">
        <f t="shared" si="90"/>
        <v>0</v>
      </c>
      <c r="EY48">
        <f t="shared" si="91"/>
        <v>0</v>
      </c>
      <c r="EZ48">
        <f t="shared" si="92"/>
        <v>0</v>
      </c>
      <c r="FA48">
        <f t="shared" si="93"/>
        <v>0</v>
      </c>
      <c r="FB48">
        <f t="shared" si="94"/>
        <v>0</v>
      </c>
      <c r="FC48">
        <f t="shared" si="95"/>
        <v>3</v>
      </c>
    </row>
    <row r="49" spans="1:159">
      <c r="A49" s="141">
        <v>353</v>
      </c>
      <c r="B49" s="141" t="s">
        <v>405</v>
      </c>
      <c r="C49" s="141">
        <v>1</v>
      </c>
      <c r="D49">
        <v>1</v>
      </c>
      <c r="E49" s="5">
        <v>4</v>
      </c>
      <c r="F49" s="5">
        <v>23</v>
      </c>
      <c r="G49" s="5">
        <v>2</v>
      </c>
      <c r="K49" s="109">
        <f t="shared" si="59"/>
        <v>0</v>
      </c>
      <c r="M49" s="109">
        <f t="shared" si="60"/>
        <v>0</v>
      </c>
      <c r="X49" s="109">
        <f t="shared" si="61"/>
        <v>0</v>
      </c>
      <c r="AI49" s="109">
        <f t="shared" si="62"/>
        <v>0</v>
      </c>
      <c r="AT49" s="109">
        <f t="shared" si="63"/>
        <v>0</v>
      </c>
      <c r="BA49" s="109">
        <f t="shared" si="64"/>
        <v>0</v>
      </c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09">
        <f t="shared" si="65"/>
        <v>0</v>
      </c>
      <c r="BW49" s="109">
        <f t="shared" si="66"/>
        <v>0</v>
      </c>
      <c r="BZ49" s="109">
        <f t="shared" si="67"/>
        <v>0</v>
      </c>
      <c r="CA49" s="3"/>
      <c r="CB49" s="3"/>
      <c r="CC49" s="3"/>
      <c r="CD49" s="3"/>
      <c r="CE49" s="109">
        <f t="shared" si="68"/>
        <v>0</v>
      </c>
      <c r="CJ49" s="109">
        <f t="shared" si="69"/>
        <v>0</v>
      </c>
      <c r="CQ49" s="109">
        <f t="shared" si="70"/>
        <v>0</v>
      </c>
      <c r="CV49" s="109">
        <f t="shared" si="71"/>
        <v>0</v>
      </c>
      <c r="DA49" s="109">
        <f t="shared" si="72"/>
        <v>0</v>
      </c>
      <c r="DF49" s="109">
        <f t="shared" si="73"/>
        <v>0</v>
      </c>
      <c r="DK49" s="109">
        <f t="shared" si="74"/>
        <v>0</v>
      </c>
      <c r="DP49" s="109">
        <f t="shared" si="75"/>
        <v>0</v>
      </c>
      <c r="DU49" s="109">
        <f t="shared" si="76"/>
        <v>0</v>
      </c>
      <c r="DZ49" s="109">
        <f t="shared" si="77"/>
        <v>0</v>
      </c>
      <c r="EE49" s="109">
        <f t="shared" si="78"/>
        <v>0</v>
      </c>
      <c r="EF49" s="3"/>
      <c r="EG49" s="3"/>
      <c r="EH49" s="3"/>
      <c r="EI49" s="3"/>
      <c r="EJ49" s="109">
        <f t="shared" si="79"/>
        <v>0</v>
      </c>
      <c r="EK49" s="3">
        <f t="shared" si="80"/>
        <v>104</v>
      </c>
      <c r="EL49" t="str">
        <f>+VLOOKUP(A49,'[1]Listado jugadores VALORES'!$A:$D,4,FALSE)</f>
        <v>Volante</v>
      </c>
      <c r="EM49">
        <f>+VLOOKUP(EK49,Clubes!$A:$O,15,FALSE)</f>
        <v>0</v>
      </c>
      <c r="EN49">
        <f>+VLOOKUP(EK49,Clubes!$A:$M,13,FALSE)</f>
        <v>2</v>
      </c>
      <c r="EO49">
        <f t="shared" si="81"/>
        <v>1</v>
      </c>
      <c r="EP49">
        <f t="shared" si="82"/>
        <v>0</v>
      </c>
      <c r="EQ49">
        <f t="shared" si="83"/>
        <v>0</v>
      </c>
      <c r="ER49">
        <f t="shared" si="84"/>
        <v>0</v>
      </c>
      <c r="ES49">
        <f t="shared" si="85"/>
        <v>0</v>
      </c>
      <c r="ET49">
        <f t="shared" si="86"/>
        <v>0</v>
      </c>
      <c r="EU49">
        <f t="shared" si="87"/>
        <v>0</v>
      </c>
      <c r="EV49">
        <f t="shared" si="88"/>
        <v>0</v>
      </c>
      <c r="EW49">
        <f t="shared" si="89"/>
        <v>0</v>
      </c>
      <c r="EX49">
        <f t="shared" si="90"/>
        <v>0</v>
      </c>
      <c r="EY49">
        <f t="shared" si="91"/>
        <v>0</v>
      </c>
      <c r="EZ49">
        <f t="shared" si="92"/>
        <v>0</v>
      </c>
      <c r="FA49">
        <f t="shared" si="93"/>
        <v>0</v>
      </c>
      <c r="FB49">
        <f t="shared" si="94"/>
        <v>0</v>
      </c>
      <c r="FC49">
        <f t="shared" si="95"/>
        <v>1</v>
      </c>
    </row>
    <row r="50" spans="1:159">
      <c r="A50" s="141">
        <v>1979</v>
      </c>
      <c r="B50" s="141" t="s">
        <v>406</v>
      </c>
      <c r="C50" s="141">
        <v>1</v>
      </c>
      <c r="D50">
        <v>1</v>
      </c>
      <c r="E50" s="5">
        <v>4</v>
      </c>
      <c r="F50" s="5">
        <v>23</v>
      </c>
      <c r="G50" s="5">
        <v>2</v>
      </c>
      <c r="K50" s="109">
        <f t="shared" si="59"/>
        <v>0</v>
      </c>
      <c r="M50" s="109">
        <f t="shared" si="60"/>
        <v>0</v>
      </c>
      <c r="X50" s="109">
        <f t="shared" si="61"/>
        <v>0</v>
      </c>
      <c r="AI50" s="109">
        <f t="shared" si="62"/>
        <v>0</v>
      </c>
      <c r="AT50" s="109">
        <f t="shared" si="63"/>
        <v>0</v>
      </c>
      <c r="BA50" s="109">
        <f t="shared" si="64"/>
        <v>0</v>
      </c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09">
        <f t="shared" si="65"/>
        <v>0</v>
      </c>
      <c r="BW50" s="109">
        <f t="shared" si="66"/>
        <v>0</v>
      </c>
      <c r="BZ50" s="109">
        <f t="shared" si="67"/>
        <v>0</v>
      </c>
      <c r="CA50" s="3"/>
      <c r="CB50" s="3"/>
      <c r="CC50" s="3"/>
      <c r="CD50" s="3"/>
      <c r="CE50" s="109">
        <f t="shared" si="68"/>
        <v>0</v>
      </c>
      <c r="CJ50" s="109">
        <f t="shared" si="69"/>
        <v>0</v>
      </c>
      <c r="CQ50" s="109">
        <f t="shared" si="70"/>
        <v>0</v>
      </c>
      <c r="CV50" s="109">
        <f t="shared" si="71"/>
        <v>0</v>
      </c>
      <c r="DA50" s="109">
        <f t="shared" si="72"/>
        <v>0</v>
      </c>
      <c r="DF50" s="109">
        <f t="shared" si="73"/>
        <v>0</v>
      </c>
      <c r="DK50" s="109">
        <f t="shared" si="74"/>
        <v>0</v>
      </c>
      <c r="DP50" s="109">
        <f t="shared" si="75"/>
        <v>0</v>
      </c>
      <c r="DU50" s="109">
        <f t="shared" si="76"/>
        <v>0</v>
      </c>
      <c r="DZ50" s="109">
        <f t="shared" si="77"/>
        <v>0</v>
      </c>
      <c r="EE50" s="109">
        <f t="shared" si="78"/>
        <v>0</v>
      </c>
      <c r="EF50" s="3"/>
      <c r="EG50" s="3"/>
      <c r="EH50" s="3"/>
      <c r="EI50" s="3"/>
      <c r="EJ50" s="109">
        <f t="shared" si="79"/>
        <v>0</v>
      </c>
      <c r="EK50" s="3">
        <f t="shared" si="80"/>
        <v>104</v>
      </c>
      <c r="EL50" t="str">
        <f>+VLOOKUP(A50,'[1]Listado jugadores VALORES'!$A:$D,4,FALSE)</f>
        <v>Defensa</v>
      </c>
      <c r="EM50">
        <f>+VLOOKUP(EK50,Clubes!$A:$O,15,FALSE)</f>
        <v>0</v>
      </c>
      <c r="EN50">
        <f>+VLOOKUP(EK50,Clubes!$A:$M,13,FALSE)</f>
        <v>2</v>
      </c>
      <c r="EO50">
        <f t="shared" si="81"/>
        <v>1</v>
      </c>
      <c r="EP50">
        <f t="shared" si="82"/>
        <v>0</v>
      </c>
      <c r="EQ50">
        <f t="shared" si="83"/>
        <v>0</v>
      </c>
      <c r="ER50">
        <f t="shared" si="84"/>
        <v>0</v>
      </c>
      <c r="ES50">
        <f t="shared" si="85"/>
        <v>0</v>
      </c>
      <c r="ET50">
        <f t="shared" si="86"/>
        <v>0</v>
      </c>
      <c r="EU50">
        <f t="shared" si="87"/>
        <v>0</v>
      </c>
      <c r="EV50">
        <f t="shared" si="88"/>
        <v>0</v>
      </c>
      <c r="EW50">
        <f t="shared" si="89"/>
        <v>0</v>
      </c>
      <c r="EX50">
        <f t="shared" si="90"/>
        <v>0</v>
      </c>
      <c r="EY50">
        <f t="shared" si="91"/>
        <v>0</v>
      </c>
      <c r="EZ50">
        <f t="shared" si="92"/>
        <v>0</v>
      </c>
      <c r="FA50">
        <f t="shared" si="93"/>
        <v>0</v>
      </c>
      <c r="FB50">
        <f t="shared" si="94"/>
        <v>0</v>
      </c>
      <c r="FC50">
        <f t="shared" si="95"/>
        <v>1</v>
      </c>
    </row>
    <row r="51" spans="1:159">
      <c r="A51" s="141">
        <v>896</v>
      </c>
      <c r="B51" s="111" t="s">
        <v>407</v>
      </c>
      <c r="C51" s="141">
        <v>1</v>
      </c>
      <c r="D51">
        <v>1</v>
      </c>
      <c r="E51" s="5">
        <v>4</v>
      </c>
      <c r="F51" s="5">
        <v>23</v>
      </c>
      <c r="G51" s="5">
        <v>3</v>
      </c>
      <c r="K51" s="109">
        <f t="shared" si="59"/>
        <v>0</v>
      </c>
      <c r="M51" s="109">
        <f t="shared" si="60"/>
        <v>0</v>
      </c>
      <c r="X51" s="109">
        <f t="shared" si="61"/>
        <v>0</v>
      </c>
      <c r="AI51" s="109">
        <f t="shared" si="62"/>
        <v>0</v>
      </c>
      <c r="AT51" s="109">
        <f t="shared" si="63"/>
        <v>0</v>
      </c>
      <c r="BA51" s="109">
        <f t="shared" si="64"/>
        <v>0</v>
      </c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09">
        <f t="shared" si="65"/>
        <v>0</v>
      </c>
      <c r="BW51" s="109">
        <f t="shared" si="66"/>
        <v>0</v>
      </c>
      <c r="BZ51" s="109">
        <f t="shared" si="67"/>
        <v>0</v>
      </c>
      <c r="CA51" s="3"/>
      <c r="CB51" s="3"/>
      <c r="CC51" s="3"/>
      <c r="CD51" s="3"/>
      <c r="CE51" s="109">
        <f t="shared" si="68"/>
        <v>0</v>
      </c>
      <c r="CJ51" s="109">
        <f t="shared" si="69"/>
        <v>0</v>
      </c>
      <c r="CQ51" s="109">
        <f t="shared" si="70"/>
        <v>0</v>
      </c>
      <c r="CV51" s="109">
        <f t="shared" si="71"/>
        <v>0</v>
      </c>
      <c r="DA51" s="109">
        <f t="shared" si="72"/>
        <v>0</v>
      </c>
      <c r="DF51" s="109">
        <f t="shared" si="73"/>
        <v>0</v>
      </c>
      <c r="DK51" s="109">
        <f t="shared" si="74"/>
        <v>0</v>
      </c>
      <c r="DP51" s="109">
        <f t="shared" si="75"/>
        <v>0</v>
      </c>
      <c r="DU51" s="109">
        <f t="shared" si="76"/>
        <v>0</v>
      </c>
      <c r="DZ51" s="109">
        <f t="shared" si="77"/>
        <v>0</v>
      </c>
      <c r="EE51" s="109">
        <f t="shared" si="78"/>
        <v>0</v>
      </c>
      <c r="EF51" s="3"/>
      <c r="EG51" s="3"/>
      <c r="EH51" s="3"/>
      <c r="EI51" s="3"/>
      <c r="EJ51" s="109">
        <f t="shared" si="79"/>
        <v>0</v>
      </c>
      <c r="EK51" s="3">
        <f t="shared" si="80"/>
        <v>104</v>
      </c>
      <c r="EL51" t="str">
        <f>+VLOOKUP(A51,'[1]Listado jugadores VALORES'!$A:$D,4,FALSE)</f>
        <v>Volante</v>
      </c>
      <c r="EM51">
        <f>+VLOOKUP(EK51,Clubes!$A:$O,15,FALSE)</f>
        <v>0</v>
      </c>
      <c r="EN51">
        <f>+VLOOKUP(EK51,Clubes!$A:$M,13,FALSE)</f>
        <v>2</v>
      </c>
      <c r="EO51">
        <f t="shared" si="81"/>
        <v>0</v>
      </c>
      <c r="EP51">
        <f t="shared" si="82"/>
        <v>0</v>
      </c>
      <c r="EQ51">
        <f t="shared" si="83"/>
        <v>0</v>
      </c>
      <c r="ER51">
        <f t="shared" si="84"/>
        <v>0</v>
      </c>
      <c r="ES51">
        <f t="shared" si="85"/>
        <v>0</v>
      </c>
      <c r="ET51">
        <f t="shared" si="86"/>
        <v>0</v>
      </c>
      <c r="EU51">
        <f t="shared" si="87"/>
        <v>0</v>
      </c>
      <c r="EV51">
        <f t="shared" si="88"/>
        <v>0</v>
      </c>
      <c r="EW51">
        <f t="shared" si="89"/>
        <v>0</v>
      </c>
      <c r="EX51">
        <f t="shared" si="90"/>
        <v>0</v>
      </c>
      <c r="EY51">
        <f t="shared" si="91"/>
        <v>0</v>
      </c>
      <c r="EZ51">
        <f t="shared" si="92"/>
        <v>0</v>
      </c>
      <c r="FA51">
        <f t="shared" si="93"/>
        <v>0</v>
      </c>
      <c r="FB51">
        <f t="shared" si="94"/>
        <v>0</v>
      </c>
      <c r="FC51">
        <f t="shared" si="95"/>
        <v>0</v>
      </c>
    </row>
    <row r="52" spans="1:159">
      <c r="A52" s="141">
        <v>427</v>
      </c>
      <c r="B52" s="141" t="s">
        <v>408</v>
      </c>
      <c r="C52" s="141">
        <v>1</v>
      </c>
      <c r="D52">
        <v>1</v>
      </c>
      <c r="E52" s="5">
        <v>4</v>
      </c>
      <c r="F52" s="5">
        <v>23</v>
      </c>
      <c r="G52" s="5">
        <v>3</v>
      </c>
      <c r="K52" s="109">
        <f t="shared" si="59"/>
        <v>0</v>
      </c>
      <c r="M52" s="109">
        <f t="shared" si="60"/>
        <v>0</v>
      </c>
      <c r="X52" s="109">
        <f t="shared" si="61"/>
        <v>0</v>
      </c>
      <c r="AI52" s="109">
        <f t="shared" si="62"/>
        <v>0</v>
      </c>
      <c r="AT52" s="109">
        <f t="shared" si="63"/>
        <v>0</v>
      </c>
      <c r="BA52" s="109">
        <f t="shared" si="64"/>
        <v>0</v>
      </c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09">
        <f t="shared" si="65"/>
        <v>0</v>
      </c>
      <c r="BW52" s="109">
        <f t="shared" si="66"/>
        <v>0</v>
      </c>
      <c r="BZ52" s="109">
        <f t="shared" si="67"/>
        <v>0</v>
      </c>
      <c r="CA52" s="3"/>
      <c r="CB52" s="3"/>
      <c r="CC52" s="3"/>
      <c r="CD52" s="3"/>
      <c r="CE52" s="109">
        <f t="shared" si="68"/>
        <v>0</v>
      </c>
      <c r="CJ52" s="109">
        <f t="shared" si="69"/>
        <v>0</v>
      </c>
      <c r="CQ52" s="109">
        <f t="shared" si="70"/>
        <v>0</v>
      </c>
      <c r="CV52" s="109">
        <f t="shared" si="71"/>
        <v>0</v>
      </c>
      <c r="DA52" s="109">
        <f t="shared" si="72"/>
        <v>0</v>
      </c>
      <c r="DF52" s="109">
        <f t="shared" si="73"/>
        <v>0</v>
      </c>
      <c r="DK52" s="109">
        <f t="shared" si="74"/>
        <v>0</v>
      </c>
      <c r="DP52" s="109">
        <f t="shared" si="75"/>
        <v>0</v>
      </c>
      <c r="DU52" s="109">
        <f t="shared" si="76"/>
        <v>0</v>
      </c>
      <c r="DZ52" s="109">
        <f t="shared" si="77"/>
        <v>0</v>
      </c>
      <c r="EE52" s="109">
        <f t="shared" si="78"/>
        <v>0</v>
      </c>
      <c r="EF52" s="3"/>
      <c r="EG52" s="3"/>
      <c r="EH52" s="3"/>
      <c r="EI52" s="3"/>
      <c r="EJ52" s="109">
        <f t="shared" si="79"/>
        <v>0</v>
      </c>
      <c r="EK52" s="3">
        <f t="shared" si="80"/>
        <v>104</v>
      </c>
      <c r="EL52" t="str">
        <f>+VLOOKUP(A52,'[1]Listado jugadores VALORES'!$A:$D,4,FALSE)</f>
        <v>Volante</v>
      </c>
      <c r="EM52">
        <f>+VLOOKUP(EK52,Clubes!$A:$O,15,FALSE)</f>
        <v>0</v>
      </c>
      <c r="EN52">
        <f>+VLOOKUP(EK52,Clubes!$A:$M,13,FALSE)</f>
        <v>2</v>
      </c>
      <c r="EO52">
        <f t="shared" si="81"/>
        <v>0</v>
      </c>
      <c r="EP52">
        <f t="shared" si="82"/>
        <v>0</v>
      </c>
      <c r="EQ52">
        <f t="shared" si="83"/>
        <v>0</v>
      </c>
      <c r="ER52">
        <f t="shared" si="84"/>
        <v>0</v>
      </c>
      <c r="ES52">
        <f t="shared" si="85"/>
        <v>0</v>
      </c>
      <c r="ET52">
        <f t="shared" si="86"/>
        <v>0</v>
      </c>
      <c r="EU52">
        <f t="shared" si="87"/>
        <v>0</v>
      </c>
      <c r="EV52">
        <f t="shared" si="88"/>
        <v>0</v>
      </c>
      <c r="EW52">
        <f t="shared" si="89"/>
        <v>0</v>
      </c>
      <c r="EX52">
        <f t="shared" si="90"/>
        <v>0</v>
      </c>
      <c r="EY52">
        <f t="shared" si="91"/>
        <v>0</v>
      </c>
      <c r="EZ52">
        <f t="shared" si="92"/>
        <v>0</v>
      </c>
      <c r="FA52">
        <f t="shared" si="93"/>
        <v>0</v>
      </c>
      <c r="FB52">
        <f t="shared" si="94"/>
        <v>0</v>
      </c>
      <c r="FC52">
        <f t="shared" si="95"/>
        <v>0</v>
      </c>
    </row>
    <row r="53" spans="1:159">
      <c r="A53" s="141">
        <v>1906</v>
      </c>
      <c r="B53" s="141" t="s">
        <v>409</v>
      </c>
      <c r="C53" s="141">
        <v>1</v>
      </c>
      <c r="D53">
        <v>1</v>
      </c>
      <c r="E53" s="5">
        <v>4</v>
      </c>
      <c r="F53" s="5">
        <v>23</v>
      </c>
      <c r="G53" s="5">
        <v>3</v>
      </c>
      <c r="K53" s="109">
        <f t="shared" si="59"/>
        <v>0</v>
      </c>
      <c r="M53" s="109">
        <f t="shared" si="60"/>
        <v>0</v>
      </c>
      <c r="X53" s="109">
        <f t="shared" si="61"/>
        <v>0</v>
      </c>
      <c r="AI53" s="109">
        <f t="shared" si="62"/>
        <v>0</v>
      </c>
      <c r="AT53" s="109">
        <f t="shared" si="63"/>
        <v>0</v>
      </c>
      <c r="BA53" s="109">
        <f t="shared" si="64"/>
        <v>0</v>
      </c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09">
        <f t="shared" si="65"/>
        <v>0</v>
      </c>
      <c r="BW53" s="109">
        <f t="shared" si="66"/>
        <v>0</v>
      </c>
      <c r="BZ53" s="109">
        <f t="shared" si="67"/>
        <v>0</v>
      </c>
      <c r="CA53" s="3"/>
      <c r="CB53" s="3"/>
      <c r="CC53" s="3"/>
      <c r="CD53" s="3"/>
      <c r="CE53" s="109">
        <f t="shared" si="68"/>
        <v>0</v>
      </c>
      <c r="CJ53" s="109">
        <f t="shared" si="69"/>
        <v>0</v>
      </c>
      <c r="CQ53" s="109">
        <f t="shared" si="70"/>
        <v>0</v>
      </c>
      <c r="CV53" s="109">
        <f t="shared" si="71"/>
        <v>0</v>
      </c>
      <c r="DA53" s="109">
        <f t="shared" si="72"/>
        <v>0</v>
      </c>
      <c r="DF53" s="109">
        <f t="shared" si="73"/>
        <v>0</v>
      </c>
      <c r="DK53" s="109">
        <f t="shared" si="74"/>
        <v>0</v>
      </c>
      <c r="DP53" s="109">
        <f t="shared" si="75"/>
        <v>0</v>
      </c>
      <c r="DU53" s="109">
        <f t="shared" si="76"/>
        <v>0</v>
      </c>
      <c r="DZ53" s="109">
        <f t="shared" si="77"/>
        <v>0</v>
      </c>
      <c r="EE53" s="109">
        <f t="shared" si="78"/>
        <v>0</v>
      </c>
      <c r="EF53" s="3"/>
      <c r="EG53" s="3"/>
      <c r="EH53" s="3"/>
      <c r="EI53" s="3"/>
      <c r="EJ53" s="109">
        <f t="shared" si="79"/>
        <v>0</v>
      </c>
      <c r="EK53" s="3">
        <f t="shared" si="80"/>
        <v>104</v>
      </c>
      <c r="EL53" t="str">
        <f>+VLOOKUP(A53,'[1]Listado jugadores VALORES'!$A:$D,4,FALSE)</f>
        <v>Volante</v>
      </c>
      <c r="EM53">
        <f>+VLOOKUP(EK53,Clubes!$A:$O,15,FALSE)</f>
        <v>0</v>
      </c>
      <c r="EN53">
        <f>+VLOOKUP(EK53,Clubes!$A:$M,13,FALSE)</f>
        <v>2</v>
      </c>
      <c r="EO53">
        <f t="shared" si="81"/>
        <v>0</v>
      </c>
      <c r="EP53">
        <f t="shared" si="82"/>
        <v>0</v>
      </c>
      <c r="EQ53">
        <f t="shared" si="83"/>
        <v>0</v>
      </c>
      <c r="ER53">
        <f t="shared" si="84"/>
        <v>0</v>
      </c>
      <c r="ES53">
        <f t="shared" si="85"/>
        <v>0</v>
      </c>
      <c r="ET53">
        <f t="shared" si="86"/>
        <v>0</v>
      </c>
      <c r="EU53">
        <f t="shared" si="87"/>
        <v>0</v>
      </c>
      <c r="EV53">
        <f t="shared" si="88"/>
        <v>0</v>
      </c>
      <c r="EW53">
        <f t="shared" si="89"/>
        <v>0</v>
      </c>
      <c r="EX53">
        <f t="shared" si="90"/>
        <v>0</v>
      </c>
      <c r="EY53">
        <f t="shared" si="91"/>
        <v>0</v>
      </c>
      <c r="EZ53">
        <f t="shared" si="92"/>
        <v>0</v>
      </c>
      <c r="FA53">
        <f t="shared" si="93"/>
        <v>0</v>
      </c>
      <c r="FB53">
        <f t="shared" si="94"/>
        <v>0</v>
      </c>
      <c r="FC53">
        <f t="shared" si="95"/>
        <v>0</v>
      </c>
    </row>
    <row r="54" spans="1:159">
      <c r="A54" s="141">
        <v>462</v>
      </c>
      <c r="B54" s="141" t="s">
        <v>410</v>
      </c>
      <c r="C54" s="141">
        <v>1</v>
      </c>
      <c r="D54">
        <v>1</v>
      </c>
      <c r="E54" s="5">
        <v>4</v>
      </c>
      <c r="F54" s="5">
        <v>23</v>
      </c>
      <c r="G54" s="5">
        <v>3</v>
      </c>
      <c r="K54" s="109">
        <f t="shared" si="59"/>
        <v>0</v>
      </c>
      <c r="M54" s="109">
        <f t="shared" si="60"/>
        <v>0</v>
      </c>
      <c r="X54" s="109">
        <f t="shared" si="61"/>
        <v>0</v>
      </c>
      <c r="AI54" s="109">
        <f t="shared" si="62"/>
        <v>0</v>
      </c>
      <c r="AT54" s="109">
        <f t="shared" si="63"/>
        <v>0</v>
      </c>
      <c r="BA54" s="109">
        <f t="shared" si="64"/>
        <v>0</v>
      </c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09">
        <f t="shared" si="65"/>
        <v>0</v>
      </c>
      <c r="BW54" s="109">
        <f t="shared" si="66"/>
        <v>0</v>
      </c>
      <c r="BZ54" s="109">
        <f t="shared" si="67"/>
        <v>0</v>
      </c>
      <c r="CA54" s="3"/>
      <c r="CB54" s="3"/>
      <c r="CC54" s="3"/>
      <c r="CD54" s="3"/>
      <c r="CE54" s="109">
        <f t="shared" si="68"/>
        <v>0</v>
      </c>
      <c r="CJ54" s="109">
        <f t="shared" si="69"/>
        <v>0</v>
      </c>
      <c r="CQ54" s="109">
        <f t="shared" si="70"/>
        <v>0</v>
      </c>
      <c r="CV54" s="109">
        <f t="shared" si="71"/>
        <v>0</v>
      </c>
      <c r="DA54" s="109">
        <f t="shared" si="72"/>
        <v>0</v>
      </c>
      <c r="DF54" s="109">
        <f t="shared" si="73"/>
        <v>0</v>
      </c>
      <c r="DK54" s="109">
        <f t="shared" si="74"/>
        <v>0</v>
      </c>
      <c r="DP54" s="109">
        <f t="shared" si="75"/>
        <v>0</v>
      </c>
      <c r="DU54" s="109">
        <f t="shared" si="76"/>
        <v>0</v>
      </c>
      <c r="DZ54" s="109">
        <f t="shared" si="77"/>
        <v>0</v>
      </c>
      <c r="EE54" s="109">
        <f t="shared" si="78"/>
        <v>0</v>
      </c>
      <c r="EF54" s="3"/>
      <c r="EG54" s="3"/>
      <c r="EH54" s="3"/>
      <c r="EI54" s="3"/>
      <c r="EJ54" s="109">
        <f t="shared" si="79"/>
        <v>0</v>
      </c>
      <c r="EK54" s="3">
        <f t="shared" si="80"/>
        <v>104</v>
      </c>
      <c r="EL54" t="str">
        <f>+VLOOKUP(A54,'[1]Listado jugadores VALORES'!$A:$D,4,FALSE)</f>
        <v>Portero</v>
      </c>
      <c r="EM54">
        <f>+VLOOKUP(EK54,Clubes!$A:$O,15,FALSE)</f>
        <v>0</v>
      </c>
      <c r="EN54">
        <f>+VLOOKUP(EK54,Clubes!$A:$M,13,FALSE)</f>
        <v>2</v>
      </c>
      <c r="EO54">
        <f t="shared" si="81"/>
        <v>0</v>
      </c>
      <c r="EP54">
        <f t="shared" si="82"/>
        <v>0</v>
      </c>
      <c r="EQ54">
        <f t="shared" si="83"/>
        <v>0</v>
      </c>
      <c r="ER54">
        <f t="shared" si="84"/>
        <v>0</v>
      </c>
      <c r="ES54">
        <f t="shared" si="85"/>
        <v>0</v>
      </c>
      <c r="ET54">
        <f t="shared" si="86"/>
        <v>0</v>
      </c>
      <c r="EU54">
        <f t="shared" si="87"/>
        <v>0</v>
      </c>
      <c r="EV54">
        <f t="shared" si="88"/>
        <v>0</v>
      </c>
      <c r="EW54">
        <f t="shared" si="89"/>
        <v>0</v>
      </c>
      <c r="EX54">
        <f t="shared" si="90"/>
        <v>0</v>
      </c>
      <c r="EY54">
        <f t="shared" si="91"/>
        <v>0</v>
      </c>
      <c r="EZ54">
        <f t="shared" si="92"/>
        <v>0</v>
      </c>
      <c r="FA54">
        <f t="shared" si="93"/>
        <v>0</v>
      </c>
      <c r="FB54">
        <f t="shared" si="94"/>
        <v>0</v>
      </c>
      <c r="FC54">
        <f t="shared" si="95"/>
        <v>0</v>
      </c>
    </row>
    <row r="55" spans="1:159">
      <c r="A55" s="141">
        <v>963</v>
      </c>
      <c r="B55" s="141" t="s">
        <v>411</v>
      </c>
      <c r="C55" s="141">
        <v>1</v>
      </c>
      <c r="D55">
        <v>1</v>
      </c>
      <c r="E55" s="5">
        <v>4</v>
      </c>
      <c r="F55" s="5">
        <v>23</v>
      </c>
      <c r="G55" s="5">
        <v>3</v>
      </c>
      <c r="K55" s="109">
        <f t="shared" si="59"/>
        <v>0</v>
      </c>
      <c r="M55" s="109">
        <f t="shared" si="60"/>
        <v>0</v>
      </c>
      <c r="X55" s="109">
        <f t="shared" si="61"/>
        <v>0</v>
      </c>
      <c r="AI55" s="109">
        <f t="shared" si="62"/>
        <v>0</v>
      </c>
      <c r="AT55" s="109">
        <f t="shared" si="63"/>
        <v>0</v>
      </c>
      <c r="BA55" s="109">
        <f t="shared" si="64"/>
        <v>0</v>
      </c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09">
        <f t="shared" si="65"/>
        <v>0</v>
      </c>
      <c r="BW55" s="109">
        <f t="shared" si="66"/>
        <v>0</v>
      </c>
      <c r="BZ55" s="109">
        <f t="shared" si="67"/>
        <v>0</v>
      </c>
      <c r="CA55" s="3"/>
      <c r="CB55" s="3"/>
      <c r="CC55" s="3"/>
      <c r="CD55" s="3"/>
      <c r="CE55" s="109">
        <f t="shared" si="68"/>
        <v>0</v>
      </c>
      <c r="CJ55" s="109">
        <f t="shared" si="69"/>
        <v>0</v>
      </c>
      <c r="CQ55" s="109">
        <f t="shared" si="70"/>
        <v>0</v>
      </c>
      <c r="CV55" s="109">
        <f t="shared" si="71"/>
        <v>0</v>
      </c>
      <c r="DA55" s="109">
        <f t="shared" si="72"/>
        <v>0</v>
      </c>
      <c r="DF55" s="109">
        <f t="shared" si="73"/>
        <v>0</v>
      </c>
      <c r="DK55" s="109">
        <f t="shared" si="74"/>
        <v>0</v>
      </c>
      <c r="DP55" s="109">
        <f t="shared" si="75"/>
        <v>0</v>
      </c>
      <c r="DU55" s="109">
        <f t="shared" si="76"/>
        <v>0</v>
      </c>
      <c r="DZ55" s="109">
        <f t="shared" si="77"/>
        <v>0</v>
      </c>
      <c r="EE55" s="109">
        <f t="shared" si="78"/>
        <v>0</v>
      </c>
      <c r="EF55" s="3"/>
      <c r="EG55" s="3"/>
      <c r="EH55" s="3"/>
      <c r="EI55" s="3"/>
      <c r="EJ55" s="109">
        <f t="shared" si="79"/>
        <v>0</v>
      </c>
      <c r="EK55" s="3">
        <f t="shared" si="80"/>
        <v>104</v>
      </c>
      <c r="EL55" t="str">
        <f>+VLOOKUP(A55,'[1]Listado jugadores VALORES'!$A:$D,4,FALSE)</f>
        <v>Defensa</v>
      </c>
      <c r="EM55">
        <f>+VLOOKUP(EK55,Clubes!$A:$O,15,FALSE)</f>
        <v>0</v>
      </c>
      <c r="EN55">
        <f>+VLOOKUP(EK55,Clubes!$A:$M,13,FALSE)</f>
        <v>2</v>
      </c>
      <c r="EO55">
        <f t="shared" si="81"/>
        <v>0</v>
      </c>
      <c r="EP55">
        <f t="shared" si="82"/>
        <v>0</v>
      </c>
      <c r="EQ55">
        <f t="shared" si="83"/>
        <v>0</v>
      </c>
      <c r="ER55">
        <f t="shared" si="84"/>
        <v>0</v>
      </c>
      <c r="ES55">
        <f t="shared" si="85"/>
        <v>0</v>
      </c>
      <c r="ET55">
        <f t="shared" si="86"/>
        <v>0</v>
      </c>
      <c r="EU55">
        <f t="shared" si="87"/>
        <v>0</v>
      </c>
      <c r="EV55">
        <f t="shared" si="88"/>
        <v>0</v>
      </c>
      <c r="EW55">
        <f t="shared" si="89"/>
        <v>0</v>
      </c>
      <c r="EX55">
        <f t="shared" si="90"/>
        <v>0</v>
      </c>
      <c r="EY55">
        <f t="shared" si="91"/>
        <v>0</v>
      </c>
      <c r="EZ55">
        <f t="shared" si="92"/>
        <v>0</v>
      </c>
      <c r="FA55">
        <f t="shared" si="93"/>
        <v>0</v>
      </c>
      <c r="FB55">
        <f t="shared" si="94"/>
        <v>0</v>
      </c>
      <c r="FC55">
        <f t="shared" si="95"/>
        <v>0</v>
      </c>
    </row>
    <row r="56" spans="1:159">
      <c r="A56" s="141">
        <v>524</v>
      </c>
      <c r="B56" s="141" t="s">
        <v>412</v>
      </c>
      <c r="C56" s="141">
        <v>1</v>
      </c>
      <c r="D56">
        <v>1</v>
      </c>
      <c r="E56" s="5">
        <v>4</v>
      </c>
      <c r="F56" s="5">
        <v>23</v>
      </c>
      <c r="G56" s="5">
        <v>2</v>
      </c>
      <c r="H56" s="5">
        <v>24</v>
      </c>
      <c r="K56" s="109">
        <f t="shared" si="59"/>
        <v>0</v>
      </c>
      <c r="M56" s="109">
        <f t="shared" si="60"/>
        <v>0</v>
      </c>
      <c r="X56" s="109">
        <f t="shared" si="61"/>
        <v>0</v>
      </c>
      <c r="AI56" s="109">
        <f t="shared" si="62"/>
        <v>0</v>
      </c>
      <c r="AT56" s="109">
        <f t="shared" si="63"/>
        <v>0</v>
      </c>
      <c r="BA56" s="109">
        <f t="shared" si="64"/>
        <v>0</v>
      </c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09">
        <f t="shared" si="65"/>
        <v>0</v>
      </c>
      <c r="BW56" s="109">
        <f t="shared" si="66"/>
        <v>0</v>
      </c>
      <c r="BZ56" s="109">
        <f t="shared" si="67"/>
        <v>0</v>
      </c>
      <c r="CA56" s="3"/>
      <c r="CB56" s="3"/>
      <c r="CC56" s="3"/>
      <c r="CD56" s="3"/>
      <c r="CE56" s="109">
        <f t="shared" si="68"/>
        <v>0</v>
      </c>
      <c r="CJ56" s="109">
        <f t="shared" si="69"/>
        <v>0</v>
      </c>
      <c r="CQ56" s="109">
        <f t="shared" si="70"/>
        <v>0</v>
      </c>
      <c r="CV56" s="109">
        <f t="shared" si="71"/>
        <v>0</v>
      </c>
      <c r="DA56" s="109">
        <f t="shared" si="72"/>
        <v>0</v>
      </c>
      <c r="DF56" s="109">
        <f t="shared" si="73"/>
        <v>0</v>
      </c>
      <c r="DK56" s="109">
        <f t="shared" si="74"/>
        <v>0</v>
      </c>
      <c r="DP56" s="109">
        <f t="shared" si="75"/>
        <v>0</v>
      </c>
      <c r="DU56" s="109">
        <f t="shared" si="76"/>
        <v>0</v>
      </c>
      <c r="DZ56" s="109">
        <f t="shared" si="77"/>
        <v>0</v>
      </c>
      <c r="EE56" s="109">
        <f t="shared" si="78"/>
        <v>0</v>
      </c>
      <c r="EF56" s="3"/>
      <c r="EG56" s="3"/>
      <c r="EH56" s="3"/>
      <c r="EI56" s="3"/>
      <c r="EJ56" s="109">
        <f t="shared" si="79"/>
        <v>0</v>
      </c>
      <c r="EK56" s="3">
        <f t="shared" si="80"/>
        <v>104</v>
      </c>
      <c r="EL56" t="str">
        <f>+VLOOKUP(A56,'[1]Listado jugadores VALORES'!$A:$D,4,FALSE)</f>
        <v>Volante</v>
      </c>
      <c r="EM56">
        <f>+VLOOKUP(EK56,Clubes!$A:$O,15,FALSE)</f>
        <v>0</v>
      </c>
      <c r="EN56">
        <f>+VLOOKUP(EK56,Clubes!$A:$M,13,FALSE)</f>
        <v>2</v>
      </c>
      <c r="EO56">
        <f t="shared" si="81"/>
        <v>1</v>
      </c>
      <c r="EP56">
        <f t="shared" si="82"/>
        <v>1</v>
      </c>
      <c r="EQ56">
        <f t="shared" si="83"/>
        <v>0</v>
      </c>
      <c r="ER56">
        <f t="shared" si="84"/>
        <v>0</v>
      </c>
      <c r="ES56">
        <f t="shared" si="85"/>
        <v>0</v>
      </c>
      <c r="ET56">
        <f t="shared" si="86"/>
        <v>0</v>
      </c>
      <c r="EU56">
        <f t="shared" si="87"/>
        <v>0</v>
      </c>
      <c r="EV56">
        <f t="shared" si="88"/>
        <v>0</v>
      </c>
      <c r="EW56">
        <f t="shared" si="89"/>
        <v>0</v>
      </c>
      <c r="EX56">
        <f t="shared" si="90"/>
        <v>0</v>
      </c>
      <c r="EY56">
        <f t="shared" si="91"/>
        <v>0</v>
      </c>
      <c r="EZ56">
        <f t="shared" si="92"/>
        <v>0</v>
      </c>
      <c r="FA56">
        <f t="shared" si="93"/>
        <v>0</v>
      </c>
      <c r="FB56">
        <f t="shared" si="94"/>
        <v>0</v>
      </c>
      <c r="FC56">
        <f t="shared" si="95"/>
        <v>2</v>
      </c>
    </row>
    <row r="57" spans="1:159">
      <c r="A57" s="141">
        <v>1841</v>
      </c>
      <c r="B57" s="141" t="s">
        <v>413</v>
      </c>
      <c r="C57" s="141">
        <v>1</v>
      </c>
      <c r="D57">
        <v>1</v>
      </c>
      <c r="E57" s="5">
        <v>4</v>
      </c>
      <c r="F57" s="5">
        <v>23</v>
      </c>
      <c r="G57" s="5">
        <v>1</v>
      </c>
      <c r="H57" s="5">
        <v>90</v>
      </c>
      <c r="K57" s="109">
        <f t="shared" si="59"/>
        <v>0</v>
      </c>
      <c r="M57" s="109">
        <f t="shared" si="60"/>
        <v>0</v>
      </c>
      <c r="X57" s="109">
        <f t="shared" si="61"/>
        <v>0</v>
      </c>
      <c r="AI57" s="109">
        <f t="shared" si="62"/>
        <v>0</v>
      </c>
      <c r="AT57" s="109">
        <f t="shared" si="63"/>
        <v>0</v>
      </c>
      <c r="BA57" s="109">
        <f t="shared" si="64"/>
        <v>0</v>
      </c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09">
        <f t="shared" si="65"/>
        <v>0</v>
      </c>
      <c r="BW57" s="109">
        <f t="shared" si="66"/>
        <v>0</v>
      </c>
      <c r="BZ57" s="109">
        <f t="shared" si="67"/>
        <v>0</v>
      </c>
      <c r="CA57" s="3"/>
      <c r="CB57" s="3"/>
      <c r="CC57" s="3"/>
      <c r="CD57" s="3"/>
      <c r="CE57" s="109">
        <f t="shared" si="68"/>
        <v>0</v>
      </c>
      <c r="CJ57" s="109">
        <f t="shared" si="69"/>
        <v>0</v>
      </c>
      <c r="CQ57" s="109">
        <f t="shared" si="70"/>
        <v>0</v>
      </c>
      <c r="CV57" s="109">
        <f t="shared" si="71"/>
        <v>0</v>
      </c>
      <c r="DA57" s="109">
        <f t="shared" si="72"/>
        <v>0</v>
      </c>
      <c r="DF57" s="109">
        <f t="shared" si="73"/>
        <v>0</v>
      </c>
      <c r="DK57" s="109">
        <f t="shared" si="74"/>
        <v>0</v>
      </c>
      <c r="DP57" s="109">
        <f t="shared" si="75"/>
        <v>0</v>
      </c>
      <c r="DU57" s="109">
        <f t="shared" si="76"/>
        <v>0</v>
      </c>
      <c r="DZ57" s="109">
        <f t="shared" si="77"/>
        <v>0</v>
      </c>
      <c r="EE57" s="109">
        <f t="shared" si="78"/>
        <v>0</v>
      </c>
      <c r="EF57" s="3"/>
      <c r="EG57" s="3"/>
      <c r="EH57" s="3"/>
      <c r="EI57" s="3"/>
      <c r="EJ57" s="109">
        <f t="shared" si="79"/>
        <v>0</v>
      </c>
      <c r="EK57" s="3">
        <f t="shared" si="80"/>
        <v>104</v>
      </c>
      <c r="EL57" t="str">
        <f>+VLOOKUP(A57,'[1]Listado jugadores VALORES'!$A:$D,4,FALSE)</f>
        <v>Delantero</v>
      </c>
      <c r="EM57">
        <f>+VLOOKUP(EK57,Clubes!$A:$O,15,FALSE)</f>
        <v>0</v>
      </c>
      <c r="EN57">
        <f>+VLOOKUP(EK57,Clubes!$A:$M,13,FALSE)</f>
        <v>2</v>
      </c>
      <c r="EO57">
        <f t="shared" si="81"/>
        <v>2</v>
      </c>
      <c r="EP57">
        <f t="shared" si="82"/>
        <v>2</v>
      </c>
      <c r="EQ57">
        <f t="shared" si="83"/>
        <v>0</v>
      </c>
      <c r="ER57">
        <f t="shared" si="84"/>
        <v>0</v>
      </c>
      <c r="ES57">
        <f t="shared" si="85"/>
        <v>0</v>
      </c>
      <c r="ET57">
        <f t="shared" si="86"/>
        <v>0</v>
      </c>
      <c r="EU57">
        <f t="shared" si="87"/>
        <v>0</v>
      </c>
      <c r="EV57">
        <f t="shared" si="88"/>
        <v>0</v>
      </c>
      <c r="EW57">
        <f t="shared" si="89"/>
        <v>0</v>
      </c>
      <c r="EX57">
        <f t="shared" si="90"/>
        <v>0</v>
      </c>
      <c r="EY57">
        <f t="shared" si="91"/>
        <v>0</v>
      </c>
      <c r="EZ57">
        <f t="shared" si="92"/>
        <v>0</v>
      </c>
      <c r="FA57">
        <f t="shared" si="93"/>
        <v>0</v>
      </c>
      <c r="FB57">
        <f t="shared" si="94"/>
        <v>0</v>
      </c>
      <c r="FC57">
        <f t="shared" si="95"/>
        <v>4</v>
      </c>
    </row>
    <row r="58" spans="1:159">
      <c r="A58" s="141">
        <v>1905</v>
      </c>
      <c r="B58" s="141" t="s">
        <v>414</v>
      </c>
      <c r="C58" s="141">
        <v>1</v>
      </c>
      <c r="D58">
        <v>1</v>
      </c>
      <c r="E58" s="5">
        <v>4</v>
      </c>
      <c r="F58" s="5">
        <v>23</v>
      </c>
      <c r="G58" s="5">
        <v>3</v>
      </c>
      <c r="K58" s="109">
        <f t="shared" si="59"/>
        <v>0</v>
      </c>
      <c r="M58" s="109">
        <f t="shared" si="60"/>
        <v>0</v>
      </c>
      <c r="X58" s="109">
        <f t="shared" si="61"/>
        <v>0</v>
      </c>
      <c r="AI58" s="109">
        <f t="shared" si="62"/>
        <v>0</v>
      </c>
      <c r="AT58" s="109">
        <f t="shared" si="63"/>
        <v>0</v>
      </c>
      <c r="BA58" s="109">
        <f t="shared" si="64"/>
        <v>0</v>
      </c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09">
        <f t="shared" si="65"/>
        <v>0</v>
      </c>
      <c r="BW58" s="109">
        <f t="shared" si="66"/>
        <v>0</v>
      </c>
      <c r="BZ58" s="109">
        <f t="shared" si="67"/>
        <v>0</v>
      </c>
      <c r="CA58" s="3"/>
      <c r="CB58" s="3"/>
      <c r="CC58" s="3"/>
      <c r="CD58" s="3"/>
      <c r="CE58" s="109">
        <f t="shared" si="68"/>
        <v>0</v>
      </c>
      <c r="CJ58" s="109">
        <f t="shared" si="69"/>
        <v>0</v>
      </c>
      <c r="CQ58" s="109">
        <f t="shared" si="70"/>
        <v>0</v>
      </c>
      <c r="CV58" s="109">
        <f t="shared" si="71"/>
        <v>0</v>
      </c>
      <c r="DA58" s="109">
        <f t="shared" si="72"/>
        <v>0</v>
      </c>
      <c r="DF58" s="109">
        <f t="shared" si="73"/>
        <v>0</v>
      </c>
      <c r="DK58" s="109">
        <f t="shared" si="74"/>
        <v>0</v>
      </c>
      <c r="DP58" s="109">
        <f t="shared" si="75"/>
        <v>0</v>
      </c>
      <c r="DU58" s="109">
        <f t="shared" si="76"/>
        <v>0</v>
      </c>
      <c r="DZ58" s="109">
        <f t="shared" si="77"/>
        <v>0</v>
      </c>
      <c r="EE58" s="109">
        <f t="shared" si="78"/>
        <v>0</v>
      </c>
      <c r="EF58" s="3"/>
      <c r="EG58" s="3"/>
      <c r="EH58" s="3"/>
      <c r="EI58" s="3"/>
      <c r="EJ58" s="109">
        <f t="shared" si="79"/>
        <v>0</v>
      </c>
      <c r="EK58" s="3">
        <f t="shared" si="80"/>
        <v>104</v>
      </c>
      <c r="EL58" t="str">
        <f>+VLOOKUP(A58,'[1]Listado jugadores VALORES'!$A:$D,4,FALSE)</f>
        <v>Defensa</v>
      </c>
      <c r="EM58">
        <f>+VLOOKUP(EK58,Clubes!$A:$O,15,FALSE)</f>
        <v>0</v>
      </c>
      <c r="EN58">
        <f>+VLOOKUP(EK58,Clubes!$A:$M,13,FALSE)</f>
        <v>2</v>
      </c>
      <c r="EO58">
        <f t="shared" si="81"/>
        <v>0</v>
      </c>
      <c r="EP58">
        <f t="shared" si="82"/>
        <v>0</v>
      </c>
      <c r="EQ58">
        <f t="shared" si="83"/>
        <v>0</v>
      </c>
      <c r="ER58">
        <f t="shared" si="84"/>
        <v>0</v>
      </c>
      <c r="ES58">
        <f t="shared" si="85"/>
        <v>0</v>
      </c>
      <c r="ET58">
        <f t="shared" si="86"/>
        <v>0</v>
      </c>
      <c r="EU58">
        <f t="shared" si="87"/>
        <v>0</v>
      </c>
      <c r="EV58">
        <f t="shared" si="88"/>
        <v>0</v>
      </c>
      <c r="EW58">
        <f t="shared" si="89"/>
        <v>0</v>
      </c>
      <c r="EX58">
        <f t="shared" si="90"/>
        <v>0</v>
      </c>
      <c r="EY58">
        <f t="shared" si="91"/>
        <v>0</v>
      </c>
      <c r="EZ58">
        <f t="shared" si="92"/>
        <v>0</v>
      </c>
      <c r="FA58">
        <f t="shared" si="93"/>
        <v>0</v>
      </c>
      <c r="FB58">
        <f t="shared" si="94"/>
        <v>0</v>
      </c>
      <c r="FC58">
        <f t="shared" si="95"/>
        <v>0</v>
      </c>
    </row>
    <row r="59" spans="1:159">
      <c r="A59" s="141">
        <v>756</v>
      </c>
      <c r="B59" s="141" t="s">
        <v>415</v>
      </c>
      <c r="C59" s="141">
        <v>1</v>
      </c>
      <c r="D59">
        <v>1</v>
      </c>
      <c r="E59" s="5">
        <v>4</v>
      </c>
      <c r="F59" s="5">
        <v>23</v>
      </c>
      <c r="G59" s="5">
        <v>1</v>
      </c>
      <c r="H59" s="5">
        <v>90</v>
      </c>
      <c r="K59" s="109">
        <f t="shared" si="59"/>
        <v>0</v>
      </c>
      <c r="M59" s="109">
        <f t="shared" si="60"/>
        <v>0</v>
      </c>
      <c r="X59" s="109">
        <f t="shared" si="61"/>
        <v>0</v>
      </c>
      <c r="AI59" s="109">
        <f t="shared" si="62"/>
        <v>0</v>
      </c>
      <c r="AT59" s="109">
        <f t="shared" si="63"/>
        <v>0</v>
      </c>
      <c r="BA59" s="109">
        <f t="shared" si="64"/>
        <v>0</v>
      </c>
      <c r="BB59" s="114"/>
      <c r="BC59" s="114"/>
      <c r="BD59" s="114"/>
      <c r="BE59" s="114"/>
      <c r="BF59" s="114"/>
      <c r="BG59" s="114"/>
      <c r="BH59" s="114"/>
      <c r="BI59" s="114"/>
      <c r="BJ59" s="114"/>
      <c r="BK59" s="114"/>
      <c r="BL59" s="109">
        <f t="shared" si="65"/>
        <v>0</v>
      </c>
      <c r="BW59" s="109">
        <f t="shared" si="66"/>
        <v>0</v>
      </c>
      <c r="BZ59" s="109">
        <f t="shared" si="67"/>
        <v>0</v>
      </c>
      <c r="CA59" s="3"/>
      <c r="CB59" s="3"/>
      <c r="CC59" s="3"/>
      <c r="CD59" s="3"/>
      <c r="CE59" s="109">
        <f t="shared" si="68"/>
        <v>0</v>
      </c>
      <c r="CJ59" s="109">
        <f t="shared" si="69"/>
        <v>0</v>
      </c>
      <c r="CQ59" s="109">
        <f t="shared" si="70"/>
        <v>0</v>
      </c>
      <c r="CV59" s="109">
        <f t="shared" si="71"/>
        <v>0</v>
      </c>
      <c r="DA59" s="109">
        <f t="shared" si="72"/>
        <v>0</v>
      </c>
      <c r="DF59" s="109">
        <f t="shared" si="73"/>
        <v>0</v>
      </c>
      <c r="DK59" s="109">
        <f t="shared" si="74"/>
        <v>0</v>
      </c>
      <c r="DP59" s="109">
        <f t="shared" si="75"/>
        <v>0</v>
      </c>
      <c r="DU59" s="109">
        <f t="shared" si="76"/>
        <v>0</v>
      </c>
      <c r="DZ59" s="109">
        <f t="shared" si="77"/>
        <v>0</v>
      </c>
      <c r="EE59" s="109">
        <f t="shared" si="78"/>
        <v>0</v>
      </c>
      <c r="EF59" s="3"/>
      <c r="EG59" s="3"/>
      <c r="EH59" s="3"/>
      <c r="EI59" s="3"/>
      <c r="EJ59" s="109">
        <f t="shared" si="79"/>
        <v>0</v>
      </c>
      <c r="EK59" s="3">
        <f t="shared" si="80"/>
        <v>104</v>
      </c>
      <c r="EL59" t="str">
        <f>+VLOOKUP(A59,'[1]Listado jugadores VALORES'!$A:$D,4,FALSE)</f>
        <v>Volante</v>
      </c>
      <c r="EM59">
        <f>+VLOOKUP(EK59,Clubes!$A:$O,15,FALSE)</f>
        <v>0</v>
      </c>
      <c r="EN59">
        <f>+VLOOKUP(EK59,Clubes!$A:$M,13,FALSE)</f>
        <v>2</v>
      </c>
      <c r="EO59">
        <f t="shared" si="81"/>
        <v>2</v>
      </c>
      <c r="EP59">
        <f t="shared" si="82"/>
        <v>2</v>
      </c>
      <c r="EQ59">
        <f t="shared" si="83"/>
        <v>0</v>
      </c>
      <c r="ER59">
        <f t="shared" si="84"/>
        <v>0</v>
      </c>
      <c r="ES59">
        <f t="shared" si="85"/>
        <v>0</v>
      </c>
      <c r="ET59">
        <f t="shared" si="86"/>
        <v>0</v>
      </c>
      <c r="EU59">
        <f t="shared" si="87"/>
        <v>0</v>
      </c>
      <c r="EV59">
        <f t="shared" si="88"/>
        <v>0</v>
      </c>
      <c r="EW59">
        <f t="shared" si="89"/>
        <v>0</v>
      </c>
      <c r="EX59">
        <f t="shared" si="90"/>
        <v>0</v>
      </c>
      <c r="EY59">
        <f t="shared" si="91"/>
        <v>0</v>
      </c>
      <c r="EZ59">
        <f t="shared" si="92"/>
        <v>0</v>
      </c>
      <c r="FA59">
        <f t="shared" si="93"/>
        <v>1</v>
      </c>
      <c r="FB59">
        <f t="shared" si="94"/>
        <v>0</v>
      </c>
      <c r="FC59">
        <f t="shared" si="95"/>
        <v>5</v>
      </c>
    </row>
    <row r="60" spans="1:159">
      <c r="A60" s="141">
        <v>548</v>
      </c>
      <c r="B60" s="141" t="s">
        <v>416</v>
      </c>
      <c r="C60" s="141">
        <v>1</v>
      </c>
      <c r="D60">
        <v>1</v>
      </c>
      <c r="E60" s="5">
        <v>4</v>
      </c>
      <c r="F60" s="5">
        <v>23</v>
      </c>
      <c r="G60" s="5">
        <v>2</v>
      </c>
      <c r="H60" s="5">
        <v>15</v>
      </c>
      <c r="K60" s="109">
        <f t="shared" si="59"/>
        <v>0</v>
      </c>
      <c r="M60" s="109">
        <f t="shared" si="60"/>
        <v>0</v>
      </c>
      <c r="X60" s="109">
        <f t="shared" si="61"/>
        <v>0</v>
      </c>
      <c r="AI60" s="109">
        <f t="shared" si="62"/>
        <v>0</v>
      </c>
      <c r="AT60" s="109">
        <f t="shared" si="63"/>
        <v>0</v>
      </c>
      <c r="BA60" s="109">
        <f t="shared" si="64"/>
        <v>0</v>
      </c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09">
        <f t="shared" si="65"/>
        <v>0</v>
      </c>
      <c r="BW60" s="109">
        <f t="shared" si="66"/>
        <v>0</v>
      </c>
      <c r="BZ60" s="109">
        <f t="shared" si="67"/>
        <v>0</v>
      </c>
      <c r="CA60" s="3"/>
      <c r="CB60" s="3"/>
      <c r="CC60" s="3"/>
      <c r="CD60" s="3"/>
      <c r="CE60" s="109">
        <f t="shared" si="68"/>
        <v>0</v>
      </c>
      <c r="CJ60" s="109">
        <f t="shared" si="69"/>
        <v>0</v>
      </c>
      <c r="CQ60" s="109">
        <f t="shared" si="70"/>
        <v>0</v>
      </c>
      <c r="CV60" s="109">
        <f t="shared" si="71"/>
        <v>0</v>
      </c>
      <c r="DA60" s="109">
        <f t="shared" si="72"/>
        <v>0</v>
      </c>
      <c r="DF60" s="109">
        <f t="shared" si="73"/>
        <v>0</v>
      </c>
      <c r="DK60" s="109">
        <f t="shared" si="74"/>
        <v>0</v>
      </c>
      <c r="DP60" s="109">
        <f t="shared" si="75"/>
        <v>0</v>
      </c>
      <c r="DU60" s="109">
        <f t="shared" si="76"/>
        <v>0</v>
      </c>
      <c r="DZ60" s="109">
        <f t="shared" si="77"/>
        <v>0</v>
      </c>
      <c r="EE60" s="109">
        <f t="shared" si="78"/>
        <v>0</v>
      </c>
      <c r="EF60" s="3"/>
      <c r="EG60" s="3"/>
      <c r="EH60" s="3"/>
      <c r="EI60" s="3"/>
      <c r="EJ60" s="109">
        <f t="shared" si="79"/>
        <v>0</v>
      </c>
      <c r="EK60" s="3">
        <f t="shared" si="80"/>
        <v>104</v>
      </c>
      <c r="EL60" t="str">
        <f>+VLOOKUP(A60,'[1]Listado jugadores VALORES'!$A:$D,4,FALSE)</f>
        <v>Volante</v>
      </c>
      <c r="EM60">
        <f>+VLOOKUP(EK60,Clubes!$A:$O,15,FALSE)</f>
        <v>0</v>
      </c>
      <c r="EN60">
        <f>+VLOOKUP(EK60,Clubes!$A:$M,13,FALSE)</f>
        <v>2</v>
      </c>
      <c r="EO60">
        <f t="shared" si="81"/>
        <v>1</v>
      </c>
      <c r="EP60">
        <f t="shared" si="82"/>
        <v>1</v>
      </c>
      <c r="EQ60">
        <f t="shared" si="83"/>
        <v>0</v>
      </c>
      <c r="ER60">
        <f t="shared" si="84"/>
        <v>0</v>
      </c>
      <c r="ES60">
        <f t="shared" si="85"/>
        <v>0</v>
      </c>
      <c r="ET60">
        <f t="shared" si="86"/>
        <v>0</v>
      </c>
      <c r="EU60">
        <f t="shared" si="87"/>
        <v>0</v>
      </c>
      <c r="EV60">
        <f t="shared" si="88"/>
        <v>0</v>
      </c>
      <c r="EW60">
        <f t="shared" si="89"/>
        <v>0</v>
      </c>
      <c r="EX60">
        <f t="shared" si="90"/>
        <v>0</v>
      </c>
      <c r="EY60">
        <f t="shared" si="91"/>
        <v>0</v>
      </c>
      <c r="EZ60">
        <f t="shared" si="92"/>
        <v>0</v>
      </c>
      <c r="FA60">
        <f t="shared" si="93"/>
        <v>0</v>
      </c>
      <c r="FB60">
        <f t="shared" si="94"/>
        <v>0</v>
      </c>
      <c r="FC60">
        <f t="shared" si="95"/>
        <v>2</v>
      </c>
    </row>
    <row r="61" spans="1:159">
      <c r="A61" s="141">
        <v>831</v>
      </c>
      <c r="B61" s="141" t="s">
        <v>417</v>
      </c>
      <c r="C61" s="141">
        <v>1</v>
      </c>
      <c r="D61">
        <v>1</v>
      </c>
      <c r="E61" s="5">
        <v>4</v>
      </c>
      <c r="F61" s="5">
        <v>23</v>
      </c>
      <c r="G61" s="5">
        <v>3</v>
      </c>
      <c r="K61" s="109">
        <f t="shared" si="59"/>
        <v>0</v>
      </c>
      <c r="M61" s="109">
        <f t="shared" si="60"/>
        <v>0</v>
      </c>
      <c r="X61" s="109">
        <f t="shared" si="61"/>
        <v>0</v>
      </c>
      <c r="AI61" s="109">
        <f t="shared" si="62"/>
        <v>0</v>
      </c>
      <c r="AT61" s="109">
        <f t="shared" si="63"/>
        <v>0</v>
      </c>
      <c r="BA61" s="109">
        <f t="shared" si="64"/>
        <v>0</v>
      </c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09">
        <f t="shared" si="65"/>
        <v>0</v>
      </c>
      <c r="BW61" s="109">
        <f t="shared" si="66"/>
        <v>0</v>
      </c>
      <c r="BZ61" s="109">
        <f t="shared" si="67"/>
        <v>0</v>
      </c>
      <c r="CA61" s="3"/>
      <c r="CB61" s="3"/>
      <c r="CC61" s="3"/>
      <c r="CD61" s="3"/>
      <c r="CE61" s="109">
        <f t="shared" si="68"/>
        <v>0</v>
      </c>
      <c r="CJ61" s="109">
        <f t="shared" si="69"/>
        <v>0</v>
      </c>
      <c r="CQ61" s="109">
        <f t="shared" si="70"/>
        <v>0</v>
      </c>
      <c r="CV61" s="109">
        <f t="shared" si="71"/>
        <v>0</v>
      </c>
      <c r="DA61" s="109">
        <f t="shared" si="72"/>
        <v>0</v>
      </c>
      <c r="DF61" s="109">
        <f t="shared" si="73"/>
        <v>0</v>
      </c>
      <c r="DK61" s="109">
        <f t="shared" si="74"/>
        <v>0</v>
      </c>
      <c r="DP61" s="109">
        <f t="shared" si="75"/>
        <v>0</v>
      </c>
      <c r="DU61" s="109">
        <f t="shared" si="76"/>
        <v>0</v>
      </c>
      <c r="DZ61" s="109">
        <f t="shared" si="77"/>
        <v>0</v>
      </c>
      <c r="EE61" s="109">
        <f t="shared" si="78"/>
        <v>0</v>
      </c>
      <c r="EF61" s="3"/>
      <c r="EG61" s="3"/>
      <c r="EH61" s="3"/>
      <c r="EI61" s="3"/>
      <c r="EJ61" s="109">
        <f t="shared" si="79"/>
        <v>0</v>
      </c>
      <c r="EK61" s="3">
        <f t="shared" si="80"/>
        <v>104</v>
      </c>
      <c r="EL61" t="str">
        <f>+VLOOKUP(A61,'[1]Listado jugadores VALORES'!$A:$D,4,FALSE)</f>
        <v>Volante</v>
      </c>
      <c r="EM61">
        <f>+VLOOKUP(EK61,Clubes!$A:$O,15,FALSE)</f>
        <v>0</v>
      </c>
      <c r="EN61">
        <f>+VLOOKUP(EK61,Clubes!$A:$M,13,FALSE)</f>
        <v>2</v>
      </c>
      <c r="EO61">
        <f t="shared" si="81"/>
        <v>0</v>
      </c>
      <c r="EP61">
        <f t="shared" si="82"/>
        <v>0</v>
      </c>
      <c r="EQ61">
        <f t="shared" si="83"/>
        <v>0</v>
      </c>
      <c r="ER61">
        <f t="shared" si="84"/>
        <v>0</v>
      </c>
      <c r="ES61">
        <f t="shared" si="85"/>
        <v>0</v>
      </c>
      <c r="ET61">
        <f t="shared" si="86"/>
        <v>0</v>
      </c>
      <c r="EU61">
        <f t="shared" si="87"/>
        <v>0</v>
      </c>
      <c r="EV61">
        <f t="shared" si="88"/>
        <v>0</v>
      </c>
      <c r="EW61">
        <f t="shared" si="89"/>
        <v>0</v>
      </c>
      <c r="EX61">
        <f t="shared" si="90"/>
        <v>0</v>
      </c>
      <c r="EY61">
        <f t="shared" si="91"/>
        <v>0</v>
      </c>
      <c r="EZ61">
        <f t="shared" si="92"/>
        <v>0</v>
      </c>
      <c r="FA61">
        <f t="shared" si="93"/>
        <v>0</v>
      </c>
      <c r="FB61">
        <f t="shared" si="94"/>
        <v>0</v>
      </c>
      <c r="FC61">
        <f t="shared" si="95"/>
        <v>0</v>
      </c>
    </row>
    <row r="62" spans="1:159">
      <c r="A62" s="141">
        <v>622</v>
      </c>
      <c r="B62" s="141" t="s">
        <v>418</v>
      </c>
      <c r="C62" s="141">
        <v>1</v>
      </c>
      <c r="D62">
        <v>1</v>
      </c>
      <c r="E62" s="5">
        <v>4</v>
      </c>
      <c r="F62" s="5">
        <v>23</v>
      </c>
      <c r="G62" s="5">
        <v>1</v>
      </c>
      <c r="H62" s="5">
        <v>90</v>
      </c>
      <c r="K62" s="109">
        <f t="shared" si="59"/>
        <v>0</v>
      </c>
      <c r="M62" s="109">
        <f t="shared" si="60"/>
        <v>0</v>
      </c>
      <c r="X62" s="109">
        <f t="shared" si="61"/>
        <v>0</v>
      </c>
      <c r="AI62" s="109">
        <f t="shared" si="62"/>
        <v>0</v>
      </c>
      <c r="AT62" s="109">
        <f t="shared" si="63"/>
        <v>0</v>
      </c>
      <c r="BA62" s="109">
        <f t="shared" si="64"/>
        <v>0</v>
      </c>
      <c r="BB62" s="114"/>
      <c r="BC62" s="114"/>
      <c r="BD62" s="114"/>
      <c r="BE62" s="114"/>
      <c r="BF62" s="114"/>
      <c r="BG62" s="114"/>
      <c r="BH62" s="114"/>
      <c r="BI62" s="114"/>
      <c r="BJ62" s="114"/>
      <c r="BK62" s="114"/>
      <c r="BL62" s="109">
        <f t="shared" si="65"/>
        <v>0</v>
      </c>
      <c r="BW62" s="109">
        <f t="shared" si="66"/>
        <v>0</v>
      </c>
      <c r="BZ62" s="109">
        <f t="shared" si="67"/>
        <v>0</v>
      </c>
      <c r="CA62" s="3"/>
      <c r="CB62" s="3"/>
      <c r="CC62" s="3"/>
      <c r="CD62" s="3"/>
      <c r="CE62" s="109">
        <f t="shared" si="68"/>
        <v>0</v>
      </c>
      <c r="CJ62" s="109">
        <f t="shared" si="69"/>
        <v>0</v>
      </c>
      <c r="CQ62" s="109">
        <f t="shared" si="70"/>
        <v>0</v>
      </c>
      <c r="CV62" s="109">
        <f t="shared" si="71"/>
        <v>0</v>
      </c>
      <c r="DA62" s="109">
        <f t="shared" si="72"/>
        <v>0</v>
      </c>
      <c r="DF62" s="109">
        <f t="shared" si="73"/>
        <v>0</v>
      </c>
      <c r="DK62" s="109">
        <f t="shared" si="74"/>
        <v>0</v>
      </c>
      <c r="DP62" s="109">
        <f t="shared" si="75"/>
        <v>0</v>
      </c>
      <c r="DU62" s="109">
        <f t="shared" si="76"/>
        <v>0</v>
      </c>
      <c r="DZ62" s="109">
        <f t="shared" si="77"/>
        <v>0</v>
      </c>
      <c r="EE62" s="109">
        <f t="shared" si="78"/>
        <v>0</v>
      </c>
      <c r="EF62" s="3"/>
      <c r="EG62" s="3"/>
      <c r="EH62" s="3"/>
      <c r="EI62" s="3"/>
      <c r="EJ62" s="109">
        <f t="shared" si="79"/>
        <v>0</v>
      </c>
      <c r="EK62" s="3">
        <f t="shared" si="80"/>
        <v>104</v>
      </c>
      <c r="EL62" t="str">
        <f>+VLOOKUP(A62,'[1]Listado jugadores VALORES'!$A:$D,4,FALSE)</f>
        <v>Volante</v>
      </c>
      <c r="EM62">
        <f>+VLOOKUP(EK62,Clubes!$A:$O,15,FALSE)</f>
        <v>0</v>
      </c>
      <c r="EN62">
        <f>+VLOOKUP(EK62,Clubes!$A:$M,13,FALSE)</f>
        <v>2</v>
      </c>
      <c r="EO62">
        <f t="shared" si="81"/>
        <v>2</v>
      </c>
      <c r="EP62">
        <f t="shared" si="82"/>
        <v>2</v>
      </c>
      <c r="EQ62">
        <f t="shared" si="83"/>
        <v>0</v>
      </c>
      <c r="ER62">
        <f t="shared" si="84"/>
        <v>0</v>
      </c>
      <c r="ES62">
        <f t="shared" si="85"/>
        <v>0</v>
      </c>
      <c r="ET62">
        <f t="shared" si="86"/>
        <v>0</v>
      </c>
      <c r="EU62">
        <f t="shared" si="87"/>
        <v>0</v>
      </c>
      <c r="EV62">
        <f t="shared" si="88"/>
        <v>0</v>
      </c>
      <c r="EW62">
        <f t="shared" si="89"/>
        <v>0</v>
      </c>
      <c r="EX62">
        <f t="shared" si="90"/>
        <v>0</v>
      </c>
      <c r="EY62">
        <f t="shared" si="91"/>
        <v>0</v>
      </c>
      <c r="EZ62">
        <f t="shared" si="92"/>
        <v>0</v>
      </c>
      <c r="FA62">
        <f t="shared" si="93"/>
        <v>1</v>
      </c>
      <c r="FB62">
        <f t="shared" si="94"/>
        <v>0</v>
      </c>
      <c r="FC62">
        <f t="shared" si="95"/>
        <v>5</v>
      </c>
    </row>
    <row r="63" spans="1:159">
      <c r="A63" s="141">
        <v>736</v>
      </c>
      <c r="B63" s="141" t="s">
        <v>419</v>
      </c>
      <c r="C63" s="141">
        <v>1</v>
      </c>
      <c r="D63">
        <v>1</v>
      </c>
      <c r="E63" s="5">
        <v>4</v>
      </c>
      <c r="F63" s="5">
        <v>23</v>
      </c>
      <c r="G63" s="5">
        <v>3</v>
      </c>
      <c r="K63" s="109">
        <f t="shared" si="59"/>
        <v>0</v>
      </c>
      <c r="M63" s="109">
        <f t="shared" si="60"/>
        <v>0</v>
      </c>
      <c r="X63" s="109">
        <f t="shared" si="61"/>
        <v>0</v>
      </c>
      <c r="AI63" s="109">
        <f t="shared" si="62"/>
        <v>0</v>
      </c>
      <c r="AT63" s="109">
        <f t="shared" si="63"/>
        <v>0</v>
      </c>
      <c r="BA63" s="109">
        <f t="shared" si="64"/>
        <v>0</v>
      </c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09">
        <f t="shared" si="65"/>
        <v>0</v>
      </c>
      <c r="BW63" s="109">
        <f t="shared" si="66"/>
        <v>0</v>
      </c>
      <c r="BZ63" s="109">
        <f t="shared" si="67"/>
        <v>0</v>
      </c>
      <c r="CA63" s="3"/>
      <c r="CB63" s="3"/>
      <c r="CC63" s="3"/>
      <c r="CD63" s="3"/>
      <c r="CE63" s="109">
        <f t="shared" si="68"/>
        <v>0</v>
      </c>
      <c r="CJ63" s="109">
        <f t="shared" si="69"/>
        <v>0</v>
      </c>
      <c r="CQ63" s="109">
        <f t="shared" si="70"/>
        <v>0</v>
      </c>
      <c r="CV63" s="109">
        <f t="shared" si="71"/>
        <v>0</v>
      </c>
      <c r="DA63" s="109">
        <f t="shared" si="72"/>
        <v>0</v>
      </c>
      <c r="DF63" s="109">
        <f t="shared" si="73"/>
        <v>0</v>
      </c>
      <c r="DK63" s="109">
        <f t="shared" si="74"/>
        <v>0</v>
      </c>
      <c r="DP63" s="109">
        <f t="shared" si="75"/>
        <v>0</v>
      </c>
      <c r="DU63" s="109">
        <f t="shared" si="76"/>
        <v>0</v>
      </c>
      <c r="DZ63" s="109">
        <f t="shared" si="77"/>
        <v>0</v>
      </c>
      <c r="EE63" s="109">
        <f t="shared" si="78"/>
        <v>0</v>
      </c>
      <c r="EF63" s="3"/>
      <c r="EG63" s="3"/>
      <c r="EH63" s="3"/>
      <c r="EI63" s="3"/>
      <c r="EJ63" s="109">
        <f t="shared" si="79"/>
        <v>0</v>
      </c>
      <c r="EK63" s="3">
        <f t="shared" si="80"/>
        <v>104</v>
      </c>
      <c r="EL63" t="str">
        <f>+VLOOKUP(A63,'[1]Listado jugadores VALORES'!$A:$D,4,FALSE)</f>
        <v>Defensa</v>
      </c>
      <c r="EM63">
        <f>+VLOOKUP(EK63,Clubes!$A:$O,15,FALSE)</f>
        <v>0</v>
      </c>
      <c r="EN63">
        <f>+VLOOKUP(EK63,Clubes!$A:$M,13,FALSE)</f>
        <v>2</v>
      </c>
      <c r="EO63">
        <f t="shared" si="81"/>
        <v>0</v>
      </c>
      <c r="EP63">
        <f t="shared" si="82"/>
        <v>0</v>
      </c>
      <c r="EQ63">
        <f t="shared" si="83"/>
        <v>0</v>
      </c>
      <c r="ER63">
        <f t="shared" si="84"/>
        <v>0</v>
      </c>
      <c r="ES63">
        <f t="shared" si="85"/>
        <v>0</v>
      </c>
      <c r="ET63">
        <f t="shared" si="86"/>
        <v>0</v>
      </c>
      <c r="EU63">
        <f t="shared" si="87"/>
        <v>0</v>
      </c>
      <c r="EV63">
        <f t="shared" si="88"/>
        <v>0</v>
      </c>
      <c r="EW63">
        <f t="shared" si="89"/>
        <v>0</v>
      </c>
      <c r="EX63">
        <f t="shared" si="90"/>
        <v>0</v>
      </c>
      <c r="EY63">
        <f t="shared" si="91"/>
        <v>0</v>
      </c>
      <c r="EZ63">
        <f t="shared" si="92"/>
        <v>0</v>
      </c>
      <c r="FA63">
        <f t="shared" si="93"/>
        <v>0</v>
      </c>
      <c r="FB63">
        <f t="shared" si="94"/>
        <v>0</v>
      </c>
      <c r="FC63">
        <f t="shared" si="95"/>
        <v>0</v>
      </c>
    </row>
    <row r="64" spans="1:159">
      <c r="A64" s="141">
        <v>927</v>
      </c>
      <c r="B64" s="141" t="s">
        <v>420</v>
      </c>
      <c r="C64" s="141">
        <v>1</v>
      </c>
      <c r="D64">
        <v>1</v>
      </c>
      <c r="E64" s="5">
        <v>4</v>
      </c>
      <c r="F64" s="5">
        <v>23</v>
      </c>
      <c r="G64" s="5">
        <v>3</v>
      </c>
      <c r="K64" s="109">
        <f t="shared" si="59"/>
        <v>0</v>
      </c>
      <c r="M64" s="109">
        <f t="shared" si="60"/>
        <v>0</v>
      </c>
      <c r="X64" s="109">
        <f t="shared" si="61"/>
        <v>0</v>
      </c>
      <c r="AI64" s="109">
        <f t="shared" si="62"/>
        <v>0</v>
      </c>
      <c r="AT64" s="109">
        <f t="shared" si="63"/>
        <v>0</v>
      </c>
      <c r="BA64" s="109">
        <f t="shared" si="64"/>
        <v>0</v>
      </c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09">
        <f t="shared" si="65"/>
        <v>0</v>
      </c>
      <c r="BW64" s="109">
        <f t="shared" si="66"/>
        <v>0</v>
      </c>
      <c r="BZ64" s="109">
        <f t="shared" si="67"/>
        <v>0</v>
      </c>
      <c r="CA64" s="3"/>
      <c r="CB64" s="3"/>
      <c r="CC64" s="3"/>
      <c r="CD64" s="3"/>
      <c r="CE64" s="109">
        <f t="shared" si="68"/>
        <v>0</v>
      </c>
      <c r="CJ64" s="109">
        <f t="shared" si="69"/>
        <v>0</v>
      </c>
      <c r="CQ64" s="109">
        <f t="shared" si="70"/>
        <v>0</v>
      </c>
      <c r="CV64" s="109">
        <f t="shared" si="71"/>
        <v>0</v>
      </c>
      <c r="DA64" s="109">
        <f t="shared" si="72"/>
        <v>0</v>
      </c>
      <c r="DF64" s="109">
        <f t="shared" si="73"/>
        <v>0</v>
      </c>
      <c r="DK64" s="109">
        <f t="shared" si="74"/>
        <v>0</v>
      </c>
      <c r="DP64" s="109">
        <f t="shared" si="75"/>
        <v>0</v>
      </c>
      <c r="DU64" s="109">
        <f t="shared" si="76"/>
        <v>0</v>
      </c>
      <c r="DZ64" s="109">
        <f t="shared" si="77"/>
        <v>0</v>
      </c>
      <c r="EE64" s="109">
        <f t="shared" si="78"/>
        <v>0</v>
      </c>
      <c r="EF64" s="3"/>
      <c r="EG64" s="3"/>
      <c r="EH64" s="3"/>
      <c r="EI64" s="3"/>
      <c r="EJ64" s="109">
        <f t="shared" si="79"/>
        <v>0</v>
      </c>
      <c r="EK64" s="3">
        <f t="shared" si="80"/>
        <v>104</v>
      </c>
      <c r="EL64" t="str">
        <f>+VLOOKUP(A64,'[1]Listado jugadores VALORES'!$A:$D,4,FALSE)</f>
        <v>Defensa</v>
      </c>
      <c r="EM64">
        <f>+VLOOKUP(EK64,Clubes!$A:$O,15,FALSE)</f>
        <v>0</v>
      </c>
      <c r="EN64">
        <f>+VLOOKUP(EK64,Clubes!$A:$M,13,FALSE)</f>
        <v>2</v>
      </c>
      <c r="EO64">
        <f t="shared" si="81"/>
        <v>0</v>
      </c>
      <c r="EP64">
        <f t="shared" si="82"/>
        <v>0</v>
      </c>
      <c r="EQ64">
        <f t="shared" si="83"/>
        <v>0</v>
      </c>
      <c r="ER64">
        <f t="shared" si="84"/>
        <v>0</v>
      </c>
      <c r="ES64">
        <f t="shared" si="85"/>
        <v>0</v>
      </c>
      <c r="ET64">
        <f t="shared" si="86"/>
        <v>0</v>
      </c>
      <c r="EU64">
        <f t="shared" si="87"/>
        <v>0</v>
      </c>
      <c r="EV64">
        <f t="shared" si="88"/>
        <v>0</v>
      </c>
      <c r="EW64">
        <f t="shared" si="89"/>
        <v>0</v>
      </c>
      <c r="EX64">
        <f t="shared" si="90"/>
        <v>0</v>
      </c>
      <c r="EY64">
        <f t="shared" si="91"/>
        <v>0</v>
      </c>
      <c r="EZ64">
        <f t="shared" si="92"/>
        <v>0</v>
      </c>
      <c r="FA64">
        <f t="shared" si="93"/>
        <v>0</v>
      </c>
      <c r="FB64">
        <f t="shared" si="94"/>
        <v>0</v>
      </c>
      <c r="FC64">
        <f t="shared" si="95"/>
        <v>0</v>
      </c>
    </row>
    <row r="65" spans="1:159">
      <c r="A65" s="141">
        <v>1981</v>
      </c>
      <c r="B65" s="141" t="s">
        <v>421</v>
      </c>
      <c r="C65" s="141">
        <v>1</v>
      </c>
      <c r="D65">
        <v>1</v>
      </c>
      <c r="E65" s="5">
        <v>4</v>
      </c>
      <c r="F65" s="5">
        <v>23</v>
      </c>
      <c r="G65" s="5">
        <v>1</v>
      </c>
      <c r="H65" s="5">
        <v>66</v>
      </c>
      <c r="K65" s="109">
        <f t="shared" si="59"/>
        <v>0</v>
      </c>
      <c r="M65" s="109">
        <f t="shared" si="60"/>
        <v>0</v>
      </c>
      <c r="X65" s="109">
        <f t="shared" si="61"/>
        <v>0</v>
      </c>
      <c r="AI65" s="109">
        <f t="shared" si="62"/>
        <v>0</v>
      </c>
      <c r="AT65" s="109">
        <f t="shared" si="63"/>
        <v>0</v>
      </c>
      <c r="BA65" s="109">
        <f t="shared" si="64"/>
        <v>0</v>
      </c>
      <c r="BB65" s="114"/>
      <c r="BC65" s="114"/>
      <c r="BD65" s="114"/>
      <c r="BE65" s="114"/>
      <c r="BF65" s="114"/>
      <c r="BG65" s="114"/>
      <c r="BH65" s="114"/>
      <c r="BI65" s="114"/>
      <c r="BJ65" s="114"/>
      <c r="BK65" s="114"/>
      <c r="BL65" s="109">
        <f t="shared" si="65"/>
        <v>0</v>
      </c>
      <c r="BW65" s="109">
        <f t="shared" si="66"/>
        <v>0</v>
      </c>
      <c r="BZ65" s="109">
        <f t="shared" si="67"/>
        <v>0</v>
      </c>
      <c r="CA65" s="3"/>
      <c r="CB65" s="3"/>
      <c r="CC65" s="3"/>
      <c r="CD65" s="3"/>
      <c r="CE65" s="109">
        <f t="shared" si="68"/>
        <v>0</v>
      </c>
      <c r="CJ65" s="109">
        <f t="shared" si="69"/>
        <v>0</v>
      </c>
      <c r="CQ65" s="109">
        <f t="shared" si="70"/>
        <v>0</v>
      </c>
      <c r="CV65" s="109">
        <f t="shared" si="71"/>
        <v>0</v>
      </c>
      <c r="DA65" s="109">
        <f t="shared" si="72"/>
        <v>0</v>
      </c>
      <c r="DF65" s="109">
        <f t="shared" si="73"/>
        <v>0</v>
      </c>
      <c r="DK65" s="109">
        <f t="shared" si="74"/>
        <v>0</v>
      </c>
      <c r="DP65" s="109">
        <f t="shared" si="75"/>
        <v>0</v>
      </c>
      <c r="DU65" s="109">
        <f t="shared" si="76"/>
        <v>0</v>
      </c>
      <c r="DZ65" s="109">
        <f t="shared" si="77"/>
        <v>0</v>
      </c>
      <c r="EE65" s="109">
        <f t="shared" si="78"/>
        <v>0</v>
      </c>
      <c r="EF65" s="3"/>
      <c r="EG65" s="3"/>
      <c r="EH65" s="3"/>
      <c r="EI65" s="3"/>
      <c r="EJ65" s="109">
        <f t="shared" si="79"/>
        <v>0</v>
      </c>
      <c r="EK65" s="3">
        <f t="shared" si="80"/>
        <v>104</v>
      </c>
      <c r="EL65" t="str">
        <f>+VLOOKUP(A65,'[1]Listado jugadores VALORES'!$A:$D,4,FALSE)</f>
        <v>Defensa</v>
      </c>
      <c r="EM65">
        <f>+VLOOKUP(EK65,Clubes!$A:$O,15,FALSE)</f>
        <v>0</v>
      </c>
      <c r="EN65">
        <f>+VLOOKUP(EK65,Clubes!$A:$M,13,FALSE)</f>
        <v>2</v>
      </c>
      <c r="EO65">
        <f t="shared" si="81"/>
        <v>2</v>
      </c>
      <c r="EP65">
        <f t="shared" si="82"/>
        <v>2</v>
      </c>
      <c r="EQ65">
        <f t="shared" si="83"/>
        <v>0</v>
      </c>
      <c r="ER65">
        <f t="shared" si="84"/>
        <v>0</v>
      </c>
      <c r="ES65">
        <f t="shared" si="85"/>
        <v>0</v>
      </c>
      <c r="ET65">
        <f t="shared" si="86"/>
        <v>0</v>
      </c>
      <c r="EU65">
        <f t="shared" si="87"/>
        <v>0</v>
      </c>
      <c r="EV65">
        <f t="shared" si="88"/>
        <v>0</v>
      </c>
      <c r="EW65">
        <f t="shared" si="89"/>
        <v>0</v>
      </c>
      <c r="EX65">
        <f t="shared" si="90"/>
        <v>0</v>
      </c>
      <c r="EY65">
        <f t="shared" si="91"/>
        <v>0</v>
      </c>
      <c r="EZ65">
        <f t="shared" si="92"/>
        <v>0</v>
      </c>
      <c r="FA65">
        <f t="shared" si="93"/>
        <v>2</v>
      </c>
      <c r="FB65">
        <f t="shared" si="94"/>
        <v>0</v>
      </c>
      <c r="FC65">
        <f t="shared" si="95"/>
        <v>6</v>
      </c>
    </row>
    <row r="66" spans="1:159">
      <c r="A66" s="111">
        <v>895</v>
      </c>
      <c r="B66" s="111" t="s">
        <v>422</v>
      </c>
      <c r="C66" s="141">
        <v>1</v>
      </c>
      <c r="D66">
        <v>1</v>
      </c>
      <c r="E66" s="5">
        <v>4</v>
      </c>
      <c r="F66" s="5">
        <v>23</v>
      </c>
      <c r="G66" s="5">
        <v>3</v>
      </c>
      <c r="K66" s="109">
        <f t="shared" si="59"/>
        <v>0</v>
      </c>
      <c r="M66" s="109">
        <f t="shared" si="60"/>
        <v>0</v>
      </c>
      <c r="X66" s="109">
        <f t="shared" si="61"/>
        <v>0</v>
      </c>
      <c r="AI66" s="109">
        <f t="shared" si="62"/>
        <v>0</v>
      </c>
      <c r="AT66" s="109">
        <f t="shared" si="63"/>
        <v>0</v>
      </c>
      <c r="BA66" s="109">
        <f t="shared" si="64"/>
        <v>0</v>
      </c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09">
        <f t="shared" si="65"/>
        <v>0</v>
      </c>
      <c r="BW66" s="109">
        <f t="shared" si="66"/>
        <v>0</v>
      </c>
      <c r="BZ66" s="109">
        <f t="shared" si="67"/>
        <v>0</v>
      </c>
      <c r="CA66" s="3"/>
      <c r="CB66" s="3"/>
      <c r="CC66" s="3"/>
      <c r="CD66" s="3"/>
      <c r="CE66" s="109">
        <f t="shared" si="68"/>
        <v>0</v>
      </c>
      <c r="CJ66" s="109">
        <f t="shared" si="69"/>
        <v>0</v>
      </c>
      <c r="CQ66" s="109">
        <f t="shared" si="70"/>
        <v>0</v>
      </c>
      <c r="CV66" s="109">
        <f t="shared" si="71"/>
        <v>0</v>
      </c>
      <c r="DA66" s="109">
        <f t="shared" si="72"/>
        <v>0</v>
      </c>
      <c r="DF66" s="109">
        <f t="shared" si="73"/>
        <v>0</v>
      </c>
      <c r="DK66" s="109">
        <f t="shared" si="74"/>
        <v>0</v>
      </c>
      <c r="DP66" s="109">
        <f t="shared" si="75"/>
        <v>0</v>
      </c>
      <c r="DU66" s="109">
        <f t="shared" si="76"/>
        <v>0</v>
      </c>
      <c r="DZ66" s="109">
        <f t="shared" si="77"/>
        <v>0</v>
      </c>
      <c r="EE66" s="109">
        <f t="shared" si="78"/>
        <v>0</v>
      </c>
      <c r="EF66" s="3"/>
      <c r="EG66" s="3"/>
      <c r="EH66" s="3"/>
      <c r="EI66" s="3"/>
      <c r="EJ66" s="109">
        <f t="shared" si="79"/>
        <v>0</v>
      </c>
      <c r="EK66" s="3">
        <f t="shared" si="80"/>
        <v>104</v>
      </c>
      <c r="EL66" t="str">
        <f>+VLOOKUP(A66,'[1]Listado jugadores VALORES'!$A:$D,4,FALSE)</f>
        <v>Volante</v>
      </c>
      <c r="EM66">
        <f>+VLOOKUP(EK66,Clubes!$A:$O,15,FALSE)</f>
        <v>0</v>
      </c>
      <c r="EN66">
        <f>+VLOOKUP(EK66,Clubes!$A:$M,13,FALSE)</f>
        <v>2</v>
      </c>
      <c r="EO66">
        <f t="shared" si="81"/>
        <v>0</v>
      </c>
      <c r="EP66">
        <f t="shared" si="82"/>
        <v>0</v>
      </c>
      <c r="EQ66">
        <f t="shared" si="83"/>
        <v>0</v>
      </c>
      <c r="ER66">
        <f t="shared" si="84"/>
        <v>0</v>
      </c>
      <c r="ES66">
        <f t="shared" si="85"/>
        <v>0</v>
      </c>
      <c r="ET66">
        <f t="shared" si="86"/>
        <v>0</v>
      </c>
      <c r="EU66">
        <f t="shared" si="87"/>
        <v>0</v>
      </c>
      <c r="EV66">
        <f t="shared" si="88"/>
        <v>0</v>
      </c>
      <c r="EW66">
        <f t="shared" si="89"/>
        <v>0</v>
      </c>
      <c r="EX66">
        <f t="shared" si="90"/>
        <v>0</v>
      </c>
      <c r="EY66">
        <f t="shared" si="91"/>
        <v>0</v>
      </c>
      <c r="EZ66">
        <f t="shared" si="92"/>
        <v>0</v>
      </c>
      <c r="FA66">
        <f t="shared" si="93"/>
        <v>0</v>
      </c>
      <c r="FB66">
        <f t="shared" si="94"/>
        <v>0</v>
      </c>
      <c r="FC66">
        <f t="shared" si="95"/>
        <v>0</v>
      </c>
    </row>
    <row r="67" spans="1:159">
      <c r="A67" s="141">
        <v>716</v>
      </c>
      <c r="B67" s="141" t="s">
        <v>423</v>
      </c>
      <c r="C67" s="141">
        <v>1</v>
      </c>
      <c r="D67">
        <v>1</v>
      </c>
      <c r="E67" s="5">
        <v>4</v>
      </c>
      <c r="F67" s="5">
        <v>23</v>
      </c>
      <c r="G67" s="5">
        <v>3</v>
      </c>
      <c r="K67" s="109">
        <f t="shared" si="59"/>
        <v>0</v>
      </c>
      <c r="M67" s="109">
        <f t="shared" si="60"/>
        <v>0</v>
      </c>
      <c r="X67" s="109">
        <f t="shared" si="61"/>
        <v>0</v>
      </c>
      <c r="AI67" s="109">
        <f t="shared" si="62"/>
        <v>0</v>
      </c>
      <c r="AT67" s="109">
        <f t="shared" si="63"/>
        <v>0</v>
      </c>
      <c r="BA67" s="109">
        <f t="shared" si="64"/>
        <v>0</v>
      </c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09">
        <f t="shared" si="65"/>
        <v>0</v>
      </c>
      <c r="BW67" s="109">
        <f t="shared" si="66"/>
        <v>0</v>
      </c>
      <c r="BZ67" s="109">
        <f t="shared" si="67"/>
        <v>0</v>
      </c>
      <c r="CA67" s="3"/>
      <c r="CB67" s="3"/>
      <c r="CC67" s="3"/>
      <c r="CD67" s="3"/>
      <c r="CE67" s="109">
        <f t="shared" si="68"/>
        <v>0</v>
      </c>
      <c r="CJ67" s="109">
        <f t="shared" si="69"/>
        <v>0</v>
      </c>
      <c r="CQ67" s="109">
        <f t="shared" si="70"/>
        <v>0</v>
      </c>
      <c r="CV67" s="109">
        <f t="shared" si="71"/>
        <v>0</v>
      </c>
      <c r="DA67" s="109">
        <f t="shared" si="72"/>
        <v>0</v>
      </c>
      <c r="DF67" s="109">
        <f t="shared" si="73"/>
        <v>0</v>
      </c>
      <c r="DK67" s="109">
        <f t="shared" si="74"/>
        <v>0</v>
      </c>
      <c r="DP67" s="109">
        <f t="shared" si="75"/>
        <v>0</v>
      </c>
      <c r="DU67" s="109">
        <f t="shared" si="76"/>
        <v>0</v>
      </c>
      <c r="DZ67" s="109">
        <f t="shared" si="77"/>
        <v>0</v>
      </c>
      <c r="EE67" s="109">
        <f t="shared" si="78"/>
        <v>0</v>
      </c>
      <c r="EF67" s="3"/>
      <c r="EG67" s="3"/>
      <c r="EH67" s="3"/>
      <c r="EI67" s="3"/>
      <c r="EJ67" s="109">
        <f t="shared" si="79"/>
        <v>0</v>
      </c>
      <c r="EK67" s="3">
        <f t="shared" si="80"/>
        <v>104</v>
      </c>
      <c r="EL67" t="str">
        <f>+VLOOKUP(A67,'[1]Listado jugadores VALORES'!$A:$D,4,FALSE)</f>
        <v>Defensa</v>
      </c>
      <c r="EM67">
        <f>+VLOOKUP(EK67,Clubes!$A:$O,15,FALSE)</f>
        <v>0</v>
      </c>
      <c r="EN67">
        <f>+VLOOKUP(EK67,Clubes!$A:$M,13,FALSE)</f>
        <v>2</v>
      </c>
      <c r="EO67">
        <f t="shared" si="81"/>
        <v>0</v>
      </c>
      <c r="EP67">
        <f t="shared" si="82"/>
        <v>0</v>
      </c>
      <c r="EQ67">
        <f t="shared" si="83"/>
        <v>0</v>
      </c>
      <c r="ER67">
        <f t="shared" si="84"/>
        <v>0</v>
      </c>
      <c r="ES67">
        <f t="shared" si="85"/>
        <v>0</v>
      </c>
      <c r="ET67">
        <f t="shared" si="86"/>
        <v>0</v>
      </c>
      <c r="EU67">
        <f t="shared" si="87"/>
        <v>0</v>
      </c>
      <c r="EV67">
        <f t="shared" si="88"/>
        <v>0</v>
      </c>
      <c r="EW67">
        <f t="shared" si="89"/>
        <v>0</v>
      </c>
      <c r="EX67">
        <f t="shared" si="90"/>
        <v>0</v>
      </c>
      <c r="EY67">
        <f t="shared" si="91"/>
        <v>0</v>
      </c>
      <c r="EZ67">
        <f t="shared" si="92"/>
        <v>0</v>
      </c>
      <c r="FA67">
        <f t="shared" si="93"/>
        <v>0</v>
      </c>
      <c r="FB67">
        <f t="shared" si="94"/>
        <v>0</v>
      </c>
      <c r="FC67">
        <f t="shared" si="95"/>
        <v>0</v>
      </c>
    </row>
    <row r="68" spans="1:159">
      <c r="A68" s="141">
        <v>1952</v>
      </c>
      <c r="B68" s="141" t="s">
        <v>424</v>
      </c>
      <c r="C68" s="141">
        <v>1</v>
      </c>
      <c r="D68">
        <v>1</v>
      </c>
      <c r="E68" s="5">
        <v>4</v>
      </c>
      <c r="F68" s="5">
        <v>23</v>
      </c>
      <c r="G68" s="5">
        <v>3</v>
      </c>
      <c r="K68" s="109">
        <f t="shared" si="59"/>
        <v>0</v>
      </c>
      <c r="M68" s="109">
        <f t="shared" si="60"/>
        <v>0</v>
      </c>
      <c r="X68" s="109">
        <f t="shared" si="61"/>
        <v>0</v>
      </c>
      <c r="AI68" s="109">
        <f t="shared" si="62"/>
        <v>0</v>
      </c>
      <c r="AT68" s="109">
        <f t="shared" si="63"/>
        <v>0</v>
      </c>
      <c r="BA68" s="109">
        <f t="shared" si="64"/>
        <v>0</v>
      </c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09">
        <f t="shared" si="65"/>
        <v>0</v>
      </c>
      <c r="BW68" s="109">
        <f t="shared" si="66"/>
        <v>0</v>
      </c>
      <c r="BZ68" s="109">
        <f t="shared" si="67"/>
        <v>0</v>
      </c>
      <c r="CA68" s="3"/>
      <c r="CB68" s="3"/>
      <c r="CC68" s="3"/>
      <c r="CD68" s="3"/>
      <c r="CE68" s="109">
        <f t="shared" si="68"/>
        <v>0</v>
      </c>
      <c r="CJ68" s="109">
        <f t="shared" si="69"/>
        <v>0</v>
      </c>
      <c r="CQ68" s="109">
        <f t="shared" si="70"/>
        <v>0</v>
      </c>
      <c r="CV68" s="109">
        <f t="shared" si="71"/>
        <v>0</v>
      </c>
      <c r="DA68" s="109">
        <f t="shared" si="72"/>
        <v>0</v>
      </c>
      <c r="DF68" s="109">
        <f t="shared" si="73"/>
        <v>0</v>
      </c>
      <c r="DK68" s="109">
        <f t="shared" si="74"/>
        <v>0</v>
      </c>
      <c r="DP68" s="109">
        <f t="shared" si="75"/>
        <v>0</v>
      </c>
      <c r="DU68" s="109">
        <f t="shared" si="76"/>
        <v>0</v>
      </c>
      <c r="DZ68" s="109">
        <f t="shared" si="77"/>
        <v>0</v>
      </c>
      <c r="EE68" s="109">
        <f t="shared" si="78"/>
        <v>0</v>
      </c>
      <c r="EF68" s="3"/>
      <c r="EG68" s="3"/>
      <c r="EH68" s="3"/>
      <c r="EI68" s="3"/>
      <c r="EJ68" s="109">
        <f t="shared" si="79"/>
        <v>0</v>
      </c>
      <c r="EK68" s="3">
        <f t="shared" si="80"/>
        <v>104</v>
      </c>
      <c r="EL68" t="str">
        <f>+VLOOKUP(A68,'[1]Listado jugadores VALORES'!$A:$D,4,FALSE)</f>
        <v>Volante</v>
      </c>
      <c r="EM68">
        <f>+VLOOKUP(EK68,Clubes!$A:$O,15,FALSE)</f>
        <v>0</v>
      </c>
      <c r="EN68">
        <f>+VLOOKUP(EK68,Clubes!$A:$M,13,FALSE)</f>
        <v>2</v>
      </c>
      <c r="EO68">
        <f t="shared" si="81"/>
        <v>0</v>
      </c>
      <c r="EP68">
        <f t="shared" si="82"/>
        <v>0</v>
      </c>
      <c r="EQ68">
        <f t="shared" si="83"/>
        <v>0</v>
      </c>
      <c r="ER68">
        <f t="shared" si="84"/>
        <v>0</v>
      </c>
      <c r="ES68">
        <f t="shared" si="85"/>
        <v>0</v>
      </c>
      <c r="ET68">
        <f t="shared" si="86"/>
        <v>0</v>
      </c>
      <c r="EU68">
        <f t="shared" si="87"/>
        <v>0</v>
      </c>
      <c r="EV68">
        <f t="shared" si="88"/>
        <v>0</v>
      </c>
      <c r="EW68">
        <f t="shared" si="89"/>
        <v>0</v>
      </c>
      <c r="EX68">
        <f t="shared" si="90"/>
        <v>0</v>
      </c>
      <c r="EY68">
        <f t="shared" si="91"/>
        <v>0</v>
      </c>
      <c r="EZ68">
        <f t="shared" si="92"/>
        <v>0</v>
      </c>
      <c r="FA68">
        <f t="shared" si="93"/>
        <v>0</v>
      </c>
      <c r="FB68">
        <f t="shared" si="94"/>
        <v>0</v>
      </c>
      <c r="FC68">
        <f t="shared" si="95"/>
        <v>0</v>
      </c>
    </row>
    <row r="69" spans="1:159">
      <c r="A69">
        <v>1989</v>
      </c>
      <c r="B69" s="108" t="s">
        <v>425</v>
      </c>
      <c r="C69">
        <v>5</v>
      </c>
      <c r="D69">
        <v>2</v>
      </c>
      <c r="E69" s="5">
        <v>4</v>
      </c>
      <c r="F69" s="5">
        <v>23</v>
      </c>
      <c r="G69" s="5">
        <v>2</v>
      </c>
      <c r="H69" s="5">
        <v>9</v>
      </c>
      <c r="K69" s="109">
        <f t="shared" si="59"/>
        <v>0</v>
      </c>
      <c r="M69" s="109">
        <f t="shared" si="60"/>
        <v>0</v>
      </c>
      <c r="X69" s="109">
        <f t="shared" si="61"/>
        <v>0</v>
      </c>
      <c r="AI69" s="109">
        <f t="shared" si="62"/>
        <v>0</v>
      </c>
      <c r="AT69" s="109">
        <f t="shared" si="63"/>
        <v>0</v>
      </c>
      <c r="BA69" s="109">
        <f t="shared" si="64"/>
        <v>0</v>
      </c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09">
        <f t="shared" si="65"/>
        <v>0</v>
      </c>
      <c r="BW69" s="109">
        <f t="shared" si="66"/>
        <v>0</v>
      </c>
      <c r="BZ69" s="109">
        <f t="shared" si="67"/>
        <v>0</v>
      </c>
      <c r="CA69" s="3"/>
      <c r="CB69" s="3"/>
      <c r="CC69" s="3"/>
      <c r="CD69" s="3"/>
      <c r="CE69" s="109">
        <f t="shared" si="68"/>
        <v>0</v>
      </c>
      <c r="CJ69" s="109">
        <f t="shared" si="69"/>
        <v>0</v>
      </c>
      <c r="CQ69" s="109">
        <f t="shared" si="70"/>
        <v>0</v>
      </c>
      <c r="CV69" s="109">
        <f t="shared" si="71"/>
        <v>0</v>
      </c>
      <c r="DA69" s="109">
        <f t="shared" si="72"/>
        <v>0</v>
      </c>
      <c r="DF69" s="109">
        <f t="shared" si="73"/>
        <v>0</v>
      </c>
      <c r="DK69" s="109">
        <f t="shared" si="74"/>
        <v>0</v>
      </c>
      <c r="DP69" s="109">
        <f t="shared" si="75"/>
        <v>0</v>
      </c>
      <c r="DU69" s="109">
        <f t="shared" si="76"/>
        <v>0</v>
      </c>
      <c r="DZ69" s="109">
        <f t="shared" si="77"/>
        <v>0</v>
      </c>
      <c r="EE69" s="109">
        <f t="shared" si="78"/>
        <v>0</v>
      </c>
      <c r="EF69" s="3"/>
      <c r="EG69" s="3"/>
      <c r="EH69" s="3"/>
      <c r="EI69" s="3"/>
      <c r="EJ69" s="109">
        <f t="shared" si="79"/>
        <v>0</v>
      </c>
      <c r="EK69" s="3">
        <f t="shared" si="80"/>
        <v>504</v>
      </c>
      <c r="EL69" t="str">
        <f>+VLOOKUP(A69,'[1]Listado jugadores VALORES'!$A:$D,4,FALSE)</f>
        <v>Delantero</v>
      </c>
      <c r="EM69">
        <f>+VLOOKUP(EK69,Clubes!$A:$O,15,FALSE)</f>
        <v>0</v>
      </c>
      <c r="EN69">
        <f>+VLOOKUP(EK69,Clubes!$A:$M,13,FALSE)</f>
        <v>2</v>
      </c>
      <c r="EO69">
        <f t="shared" si="81"/>
        <v>1</v>
      </c>
      <c r="EP69">
        <f t="shared" si="82"/>
        <v>1</v>
      </c>
      <c r="EQ69">
        <f t="shared" si="83"/>
        <v>0</v>
      </c>
      <c r="ER69">
        <f t="shared" si="84"/>
        <v>0</v>
      </c>
      <c r="ES69">
        <f t="shared" si="85"/>
        <v>0</v>
      </c>
      <c r="ET69">
        <f t="shared" si="86"/>
        <v>0</v>
      </c>
      <c r="EU69">
        <f t="shared" si="87"/>
        <v>0</v>
      </c>
      <c r="EV69">
        <f t="shared" si="88"/>
        <v>0</v>
      </c>
      <c r="EW69">
        <f t="shared" si="89"/>
        <v>0</v>
      </c>
      <c r="EX69">
        <f t="shared" si="90"/>
        <v>0</v>
      </c>
      <c r="EY69">
        <f t="shared" si="91"/>
        <v>0</v>
      </c>
      <c r="EZ69">
        <f t="shared" si="92"/>
        <v>0</v>
      </c>
      <c r="FA69">
        <f t="shared" si="93"/>
        <v>0</v>
      </c>
      <c r="FB69">
        <f t="shared" si="94"/>
        <v>0</v>
      </c>
      <c r="FC69">
        <f t="shared" si="95"/>
        <v>2</v>
      </c>
    </row>
  </sheetData>
  <autoFilter ref="A1:FC69"/>
  <conditionalFormatting sqref="A28:B30 A21:B22 B19 A20 A25:B25 A23:A24 A2:B18">
    <cfRule type="duplicateValues" dxfId="20" priority="19"/>
  </conditionalFormatting>
  <conditionalFormatting sqref="B23:B24">
    <cfRule type="duplicateValues" dxfId="19" priority="18"/>
  </conditionalFormatting>
  <conditionalFormatting sqref="A28:A30 A2:A25">
    <cfRule type="duplicateValues" dxfId="18" priority="17"/>
  </conditionalFormatting>
  <conditionalFormatting sqref="B28:B30 B2:B25">
    <cfRule type="duplicateValues" dxfId="17" priority="16"/>
  </conditionalFormatting>
  <conditionalFormatting sqref="A26:B26">
    <cfRule type="duplicateValues" dxfId="16" priority="15"/>
  </conditionalFormatting>
  <conditionalFormatting sqref="A27:B27">
    <cfRule type="duplicateValues" dxfId="15" priority="14"/>
  </conditionalFormatting>
  <conditionalFormatting sqref="A27">
    <cfRule type="duplicateValues" dxfId="14" priority="13"/>
  </conditionalFormatting>
  <conditionalFormatting sqref="B27">
    <cfRule type="duplicateValues" dxfId="13" priority="12"/>
  </conditionalFormatting>
  <conditionalFormatting sqref="B19">
    <cfRule type="duplicateValues" dxfId="12" priority="20"/>
  </conditionalFormatting>
  <conditionalFormatting sqref="A19">
    <cfRule type="duplicateValues" dxfId="11" priority="21"/>
  </conditionalFormatting>
  <conditionalFormatting sqref="B48 B31:B44">
    <cfRule type="duplicateValues" dxfId="10" priority="10"/>
  </conditionalFormatting>
  <conditionalFormatting sqref="B49">
    <cfRule type="duplicateValues" dxfId="9" priority="9"/>
  </conditionalFormatting>
  <conditionalFormatting sqref="A61:B62 A31:B45 B60 A65:B66 A63:A64 A47:B59 A68:B68">
    <cfRule type="duplicateValues" dxfId="8" priority="8"/>
  </conditionalFormatting>
  <conditionalFormatting sqref="A60">
    <cfRule type="duplicateValues" dxfId="7" priority="11"/>
  </conditionalFormatting>
  <conditionalFormatting sqref="A31:A66 A68">
    <cfRule type="duplicateValues" dxfId="6" priority="7"/>
  </conditionalFormatting>
  <conditionalFormatting sqref="B31:B66 B68">
    <cfRule type="duplicateValues" dxfId="5" priority="6"/>
  </conditionalFormatting>
  <conditionalFormatting sqref="A67:B67">
    <cfRule type="duplicateValues" dxfId="4" priority="5"/>
  </conditionalFormatting>
  <conditionalFormatting sqref="A67">
    <cfRule type="duplicateValues" dxfId="3" priority="4"/>
  </conditionalFormatting>
  <conditionalFormatting sqref="B67">
    <cfRule type="duplicateValues" dxfId="2" priority="3"/>
  </conditionalFormatting>
  <conditionalFormatting sqref="A69">
    <cfRule type="duplicateValues" dxfId="1" priority="2"/>
  </conditionalFormatting>
  <conditionalFormatting sqref="A69">
    <cfRule type="duplicateValues" dxfId="0" priority="1"/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84" zoomScaleNormal="84" workbookViewId="0">
      <pane ySplit="1" topLeftCell="A2" activePane="bottomLeft" state="frozen"/>
      <selection activeCell="V19" sqref="V19"/>
      <selection pane="bottomLeft" activeCell="F3" sqref="F3"/>
    </sheetView>
  </sheetViews>
  <sheetFormatPr baseColWidth="10" defaultColWidth="17.42578125" defaultRowHeight="15"/>
  <cols>
    <col min="1" max="1" width="9" customWidth="1"/>
    <col min="2" max="2" width="12.42578125" style="4" customWidth="1"/>
    <col min="3" max="3" width="15.140625" style="4" bestFit="1" customWidth="1"/>
    <col min="4" max="4" width="17" style="4" bestFit="1" customWidth="1"/>
    <col min="5" max="5" width="13.140625" customWidth="1"/>
    <col min="6" max="6" width="11.42578125" style="4" customWidth="1"/>
    <col min="7" max="7" width="13.42578125" customWidth="1"/>
    <col min="8" max="8" width="16.140625" style="4" customWidth="1"/>
    <col min="9" max="10" width="21.42578125" customWidth="1"/>
    <col min="11" max="11" width="24.42578125" customWidth="1"/>
    <col min="12" max="12" width="26.42578125" customWidth="1"/>
    <col min="13" max="13" width="19.42578125" style="5" customWidth="1"/>
    <col min="14" max="14" width="17.140625" style="5" customWidth="1"/>
    <col min="15" max="15" width="19.42578125" style="5" customWidth="1"/>
    <col min="16" max="16" width="11.42578125" style="5" customWidth="1"/>
    <col min="17" max="18" width="14.42578125" style="5" customWidth="1"/>
    <col min="19" max="19" width="22.42578125" customWidth="1"/>
    <col min="20" max="20" width="16.42578125" customWidth="1"/>
    <col min="21" max="21" width="24.140625" customWidth="1"/>
    <col min="22" max="22" width="11.140625" customWidth="1"/>
    <col min="23" max="23" width="18.42578125" customWidth="1"/>
    <col min="24" max="24" width="20.140625" customWidth="1"/>
  </cols>
  <sheetData>
    <row r="1" spans="1:24" s="1" customFormat="1">
      <c r="A1" s="102" t="s">
        <v>341</v>
      </c>
      <c r="B1" s="3" t="s">
        <v>229</v>
      </c>
      <c r="C1" s="3" t="s">
        <v>230</v>
      </c>
      <c r="D1" s="3" t="s">
        <v>228</v>
      </c>
      <c r="E1" s="3" t="s">
        <v>11</v>
      </c>
      <c r="F1" s="3" t="s">
        <v>13</v>
      </c>
      <c r="G1" s="3" t="s">
        <v>36</v>
      </c>
      <c r="H1" s="3" t="s">
        <v>39</v>
      </c>
      <c r="I1" s="3" t="s">
        <v>43</v>
      </c>
      <c r="J1" s="72" t="s">
        <v>48</v>
      </c>
      <c r="K1" s="72" t="s">
        <v>58</v>
      </c>
      <c r="L1" s="72" t="s">
        <v>63</v>
      </c>
      <c r="M1" s="3" t="s">
        <v>68</v>
      </c>
      <c r="N1" s="3" t="s">
        <v>77</v>
      </c>
      <c r="O1" s="3" t="s">
        <v>81</v>
      </c>
      <c r="P1" s="3" t="s">
        <v>84</v>
      </c>
      <c r="Q1" s="3" t="s">
        <v>94</v>
      </c>
      <c r="R1" s="3" t="s">
        <v>100</v>
      </c>
      <c r="S1" s="3" t="s">
        <v>156</v>
      </c>
      <c r="T1" s="94" t="s">
        <v>426</v>
      </c>
      <c r="U1" s="94" t="s">
        <v>164</v>
      </c>
      <c r="V1" s="94" t="s">
        <v>167</v>
      </c>
      <c r="W1" s="94" t="s">
        <v>171</v>
      </c>
      <c r="X1" s="94" t="s">
        <v>176</v>
      </c>
    </row>
    <row r="2" spans="1:24">
      <c r="A2" s="3">
        <f t="shared" ref="A2:A3" si="0">+F2*100+B2</f>
        <v>104</v>
      </c>
      <c r="B2" s="4">
        <v>4</v>
      </c>
      <c r="C2" s="4">
        <v>23</v>
      </c>
      <c r="D2" s="4">
        <v>1</v>
      </c>
      <c r="E2" s="2">
        <v>43852</v>
      </c>
      <c r="F2" s="4">
        <v>1</v>
      </c>
      <c r="G2" s="122" t="s">
        <v>15</v>
      </c>
      <c r="H2" s="4">
        <v>5</v>
      </c>
      <c r="I2" s="123" t="s">
        <v>427</v>
      </c>
      <c r="J2">
        <v>2</v>
      </c>
      <c r="K2">
        <v>0</v>
      </c>
      <c r="L2">
        <v>0</v>
      </c>
      <c r="M2" s="5">
        <v>2</v>
      </c>
      <c r="N2" s="5">
        <v>0</v>
      </c>
      <c r="O2" s="5">
        <v>0</v>
      </c>
      <c r="P2" s="5">
        <v>1</v>
      </c>
      <c r="Q2" s="5">
        <v>1</v>
      </c>
      <c r="R2" s="5">
        <v>1</v>
      </c>
      <c r="S2" s="5"/>
      <c r="T2" s="5">
        <v>11</v>
      </c>
      <c r="U2" s="5">
        <v>4</v>
      </c>
      <c r="V2" s="5">
        <v>12</v>
      </c>
      <c r="W2" s="5">
        <v>1</v>
      </c>
      <c r="X2" s="5">
        <v>10</v>
      </c>
    </row>
    <row r="3" spans="1:24">
      <c r="A3" s="3">
        <f t="shared" si="0"/>
        <v>504</v>
      </c>
      <c r="B3" s="4">
        <v>4</v>
      </c>
      <c r="C3" s="4">
        <v>23</v>
      </c>
      <c r="D3" s="4">
        <v>2</v>
      </c>
      <c r="E3" s="2">
        <v>43852</v>
      </c>
      <c r="F3" s="4">
        <v>5</v>
      </c>
      <c r="G3" t="s">
        <v>427</v>
      </c>
      <c r="H3" s="4">
        <v>1</v>
      </c>
      <c r="I3" s="122" t="s">
        <v>15</v>
      </c>
      <c r="J3">
        <v>2</v>
      </c>
      <c r="K3">
        <v>0</v>
      </c>
      <c r="L3">
        <v>0</v>
      </c>
      <c r="M3" s="5">
        <v>2</v>
      </c>
      <c r="N3" s="5">
        <v>0</v>
      </c>
      <c r="O3" s="5">
        <v>0</v>
      </c>
      <c r="P3" s="5">
        <v>1</v>
      </c>
      <c r="Q3" s="5">
        <v>2</v>
      </c>
      <c r="R3" s="5">
        <v>1</v>
      </c>
      <c r="T3">
        <v>10</v>
      </c>
      <c r="U3">
        <v>4</v>
      </c>
      <c r="V3">
        <v>14</v>
      </c>
      <c r="W3">
        <v>0</v>
      </c>
      <c r="X3">
        <v>1</v>
      </c>
    </row>
  </sheetData>
  <autoFilter ref="A1:X2"/>
  <pageMargins left="0.69930555555555596" right="0.69930555555555596" top="0.75" bottom="0.75" header="0.29930555555555599" footer="0.299305555555555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"/>
  <sheetViews>
    <sheetView workbookViewId="0">
      <selection activeCell="M198" sqref="M198"/>
    </sheetView>
  </sheetViews>
  <sheetFormatPr baseColWidth="10" defaultColWidth="11" defaultRowHeight="15"/>
  <cols>
    <col min="1" max="1" width="17.5703125" customWidth="1"/>
    <col min="2" max="2" width="13.7109375" customWidth="1"/>
    <col min="3" max="3" width="19.7109375" customWidth="1"/>
    <col min="4" max="4" width="14.140625" customWidth="1"/>
    <col min="5" max="5" width="19" bestFit="1" customWidth="1"/>
    <col min="7" max="7" width="17.5703125" bestFit="1" customWidth="1"/>
    <col min="8" max="8" width="24.85546875" customWidth="1"/>
    <col min="9" max="9" width="19" customWidth="1"/>
    <col min="10" max="10" width="17.5703125" customWidth="1"/>
    <col min="11" max="12" width="17" customWidth="1"/>
    <col min="13" max="13" width="18.140625" customWidth="1"/>
    <col min="14" max="14" width="9.85546875" customWidth="1"/>
    <col min="15" max="15" width="18.140625" customWidth="1"/>
    <col min="16" max="16" width="19" customWidth="1"/>
    <col min="17" max="17" width="22.140625" customWidth="1"/>
    <col min="18" max="18" width="23.140625" customWidth="1"/>
    <col min="19" max="19" width="24.28515625" customWidth="1"/>
    <col min="20" max="20" width="21.28515625" customWidth="1"/>
  </cols>
  <sheetData>
    <row r="1" spans="1:16">
      <c r="A1" s="243" t="s">
        <v>428</v>
      </c>
      <c r="B1" s="243"/>
      <c r="C1" s="243"/>
      <c r="D1" s="243"/>
      <c r="E1" s="243"/>
      <c r="G1" s="243" t="s">
        <v>429</v>
      </c>
      <c r="H1" s="243"/>
      <c r="J1" s="243" t="s">
        <v>430</v>
      </c>
      <c r="K1" s="243"/>
      <c r="L1" s="243"/>
      <c r="N1" s="129" t="s">
        <v>431</v>
      </c>
      <c r="O1" s="129"/>
      <c r="P1" s="129"/>
    </row>
    <row r="3" spans="1:16">
      <c r="A3" s="124" t="s">
        <v>227</v>
      </c>
      <c r="B3" t="s">
        <v>432</v>
      </c>
      <c r="N3" s="124" t="s">
        <v>433</v>
      </c>
      <c r="O3" s="124" t="s">
        <v>434</v>
      </c>
    </row>
    <row r="4" spans="1:16">
      <c r="A4" s="124" t="s">
        <v>342</v>
      </c>
      <c r="B4" t="s">
        <v>432</v>
      </c>
      <c r="G4" s="124" t="s">
        <v>342</v>
      </c>
      <c r="H4" t="s">
        <v>432</v>
      </c>
      <c r="J4" s="124" t="s">
        <v>435</v>
      </c>
      <c r="K4" s="124" t="s">
        <v>434</v>
      </c>
      <c r="N4" s="124" t="s">
        <v>436</v>
      </c>
      <c r="O4" t="s">
        <v>437</v>
      </c>
      <c r="P4" t="s">
        <v>438</v>
      </c>
    </row>
    <row r="5" spans="1:16">
      <c r="J5" s="124" t="s">
        <v>436</v>
      </c>
      <c r="K5" t="s">
        <v>437</v>
      </c>
      <c r="L5" t="s">
        <v>438</v>
      </c>
      <c r="N5" s="125" t="s">
        <v>437</v>
      </c>
      <c r="O5" s="126"/>
      <c r="P5" s="126"/>
    </row>
    <row r="6" spans="1:16">
      <c r="A6" s="124" t="s">
        <v>436</v>
      </c>
      <c r="B6" t="s">
        <v>439</v>
      </c>
      <c r="C6" t="s">
        <v>440</v>
      </c>
      <c r="D6" t="s">
        <v>441</v>
      </c>
      <c r="E6" t="s">
        <v>442</v>
      </c>
      <c r="G6" s="124" t="s">
        <v>436</v>
      </c>
      <c r="H6" t="s">
        <v>443</v>
      </c>
      <c r="J6" s="125" t="s">
        <v>437</v>
      </c>
      <c r="K6" s="126"/>
      <c r="L6" s="126"/>
      <c r="N6" s="125" t="s">
        <v>438</v>
      </c>
      <c r="O6" s="126"/>
      <c r="P6" s="126"/>
    </row>
    <row r="7" spans="1:16">
      <c r="A7" s="125" t="s">
        <v>437</v>
      </c>
      <c r="B7" s="126"/>
      <c r="C7" s="126">
        <v>0</v>
      </c>
      <c r="D7" s="126">
        <v>0</v>
      </c>
      <c r="E7" s="126"/>
      <c r="G7" s="125" t="s">
        <v>437</v>
      </c>
      <c r="H7" s="126"/>
      <c r="J7" s="125" t="s">
        <v>438</v>
      </c>
      <c r="K7" s="126"/>
      <c r="L7" s="126"/>
    </row>
    <row r="8" spans="1:16">
      <c r="A8" s="125" t="s">
        <v>438</v>
      </c>
      <c r="B8" s="126"/>
      <c r="C8" s="126">
        <v>0</v>
      </c>
      <c r="D8" s="126">
        <v>0</v>
      </c>
      <c r="E8" s="126"/>
      <c r="G8" s="127" t="s">
        <v>437</v>
      </c>
      <c r="H8" s="126"/>
    </row>
    <row r="9" spans="1:16">
      <c r="G9" s="125" t="s">
        <v>438</v>
      </c>
      <c r="H9" s="126"/>
    </row>
    <row r="25" spans="10:12">
      <c r="J25" s="243" t="s">
        <v>444</v>
      </c>
      <c r="K25" s="243"/>
      <c r="L25" s="243"/>
    </row>
    <row r="27" spans="10:12">
      <c r="J27" s="124" t="s">
        <v>73</v>
      </c>
      <c r="K27" t="s">
        <v>432</v>
      </c>
    </row>
    <row r="28" spans="10:12">
      <c r="J28" s="124" t="s">
        <v>45</v>
      </c>
      <c r="K28" t="s">
        <v>432</v>
      </c>
    </row>
    <row r="30" spans="10:12">
      <c r="J30" s="124" t="s">
        <v>439</v>
      </c>
      <c r="K30" s="124" t="s">
        <v>434</v>
      </c>
    </row>
    <row r="31" spans="10:12">
      <c r="J31" s="124" t="s">
        <v>436</v>
      </c>
      <c r="K31" t="s">
        <v>437</v>
      </c>
      <c r="L31" t="s">
        <v>438</v>
      </c>
    </row>
    <row r="32" spans="10:12">
      <c r="J32" s="125" t="s">
        <v>437</v>
      </c>
      <c r="K32" s="126"/>
      <c r="L32" s="126"/>
    </row>
    <row r="33" spans="10:12">
      <c r="J33" s="125" t="s">
        <v>438</v>
      </c>
      <c r="K33" s="126"/>
      <c r="L33" s="126"/>
    </row>
    <row r="51" spans="10:12">
      <c r="J51" s="243" t="s">
        <v>445</v>
      </c>
      <c r="K51" s="243"/>
      <c r="L51" s="243"/>
    </row>
    <row r="53" spans="10:12">
      <c r="J53" s="124" t="s">
        <v>45</v>
      </c>
      <c r="K53" t="s">
        <v>432</v>
      </c>
    </row>
    <row r="55" spans="10:12">
      <c r="J55" s="124" t="s">
        <v>446</v>
      </c>
      <c r="K55" s="124" t="s">
        <v>434</v>
      </c>
    </row>
    <row r="56" spans="10:12">
      <c r="J56" s="124" t="s">
        <v>436</v>
      </c>
      <c r="K56" t="s">
        <v>437</v>
      </c>
      <c r="L56" t="s">
        <v>438</v>
      </c>
    </row>
    <row r="57" spans="10:12">
      <c r="J57" s="125" t="s">
        <v>437</v>
      </c>
      <c r="K57" s="126"/>
      <c r="L57" s="126"/>
    </row>
    <row r="58" spans="10:12">
      <c r="J58" s="125" t="s">
        <v>438</v>
      </c>
      <c r="K58" s="126"/>
      <c r="L58" s="126"/>
    </row>
    <row r="77" spans="10:12">
      <c r="J77" s="124" t="s">
        <v>45</v>
      </c>
      <c r="K77" t="s">
        <v>432</v>
      </c>
    </row>
    <row r="79" spans="10:12">
      <c r="J79" s="124" t="s">
        <v>439</v>
      </c>
      <c r="K79" s="124" t="s">
        <v>434</v>
      </c>
    </row>
    <row r="80" spans="10:12">
      <c r="J80" s="124" t="s">
        <v>436</v>
      </c>
      <c r="K80" t="s">
        <v>437</v>
      </c>
      <c r="L80" t="s">
        <v>438</v>
      </c>
    </row>
    <row r="81" spans="10:12">
      <c r="J81" s="125" t="s">
        <v>437</v>
      </c>
      <c r="K81" s="126"/>
      <c r="L81" s="126"/>
    </row>
    <row r="82" spans="10:12">
      <c r="J82" s="125" t="s">
        <v>438</v>
      </c>
      <c r="K82" s="126"/>
      <c r="L82" s="126"/>
    </row>
    <row r="102" spans="10:12">
      <c r="J102" s="243" t="s">
        <v>447</v>
      </c>
      <c r="K102" s="243"/>
      <c r="L102" s="243"/>
    </row>
    <row r="104" spans="10:12">
      <c r="J104" s="124" t="s">
        <v>45</v>
      </c>
      <c r="K104" t="s">
        <v>432</v>
      </c>
    </row>
    <row r="106" spans="10:12">
      <c r="J106" s="124" t="s">
        <v>441</v>
      </c>
      <c r="K106" s="124" t="s">
        <v>434</v>
      </c>
    </row>
    <row r="107" spans="10:12">
      <c r="J107" s="124" t="s">
        <v>436</v>
      </c>
      <c r="K107" t="s">
        <v>437</v>
      </c>
      <c r="L107" t="s">
        <v>438</v>
      </c>
    </row>
    <row r="108" spans="10:12">
      <c r="J108" s="125">
        <v>0</v>
      </c>
      <c r="K108" s="126">
        <v>0</v>
      </c>
      <c r="L108" s="126">
        <v>0</v>
      </c>
    </row>
    <row r="109" spans="10:12">
      <c r="J109" s="125" t="s">
        <v>437</v>
      </c>
      <c r="K109" s="126"/>
      <c r="L109" s="126"/>
    </row>
    <row r="110" spans="10:12">
      <c r="J110" s="125" t="s">
        <v>438</v>
      </c>
      <c r="K110" s="126">
        <v>0</v>
      </c>
      <c r="L110" s="126">
        <v>0</v>
      </c>
    </row>
    <row r="116" spans="10:15">
      <c r="J116" s="124" t="s">
        <v>45</v>
      </c>
      <c r="K116" t="s">
        <v>432</v>
      </c>
    </row>
    <row r="118" spans="10:15">
      <c r="J118" s="124" t="s">
        <v>448</v>
      </c>
      <c r="K118" s="124" t="s">
        <v>434</v>
      </c>
    </row>
    <row r="119" spans="10:15">
      <c r="J119" s="124" t="s">
        <v>436</v>
      </c>
      <c r="K119" t="s">
        <v>437</v>
      </c>
      <c r="L119" t="s">
        <v>438</v>
      </c>
    </row>
    <row r="120" spans="10:15">
      <c r="J120" s="125">
        <v>0</v>
      </c>
      <c r="K120" s="126">
        <v>0</v>
      </c>
      <c r="L120" s="126">
        <v>0</v>
      </c>
    </row>
    <row r="121" spans="10:15">
      <c r="J121" s="125" t="s">
        <v>437</v>
      </c>
      <c r="K121" s="126"/>
      <c r="L121" s="126"/>
    </row>
    <row r="122" spans="10:15">
      <c r="J122" s="125" t="s">
        <v>438</v>
      </c>
      <c r="K122" s="126">
        <v>0</v>
      </c>
      <c r="L122" s="126">
        <v>0</v>
      </c>
    </row>
    <row r="126" spans="10:15">
      <c r="J126" s="243" t="s">
        <v>449</v>
      </c>
      <c r="K126" s="243"/>
      <c r="L126" s="243"/>
      <c r="M126" s="243"/>
      <c r="N126" s="243"/>
      <c r="O126" s="243"/>
    </row>
    <row r="128" spans="10:15">
      <c r="J128" s="124" t="s">
        <v>45</v>
      </c>
      <c r="K128" t="s">
        <v>432</v>
      </c>
    </row>
    <row r="130" spans="10:15">
      <c r="J130" s="124" t="s">
        <v>436</v>
      </c>
      <c r="K130" t="s">
        <v>441</v>
      </c>
      <c r="L130" t="s">
        <v>450</v>
      </c>
      <c r="M130" t="s">
        <v>451</v>
      </c>
      <c r="N130" t="s">
        <v>452</v>
      </c>
      <c r="O130" t="s">
        <v>453</v>
      </c>
    </row>
    <row r="131" spans="10:15">
      <c r="J131" s="125">
        <v>0</v>
      </c>
      <c r="K131" s="126">
        <v>0</v>
      </c>
      <c r="L131" s="126">
        <v>0</v>
      </c>
      <c r="M131" s="126">
        <v>0</v>
      </c>
      <c r="N131" s="126">
        <v>0</v>
      </c>
      <c r="O131" s="126">
        <v>0</v>
      </c>
    </row>
    <row r="132" spans="10:15">
      <c r="J132" s="125" t="s">
        <v>437</v>
      </c>
      <c r="K132" s="126"/>
      <c r="L132" s="126"/>
      <c r="M132" s="126"/>
      <c r="N132" s="126"/>
      <c r="O132" s="126"/>
    </row>
    <row r="133" spans="10:15">
      <c r="J133" s="125" t="s">
        <v>438</v>
      </c>
      <c r="K133" s="126">
        <v>0</v>
      </c>
      <c r="L133" s="126">
        <v>0</v>
      </c>
      <c r="M133" s="126">
        <v>0</v>
      </c>
      <c r="N133" s="126">
        <v>0</v>
      </c>
      <c r="O133" s="126">
        <v>0</v>
      </c>
    </row>
    <row r="139" spans="10:15">
      <c r="J139" s="243" t="s">
        <v>454</v>
      </c>
      <c r="K139" s="243"/>
      <c r="L139" s="243"/>
      <c r="M139" s="243"/>
      <c r="N139" s="243"/>
      <c r="O139" s="243"/>
    </row>
    <row r="141" spans="10:15">
      <c r="J141" s="124" t="s">
        <v>45</v>
      </c>
      <c r="K141" t="s">
        <v>432</v>
      </c>
    </row>
    <row r="143" spans="10:15">
      <c r="J143" s="124" t="s">
        <v>436</v>
      </c>
      <c r="K143" t="s">
        <v>455</v>
      </c>
      <c r="L143" t="s">
        <v>456</v>
      </c>
      <c r="M143" t="s">
        <v>457</v>
      </c>
      <c r="N143" t="s">
        <v>458</v>
      </c>
    </row>
    <row r="144" spans="10:15">
      <c r="J144" s="125">
        <v>0</v>
      </c>
      <c r="K144" s="126">
        <v>0</v>
      </c>
      <c r="L144" s="126">
        <v>0</v>
      </c>
      <c r="M144" s="126">
        <v>0</v>
      </c>
      <c r="N144" s="126">
        <v>0</v>
      </c>
    </row>
    <row r="145" spans="10:16">
      <c r="J145" s="125" t="s">
        <v>437</v>
      </c>
      <c r="K145" s="126"/>
      <c r="L145" s="126"/>
      <c r="M145" s="126"/>
      <c r="N145" s="126"/>
    </row>
    <row r="146" spans="10:16">
      <c r="J146" s="125" t="s">
        <v>438</v>
      </c>
      <c r="K146" s="126">
        <v>0</v>
      </c>
      <c r="L146" s="126">
        <v>0</v>
      </c>
      <c r="M146" s="126">
        <v>0</v>
      </c>
      <c r="N146" s="126">
        <v>0</v>
      </c>
    </row>
    <row r="150" spans="10:16">
      <c r="J150" s="124" t="s">
        <v>45</v>
      </c>
      <c r="K150" t="s">
        <v>432</v>
      </c>
    </row>
    <row r="152" spans="10:16">
      <c r="J152" s="124" t="s">
        <v>436</v>
      </c>
      <c r="K152" t="s">
        <v>459</v>
      </c>
      <c r="L152" t="s">
        <v>460</v>
      </c>
      <c r="M152" t="s">
        <v>461</v>
      </c>
      <c r="N152" t="s">
        <v>462</v>
      </c>
      <c r="O152" t="s">
        <v>463</v>
      </c>
      <c r="P152" t="s">
        <v>464</v>
      </c>
    </row>
    <row r="153" spans="10:16">
      <c r="J153" s="125">
        <v>0</v>
      </c>
      <c r="K153" s="126">
        <v>0</v>
      </c>
      <c r="L153" s="126">
        <v>0</v>
      </c>
      <c r="M153" s="126">
        <v>0</v>
      </c>
      <c r="N153" s="126">
        <v>0</v>
      </c>
      <c r="O153" s="126">
        <v>0</v>
      </c>
      <c r="P153" s="126">
        <v>0</v>
      </c>
    </row>
    <row r="154" spans="10:16">
      <c r="J154" s="125" t="s">
        <v>437</v>
      </c>
      <c r="K154" s="126"/>
      <c r="L154" s="126"/>
      <c r="M154" s="126"/>
      <c r="N154" s="126"/>
      <c r="O154" s="126"/>
      <c r="P154" s="126"/>
    </row>
    <row r="155" spans="10:16">
      <c r="J155" s="125" t="s">
        <v>438</v>
      </c>
      <c r="K155" s="126">
        <v>0</v>
      </c>
      <c r="L155" s="126">
        <v>0</v>
      </c>
      <c r="M155" s="126">
        <v>0</v>
      </c>
      <c r="N155" s="126">
        <v>0</v>
      </c>
      <c r="O155" s="126">
        <v>0</v>
      </c>
      <c r="P155" s="126">
        <v>0</v>
      </c>
    </row>
    <row r="160" spans="10:16">
      <c r="J160" s="124" t="s">
        <v>45</v>
      </c>
      <c r="K160" t="s">
        <v>432</v>
      </c>
    </row>
    <row r="162" spans="10:14">
      <c r="J162" s="124" t="s">
        <v>436</v>
      </c>
      <c r="K162" t="s">
        <v>455</v>
      </c>
      <c r="L162" t="s">
        <v>457</v>
      </c>
      <c r="M162" t="s">
        <v>461</v>
      </c>
    </row>
    <row r="163" spans="10:14">
      <c r="J163" s="125" t="s">
        <v>437</v>
      </c>
      <c r="K163" s="126">
        <v>0</v>
      </c>
      <c r="L163" s="126">
        <v>0</v>
      </c>
      <c r="M163" s="126">
        <v>0</v>
      </c>
    </row>
    <row r="164" spans="10:14">
      <c r="J164" s="125" t="s">
        <v>438</v>
      </c>
      <c r="K164" s="126">
        <v>0</v>
      </c>
      <c r="L164" s="126">
        <v>0</v>
      </c>
      <c r="M164" s="126">
        <v>0</v>
      </c>
    </row>
    <row r="167" spans="10:14">
      <c r="J167" s="124" t="s">
        <v>45</v>
      </c>
      <c r="K167" t="s">
        <v>432</v>
      </c>
    </row>
    <row r="168" spans="10:14">
      <c r="J168" s="124" t="s">
        <v>227</v>
      </c>
      <c r="K168" t="s">
        <v>432</v>
      </c>
    </row>
    <row r="170" spans="10:14">
      <c r="J170" s="124" t="s">
        <v>436</v>
      </c>
      <c r="K170" t="s">
        <v>455</v>
      </c>
      <c r="L170" t="s">
        <v>457</v>
      </c>
      <c r="M170" t="s">
        <v>461</v>
      </c>
    </row>
    <row r="171" spans="10:14">
      <c r="J171" s="125" t="s">
        <v>437</v>
      </c>
      <c r="K171" s="126">
        <v>0</v>
      </c>
      <c r="L171" s="126">
        <v>0</v>
      </c>
      <c r="M171" s="126">
        <v>0</v>
      </c>
    </row>
    <row r="172" spans="10:14">
      <c r="J172" s="125" t="s">
        <v>438</v>
      </c>
      <c r="K172" s="126">
        <v>0</v>
      </c>
      <c r="L172" s="126">
        <v>0</v>
      </c>
      <c r="M172" s="126">
        <v>0</v>
      </c>
    </row>
    <row r="175" spans="10:14">
      <c r="M175" s="128" t="s">
        <v>465</v>
      </c>
    </row>
    <row r="176" spans="10:14">
      <c r="M176" s="124" t="s">
        <v>45</v>
      </c>
      <c r="N176" t="s">
        <v>432</v>
      </c>
    </row>
    <row r="177" spans="10:14">
      <c r="J177" s="124" t="s">
        <v>45</v>
      </c>
      <c r="K177" t="s">
        <v>432</v>
      </c>
      <c r="M177" s="124" t="s">
        <v>227</v>
      </c>
      <c r="N177" t="s">
        <v>432</v>
      </c>
    </row>
    <row r="179" spans="10:14">
      <c r="J179" s="124" t="s">
        <v>436</v>
      </c>
      <c r="K179" t="s">
        <v>459</v>
      </c>
      <c r="M179" t="s">
        <v>455</v>
      </c>
      <c r="N179" t="s">
        <v>457</v>
      </c>
    </row>
    <row r="180" spans="10:14">
      <c r="J180" s="125" t="s">
        <v>437</v>
      </c>
      <c r="K180" s="126">
        <v>0</v>
      </c>
      <c r="M180" s="126">
        <v>0</v>
      </c>
      <c r="N180" s="126">
        <v>0</v>
      </c>
    </row>
    <row r="181" spans="10:14">
      <c r="J181" s="125" t="s">
        <v>438</v>
      </c>
      <c r="K181" s="126">
        <v>0</v>
      </c>
    </row>
    <row r="183" spans="10:14">
      <c r="M183" s="128" t="s">
        <v>465</v>
      </c>
    </row>
    <row r="184" spans="10:14">
      <c r="M184" s="124" t="s">
        <v>45</v>
      </c>
      <c r="N184" t="s">
        <v>432</v>
      </c>
    </row>
    <row r="185" spans="10:14">
      <c r="J185" s="124" t="s">
        <v>45</v>
      </c>
      <c r="K185" t="s">
        <v>432</v>
      </c>
      <c r="M185" s="124" t="s">
        <v>227</v>
      </c>
      <c r="N185" t="s">
        <v>432</v>
      </c>
    </row>
    <row r="187" spans="10:14">
      <c r="J187" s="124" t="s">
        <v>436</v>
      </c>
      <c r="K187" t="s">
        <v>457</v>
      </c>
      <c r="M187" t="s">
        <v>463</v>
      </c>
    </row>
    <row r="188" spans="10:14">
      <c r="J188" s="125" t="s">
        <v>437</v>
      </c>
      <c r="K188" s="126">
        <v>0</v>
      </c>
      <c r="M188" s="126">
        <v>0</v>
      </c>
    </row>
    <row r="189" spans="10:14">
      <c r="J189" s="125" t="s">
        <v>438</v>
      </c>
      <c r="K189" s="126">
        <v>0</v>
      </c>
    </row>
  </sheetData>
  <mergeCells count="8">
    <mergeCell ref="J51:L51"/>
    <mergeCell ref="J102:L102"/>
    <mergeCell ref="J126:O126"/>
    <mergeCell ref="J139:O139"/>
    <mergeCell ref="A1:E1"/>
    <mergeCell ref="G1:H1"/>
    <mergeCell ref="J1:L1"/>
    <mergeCell ref="J25:L25"/>
  </mergeCells>
  <pageMargins left="0.7" right="0.7" top="0.75" bottom="0.75" header="0.3" footer="0.3"/>
  <pageSetup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activeCell="J74" sqref="J74"/>
    </sheetView>
  </sheetViews>
  <sheetFormatPr baseColWidth="10" defaultColWidth="11" defaultRowHeight="15"/>
  <cols>
    <col min="1" max="1" width="24.28515625" customWidth="1"/>
    <col min="2" max="2" width="22.42578125" customWidth="1"/>
    <col min="3" max="3" width="12.5703125" customWidth="1"/>
    <col min="4" max="4" width="14.5703125" customWidth="1"/>
    <col min="5" max="5" width="22.5703125" customWidth="1"/>
    <col min="6" max="6" width="23.7109375" customWidth="1"/>
    <col min="7" max="7" width="20" bestFit="1" customWidth="1"/>
    <col min="8" max="8" width="22.42578125" bestFit="1" customWidth="1"/>
    <col min="9" max="9" width="12.5703125" bestFit="1" customWidth="1"/>
  </cols>
  <sheetData>
    <row r="1" spans="1:3">
      <c r="A1" s="243" t="s">
        <v>466</v>
      </c>
      <c r="B1" s="243"/>
      <c r="C1" s="243"/>
    </row>
    <row r="3" spans="1:3">
      <c r="A3" s="124" t="s">
        <v>467</v>
      </c>
      <c r="B3" s="124" t="s">
        <v>434</v>
      </c>
    </row>
    <row r="4" spans="1:3">
      <c r="A4" s="124" t="s">
        <v>436</v>
      </c>
      <c r="B4" t="s">
        <v>437</v>
      </c>
      <c r="C4" t="s">
        <v>438</v>
      </c>
    </row>
    <row r="5" spans="1:3">
      <c r="A5" s="125" t="s">
        <v>437</v>
      </c>
      <c r="B5" s="126"/>
      <c r="C5" s="126"/>
    </row>
    <row r="6" spans="1:3">
      <c r="A6" s="125" t="s">
        <v>438</v>
      </c>
      <c r="B6" s="126"/>
      <c r="C6" s="126"/>
    </row>
    <row r="28" spans="1:9">
      <c r="A28" s="243" t="s">
        <v>468</v>
      </c>
      <c r="B28" s="243"/>
      <c r="C28" s="243"/>
    </row>
    <row r="30" spans="1:9">
      <c r="A30" s="124" t="s">
        <v>467</v>
      </c>
      <c r="B30" s="124" t="s">
        <v>434</v>
      </c>
      <c r="G30" s="124" t="s">
        <v>467</v>
      </c>
      <c r="H30" s="124" t="s">
        <v>434</v>
      </c>
    </row>
    <row r="31" spans="1:9">
      <c r="A31" s="124" t="s">
        <v>436</v>
      </c>
      <c r="B31" t="s">
        <v>437</v>
      </c>
      <c r="C31" t="s">
        <v>438</v>
      </c>
      <c r="G31" s="124" t="s">
        <v>436</v>
      </c>
      <c r="H31" t="s">
        <v>437</v>
      </c>
      <c r="I31" t="s">
        <v>438</v>
      </c>
    </row>
    <row r="32" spans="1:9">
      <c r="A32" s="125" t="s">
        <v>437</v>
      </c>
      <c r="B32" s="126"/>
      <c r="C32" s="126"/>
      <c r="G32" s="125" t="s">
        <v>437</v>
      </c>
      <c r="H32" s="126"/>
      <c r="I32" s="126"/>
    </row>
    <row r="33" spans="1:9">
      <c r="A33" s="125" t="s">
        <v>438</v>
      </c>
      <c r="B33" s="126"/>
      <c r="C33" s="126"/>
      <c r="G33" s="125" t="s">
        <v>438</v>
      </c>
      <c r="H33" s="126"/>
      <c r="I33" s="126"/>
    </row>
    <row r="50" spans="1:3">
      <c r="A50" s="243" t="s">
        <v>469</v>
      </c>
      <c r="B50" s="243"/>
      <c r="C50" s="243"/>
    </row>
    <row r="52" spans="1:3">
      <c r="A52" s="124" t="s">
        <v>467</v>
      </c>
      <c r="B52" s="124" t="s">
        <v>434</v>
      </c>
    </row>
    <row r="53" spans="1:3">
      <c r="A53" s="124" t="s">
        <v>436</v>
      </c>
      <c r="B53" t="s">
        <v>437</v>
      </c>
      <c r="C53" t="s">
        <v>438</v>
      </c>
    </row>
    <row r="54" spans="1:3">
      <c r="A54" s="125" t="s">
        <v>437</v>
      </c>
      <c r="B54" s="126"/>
      <c r="C54" s="126"/>
    </row>
    <row r="55" spans="1:3">
      <c r="A55" s="125" t="s">
        <v>438</v>
      </c>
      <c r="B55" s="126"/>
      <c r="C55" s="126"/>
    </row>
    <row r="70" spans="1:5">
      <c r="A70" s="243" t="s">
        <v>470</v>
      </c>
      <c r="B70" s="243"/>
      <c r="C70" s="243"/>
      <c r="D70" s="243"/>
      <c r="E70" s="243"/>
    </row>
    <row r="72" spans="1:5">
      <c r="A72" s="124" t="s">
        <v>228</v>
      </c>
      <c r="B72" t="s">
        <v>432</v>
      </c>
    </row>
    <row r="74" spans="1:5">
      <c r="A74" s="124" t="s">
        <v>436</v>
      </c>
      <c r="B74" t="s">
        <v>471</v>
      </c>
      <c r="C74" t="s">
        <v>472</v>
      </c>
      <c r="D74" t="s">
        <v>473</v>
      </c>
      <c r="E74" t="s">
        <v>474</v>
      </c>
    </row>
    <row r="75" spans="1:5">
      <c r="A75" s="125" t="s">
        <v>437</v>
      </c>
      <c r="B75" s="126"/>
      <c r="C75" s="126"/>
      <c r="D75" s="126"/>
      <c r="E75" s="126"/>
    </row>
    <row r="76" spans="1:5">
      <c r="A76" s="125" t="s">
        <v>438</v>
      </c>
      <c r="B76" s="126"/>
      <c r="C76" s="126"/>
      <c r="D76" s="126"/>
      <c r="E76" s="126"/>
    </row>
    <row r="90" spans="1:6">
      <c r="A90" s="243" t="s">
        <v>475</v>
      </c>
      <c r="B90" s="243"/>
      <c r="C90" s="243"/>
      <c r="D90" s="243"/>
      <c r="E90" s="243"/>
      <c r="F90" s="243"/>
    </row>
    <row r="92" spans="1:6">
      <c r="A92" s="124" t="s">
        <v>228</v>
      </c>
      <c r="B92" t="s">
        <v>432</v>
      </c>
    </row>
    <row r="94" spans="1:6">
      <c r="A94" s="124" t="s">
        <v>436</v>
      </c>
      <c r="B94" t="s">
        <v>476</v>
      </c>
      <c r="C94" t="s">
        <v>477</v>
      </c>
      <c r="D94" t="s">
        <v>478</v>
      </c>
      <c r="E94" t="s">
        <v>479</v>
      </c>
      <c r="F94" t="s">
        <v>480</v>
      </c>
    </row>
    <row r="95" spans="1:6">
      <c r="A95" s="125" t="s">
        <v>437</v>
      </c>
      <c r="B95" s="126"/>
      <c r="C95" s="126"/>
      <c r="D95" s="126"/>
      <c r="E95" s="126"/>
      <c r="F95" s="126"/>
    </row>
    <row r="96" spans="1:6">
      <c r="A96" s="125" t="s">
        <v>438</v>
      </c>
      <c r="B96" s="126"/>
      <c r="C96" s="126"/>
      <c r="D96" s="126"/>
      <c r="E96" s="126"/>
      <c r="F96" s="126"/>
    </row>
    <row r="111" spans="1:3">
      <c r="A111" s="243" t="s">
        <v>481</v>
      </c>
      <c r="B111" s="243"/>
      <c r="C111" s="243"/>
    </row>
    <row r="113" spans="1:3">
      <c r="A113" s="124" t="s">
        <v>228</v>
      </c>
      <c r="B113" t="s">
        <v>432</v>
      </c>
    </row>
    <row r="115" spans="1:3">
      <c r="A115" s="124" t="s">
        <v>474</v>
      </c>
      <c r="B115" s="124" t="s">
        <v>434</v>
      </c>
    </row>
    <row r="116" spans="1:3">
      <c r="A116" s="124" t="s">
        <v>436</v>
      </c>
      <c r="B116" t="s">
        <v>437</v>
      </c>
      <c r="C116" t="s">
        <v>438</v>
      </c>
    </row>
    <row r="117" spans="1:3">
      <c r="A117" s="125" t="s">
        <v>437</v>
      </c>
      <c r="B117" s="126"/>
      <c r="C117" s="126"/>
    </row>
    <row r="118" spans="1:3">
      <c r="A118" s="125" t="s">
        <v>438</v>
      </c>
      <c r="B118" s="126"/>
      <c r="C118" s="126"/>
    </row>
    <row r="128" spans="1:3">
      <c r="A128" s="124" t="s">
        <v>228</v>
      </c>
      <c r="B128" t="s">
        <v>432</v>
      </c>
    </row>
    <row r="130" spans="1:3">
      <c r="A130" s="124" t="s">
        <v>474</v>
      </c>
      <c r="B130" s="124" t="s">
        <v>434</v>
      </c>
    </row>
    <row r="131" spans="1:3">
      <c r="A131" s="124" t="s">
        <v>436</v>
      </c>
      <c r="B131" t="s">
        <v>437</v>
      </c>
      <c r="C131" t="s">
        <v>438</v>
      </c>
    </row>
    <row r="132" spans="1:3">
      <c r="A132" s="125" t="s">
        <v>437</v>
      </c>
      <c r="B132" s="126"/>
      <c r="C132" s="126"/>
    </row>
    <row r="133" spans="1:3">
      <c r="A133" s="125" t="s">
        <v>438</v>
      </c>
      <c r="B133" s="126"/>
      <c r="C133" s="126"/>
    </row>
  </sheetData>
  <mergeCells count="6">
    <mergeCell ref="A111:C111"/>
    <mergeCell ref="A1:C1"/>
    <mergeCell ref="A28:C28"/>
    <mergeCell ref="A50:C50"/>
    <mergeCell ref="A70:E70"/>
    <mergeCell ref="A90:F90"/>
  </mergeCell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Manual de códigos</vt:lpstr>
      <vt:lpstr>Jugadores</vt:lpstr>
      <vt:lpstr>Clubes</vt:lpstr>
      <vt:lpstr>Revisión jugadores</vt:lpstr>
      <vt:lpstr>Revisión clubes</vt:lpstr>
      <vt:lpstr>'Manual de códigos'!Área_de_impresión</vt:lpstr>
      <vt:lpstr>'Manual de códigos'!Títulos_a_imprimir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Brenes</dc:creator>
  <cp:keywords/>
  <dc:description/>
  <cp:lastModifiedBy>Alejandro Rodríguez</cp:lastModifiedBy>
  <cp:revision/>
  <dcterms:created xsi:type="dcterms:W3CDTF">2014-12-28T09:19:34Z</dcterms:created>
  <dcterms:modified xsi:type="dcterms:W3CDTF">2020-04-10T04:05:48Z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3082-9.1.0.4945</vt:lpwstr>
  </property>
  <property fmtid="{D5CDD505-2E9C-101B-9397-08002B2CF9AE}" pid="3" name="WorkbookGuid">
    <vt:lpwstr>3640ced3-c2ec-4a11-b76b-9c3227acc7ba</vt:lpwstr>
  </property>
</Properties>
</file>