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c\OneDrive - Politecnico di Milano\progetti\Banco_prova_elettrico\VCU_ElectricBrake\"/>
    </mc:Choice>
  </mc:AlternateContent>
  <bookViews>
    <workbookView xWindow="0" yWindow="0" windowWidth="10725" windowHeight="2430"/>
  </bookViews>
  <sheets>
    <sheet name="pinout_pcb" sheetId="1" r:id="rId1"/>
    <sheet name="pinout_joystick" sheetId="2" r:id="rId2"/>
    <sheet name="tools" sheetId="3" r:id="rId3"/>
    <sheet name="error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" i="3" l="1"/>
  <c r="G11" i="3"/>
  <c r="V12" i="3"/>
  <c r="V11" i="3"/>
  <c r="V10" i="3"/>
  <c r="V8" i="3"/>
  <c r="G12" i="3" l="1"/>
  <c r="G22" i="3"/>
  <c r="G23" i="3" s="1"/>
  <c r="G21" i="3"/>
  <c r="J22" i="3" s="1"/>
  <c r="G2" i="3"/>
  <c r="J3" i="3" s="1"/>
  <c r="J13" i="3"/>
  <c r="J21" i="3" l="1"/>
  <c r="J23" i="3"/>
  <c r="J11" i="3"/>
  <c r="J12" i="3"/>
  <c r="P13" i="1"/>
  <c r="P15" i="1" s="1"/>
</calcChain>
</file>

<file path=xl/sharedStrings.xml><?xml version="1.0" encoding="utf-8"?>
<sst xmlns="http://schemas.openxmlformats.org/spreadsheetml/2006/main" count="672" uniqueCount="275">
  <si>
    <t>encoder sterzo</t>
  </si>
  <si>
    <t>device</t>
  </si>
  <si>
    <t>pin</t>
  </si>
  <si>
    <t>periph.</t>
  </si>
  <si>
    <t>TIM1</t>
  </si>
  <si>
    <t>PE9</t>
  </si>
  <si>
    <t>PE11</t>
  </si>
  <si>
    <t>conn board</t>
  </si>
  <si>
    <t>STM32 pin</t>
  </si>
  <si>
    <t>I/O</t>
  </si>
  <si>
    <t>I</t>
  </si>
  <si>
    <t>O</t>
  </si>
  <si>
    <t>CN12</t>
  </si>
  <si>
    <t>curr sens</t>
  </si>
  <si>
    <t>A/D</t>
  </si>
  <si>
    <t>D</t>
  </si>
  <si>
    <t>A</t>
  </si>
  <si>
    <t>ch0</t>
  </si>
  <si>
    <t>chA</t>
  </si>
  <si>
    <t>chB</t>
  </si>
  <si>
    <t>chA\</t>
  </si>
  <si>
    <t>chB\</t>
  </si>
  <si>
    <t>ch0\</t>
  </si>
  <si>
    <t>5V</t>
  </si>
  <si>
    <t>GND</t>
  </si>
  <si>
    <t>GPIOB</t>
  </si>
  <si>
    <t>PC7</t>
  </si>
  <si>
    <t>GPIOC</t>
  </si>
  <si>
    <t>pin2</t>
  </si>
  <si>
    <t>Column3</t>
  </si>
  <si>
    <t>PD13</t>
  </si>
  <si>
    <t>PD14</t>
  </si>
  <si>
    <t>PD12</t>
  </si>
  <si>
    <t>PD15</t>
  </si>
  <si>
    <t>PE5</t>
  </si>
  <si>
    <t>PE6</t>
  </si>
  <si>
    <t>CN11</t>
  </si>
  <si>
    <t>RX</t>
  </si>
  <si>
    <t>TX</t>
  </si>
  <si>
    <t>PB5</t>
  </si>
  <si>
    <t>USART6</t>
  </si>
  <si>
    <t>PG14</t>
  </si>
  <si>
    <t>PG9</t>
  </si>
  <si>
    <t>ADC3</t>
  </si>
  <si>
    <t>PA3</t>
  </si>
  <si>
    <t>PA2</t>
  </si>
  <si>
    <t>PF6</t>
  </si>
  <si>
    <t>PF7</t>
  </si>
  <si>
    <t>PF8</t>
  </si>
  <si>
    <t>PF0</t>
  </si>
  <si>
    <t>PF1</t>
  </si>
  <si>
    <t>PF2</t>
  </si>
  <si>
    <t>PF3</t>
  </si>
  <si>
    <t>PF4</t>
  </si>
  <si>
    <t>PF5</t>
  </si>
  <si>
    <t>IN6</t>
  </si>
  <si>
    <t>IN10</t>
  </si>
  <si>
    <t>IN4</t>
  </si>
  <si>
    <t>IN5</t>
  </si>
  <si>
    <t>ADC2</t>
  </si>
  <si>
    <t>IN11</t>
  </si>
  <si>
    <t>IN12</t>
  </si>
  <si>
    <t>IN13</t>
  </si>
  <si>
    <t>IN14</t>
  </si>
  <si>
    <t>IN15</t>
  </si>
  <si>
    <t>PC0</t>
  </si>
  <si>
    <t>PC1</t>
  </si>
  <si>
    <t>PC2</t>
  </si>
  <si>
    <t>PC3</t>
  </si>
  <si>
    <t>PC4</t>
  </si>
  <si>
    <t>PC5</t>
  </si>
  <si>
    <t>GPIOF</t>
  </si>
  <si>
    <t>PG7</t>
  </si>
  <si>
    <t>PG2</t>
  </si>
  <si>
    <t>PG3</t>
  </si>
  <si>
    <t>PG4</t>
  </si>
  <si>
    <t>PG5</t>
  </si>
  <si>
    <t>PG6</t>
  </si>
  <si>
    <t>GPIOG</t>
  </si>
  <si>
    <t>LED 1</t>
  </si>
  <si>
    <t>LED 3</t>
  </si>
  <si>
    <t>PG0</t>
  </si>
  <si>
    <t>PG1</t>
  </si>
  <si>
    <t>PG10</t>
  </si>
  <si>
    <t>PG11</t>
  </si>
  <si>
    <t>PB14</t>
  </si>
  <si>
    <t>c</t>
  </si>
  <si>
    <t>t</t>
  </si>
  <si>
    <t>f</t>
  </si>
  <si>
    <t>hz</t>
  </si>
  <si>
    <t>s</t>
  </si>
  <si>
    <t>r</t>
  </si>
  <si>
    <t>CAN1_TX</t>
  </si>
  <si>
    <t>PD1</t>
  </si>
  <si>
    <t>PD0</t>
  </si>
  <si>
    <t>CAN1_RX</t>
  </si>
  <si>
    <t>CAN1</t>
  </si>
  <si>
    <t>JoystickSpeedPot</t>
  </si>
  <si>
    <t>JoystickSteerPot</t>
  </si>
  <si>
    <t>JoystickSteerSwitch</t>
  </si>
  <si>
    <t>JoystickSpeedSwitch</t>
  </si>
  <si>
    <t>JoystickComSwitch</t>
  </si>
  <si>
    <t>JoystickSwitch</t>
  </si>
  <si>
    <t>JoystickAccelSwitch</t>
  </si>
  <si>
    <t>CH</t>
  </si>
  <si>
    <t>CH1</t>
  </si>
  <si>
    <t>CH2</t>
  </si>
  <si>
    <t>DriveModeFRelay</t>
  </si>
  <si>
    <t>DriveModeRRelay</t>
  </si>
  <si>
    <t>DriveModeNRelay</t>
  </si>
  <si>
    <t>LightBrakeRelay</t>
  </si>
  <si>
    <t>LightTurnLRelay</t>
  </si>
  <si>
    <t>LightTurnRRelay</t>
  </si>
  <si>
    <t>PE0</t>
  </si>
  <si>
    <t>PE1</t>
  </si>
  <si>
    <t>PE2</t>
  </si>
  <si>
    <t>PE3</t>
  </si>
  <si>
    <t>GPIOE</t>
  </si>
  <si>
    <t>JOYSTICK</t>
  </si>
  <si>
    <t>D/SUB 15</t>
  </si>
  <si>
    <t>3V3</t>
  </si>
  <si>
    <t>POT STEER</t>
  </si>
  <si>
    <t>POT SPEED</t>
  </si>
  <si>
    <t>POT</t>
  </si>
  <si>
    <t>P1</t>
  </si>
  <si>
    <t>P2</t>
  </si>
  <si>
    <t>P3</t>
  </si>
  <si>
    <t>P4</t>
  </si>
  <si>
    <t>JoystickBrakeSwitch</t>
  </si>
  <si>
    <t>UART_RX</t>
  </si>
  <si>
    <t>SteerEncA</t>
  </si>
  <si>
    <t>SteerEncB</t>
  </si>
  <si>
    <t>UART_TX</t>
  </si>
  <si>
    <t>SteerMotCurr</t>
  </si>
  <si>
    <t>BrakePressFront</t>
  </si>
  <si>
    <t>BrakePressRear</t>
  </si>
  <si>
    <t>BrakeTCfCurr</t>
  </si>
  <si>
    <t>BrakeTCrCurr</t>
  </si>
  <si>
    <t>TIM3</t>
  </si>
  <si>
    <t>PA6</t>
  </si>
  <si>
    <t>PA7</t>
  </si>
  <si>
    <t>PB12</t>
  </si>
  <si>
    <t>PB13</t>
  </si>
  <si>
    <t>PB15</t>
  </si>
  <si>
    <t>PowerRelay</t>
  </si>
  <si>
    <t>s5</t>
  </si>
  <si>
    <t>s4</t>
  </si>
  <si>
    <t>s1</t>
  </si>
  <si>
    <t>s2</t>
  </si>
  <si>
    <t>s3</t>
  </si>
  <si>
    <t>AccelEnable</t>
  </si>
  <si>
    <t>D/SUB 9</t>
  </si>
  <si>
    <t>steer</t>
  </si>
  <si>
    <t>com</t>
  </si>
  <si>
    <t>joy</t>
  </si>
  <si>
    <t>acc</t>
  </si>
  <si>
    <t>speed</t>
  </si>
  <si>
    <t>rosso</t>
  </si>
  <si>
    <t>blu</t>
  </si>
  <si>
    <t>bianco e verde</t>
  </si>
  <si>
    <t>giallo</t>
  </si>
  <si>
    <t>lilla</t>
  </si>
  <si>
    <t>arancione</t>
  </si>
  <si>
    <t>lilla e rosso</t>
  </si>
  <si>
    <t>bianco e nero</t>
  </si>
  <si>
    <t>nero</t>
  </si>
  <si>
    <t>grigio</t>
  </si>
  <si>
    <t>verde</t>
  </si>
  <si>
    <t>lilla e verde</t>
  </si>
  <si>
    <t>arancione e nero</t>
  </si>
  <si>
    <t>JoystickPot</t>
  </si>
  <si>
    <t>BrakeMotCurr</t>
  </si>
  <si>
    <t>JoystickButton2</t>
  </si>
  <si>
    <t>JoystickButton3</t>
  </si>
  <si>
    <t>JoystickButton4</t>
  </si>
  <si>
    <t>TIM2</t>
  </si>
  <si>
    <t>PB3</t>
  </si>
  <si>
    <t>CH3</t>
  </si>
  <si>
    <t>CH4</t>
  </si>
  <si>
    <t>IN7</t>
  </si>
  <si>
    <t>IN8</t>
  </si>
  <si>
    <t>PF9</t>
  </si>
  <si>
    <t>PF10</t>
  </si>
  <si>
    <t>SpeedRDir</t>
  </si>
  <si>
    <t>SpeedLDir</t>
  </si>
  <si>
    <t>PB4</t>
  </si>
  <si>
    <t>GPIOD</t>
  </si>
  <si>
    <t>PD2</t>
  </si>
  <si>
    <t>PD3</t>
  </si>
  <si>
    <t>PD4</t>
  </si>
  <si>
    <t>PD5</t>
  </si>
  <si>
    <t>PD6</t>
  </si>
  <si>
    <t>PD7</t>
  </si>
  <si>
    <t>LED 4</t>
  </si>
  <si>
    <t>LED 5</t>
  </si>
  <si>
    <t>TIM8</t>
  </si>
  <si>
    <t>PC6</t>
  </si>
  <si>
    <t>E5V</t>
  </si>
  <si>
    <t>VDD</t>
  </si>
  <si>
    <t>VIN</t>
  </si>
  <si>
    <t>PC10</t>
  </si>
  <si>
    <t>PC11</t>
  </si>
  <si>
    <t>PC12</t>
  </si>
  <si>
    <t>GPIOA</t>
  </si>
  <si>
    <t>PA10</t>
  </si>
  <si>
    <t>PG8</t>
  </si>
  <si>
    <t>PD10</t>
  </si>
  <si>
    <t>DigitalOutput02</t>
  </si>
  <si>
    <t>PE13</t>
  </si>
  <si>
    <t>PE14</t>
  </si>
  <si>
    <t>BoardCurr</t>
  </si>
  <si>
    <t>filtro con partitore</t>
  </si>
  <si>
    <t>R1</t>
  </si>
  <si>
    <t>R2</t>
  </si>
  <si>
    <t>tau</t>
  </si>
  <si>
    <t>freq</t>
  </si>
  <si>
    <t>Ohm</t>
  </si>
  <si>
    <t>Farad</t>
  </si>
  <si>
    <t>1/s</t>
  </si>
  <si>
    <t>partitore</t>
  </si>
  <si>
    <t>V2/V1</t>
  </si>
  <si>
    <t>V1</t>
  </si>
  <si>
    <t>V2</t>
  </si>
  <si>
    <t>________</t>
  </si>
  <si>
    <t>___R1___</t>
  </si>
  <si>
    <t>|</t>
  </si>
  <si>
    <t>_______o</t>
  </si>
  <si>
    <t>o___</t>
  </si>
  <si>
    <t>___|___</t>
  </si>
  <si>
    <t>C</t>
  </si>
  <si>
    <t>____|__o</t>
  </si>
  <si>
    <t>___|___o</t>
  </si>
  <si>
    <t>filtro RC</t>
  </si>
  <si>
    <t>R</t>
  </si>
  <si>
    <t>DigitalInput</t>
  </si>
  <si>
    <t>PB6</t>
  </si>
  <si>
    <t>PB7</t>
  </si>
  <si>
    <t>PB8</t>
  </si>
  <si>
    <t>PG13</t>
  </si>
  <si>
    <t>LED 2</t>
  </si>
  <si>
    <t>LED 6</t>
  </si>
  <si>
    <t>Button2</t>
  </si>
  <si>
    <t>Button1</t>
  </si>
  <si>
    <t>PA1</t>
  </si>
  <si>
    <t>impulsi</t>
  </si>
  <si>
    <t>omega</t>
  </si>
  <si>
    <t>v</t>
  </si>
  <si>
    <t>SpeedLPulseCH1</t>
  </si>
  <si>
    <t>SpeedRPulseCH2</t>
  </si>
  <si>
    <t>SpeedRPulseCH1</t>
  </si>
  <si>
    <t>SpeedLPulseCH2</t>
  </si>
  <si>
    <t>CONFIG3</t>
  </si>
  <si>
    <t>code</t>
  </si>
  <si>
    <t>description</t>
  </si>
  <si>
    <t>group</t>
  </si>
  <si>
    <t>brakes</t>
  </si>
  <si>
    <t>motor current</t>
  </si>
  <si>
    <t>TCf current</t>
  </si>
  <si>
    <t>TCr current</t>
  </si>
  <si>
    <t>SHf current</t>
  </si>
  <si>
    <t>SHr current</t>
  </si>
  <si>
    <t>pressure front</t>
  </si>
  <si>
    <t>pressure rear</t>
  </si>
  <si>
    <t>_</t>
  </si>
  <si>
    <t>AnalogIn01</t>
  </si>
  <si>
    <t>PC15</t>
  </si>
  <si>
    <t>PC14</t>
  </si>
  <si>
    <t>era pin 13</t>
  </si>
  <si>
    <t>era pin 15</t>
  </si>
  <si>
    <t>JoystickButton1</t>
  </si>
  <si>
    <t>PG15</t>
  </si>
  <si>
    <t>PB9</t>
  </si>
  <si>
    <t>___|__o</t>
  </si>
  <si>
    <t>___ R ___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</si>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</sst>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K101" totalsRowShown="0">
  <autoFilter ref="A1:K101"/>
  <sortState ref="A2:K101">
    <sortCondition ref="F1:F101"/>
  </sortState>
  <tableColumns count="11">
    <tableColumn id="1" name="device"/>
    <tableColumn id="11" name="Column1"/>
    <tableColumn id="2" name="pin"/>
    <tableColumn id="3" name="I/O"/>
    <tableColumn id="4" name="A/D"/>
    <tableColumn id="5" name="periph."/>
    <tableColumn id="10" name="CH"/>
    <tableColumn id="6" name="STM32 pin"/>
    <tableColumn id="7" name="conn board"/>
    <tableColumn id="8" name="pin2"/>
    <tableColumn id="9" name="Column3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"/>
  <sheetViews>
    <sheetView tabSelected="1" zoomScaleNormal="100" workbookViewId="0">
      <selection activeCell="B10" sqref="B10:D10"/>
    </sheetView>
  </sheetViews>
  <sheetFormatPr defaultRowHeight="15" x14ac:dyDescent="0.25"/>
  <cols>
    <col min="1" max="1" width="35" customWidth="1"/>
    <col min="2" max="2" width="11.140625" bestFit="1" customWidth="1"/>
    <col min="3" max="3" width="11.85546875" customWidth="1"/>
    <col min="4" max="4" width="2.7109375" customWidth="1"/>
    <col min="5" max="5" width="3.28515625" customWidth="1"/>
    <col min="6" max="6" width="10.28515625" customWidth="1"/>
    <col min="7" max="7" width="5.7109375" bestFit="1" customWidth="1"/>
    <col min="8" max="8" width="12.42578125" bestFit="1" customWidth="1"/>
    <col min="9" max="9" width="8.140625" customWidth="1"/>
    <col min="11" max="11" width="11" customWidth="1"/>
  </cols>
  <sheetData>
    <row r="1" spans="1:17" x14ac:dyDescent="0.25">
      <c r="A1" t="s">
        <v>1</v>
      </c>
      <c r="B1" t="s">
        <v>274</v>
      </c>
      <c r="C1" t="s">
        <v>2</v>
      </c>
      <c r="D1" t="s">
        <v>9</v>
      </c>
      <c r="E1" t="s">
        <v>14</v>
      </c>
      <c r="F1" t="s">
        <v>3</v>
      </c>
      <c r="G1" t="s">
        <v>104</v>
      </c>
      <c r="H1" t="s">
        <v>8</v>
      </c>
      <c r="I1" t="s">
        <v>7</v>
      </c>
      <c r="J1" t="s">
        <v>28</v>
      </c>
      <c r="K1" t="s">
        <v>29</v>
      </c>
    </row>
    <row r="2" spans="1:17" x14ac:dyDescent="0.25">
      <c r="A2" t="s">
        <v>171</v>
      </c>
      <c r="C2" t="s">
        <v>13</v>
      </c>
      <c r="D2" t="s">
        <v>10</v>
      </c>
      <c r="E2" t="s">
        <v>16</v>
      </c>
      <c r="F2" t="s">
        <v>59</v>
      </c>
      <c r="G2" t="s">
        <v>61</v>
      </c>
      <c r="H2" t="s">
        <v>67</v>
      </c>
      <c r="I2" t="s">
        <v>36</v>
      </c>
      <c r="J2">
        <v>35</v>
      </c>
    </row>
    <row r="3" spans="1:17" x14ac:dyDescent="0.25">
      <c r="A3" t="s">
        <v>134</v>
      </c>
      <c r="B3">
        <v>1</v>
      </c>
      <c r="D3" t="s">
        <v>10</v>
      </c>
      <c r="E3" t="s">
        <v>16</v>
      </c>
      <c r="F3" t="s">
        <v>59</v>
      </c>
      <c r="G3" t="s">
        <v>56</v>
      </c>
      <c r="H3" t="s">
        <v>65</v>
      </c>
      <c r="I3" t="s">
        <v>36</v>
      </c>
      <c r="J3">
        <v>38</v>
      </c>
    </row>
    <row r="4" spans="1:17" x14ac:dyDescent="0.25">
      <c r="A4" t="s">
        <v>135</v>
      </c>
      <c r="B4">
        <v>1</v>
      </c>
      <c r="D4" t="s">
        <v>10</v>
      </c>
      <c r="E4" t="s">
        <v>16</v>
      </c>
      <c r="F4" t="s">
        <v>59</v>
      </c>
      <c r="G4" t="s">
        <v>60</v>
      </c>
      <c r="H4" t="s">
        <v>66</v>
      </c>
      <c r="I4" t="s">
        <v>36</v>
      </c>
      <c r="J4">
        <v>36</v>
      </c>
    </row>
    <row r="5" spans="1:17" x14ac:dyDescent="0.25">
      <c r="A5" t="s">
        <v>136</v>
      </c>
      <c r="D5" t="s">
        <v>10</v>
      </c>
      <c r="E5" t="s">
        <v>16</v>
      </c>
      <c r="F5" t="s">
        <v>59</v>
      </c>
      <c r="G5" t="s">
        <v>63</v>
      </c>
      <c r="H5" t="s">
        <v>69</v>
      </c>
      <c r="I5" t="s">
        <v>12</v>
      </c>
      <c r="J5">
        <v>34</v>
      </c>
    </row>
    <row r="6" spans="1:17" x14ac:dyDescent="0.25">
      <c r="A6" t="s">
        <v>137</v>
      </c>
      <c r="D6" t="s">
        <v>10</v>
      </c>
      <c r="E6" t="s">
        <v>16</v>
      </c>
      <c r="F6" t="s">
        <v>59</v>
      </c>
      <c r="G6" t="s">
        <v>64</v>
      </c>
      <c r="H6" t="s">
        <v>70</v>
      </c>
      <c r="I6" t="s">
        <v>12</v>
      </c>
      <c r="J6">
        <v>6</v>
      </c>
    </row>
    <row r="7" spans="1:17" x14ac:dyDescent="0.25">
      <c r="A7" t="s">
        <v>133</v>
      </c>
      <c r="D7" t="s">
        <v>10</v>
      </c>
      <c r="E7" t="s">
        <v>16</v>
      </c>
      <c r="F7" t="s">
        <v>59</v>
      </c>
      <c r="G7" t="s">
        <v>62</v>
      </c>
      <c r="H7" t="s">
        <v>68</v>
      </c>
      <c r="I7" t="s">
        <v>36</v>
      </c>
      <c r="J7">
        <v>37</v>
      </c>
    </row>
    <row r="8" spans="1:17" x14ac:dyDescent="0.25">
      <c r="A8" t="s">
        <v>264</v>
      </c>
      <c r="D8" t="s">
        <v>10</v>
      </c>
      <c r="E8" t="s">
        <v>16</v>
      </c>
      <c r="F8" t="s">
        <v>43</v>
      </c>
      <c r="G8" t="s">
        <v>179</v>
      </c>
      <c r="H8" t="s">
        <v>181</v>
      </c>
      <c r="I8" t="s">
        <v>36</v>
      </c>
      <c r="J8">
        <v>56</v>
      </c>
    </row>
    <row r="9" spans="1:17" x14ac:dyDescent="0.25">
      <c r="A9" t="s">
        <v>210</v>
      </c>
      <c r="D9" t="s">
        <v>10</v>
      </c>
      <c r="E9" t="s">
        <v>16</v>
      </c>
      <c r="F9" t="s">
        <v>43</v>
      </c>
      <c r="G9" t="s">
        <v>180</v>
      </c>
      <c r="H9" t="s">
        <v>182</v>
      </c>
      <c r="I9" t="s">
        <v>12</v>
      </c>
      <c r="J9">
        <v>42</v>
      </c>
    </row>
    <row r="10" spans="1:17" x14ac:dyDescent="0.25">
      <c r="A10" t="s">
        <v>170</v>
      </c>
      <c r="D10" t="s">
        <v>10</v>
      </c>
      <c r="E10" t="s">
        <v>16</v>
      </c>
      <c r="F10" t="s">
        <v>43</v>
      </c>
      <c r="G10" t="s">
        <v>57</v>
      </c>
      <c r="H10" t="s">
        <v>46</v>
      </c>
      <c r="I10" t="s">
        <v>36</v>
      </c>
      <c r="J10">
        <v>9</v>
      </c>
    </row>
    <row r="11" spans="1:17" x14ac:dyDescent="0.25">
      <c r="A11" t="s">
        <v>97</v>
      </c>
      <c r="D11" t="s">
        <v>10</v>
      </c>
      <c r="E11" t="s">
        <v>16</v>
      </c>
      <c r="F11" t="s">
        <v>43</v>
      </c>
      <c r="G11" t="s">
        <v>58</v>
      </c>
      <c r="H11" t="s">
        <v>47</v>
      </c>
      <c r="I11" t="s">
        <v>36</v>
      </c>
      <c r="J11">
        <v>11</v>
      </c>
      <c r="K11" t="s">
        <v>268</v>
      </c>
    </row>
    <row r="12" spans="1:17" x14ac:dyDescent="0.25">
      <c r="A12" t="s">
        <v>98</v>
      </c>
      <c r="D12" t="s">
        <v>10</v>
      </c>
      <c r="E12" t="s">
        <v>16</v>
      </c>
      <c r="F12" t="s">
        <v>43</v>
      </c>
      <c r="G12" t="s">
        <v>55</v>
      </c>
      <c r="H12" t="s">
        <v>48</v>
      </c>
      <c r="I12" t="s">
        <v>36</v>
      </c>
      <c r="J12">
        <v>54</v>
      </c>
      <c r="O12" t="s">
        <v>88</v>
      </c>
      <c r="P12">
        <v>10</v>
      </c>
      <c r="Q12" t="s">
        <v>89</v>
      </c>
    </row>
    <row r="13" spans="1:17" x14ac:dyDescent="0.25">
      <c r="A13" t="s">
        <v>95</v>
      </c>
      <c r="B13">
        <v>1</v>
      </c>
      <c r="D13" t="s">
        <v>11</v>
      </c>
      <c r="E13" t="s">
        <v>15</v>
      </c>
      <c r="F13" t="s">
        <v>96</v>
      </c>
      <c r="H13" t="s">
        <v>94</v>
      </c>
      <c r="I13" t="s">
        <v>36</v>
      </c>
      <c r="J13">
        <v>57</v>
      </c>
      <c r="O13" t="s">
        <v>87</v>
      </c>
      <c r="P13">
        <f>1/P12</f>
        <v>0.1</v>
      </c>
      <c r="Q13" t="s">
        <v>90</v>
      </c>
    </row>
    <row r="14" spans="1:17" x14ac:dyDescent="0.25">
      <c r="A14" t="s">
        <v>92</v>
      </c>
      <c r="B14">
        <v>1</v>
      </c>
      <c r="D14" t="s">
        <v>10</v>
      </c>
      <c r="E14" t="s">
        <v>15</v>
      </c>
      <c r="F14" t="s">
        <v>96</v>
      </c>
      <c r="H14" t="s">
        <v>93</v>
      </c>
      <c r="I14" t="s">
        <v>36</v>
      </c>
      <c r="J14">
        <v>55</v>
      </c>
      <c r="O14" t="s">
        <v>86</v>
      </c>
      <c r="P14" s="1">
        <v>1.0000000000000001E-5</v>
      </c>
    </row>
    <row r="15" spans="1:17" x14ac:dyDescent="0.25">
      <c r="A15" t="s">
        <v>263</v>
      </c>
      <c r="D15" t="s">
        <v>10</v>
      </c>
      <c r="E15" t="s">
        <v>15</v>
      </c>
      <c r="F15" t="s">
        <v>203</v>
      </c>
      <c r="H15" t="s">
        <v>243</v>
      </c>
      <c r="I15" t="s">
        <v>36</v>
      </c>
      <c r="J15">
        <v>30</v>
      </c>
      <c r="O15" t="s">
        <v>91</v>
      </c>
      <c r="P15" s="1">
        <f>P13/P14</f>
        <v>10000</v>
      </c>
    </row>
    <row r="16" spans="1:17" x14ac:dyDescent="0.25">
      <c r="A16" t="s">
        <v>150</v>
      </c>
      <c r="D16" t="s">
        <v>11</v>
      </c>
      <c r="E16" t="s">
        <v>15</v>
      </c>
      <c r="F16" t="s">
        <v>203</v>
      </c>
      <c r="H16" t="s">
        <v>204</v>
      </c>
      <c r="I16" t="s">
        <v>12</v>
      </c>
      <c r="J16">
        <v>33</v>
      </c>
    </row>
    <row r="17" spans="1:11" x14ac:dyDescent="0.25">
      <c r="A17" t="s">
        <v>251</v>
      </c>
      <c r="D17" t="s">
        <v>10</v>
      </c>
      <c r="E17" t="s">
        <v>15</v>
      </c>
      <c r="F17" t="s">
        <v>25</v>
      </c>
      <c r="H17" t="s">
        <v>143</v>
      </c>
      <c r="I17" t="s">
        <v>12</v>
      </c>
      <c r="J17">
        <v>26</v>
      </c>
    </row>
    <row r="18" spans="1:11" x14ac:dyDescent="0.25">
      <c r="A18" t="s">
        <v>207</v>
      </c>
      <c r="D18" t="s">
        <v>11</v>
      </c>
      <c r="E18" t="s">
        <v>15</v>
      </c>
      <c r="F18" t="s">
        <v>25</v>
      </c>
      <c r="H18" t="s">
        <v>85</v>
      </c>
      <c r="I18" t="s">
        <v>12</v>
      </c>
      <c r="J18">
        <v>28</v>
      </c>
    </row>
    <row r="19" spans="1:11" x14ac:dyDescent="0.25">
      <c r="A19" t="s">
        <v>103</v>
      </c>
      <c r="D19" t="s">
        <v>10</v>
      </c>
      <c r="E19" t="s">
        <v>15</v>
      </c>
      <c r="F19" t="s">
        <v>25</v>
      </c>
      <c r="H19" t="s">
        <v>142</v>
      </c>
      <c r="I19" t="s">
        <v>12</v>
      </c>
      <c r="J19">
        <v>30</v>
      </c>
    </row>
    <row r="20" spans="1:11" x14ac:dyDescent="0.25">
      <c r="A20" t="s">
        <v>100</v>
      </c>
      <c r="D20" t="s">
        <v>10</v>
      </c>
      <c r="E20" t="s">
        <v>15</v>
      </c>
      <c r="F20" t="s">
        <v>25</v>
      </c>
      <c r="H20" t="s">
        <v>271</v>
      </c>
      <c r="I20" t="s">
        <v>12</v>
      </c>
      <c r="J20">
        <v>5</v>
      </c>
    </row>
    <row r="21" spans="1:11" x14ac:dyDescent="0.25">
      <c r="A21" t="s">
        <v>99</v>
      </c>
      <c r="D21" t="s">
        <v>10</v>
      </c>
      <c r="E21" t="s">
        <v>15</v>
      </c>
      <c r="F21" t="s">
        <v>25</v>
      </c>
      <c r="H21" t="s">
        <v>237</v>
      </c>
      <c r="I21" t="s">
        <v>12</v>
      </c>
      <c r="J21">
        <v>3</v>
      </c>
    </row>
    <row r="22" spans="1:11" x14ac:dyDescent="0.25">
      <c r="A22" t="s">
        <v>102</v>
      </c>
      <c r="D22" t="s">
        <v>10</v>
      </c>
      <c r="E22" t="s">
        <v>15</v>
      </c>
      <c r="F22" t="s">
        <v>25</v>
      </c>
      <c r="H22" t="s">
        <v>141</v>
      </c>
      <c r="I22" t="s">
        <v>12</v>
      </c>
      <c r="J22">
        <v>16</v>
      </c>
    </row>
    <row r="23" spans="1:11" x14ac:dyDescent="0.25">
      <c r="A23" t="s">
        <v>144</v>
      </c>
      <c r="D23" t="s">
        <v>11</v>
      </c>
      <c r="E23" t="s">
        <v>15</v>
      </c>
      <c r="F23" t="s">
        <v>25</v>
      </c>
      <c r="H23" t="s">
        <v>236</v>
      </c>
      <c r="I23" t="s">
        <v>36</v>
      </c>
      <c r="J23">
        <v>21</v>
      </c>
    </row>
    <row r="24" spans="1:11" x14ac:dyDescent="0.25">
      <c r="D24" t="s">
        <v>11</v>
      </c>
      <c r="E24" t="s">
        <v>15</v>
      </c>
      <c r="F24" t="s">
        <v>25</v>
      </c>
      <c r="H24" t="s">
        <v>185</v>
      </c>
      <c r="I24" t="s">
        <v>12</v>
      </c>
      <c r="J24">
        <v>27</v>
      </c>
    </row>
    <row r="25" spans="1:11" x14ac:dyDescent="0.25">
      <c r="D25" t="s">
        <v>11</v>
      </c>
      <c r="E25" t="s">
        <v>15</v>
      </c>
      <c r="F25" t="s">
        <v>25</v>
      </c>
      <c r="H25" t="s">
        <v>39</v>
      </c>
      <c r="I25" t="s">
        <v>12</v>
      </c>
      <c r="J25">
        <v>29</v>
      </c>
    </row>
    <row r="26" spans="1:11" x14ac:dyDescent="0.25">
      <c r="D26" t="s">
        <v>11</v>
      </c>
      <c r="E26" t="s">
        <v>15</v>
      </c>
      <c r="F26" t="s">
        <v>25</v>
      </c>
      <c r="H26" t="s">
        <v>235</v>
      </c>
      <c r="I26" t="s">
        <v>12</v>
      </c>
      <c r="J26">
        <v>17</v>
      </c>
    </row>
    <row r="27" spans="1:11" x14ac:dyDescent="0.25">
      <c r="A27" t="s">
        <v>101</v>
      </c>
      <c r="D27" t="s">
        <v>10</v>
      </c>
      <c r="E27" t="s">
        <v>15</v>
      </c>
      <c r="F27" t="s">
        <v>27</v>
      </c>
      <c r="H27" t="s">
        <v>202</v>
      </c>
      <c r="I27" t="s">
        <v>36</v>
      </c>
      <c r="J27">
        <v>3</v>
      </c>
    </row>
    <row r="28" spans="1:11" x14ac:dyDescent="0.25">
      <c r="D28" t="s">
        <v>10</v>
      </c>
      <c r="E28" t="s">
        <v>15</v>
      </c>
      <c r="F28" t="s">
        <v>27</v>
      </c>
      <c r="H28" t="s">
        <v>200</v>
      </c>
      <c r="I28" t="s">
        <v>36</v>
      </c>
      <c r="J28">
        <v>1</v>
      </c>
    </row>
    <row r="29" spans="1:11" x14ac:dyDescent="0.25">
      <c r="D29" t="s">
        <v>10</v>
      </c>
      <c r="E29" t="s">
        <v>15</v>
      </c>
      <c r="F29" t="s">
        <v>27</v>
      </c>
      <c r="H29" t="s">
        <v>201</v>
      </c>
      <c r="I29" t="s">
        <v>36</v>
      </c>
      <c r="J29">
        <v>2</v>
      </c>
    </row>
    <row r="30" spans="1:11" x14ac:dyDescent="0.25">
      <c r="D30" t="s">
        <v>10</v>
      </c>
      <c r="E30" t="s">
        <v>15</v>
      </c>
      <c r="F30" t="s">
        <v>27</v>
      </c>
      <c r="H30" t="s">
        <v>266</v>
      </c>
      <c r="I30" t="s">
        <v>36</v>
      </c>
      <c r="J30">
        <v>25</v>
      </c>
      <c r="K30" t="s">
        <v>267</v>
      </c>
    </row>
    <row r="31" spans="1:11" x14ac:dyDescent="0.25">
      <c r="D31" t="s">
        <v>10</v>
      </c>
      <c r="E31" t="s">
        <v>15</v>
      </c>
      <c r="F31" t="s">
        <v>27</v>
      </c>
      <c r="H31" t="s">
        <v>265</v>
      </c>
      <c r="I31" t="s">
        <v>36</v>
      </c>
      <c r="J31">
        <v>27</v>
      </c>
    </row>
    <row r="32" spans="1:11" x14ac:dyDescent="0.25">
      <c r="A32" t="s">
        <v>79</v>
      </c>
      <c r="B32">
        <v>1</v>
      </c>
      <c r="D32" t="s">
        <v>11</v>
      </c>
      <c r="E32" t="s">
        <v>15</v>
      </c>
      <c r="F32" t="s">
        <v>186</v>
      </c>
      <c r="H32" t="s">
        <v>190</v>
      </c>
      <c r="I32" t="s">
        <v>36</v>
      </c>
      <c r="J32">
        <v>41</v>
      </c>
    </row>
    <row r="33" spans="1:10" x14ac:dyDescent="0.25">
      <c r="A33" t="s">
        <v>80</v>
      </c>
      <c r="B33">
        <v>1</v>
      </c>
      <c r="D33" t="s">
        <v>11</v>
      </c>
      <c r="E33" t="s">
        <v>15</v>
      </c>
      <c r="F33" t="s">
        <v>186</v>
      </c>
      <c r="H33" t="s">
        <v>191</v>
      </c>
      <c r="I33" t="s">
        <v>36</v>
      </c>
      <c r="J33">
        <v>43</v>
      </c>
    </row>
    <row r="34" spans="1:10" x14ac:dyDescent="0.25">
      <c r="A34" t="s">
        <v>194</v>
      </c>
      <c r="B34">
        <v>1</v>
      </c>
      <c r="D34" t="s">
        <v>11</v>
      </c>
      <c r="E34" t="s">
        <v>15</v>
      </c>
      <c r="F34" t="s">
        <v>186</v>
      </c>
      <c r="H34" t="s">
        <v>192</v>
      </c>
      <c r="I34" t="s">
        <v>36</v>
      </c>
      <c r="J34">
        <v>45</v>
      </c>
    </row>
    <row r="35" spans="1:10" x14ac:dyDescent="0.25">
      <c r="A35" t="s">
        <v>112</v>
      </c>
      <c r="D35" t="s">
        <v>11</v>
      </c>
      <c r="E35" t="s">
        <v>15</v>
      </c>
      <c r="F35" t="s">
        <v>186</v>
      </c>
      <c r="H35" t="s">
        <v>206</v>
      </c>
      <c r="I35" t="s">
        <v>12</v>
      </c>
      <c r="J35">
        <v>65</v>
      </c>
    </row>
    <row r="36" spans="1:10" x14ac:dyDescent="0.25">
      <c r="D36" t="s">
        <v>11</v>
      </c>
      <c r="E36" t="s">
        <v>15</v>
      </c>
      <c r="F36" t="s">
        <v>186</v>
      </c>
      <c r="H36" t="s">
        <v>187</v>
      </c>
      <c r="I36" t="s">
        <v>36</v>
      </c>
      <c r="J36">
        <v>4</v>
      </c>
    </row>
    <row r="37" spans="1:10" x14ac:dyDescent="0.25">
      <c r="D37" t="s">
        <v>11</v>
      </c>
      <c r="E37" t="s">
        <v>15</v>
      </c>
      <c r="F37" t="s">
        <v>186</v>
      </c>
      <c r="H37" t="s">
        <v>188</v>
      </c>
      <c r="I37" t="s">
        <v>36</v>
      </c>
      <c r="J37">
        <v>40</v>
      </c>
    </row>
    <row r="38" spans="1:10" x14ac:dyDescent="0.25">
      <c r="D38" t="s">
        <v>11</v>
      </c>
      <c r="E38" t="s">
        <v>15</v>
      </c>
      <c r="F38" t="s">
        <v>186</v>
      </c>
      <c r="H38" t="s">
        <v>189</v>
      </c>
      <c r="I38" t="s">
        <v>36</v>
      </c>
      <c r="J38">
        <v>39</v>
      </c>
    </row>
    <row r="39" spans="1:10" x14ac:dyDescent="0.25">
      <c r="A39" t="s">
        <v>240</v>
      </c>
      <c r="B39">
        <v>1</v>
      </c>
      <c r="D39" t="s">
        <v>11</v>
      </c>
      <c r="E39" t="s">
        <v>15</v>
      </c>
      <c r="F39" t="s">
        <v>117</v>
      </c>
      <c r="H39" t="s">
        <v>115</v>
      </c>
      <c r="I39" t="s">
        <v>36</v>
      </c>
      <c r="J39">
        <v>46</v>
      </c>
    </row>
    <row r="40" spans="1:10" x14ac:dyDescent="0.25">
      <c r="D40" t="s">
        <v>10</v>
      </c>
      <c r="E40" t="s">
        <v>15</v>
      </c>
      <c r="F40" t="s">
        <v>117</v>
      </c>
      <c r="H40" t="s">
        <v>113</v>
      </c>
      <c r="I40" t="s">
        <v>12</v>
      </c>
      <c r="J40">
        <v>64</v>
      </c>
    </row>
    <row r="41" spans="1:10" x14ac:dyDescent="0.25">
      <c r="D41" t="s">
        <v>10</v>
      </c>
      <c r="E41" t="s">
        <v>15</v>
      </c>
      <c r="F41" t="s">
        <v>117</v>
      </c>
      <c r="H41" t="s">
        <v>114</v>
      </c>
      <c r="I41" t="s">
        <v>36</v>
      </c>
      <c r="J41">
        <v>61</v>
      </c>
    </row>
    <row r="42" spans="1:10" x14ac:dyDescent="0.25">
      <c r="D42" t="s">
        <v>10</v>
      </c>
      <c r="E42" t="s">
        <v>15</v>
      </c>
      <c r="F42" t="s">
        <v>117</v>
      </c>
      <c r="H42" t="s">
        <v>116</v>
      </c>
      <c r="I42" t="s">
        <v>36</v>
      </c>
      <c r="J42">
        <v>47</v>
      </c>
    </row>
    <row r="43" spans="1:10" x14ac:dyDescent="0.25">
      <c r="A43" t="s">
        <v>242</v>
      </c>
      <c r="B43">
        <v>1</v>
      </c>
      <c r="D43" t="s">
        <v>10</v>
      </c>
      <c r="E43" t="s">
        <v>15</v>
      </c>
      <c r="F43" t="s">
        <v>71</v>
      </c>
      <c r="H43" t="s">
        <v>54</v>
      </c>
      <c r="I43" t="s">
        <v>12</v>
      </c>
      <c r="J43">
        <v>36</v>
      </c>
    </row>
    <row r="44" spans="1:10" x14ac:dyDescent="0.25">
      <c r="A44" t="s">
        <v>241</v>
      </c>
      <c r="B44">
        <v>1</v>
      </c>
      <c r="D44" t="s">
        <v>10</v>
      </c>
      <c r="E44" t="s">
        <v>15</v>
      </c>
      <c r="F44" t="s">
        <v>71</v>
      </c>
      <c r="H44" t="s">
        <v>53</v>
      </c>
      <c r="I44" t="s">
        <v>12</v>
      </c>
      <c r="J44">
        <v>38</v>
      </c>
    </row>
    <row r="45" spans="1:10" x14ac:dyDescent="0.25">
      <c r="A45" t="s">
        <v>234</v>
      </c>
      <c r="D45" t="s">
        <v>10</v>
      </c>
      <c r="E45" t="s">
        <v>15</v>
      </c>
      <c r="F45" t="s">
        <v>71</v>
      </c>
      <c r="H45" t="s">
        <v>52</v>
      </c>
      <c r="I45" t="s">
        <v>12</v>
      </c>
      <c r="J45">
        <v>58</v>
      </c>
    </row>
    <row r="46" spans="1:10" x14ac:dyDescent="0.25">
      <c r="D46" t="s">
        <v>11</v>
      </c>
      <c r="E46" t="s">
        <v>15</v>
      </c>
      <c r="F46" t="s">
        <v>71</v>
      </c>
      <c r="H46" t="s">
        <v>51</v>
      </c>
      <c r="I46" t="s">
        <v>36</v>
      </c>
      <c r="J46">
        <v>52</v>
      </c>
    </row>
    <row r="47" spans="1:10" x14ac:dyDescent="0.25">
      <c r="D47" t="s">
        <v>11</v>
      </c>
      <c r="E47" t="s">
        <v>15</v>
      </c>
      <c r="F47" t="s">
        <v>71</v>
      </c>
      <c r="H47" t="s">
        <v>50</v>
      </c>
      <c r="I47" t="s">
        <v>36</v>
      </c>
      <c r="J47">
        <v>51</v>
      </c>
    </row>
    <row r="48" spans="1:10" x14ac:dyDescent="0.25">
      <c r="D48" t="s">
        <v>10</v>
      </c>
      <c r="E48" t="s">
        <v>15</v>
      </c>
      <c r="F48" t="s">
        <v>71</v>
      </c>
      <c r="H48" t="s">
        <v>49</v>
      </c>
      <c r="I48" t="s">
        <v>36</v>
      </c>
      <c r="J48">
        <v>53</v>
      </c>
    </row>
    <row r="49" spans="1:10" x14ac:dyDescent="0.25">
      <c r="A49" t="s">
        <v>239</v>
      </c>
      <c r="B49">
        <v>1</v>
      </c>
      <c r="D49" t="s">
        <v>11</v>
      </c>
      <c r="E49" t="s">
        <v>15</v>
      </c>
      <c r="F49" t="s">
        <v>78</v>
      </c>
      <c r="H49" t="s">
        <v>73</v>
      </c>
      <c r="I49" t="s">
        <v>36</v>
      </c>
      <c r="J49">
        <v>42</v>
      </c>
    </row>
    <row r="50" spans="1:10" x14ac:dyDescent="0.25">
      <c r="A50" t="s">
        <v>193</v>
      </c>
      <c r="B50">
        <v>1</v>
      </c>
      <c r="D50" t="s">
        <v>11</v>
      </c>
      <c r="E50" t="s">
        <v>15</v>
      </c>
      <c r="F50" t="s">
        <v>78</v>
      </c>
      <c r="H50" t="s">
        <v>74</v>
      </c>
      <c r="I50" t="s">
        <v>36</v>
      </c>
      <c r="J50">
        <v>44</v>
      </c>
    </row>
    <row r="51" spans="1:10" x14ac:dyDescent="0.25">
      <c r="A51" t="s">
        <v>107</v>
      </c>
      <c r="D51" t="s">
        <v>11</v>
      </c>
      <c r="E51" t="s">
        <v>15</v>
      </c>
      <c r="F51" t="s">
        <v>78</v>
      </c>
      <c r="H51" t="s">
        <v>76</v>
      </c>
      <c r="I51" t="s">
        <v>12</v>
      </c>
      <c r="J51">
        <v>68</v>
      </c>
    </row>
    <row r="52" spans="1:10" x14ac:dyDescent="0.25">
      <c r="A52" t="s">
        <v>109</v>
      </c>
      <c r="D52" t="s">
        <v>11</v>
      </c>
      <c r="E52" t="s">
        <v>15</v>
      </c>
      <c r="F52" t="s">
        <v>78</v>
      </c>
      <c r="H52" t="s">
        <v>75</v>
      </c>
      <c r="I52" t="s">
        <v>12</v>
      </c>
      <c r="J52">
        <v>69</v>
      </c>
    </row>
    <row r="53" spans="1:10" x14ac:dyDescent="0.25">
      <c r="A53" t="s">
        <v>108</v>
      </c>
      <c r="D53" t="s">
        <v>11</v>
      </c>
      <c r="E53" t="s">
        <v>15</v>
      </c>
      <c r="F53" t="s">
        <v>78</v>
      </c>
      <c r="H53" t="s">
        <v>77</v>
      </c>
      <c r="I53" t="s">
        <v>12</v>
      </c>
      <c r="J53">
        <v>70</v>
      </c>
    </row>
    <row r="54" spans="1:10" x14ac:dyDescent="0.25">
      <c r="A54" t="s">
        <v>269</v>
      </c>
      <c r="D54" t="s">
        <v>10</v>
      </c>
      <c r="E54" t="s">
        <v>15</v>
      </c>
      <c r="F54" t="s">
        <v>78</v>
      </c>
      <c r="H54" t="s">
        <v>270</v>
      </c>
      <c r="I54" t="s">
        <v>36</v>
      </c>
      <c r="J54">
        <v>64</v>
      </c>
    </row>
    <row r="55" spans="1:10" x14ac:dyDescent="0.25">
      <c r="A55" t="s">
        <v>172</v>
      </c>
      <c r="D55" t="s">
        <v>10</v>
      </c>
      <c r="E55" t="s">
        <v>15</v>
      </c>
      <c r="F55" t="s">
        <v>78</v>
      </c>
      <c r="H55" t="s">
        <v>83</v>
      </c>
      <c r="I55" t="s">
        <v>36</v>
      </c>
      <c r="J55">
        <v>66</v>
      </c>
    </row>
    <row r="56" spans="1:10" x14ac:dyDescent="0.25">
      <c r="A56" t="s">
        <v>173</v>
      </c>
      <c r="D56" t="s">
        <v>10</v>
      </c>
      <c r="E56" t="s">
        <v>15</v>
      </c>
      <c r="F56" t="s">
        <v>78</v>
      </c>
      <c r="H56" t="s">
        <v>238</v>
      </c>
      <c r="I56" t="s">
        <v>36</v>
      </c>
      <c r="J56">
        <v>68</v>
      </c>
    </row>
    <row r="57" spans="1:10" x14ac:dyDescent="0.25">
      <c r="A57" t="s">
        <v>174</v>
      </c>
      <c r="D57" t="s">
        <v>10</v>
      </c>
      <c r="E57" t="s">
        <v>15</v>
      </c>
      <c r="F57" t="s">
        <v>78</v>
      </c>
      <c r="H57" t="s">
        <v>84</v>
      </c>
      <c r="I57" t="s">
        <v>36</v>
      </c>
      <c r="J57">
        <v>70</v>
      </c>
    </row>
    <row r="58" spans="1:10" x14ac:dyDescent="0.25">
      <c r="A58" t="s">
        <v>110</v>
      </c>
      <c r="D58" t="s">
        <v>11</v>
      </c>
      <c r="E58" t="s">
        <v>15</v>
      </c>
      <c r="F58" t="s">
        <v>78</v>
      </c>
      <c r="H58" t="s">
        <v>72</v>
      </c>
      <c r="I58" t="s">
        <v>12</v>
      </c>
      <c r="J58">
        <v>67</v>
      </c>
    </row>
    <row r="59" spans="1:10" x14ac:dyDescent="0.25">
      <c r="A59" t="s">
        <v>111</v>
      </c>
      <c r="D59" t="s">
        <v>11</v>
      </c>
      <c r="E59" t="s">
        <v>15</v>
      </c>
      <c r="F59" t="s">
        <v>78</v>
      </c>
      <c r="H59" t="s">
        <v>205</v>
      </c>
      <c r="I59" t="s">
        <v>12</v>
      </c>
      <c r="J59">
        <v>66</v>
      </c>
    </row>
    <row r="60" spans="1:10" x14ac:dyDescent="0.25">
      <c r="D60" t="s">
        <v>11</v>
      </c>
      <c r="E60" t="s">
        <v>15</v>
      </c>
      <c r="F60" t="s">
        <v>78</v>
      </c>
      <c r="H60" t="s">
        <v>81</v>
      </c>
      <c r="I60" t="s">
        <v>36</v>
      </c>
      <c r="J60">
        <v>59</v>
      </c>
    </row>
    <row r="61" spans="1:10" x14ac:dyDescent="0.25">
      <c r="D61" t="s">
        <v>11</v>
      </c>
      <c r="E61" t="s">
        <v>15</v>
      </c>
      <c r="F61" t="s">
        <v>78</v>
      </c>
      <c r="H61" t="s">
        <v>82</v>
      </c>
      <c r="I61" t="s">
        <v>36</v>
      </c>
      <c r="J61">
        <v>58</v>
      </c>
    </row>
    <row r="62" spans="1:10" x14ac:dyDescent="0.25">
      <c r="D62" t="s">
        <v>11</v>
      </c>
      <c r="E62" t="s">
        <v>15</v>
      </c>
      <c r="F62" t="s">
        <v>78</v>
      </c>
      <c r="H62" t="s">
        <v>83</v>
      </c>
      <c r="I62" t="s">
        <v>36</v>
      </c>
      <c r="J62">
        <v>66</v>
      </c>
    </row>
    <row r="63" spans="1:10" x14ac:dyDescent="0.25">
      <c r="D63" t="s">
        <v>11</v>
      </c>
      <c r="E63" t="s">
        <v>15</v>
      </c>
      <c r="F63" t="s">
        <v>78</v>
      </c>
      <c r="H63" t="s">
        <v>84</v>
      </c>
      <c r="I63" t="s">
        <v>36</v>
      </c>
      <c r="J63">
        <v>70</v>
      </c>
    </row>
    <row r="64" spans="1:10" x14ac:dyDescent="0.25">
      <c r="A64" t="s">
        <v>249</v>
      </c>
      <c r="D64" t="s">
        <v>10</v>
      </c>
      <c r="E64" t="s">
        <v>15</v>
      </c>
      <c r="F64" t="s">
        <v>4</v>
      </c>
      <c r="G64" t="s">
        <v>105</v>
      </c>
      <c r="H64" t="s">
        <v>5</v>
      </c>
      <c r="I64" t="s">
        <v>12</v>
      </c>
      <c r="J64">
        <v>52</v>
      </c>
    </row>
    <row r="65" spans="1:10" x14ac:dyDescent="0.25">
      <c r="A65" t="s">
        <v>248</v>
      </c>
      <c r="F65" t="s">
        <v>4</v>
      </c>
      <c r="G65" t="s">
        <v>106</v>
      </c>
      <c r="H65" t="s">
        <v>6</v>
      </c>
      <c r="I65" t="s">
        <v>12</v>
      </c>
      <c r="J65">
        <v>56</v>
      </c>
    </row>
    <row r="66" spans="1:10" x14ac:dyDescent="0.25">
      <c r="A66" t="s">
        <v>0</v>
      </c>
      <c r="C66" t="s">
        <v>17</v>
      </c>
      <c r="D66" t="s">
        <v>10</v>
      </c>
      <c r="E66" t="s">
        <v>15</v>
      </c>
      <c r="F66" t="s">
        <v>175</v>
      </c>
    </row>
    <row r="67" spans="1:10" x14ac:dyDescent="0.25">
      <c r="A67" t="s">
        <v>0</v>
      </c>
      <c r="C67" t="s">
        <v>22</v>
      </c>
      <c r="D67" t="s">
        <v>10</v>
      </c>
      <c r="E67" t="s">
        <v>15</v>
      </c>
      <c r="F67" t="s">
        <v>175</v>
      </c>
    </row>
    <row r="68" spans="1:10" x14ac:dyDescent="0.25">
      <c r="A68" t="s">
        <v>0</v>
      </c>
      <c r="C68" t="s">
        <v>20</v>
      </c>
      <c r="D68" t="s">
        <v>10</v>
      </c>
      <c r="E68" t="s">
        <v>15</v>
      </c>
      <c r="F68" t="s">
        <v>175</v>
      </c>
    </row>
    <row r="69" spans="1:10" x14ac:dyDescent="0.25">
      <c r="A69" t="s">
        <v>0</v>
      </c>
      <c r="C69" t="s">
        <v>21</v>
      </c>
      <c r="D69" t="s">
        <v>10</v>
      </c>
      <c r="E69" t="s">
        <v>15</v>
      </c>
      <c r="F69" t="s">
        <v>175</v>
      </c>
    </row>
    <row r="70" spans="1:10" x14ac:dyDescent="0.25">
      <c r="A70" t="s">
        <v>130</v>
      </c>
      <c r="C70" t="s">
        <v>18</v>
      </c>
      <c r="D70" t="s">
        <v>10</v>
      </c>
      <c r="E70" t="s">
        <v>15</v>
      </c>
      <c r="F70" t="s">
        <v>138</v>
      </c>
      <c r="G70" t="s">
        <v>105</v>
      </c>
      <c r="H70" t="s">
        <v>139</v>
      </c>
      <c r="I70" t="s">
        <v>12</v>
      </c>
      <c r="J70">
        <v>13</v>
      </c>
    </row>
    <row r="71" spans="1:10" x14ac:dyDescent="0.25">
      <c r="A71" t="s">
        <v>131</v>
      </c>
      <c r="C71" t="s">
        <v>19</v>
      </c>
      <c r="D71" t="s">
        <v>10</v>
      </c>
      <c r="E71" t="s">
        <v>15</v>
      </c>
      <c r="F71" t="s">
        <v>138</v>
      </c>
      <c r="G71" t="s">
        <v>106</v>
      </c>
      <c r="H71" t="s">
        <v>140</v>
      </c>
      <c r="I71" t="s">
        <v>12</v>
      </c>
      <c r="J71">
        <v>15</v>
      </c>
    </row>
    <row r="72" spans="1:10" x14ac:dyDescent="0.25">
      <c r="A72" t="s">
        <v>247</v>
      </c>
      <c r="D72" t="s">
        <v>10</v>
      </c>
      <c r="E72" t="s">
        <v>15</v>
      </c>
      <c r="F72" t="s">
        <v>195</v>
      </c>
      <c r="G72" t="s">
        <v>105</v>
      </c>
      <c r="H72" t="s">
        <v>196</v>
      </c>
      <c r="I72" t="s">
        <v>12</v>
      </c>
      <c r="J72">
        <v>4</v>
      </c>
    </row>
    <row r="73" spans="1:10" x14ac:dyDescent="0.25">
      <c r="A73" t="s">
        <v>250</v>
      </c>
      <c r="F73" t="s">
        <v>195</v>
      </c>
      <c r="G73" t="s">
        <v>106</v>
      </c>
      <c r="H73" t="s">
        <v>26</v>
      </c>
      <c r="I73" t="s">
        <v>12</v>
      </c>
      <c r="J73">
        <v>19</v>
      </c>
    </row>
    <row r="74" spans="1:10" x14ac:dyDescent="0.25">
      <c r="A74" t="s">
        <v>129</v>
      </c>
      <c r="B74">
        <v>1</v>
      </c>
      <c r="C74" t="s">
        <v>37</v>
      </c>
      <c r="D74" t="s">
        <v>10</v>
      </c>
      <c r="E74" t="s">
        <v>15</v>
      </c>
      <c r="F74" t="s">
        <v>40</v>
      </c>
      <c r="H74" t="s">
        <v>42</v>
      </c>
      <c r="I74" t="s">
        <v>36</v>
      </c>
      <c r="J74">
        <v>63</v>
      </c>
    </row>
    <row r="75" spans="1:10" x14ac:dyDescent="0.25">
      <c r="A75" t="s">
        <v>132</v>
      </c>
      <c r="B75">
        <v>1</v>
      </c>
      <c r="C75" t="s">
        <v>38</v>
      </c>
      <c r="D75" t="s">
        <v>11</v>
      </c>
      <c r="E75" t="s">
        <v>15</v>
      </c>
      <c r="F75" t="s">
        <v>40</v>
      </c>
      <c r="H75" t="s">
        <v>41</v>
      </c>
      <c r="I75" t="s">
        <v>12</v>
      </c>
      <c r="J75">
        <v>61</v>
      </c>
    </row>
    <row r="76" spans="1:10" x14ac:dyDescent="0.25">
      <c r="A76" t="s">
        <v>120</v>
      </c>
      <c r="H76" t="s">
        <v>120</v>
      </c>
      <c r="I76" t="s">
        <v>36</v>
      </c>
      <c r="J76">
        <v>16</v>
      </c>
    </row>
    <row r="77" spans="1:10" x14ac:dyDescent="0.25">
      <c r="A77" t="s">
        <v>23</v>
      </c>
      <c r="H77" t="s">
        <v>23</v>
      </c>
      <c r="I77" t="s">
        <v>36</v>
      </c>
      <c r="J77">
        <v>18</v>
      </c>
    </row>
    <row r="78" spans="1:10" x14ac:dyDescent="0.25">
      <c r="A78" t="s">
        <v>197</v>
      </c>
      <c r="H78" t="s">
        <v>197</v>
      </c>
      <c r="I78" t="s">
        <v>36</v>
      </c>
      <c r="J78">
        <v>6</v>
      </c>
    </row>
    <row r="81" spans="1:10" x14ac:dyDescent="0.25">
      <c r="A81" t="s">
        <v>24</v>
      </c>
      <c r="H81" t="s">
        <v>24</v>
      </c>
      <c r="I81" t="s">
        <v>36</v>
      </c>
      <c r="J81">
        <v>8</v>
      </c>
    </row>
    <row r="82" spans="1:10" x14ac:dyDescent="0.25">
      <c r="A82" t="s">
        <v>24</v>
      </c>
      <c r="H82" t="s">
        <v>24</v>
      </c>
      <c r="I82" t="s">
        <v>36</v>
      </c>
      <c r="J82">
        <v>19</v>
      </c>
    </row>
    <row r="83" spans="1:10" x14ac:dyDescent="0.25">
      <c r="A83" t="s">
        <v>24</v>
      </c>
      <c r="H83" t="s">
        <v>24</v>
      </c>
      <c r="I83" t="s">
        <v>36</v>
      </c>
      <c r="J83">
        <v>20</v>
      </c>
    </row>
    <row r="84" spans="1:10" x14ac:dyDescent="0.25">
      <c r="A84" t="s">
        <v>24</v>
      </c>
      <c r="H84" t="s">
        <v>24</v>
      </c>
      <c r="I84" t="s">
        <v>36</v>
      </c>
      <c r="J84">
        <v>22</v>
      </c>
    </row>
    <row r="85" spans="1:10" x14ac:dyDescent="0.25">
      <c r="A85" t="s">
        <v>24</v>
      </c>
      <c r="H85" t="s">
        <v>24</v>
      </c>
      <c r="I85" t="s">
        <v>36</v>
      </c>
      <c r="J85">
        <v>49</v>
      </c>
    </row>
    <row r="86" spans="1:10" x14ac:dyDescent="0.25">
      <c r="A86" t="s">
        <v>24</v>
      </c>
      <c r="H86" t="s">
        <v>24</v>
      </c>
      <c r="I86" t="s">
        <v>36</v>
      </c>
      <c r="J86">
        <v>60</v>
      </c>
    </row>
    <row r="87" spans="1:10" x14ac:dyDescent="0.25">
      <c r="A87" t="s">
        <v>24</v>
      </c>
      <c r="H87" t="s">
        <v>24</v>
      </c>
      <c r="I87" t="s">
        <v>36</v>
      </c>
      <c r="J87">
        <v>71</v>
      </c>
    </row>
    <row r="88" spans="1:10" x14ac:dyDescent="0.25">
      <c r="A88" t="s">
        <v>24</v>
      </c>
      <c r="H88" t="s">
        <v>24</v>
      </c>
      <c r="I88" t="s">
        <v>36</v>
      </c>
      <c r="J88">
        <v>72</v>
      </c>
    </row>
    <row r="89" spans="1:10" x14ac:dyDescent="0.25">
      <c r="A89" t="s">
        <v>184</v>
      </c>
      <c r="D89" t="s">
        <v>10</v>
      </c>
      <c r="E89" t="s">
        <v>15</v>
      </c>
      <c r="H89" t="s">
        <v>208</v>
      </c>
      <c r="I89" t="s">
        <v>12</v>
      </c>
      <c r="J89">
        <v>55</v>
      </c>
    </row>
    <row r="90" spans="1:10" x14ac:dyDescent="0.25">
      <c r="A90" t="s">
        <v>183</v>
      </c>
      <c r="D90" t="s">
        <v>10</v>
      </c>
      <c r="E90" t="s">
        <v>15</v>
      </c>
      <c r="H90" t="s">
        <v>209</v>
      </c>
      <c r="I90" t="s">
        <v>12</v>
      </c>
      <c r="J90">
        <v>51</v>
      </c>
    </row>
    <row r="91" spans="1:10" x14ac:dyDescent="0.25">
      <c r="A91" t="s">
        <v>198</v>
      </c>
      <c r="H91" t="s">
        <v>198</v>
      </c>
      <c r="I91" t="s">
        <v>36</v>
      </c>
      <c r="J91">
        <v>5</v>
      </c>
    </row>
    <row r="92" spans="1:10" x14ac:dyDescent="0.25">
      <c r="A92" t="s">
        <v>199</v>
      </c>
      <c r="H92" t="s">
        <v>199</v>
      </c>
      <c r="I92" t="s">
        <v>36</v>
      </c>
      <c r="J92">
        <v>24</v>
      </c>
    </row>
    <row r="93" spans="1:10" x14ac:dyDescent="0.25">
      <c r="H93" t="s">
        <v>32</v>
      </c>
      <c r="I93" t="s">
        <v>12</v>
      </c>
      <c r="J93">
        <v>43</v>
      </c>
    </row>
    <row r="94" spans="1:10" x14ac:dyDescent="0.25">
      <c r="H94" t="s">
        <v>30</v>
      </c>
      <c r="I94" t="s">
        <v>12</v>
      </c>
      <c r="J94">
        <v>41</v>
      </c>
    </row>
    <row r="95" spans="1:10" x14ac:dyDescent="0.25">
      <c r="H95" t="s">
        <v>31</v>
      </c>
      <c r="I95" t="s">
        <v>12</v>
      </c>
      <c r="J95">
        <v>46</v>
      </c>
    </row>
    <row r="96" spans="1:10" x14ac:dyDescent="0.25">
      <c r="H96" t="s">
        <v>33</v>
      </c>
      <c r="I96" t="s">
        <v>12</v>
      </c>
      <c r="J96">
        <v>48</v>
      </c>
    </row>
    <row r="97" spans="7:10" x14ac:dyDescent="0.25">
      <c r="G97" t="s">
        <v>177</v>
      </c>
      <c r="H97" t="s">
        <v>45</v>
      </c>
      <c r="I97" t="s">
        <v>12</v>
      </c>
      <c r="J97">
        <v>35</v>
      </c>
    </row>
    <row r="98" spans="7:10" x14ac:dyDescent="0.25">
      <c r="G98" t="s">
        <v>178</v>
      </c>
      <c r="H98" t="s">
        <v>44</v>
      </c>
      <c r="I98" t="s">
        <v>12</v>
      </c>
      <c r="J98">
        <v>37</v>
      </c>
    </row>
    <row r="99" spans="7:10" x14ac:dyDescent="0.25">
      <c r="H99" t="s">
        <v>34</v>
      </c>
      <c r="I99" t="s">
        <v>36</v>
      </c>
      <c r="J99">
        <v>50</v>
      </c>
    </row>
    <row r="100" spans="7:10" x14ac:dyDescent="0.25">
      <c r="H100" t="s">
        <v>35</v>
      </c>
      <c r="I100" t="s">
        <v>36</v>
      </c>
      <c r="J100">
        <v>62</v>
      </c>
    </row>
    <row r="101" spans="7:10" x14ac:dyDescent="0.25">
      <c r="H101" t="s">
        <v>176</v>
      </c>
      <c r="I101" t="s">
        <v>12</v>
      </c>
      <c r="J101">
        <v>31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B15" sqref="B15"/>
    </sheetView>
  </sheetViews>
  <sheetFormatPr defaultRowHeight="15" x14ac:dyDescent="0.25"/>
  <cols>
    <col min="2" max="2" width="19.5703125" bestFit="1" customWidth="1"/>
    <col min="3" max="3" width="17.7109375" customWidth="1"/>
  </cols>
  <sheetData>
    <row r="1" spans="1:8" x14ac:dyDescent="0.25">
      <c r="A1" t="s">
        <v>118</v>
      </c>
    </row>
    <row r="2" spans="1:8" x14ac:dyDescent="0.25">
      <c r="A2" t="s">
        <v>119</v>
      </c>
      <c r="G2" t="s">
        <v>151</v>
      </c>
    </row>
    <row r="3" spans="1:8" x14ac:dyDescent="0.25">
      <c r="A3">
        <v>1</v>
      </c>
      <c r="B3" t="s">
        <v>120</v>
      </c>
      <c r="C3" t="s">
        <v>157</v>
      </c>
      <c r="G3">
        <v>1</v>
      </c>
      <c r="H3" t="s">
        <v>120</v>
      </c>
    </row>
    <row r="4" spans="1:8" x14ac:dyDescent="0.25">
      <c r="A4">
        <v>2</v>
      </c>
      <c r="B4" t="s">
        <v>121</v>
      </c>
      <c r="C4" t="s">
        <v>158</v>
      </c>
      <c r="G4">
        <v>2</v>
      </c>
      <c r="H4" t="s">
        <v>152</v>
      </c>
    </row>
    <row r="5" spans="1:8" x14ac:dyDescent="0.25">
      <c r="A5">
        <v>3</v>
      </c>
      <c r="B5" t="s">
        <v>122</v>
      </c>
      <c r="C5" t="s">
        <v>159</v>
      </c>
      <c r="G5">
        <v>3</v>
      </c>
      <c r="H5" t="s">
        <v>154</v>
      </c>
    </row>
    <row r="6" spans="1:8" x14ac:dyDescent="0.25">
      <c r="A6">
        <v>4</v>
      </c>
      <c r="B6" t="s">
        <v>123</v>
      </c>
      <c r="C6" t="s">
        <v>160</v>
      </c>
      <c r="G6">
        <v>4</v>
      </c>
      <c r="H6" t="s">
        <v>153</v>
      </c>
    </row>
    <row r="7" spans="1:8" x14ac:dyDescent="0.25">
      <c r="A7">
        <v>5</v>
      </c>
      <c r="B7" t="s">
        <v>124</v>
      </c>
      <c r="C7" t="s">
        <v>161</v>
      </c>
      <c r="G7">
        <v>5</v>
      </c>
    </row>
    <row r="8" spans="1:8" x14ac:dyDescent="0.25">
      <c r="A8">
        <v>6</v>
      </c>
      <c r="B8" t="s">
        <v>125</v>
      </c>
      <c r="C8" t="s">
        <v>162</v>
      </c>
      <c r="G8">
        <v>6</v>
      </c>
      <c r="H8" t="s">
        <v>24</v>
      </c>
    </row>
    <row r="9" spans="1:8" x14ac:dyDescent="0.25">
      <c r="A9">
        <v>7</v>
      </c>
      <c r="B9" t="s">
        <v>126</v>
      </c>
      <c r="C9" t="s">
        <v>163</v>
      </c>
      <c r="G9">
        <v>7</v>
      </c>
      <c r="H9" t="s">
        <v>155</v>
      </c>
    </row>
    <row r="10" spans="1:8" x14ac:dyDescent="0.25">
      <c r="A10">
        <v>8</v>
      </c>
      <c r="B10" t="s">
        <v>127</v>
      </c>
      <c r="C10" t="s">
        <v>164</v>
      </c>
      <c r="G10">
        <v>8</v>
      </c>
    </row>
    <row r="11" spans="1:8" x14ac:dyDescent="0.25">
      <c r="A11">
        <v>9</v>
      </c>
      <c r="B11" t="s">
        <v>24</v>
      </c>
      <c r="C11" t="s">
        <v>165</v>
      </c>
      <c r="G11">
        <v>9</v>
      </c>
      <c r="H11" t="s">
        <v>156</v>
      </c>
    </row>
    <row r="12" spans="1:8" x14ac:dyDescent="0.25">
      <c r="A12">
        <v>10</v>
      </c>
      <c r="B12" t="s">
        <v>102</v>
      </c>
      <c r="C12" t="s">
        <v>166</v>
      </c>
      <c r="D12" t="s">
        <v>148</v>
      </c>
      <c r="E12">
        <v>3</v>
      </c>
    </row>
    <row r="13" spans="1:8" x14ac:dyDescent="0.25">
      <c r="A13">
        <v>11</v>
      </c>
      <c r="B13" t="s">
        <v>99</v>
      </c>
      <c r="C13" t="s">
        <v>167</v>
      </c>
      <c r="D13" t="s">
        <v>145</v>
      </c>
      <c r="E13">
        <v>2</v>
      </c>
    </row>
    <row r="14" spans="1:8" x14ac:dyDescent="0.25">
      <c r="A14">
        <v>12</v>
      </c>
      <c r="B14" t="s">
        <v>100</v>
      </c>
      <c r="C14" t="s">
        <v>160</v>
      </c>
      <c r="D14" t="s">
        <v>146</v>
      </c>
      <c r="E14">
        <v>7</v>
      </c>
    </row>
    <row r="15" spans="1:8" x14ac:dyDescent="0.25">
      <c r="A15">
        <v>13</v>
      </c>
      <c r="B15" t="s">
        <v>128</v>
      </c>
      <c r="C15" t="s">
        <v>168</v>
      </c>
      <c r="D15" t="s">
        <v>147</v>
      </c>
      <c r="E15">
        <v>9</v>
      </c>
    </row>
    <row r="16" spans="1:8" x14ac:dyDescent="0.25">
      <c r="A16">
        <v>14</v>
      </c>
      <c r="B16" t="s">
        <v>103</v>
      </c>
      <c r="C16" t="s">
        <v>158</v>
      </c>
    </row>
    <row r="17" spans="1:5" x14ac:dyDescent="0.25">
      <c r="A17">
        <v>15</v>
      </c>
      <c r="B17" t="s">
        <v>101</v>
      </c>
      <c r="C17" t="s">
        <v>169</v>
      </c>
      <c r="D17" t="s">
        <v>149</v>
      </c>
      <c r="E17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7"/>
  <sheetViews>
    <sheetView workbookViewId="0">
      <selection activeCell="I9" sqref="I9"/>
    </sheetView>
  </sheetViews>
  <sheetFormatPr defaultRowHeight="15" x14ac:dyDescent="0.25"/>
  <cols>
    <col min="3" max="3" width="12" bestFit="1" customWidth="1"/>
    <col min="10" max="10" width="5.85546875" bestFit="1" customWidth="1"/>
  </cols>
  <sheetData>
    <row r="1" spans="1:22" x14ac:dyDescent="0.25">
      <c r="A1" t="s">
        <v>219</v>
      </c>
      <c r="I1" t="s">
        <v>221</v>
      </c>
      <c r="J1" t="s">
        <v>222</v>
      </c>
      <c r="M1" s="2" t="s">
        <v>227</v>
      </c>
      <c r="N1" t="s">
        <v>224</v>
      </c>
      <c r="O1" t="s">
        <v>226</v>
      </c>
    </row>
    <row r="2" spans="1:22" x14ac:dyDescent="0.25">
      <c r="A2" t="s">
        <v>212</v>
      </c>
      <c r="B2" t="s">
        <v>216</v>
      </c>
      <c r="C2">
        <v>2200</v>
      </c>
      <c r="E2" t="s">
        <v>219</v>
      </c>
      <c r="F2" t="s">
        <v>220</v>
      </c>
      <c r="G2">
        <f>C3/(C3+C2)</f>
        <v>0.6</v>
      </c>
      <c r="I2">
        <v>3.3</v>
      </c>
      <c r="J2">
        <f>I2*G2</f>
        <v>1.9799999999999998</v>
      </c>
      <c r="N2" s="3"/>
      <c r="O2" s="3" t="s">
        <v>225</v>
      </c>
      <c r="P2" s="3"/>
    </row>
    <row r="3" spans="1:22" x14ac:dyDescent="0.25">
      <c r="A3" t="s">
        <v>213</v>
      </c>
      <c r="B3" t="s">
        <v>216</v>
      </c>
      <c r="C3">
        <v>3300</v>
      </c>
      <c r="I3">
        <v>5</v>
      </c>
      <c r="J3">
        <f>I3*G2</f>
        <v>3</v>
      </c>
      <c r="O3" s="3" t="s">
        <v>225</v>
      </c>
      <c r="P3" s="3"/>
    </row>
    <row r="4" spans="1:22" x14ac:dyDescent="0.25">
      <c r="M4" s="3" t="s">
        <v>221</v>
      </c>
      <c r="O4" s="3" t="s">
        <v>213</v>
      </c>
      <c r="P4" t="s">
        <v>222</v>
      </c>
    </row>
    <row r="5" spans="1:22" x14ac:dyDescent="0.25">
      <c r="O5" s="3" t="s">
        <v>225</v>
      </c>
      <c r="P5" s="3"/>
    </row>
    <row r="6" spans="1:22" x14ac:dyDescent="0.25">
      <c r="O6" s="3" t="s">
        <v>225</v>
      </c>
      <c r="P6" s="3"/>
    </row>
    <row r="7" spans="1:22" x14ac:dyDescent="0.25">
      <c r="M7" s="2" t="s">
        <v>227</v>
      </c>
      <c r="N7" t="s">
        <v>223</v>
      </c>
      <c r="O7" s="3" t="s">
        <v>231</v>
      </c>
      <c r="P7" s="3"/>
      <c r="U7" t="s">
        <v>246</v>
      </c>
      <c r="V7">
        <v>100</v>
      </c>
    </row>
    <row r="8" spans="1:22" x14ac:dyDescent="0.25">
      <c r="U8" t="s">
        <v>246</v>
      </c>
      <c r="V8">
        <f>V7/3.6</f>
        <v>27.777777777777779</v>
      </c>
    </row>
    <row r="9" spans="1:22" x14ac:dyDescent="0.25">
      <c r="U9" t="s">
        <v>233</v>
      </c>
      <c r="V9">
        <v>0.25</v>
      </c>
    </row>
    <row r="10" spans="1:22" x14ac:dyDescent="0.25">
      <c r="A10" t="s">
        <v>232</v>
      </c>
      <c r="I10" t="s">
        <v>221</v>
      </c>
      <c r="J10" t="s">
        <v>222</v>
      </c>
      <c r="N10" s="3"/>
      <c r="U10" t="s">
        <v>245</v>
      </c>
      <c r="V10">
        <f>V8/V9</f>
        <v>111.11111111111111</v>
      </c>
    </row>
    <row r="11" spans="1:22" x14ac:dyDescent="0.25">
      <c r="A11" t="s">
        <v>233</v>
      </c>
      <c r="B11" t="s">
        <v>216</v>
      </c>
      <c r="C11">
        <v>10000</v>
      </c>
      <c r="E11" t="s">
        <v>214</v>
      </c>
      <c r="F11" t="s">
        <v>90</v>
      </c>
      <c r="G11" s="1">
        <f>C11*C12</f>
        <v>1.0000000000000001E-5</v>
      </c>
      <c r="I11">
        <v>3.3</v>
      </c>
      <c r="J11" t="e">
        <f>I11*#REF!</f>
        <v>#REF!</v>
      </c>
      <c r="M11" s="2" t="s">
        <v>227</v>
      </c>
      <c r="N11" t="s">
        <v>273</v>
      </c>
      <c r="O11" t="s">
        <v>226</v>
      </c>
      <c r="U11" t="s">
        <v>88</v>
      </c>
      <c r="V11">
        <f>V10/2/3.1416</f>
        <v>17.683841213252979</v>
      </c>
    </row>
    <row r="12" spans="1:22" x14ac:dyDescent="0.25">
      <c r="A12" t="s">
        <v>86</v>
      </c>
      <c r="B12" t="s">
        <v>217</v>
      </c>
      <c r="C12" s="1">
        <v>1.0000000000000001E-9</v>
      </c>
      <c r="E12" t="s">
        <v>215</v>
      </c>
      <c r="F12" t="s">
        <v>218</v>
      </c>
      <c r="G12">
        <f>1/G11/2/3.1416</f>
        <v>15915.457091927678</v>
      </c>
      <c r="I12">
        <v>5</v>
      </c>
      <c r="J12" t="e">
        <f>I12*#REF!</f>
        <v>#REF!</v>
      </c>
      <c r="O12" s="3" t="s">
        <v>225</v>
      </c>
      <c r="U12" t="s">
        <v>244</v>
      </c>
      <c r="V12">
        <f>V11*40*2</f>
        <v>1414.7072970602383</v>
      </c>
    </row>
    <row r="13" spans="1:22" x14ac:dyDescent="0.25">
      <c r="I13">
        <v>12</v>
      </c>
      <c r="J13" t="e">
        <f>I13*#REF!</f>
        <v>#REF!</v>
      </c>
      <c r="O13" s="3" t="s">
        <v>225</v>
      </c>
    </row>
    <row r="14" spans="1:22" x14ac:dyDescent="0.25">
      <c r="M14" s="3" t="s">
        <v>221</v>
      </c>
      <c r="O14" s="3" t="s">
        <v>229</v>
      </c>
      <c r="P14" t="s">
        <v>222</v>
      </c>
    </row>
    <row r="15" spans="1:22" x14ac:dyDescent="0.25">
      <c r="O15" s="3" t="s">
        <v>225</v>
      </c>
    </row>
    <row r="16" spans="1:22" x14ac:dyDescent="0.25">
      <c r="O16" s="3" t="s">
        <v>225</v>
      </c>
    </row>
    <row r="17" spans="1:17" x14ac:dyDescent="0.25">
      <c r="M17" s="2" t="s">
        <v>227</v>
      </c>
      <c r="N17" s="3" t="s">
        <v>223</v>
      </c>
      <c r="O17" s="3" t="s">
        <v>272</v>
      </c>
    </row>
    <row r="20" spans="1:17" x14ac:dyDescent="0.25">
      <c r="A20" t="s">
        <v>211</v>
      </c>
      <c r="I20" t="s">
        <v>221</v>
      </c>
      <c r="J20" t="s">
        <v>222</v>
      </c>
      <c r="N20" s="3"/>
    </row>
    <row r="21" spans="1:17" x14ac:dyDescent="0.25">
      <c r="A21" t="s">
        <v>212</v>
      </c>
      <c r="B21" t="s">
        <v>216</v>
      </c>
      <c r="C21">
        <v>2200</v>
      </c>
      <c r="E21" t="s">
        <v>219</v>
      </c>
      <c r="F21" t="s">
        <v>220</v>
      </c>
      <c r="G21">
        <f>C22/(C22+C21)</f>
        <v>0.6</v>
      </c>
      <c r="I21">
        <v>3.3</v>
      </c>
      <c r="J21" t="e">
        <f>I21*#REF!</f>
        <v>#REF!</v>
      </c>
      <c r="M21" s="2" t="s">
        <v>227</v>
      </c>
      <c r="N21" t="s">
        <v>224</v>
      </c>
      <c r="O21" t="s">
        <v>223</v>
      </c>
      <c r="P21" t="s">
        <v>226</v>
      </c>
    </row>
    <row r="22" spans="1:17" x14ac:dyDescent="0.25">
      <c r="A22" t="s">
        <v>213</v>
      </c>
      <c r="B22" t="s">
        <v>216</v>
      </c>
      <c r="C22">
        <v>3300</v>
      </c>
      <c r="E22" t="s">
        <v>214</v>
      </c>
      <c r="F22" t="s">
        <v>90</v>
      </c>
      <c r="G22">
        <f>C22*C21*C23/(C22+C21)</f>
        <v>1.32E-3</v>
      </c>
      <c r="I22">
        <v>5</v>
      </c>
      <c r="J22">
        <f>I22*G21</f>
        <v>3</v>
      </c>
      <c r="N22" s="3"/>
      <c r="O22" s="3" t="s">
        <v>225</v>
      </c>
      <c r="P22" s="3" t="s">
        <v>225</v>
      </c>
    </row>
    <row r="23" spans="1:17" x14ac:dyDescent="0.25">
      <c r="A23" t="s">
        <v>86</v>
      </c>
      <c r="B23" t="s">
        <v>217</v>
      </c>
      <c r="C23" s="1">
        <v>9.9999999999999995E-7</v>
      </c>
      <c r="E23" t="s">
        <v>215</v>
      </c>
      <c r="F23" t="s">
        <v>218</v>
      </c>
      <c r="G23">
        <f>1/G22/2/3.1416</f>
        <v>120.57164463581577</v>
      </c>
      <c r="I23">
        <v>12</v>
      </c>
      <c r="J23">
        <f>I23*G21</f>
        <v>7.1999999999999993</v>
      </c>
      <c r="O23" s="3" t="s">
        <v>225</v>
      </c>
      <c r="P23" s="3" t="s">
        <v>225</v>
      </c>
    </row>
    <row r="24" spans="1:17" x14ac:dyDescent="0.25">
      <c r="M24" s="3" t="s">
        <v>221</v>
      </c>
      <c r="O24" s="3" t="s">
        <v>213</v>
      </c>
      <c r="P24" s="3" t="s">
        <v>229</v>
      </c>
      <c r="Q24" t="s">
        <v>222</v>
      </c>
    </row>
    <row r="25" spans="1:17" x14ac:dyDescent="0.25">
      <c r="O25" s="3" t="s">
        <v>225</v>
      </c>
      <c r="P25" s="3" t="s">
        <v>225</v>
      </c>
    </row>
    <row r="26" spans="1:17" x14ac:dyDescent="0.25">
      <c r="O26" s="3" t="s">
        <v>225</v>
      </c>
      <c r="P26" s="3" t="s">
        <v>225</v>
      </c>
    </row>
    <row r="27" spans="1:17" x14ac:dyDescent="0.25">
      <c r="M27" s="2" t="s">
        <v>227</v>
      </c>
      <c r="N27" t="s">
        <v>223</v>
      </c>
      <c r="O27" s="3" t="s">
        <v>228</v>
      </c>
      <c r="P27" s="3" t="s">
        <v>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opLeftCell="A25" workbookViewId="0">
      <selection activeCell="C7" sqref="C7"/>
    </sheetView>
  </sheetViews>
  <sheetFormatPr defaultRowHeight="15" x14ac:dyDescent="0.25"/>
  <cols>
    <col min="3" max="3" width="13.42578125" bestFit="1" customWidth="1"/>
  </cols>
  <sheetData>
    <row r="1" spans="1:3" x14ac:dyDescent="0.25">
      <c r="A1" t="s">
        <v>252</v>
      </c>
      <c r="B1" t="s">
        <v>254</v>
      </c>
      <c r="C1" t="s">
        <v>253</v>
      </c>
    </row>
    <row r="2" spans="1:3" x14ac:dyDescent="0.25">
      <c r="A2">
        <v>0</v>
      </c>
      <c r="B2" t="s">
        <v>152</v>
      </c>
    </row>
    <row r="3" spans="1:3" x14ac:dyDescent="0.25">
      <c r="A3">
        <v>1</v>
      </c>
    </row>
    <row r="4" spans="1:3" x14ac:dyDescent="0.25">
      <c r="A4">
        <v>2</v>
      </c>
    </row>
    <row r="5" spans="1:3" x14ac:dyDescent="0.25">
      <c r="A5">
        <v>3</v>
      </c>
    </row>
    <row r="6" spans="1:3" x14ac:dyDescent="0.25">
      <c r="A6">
        <v>4</v>
      </c>
    </row>
    <row r="7" spans="1:3" x14ac:dyDescent="0.25">
      <c r="A7">
        <v>5</v>
      </c>
    </row>
    <row r="8" spans="1:3" x14ac:dyDescent="0.25">
      <c r="A8">
        <v>6</v>
      </c>
    </row>
    <row r="9" spans="1:3" x14ac:dyDescent="0.25">
      <c r="A9">
        <v>7</v>
      </c>
    </row>
    <row r="10" spans="1:3" x14ac:dyDescent="0.25">
      <c r="A10">
        <v>8</v>
      </c>
    </row>
    <row r="11" spans="1:3" x14ac:dyDescent="0.25">
      <c r="A11">
        <v>9</v>
      </c>
    </row>
    <row r="12" spans="1:3" x14ac:dyDescent="0.25">
      <c r="A12">
        <v>10</v>
      </c>
      <c r="B12" t="s">
        <v>255</v>
      </c>
    </row>
    <row r="13" spans="1:3" x14ac:dyDescent="0.25">
      <c r="A13">
        <v>11</v>
      </c>
      <c r="C13" t="s">
        <v>256</v>
      </c>
    </row>
    <row r="14" spans="1:3" x14ac:dyDescent="0.25">
      <c r="A14">
        <v>12</v>
      </c>
      <c r="C14" t="s">
        <v>257</v>
      </c>
    </row>
    <row r="15" spans="1:3" x14ac:dyDescent="0.25">
      <c r="A15">
        <v>13</v>
      </c>
      <c r="C15" t="s">
        <v>258</v>
      </c>
    </row>
    <row r="16" spans="1:3" x14ac:dyDescent="0.25">
      <c r="A16">
        <v>14</v>
      </c>
      <c r="C16" t="s">
        <v>259</v>
      </c>
    </row>
    <row r="17" spans="1:3" x14ac:dyDescent="0.25">
      <c r="A17">
        <v>15</v>
      </c>
      <c r="C17" t="s">
        <v>260</v>
      </c>
    </row>
    <row r="18" spans="1:3" x14ac:dyDescent="0.25">
      <c r="A18">
        <v>16</v>
      </c>
      <c r="C18" t="s">
        <v>261</v>
      </c>
    </row>
    <row r="19" spans="1:3" x14ac:dyDescent="0.25">
      <c r="A19">
        <v>17</v>
      </c>
      <c r="C19" t="s">
        <v>262</v>
      </c>
    </row>
    <row r="20" spans="1:3" x14ac:dyDescent="0.25">
      <c r="A20">
        <v>18</v>
      </c>
    </row>
    <row r="21" spans="1:3" x14ac:dyDescent="0.25">
      <c r="A21">
        <v>19</v>
      </c>
    </row>
    <row r="22" spans="1:3" x14ac:dyDescent="0.25">
      <c r="A22">
        <v>20</v>
      </c>
      <c r="B22" t="s">
        <v>156</v>
      </c>
    </row>
    <row r="23" spans="1:3" x14ac:dyDescent="0.25">
      <c r="A23">
        <v>21</v>
      </c>
    </row>
    <row r="24" spans="1:3" x14ac:dyDescent="0.25">
      <c r="A24">
        <v>22</v>
      </c>
    </row>
    <row r="25" spans="1:3" x14ac:dyDescent="0.25">
      <c r="A25">
        <v>23</v>
      </c>
    </row>
    <row r="26" spans="1:3" x14ac:dyDescent="0.25">
      <c r="A26">
        <v>24</v>
      </c>
    </row>
    <row r="27" spans="1:3" x14ac:dyDescent="0.25">
      <c r="A27">
        <v>25</v>
      </c>
    </row>
    <row r="28" spans="1:3" x14ac:dyDescent="0.25">
      <c r="A28">
        <v>26</v>
      </c>
    </row>
    <row r="29" spans="1:3" x14ac:dyDescent="0.25">
      <c r="A29">
        <v>27</v>
      </c>
    </row>
    <row r="30" spans="1:3" x14ac:dyDescent="0.25">
      <c r="A30">
        <v>28</v>
      </c>
    </row>
    <row r="31" spans="1:3" x14ac:dyDescent="0.25">
      <c r="A31">
        <v>29</v>
      </c>
    </row>
    <row r="32" spans="1:3" x14ac:dyDescent="0.25">
      <c r="A32">
        <v>30</v>
      </c>
    </row>
    <row r="33" spans="1:2" x14ac:dyDescent="0.25">
      <c r="A33">
        <v>31</v>
      </c>
    </row>
    <row r="34" spans="1:2" x14ac:dyDescent="0.25">
      <c r="A34">
        <v>32</v>
      </c>
    </row>
    <row r="35" spans="1:2" x14ac:dyDescent="0.25">
      <c r="A35">
        <v>33</v>
      </c>
    </row>
    <row r="36" spans="1:2" x14ac:dyDescent="0.25">
      <c r="A36">
        <v>34</v>
      </c>
    </row>
    <row r="37" spans="1:2" x14ac:dyDescent="0.25">
      <c r="A37">
        <v>35</v>
      </c>
    </row>
    <row r="38" spans="1:2" x14ac:dyDescent="0.25">
      <c r="A38">
        <v>36</v>
      </c>
    </row>
    <row r="39" spans="1:2" x14ac:dyDescent="0.25">
      <c r="A39">
        <v>37</v>
      </c>
    </row>
    <row r="40" spans="1:2" x14ac:dyDescent="0.25">
      <c r="A40">
        <v>38</v>
      </c>
    </row>
    <row r="41" spans="1:2" x14ac:dyDescent="0.25">
      <c r="A41">
        <v>39</v>
      </c>
    </row>
    <row r="42" spans="1:2" x14ac:dyDescent="0.25">
      <c r="A42">
        <v>40</v>
      </c>
      <c r="B42" t="s">
        <v>153</v>
      </c>
    </row>
    <row r="43" spans="1:2" x14ac:dyDescent="0.25">
      <c r="A43">
        <v>41</v>
      </c>
    </row>
    <row r="44" spans="1:2" x14ac:dyDescent="0.25">
      <c r="A44">
        <v>42</v>
      </c>
    </row>
    <row r="45" spans="1:2" x14ac:dyDescent="0.25">
      <c r="A45">
        <v>43</v>
      </c>
    </row>
    <row r="46" spans="1:2" x14ac:dyDescent="0.25">
      <c r="A46">
        <v>44</v>
      </c>
    </row>
    <row r="47" spans="1:2" x14ac:dyDescent="0.25">
      <c r="A47">
        <v>45</v>
      </c>
    </row>
    <row r="48" spans="1:2" x14ac:dyDescent="0.25">
      <c r="A48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pinout_pcb</vt:lpstr>
      <vt:lpstr>pinout_joystick</vt:lpstr>
      <vt:lpstr>tools</vt:lpstr>
      <vt:lpstr>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</dc:creator>
  <cp:lastModifiedBy>mic</cp:lastModifiedBy>
  <dcterms:created xsi:type="dcterms:W3CDTF">2018-08-22T07:13:16Z</dcterms:created>
  <dcterms:modified xsi:type="dcterms:W3CDTF">2019-10-15T16:28:40Z</dcterms:modified>
</cp:coreProperties>
</file>