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e10035\Desktop\"/>
    </mc:Choice>
  </mc:AlternateContent>
  <workbookProtection workbookPassword="C69E" lockStructure="1"/>
  <bookViews>
    <workbookView xWindow="0" yWindow="0" windowWidth="11940" windowHeight="5130" firstSheet="1" activeTab="1"/>
  </bookViews>
  <sheets>
    <sheet name="Main" sheetId="2" state="hidden" r:id="rId1"/>
    <sheet name="NSC CALCULATOR" sheetId="1" r:id="rId2"/>
  </sheets>
  <calcPr calcId="152511"/>
</workbook>
</file>

<file path=xl/calcChain.xml><?xml version="1.0" encoding="utf-8"?>
<calcChain xmlns="http://schemas.openxmlformats.org/spreadsheetml/2006/main">
  <c r="D11" i="1" l="1"/>
  <c r="E11" i="1"/>
  <c r="E7" i="1"/>
  <c r="D7" i="1"/>
  <c r="F7" i="1" s="1"/>
  <c r="H7" i="1" s="1"/>
  <c r="I7" i="1" s="1"/>
  <c r="E17" i="1"/>
  <c r="D17" i="1"/>
  <c r="F17" i="1" s="1"/>
  <c r="H17" i="1"/>
  <c r="I17" i="1"/>
  <c r="E16" i="1"/>
  <c r="D16" i="1"/>
  <c r="F16" i="1" s="1"/>
  <c r="E15" i="1"/>
  <c r="D15" i="1"/>
  <c r="F15" i="1" s="1"/>
  <c r="E14" i="1"/>
  <c r="D14" i="1"/>
  <c r="F14" i="1" s="1"/>
  <c r="E13" i="1"/>
  <c r="H13" i="1"/>
  <c r="I13" i="1"/>
  <c r="D13" i="1"/>
  <c r="F13" i="1"/>
  <c r="E12" i="1"/>
  <c r="D12" i="1"/>
  <c r="F12" i="1" s="1"/>
  <c r="E10" i="1"/>
  <c r="D10" i="1"/>
  <c r="F10" i="1" s="1"/>
  <c r="H10" i="1" s="1"/>
  <c r="I10" i="1" s="1"/>
  <c r="E9" i="1"/>
  <c r="D9" i="1"/>
  <c r="F9" i="1" s="1"/>
  <c r="H9" i="1" s="1"/>
  <c r="I9" i="1" s="1"/>
  <c r="E8" i="1"/>
  <c r="D8" i="1"/>
  <c r="F8" i="1" s="1"/>
  <c r="H8" i="1" s="1"/>
  <c r="I8" i="1" s="1"/>
  <c r="E6" i="1"/>
  <c r="D6" i="1"/>
  <c r="F6" i="1" s="1"/>
  <c r="H6" i="1" s="1"/>
  <c r="I6" i="1" s="1"/>
  <c r="E28" i="1"/>
  <c r="D28" i="1"/>
  <c r="F28" i="1" s="1"/>
  <c r="E27" i="1"/>
  <c r="D27" i="1"/>
  <c r="F27" i="1" s="1"/>
  <c r="H27" i="1"/>
  <c r="I27" i="1"/>
  <c r="E26" i="1"/>
  <c r="D26" i="1"/>
  <c r="F26" i="1" s="1"/>
  <c r="E25" i="1"/>
  <c r="D25" i="1"/>
  <c r="F25" i="1"/>
  <c r="H25" i="1"/>
  <c r="I25" i="1"/>
  <c r="E24" i="1"/>
  <c r="D24" i="1"/>
  <c r="F24" i="1" s="1"/>
  <c r="E23" i="1"/>
  <c r="D23" i="1"/>
  <c r="F23" i="1"/>
  <c r="H23" i="1"/>
  <c r="I23" i="1"/>
  <c r="E22" i="1"/>
  <c r="D22" i="1"/>
  <c r="F22" i="1"/>
  <c r="E21" i="1"/>
  <c r="D21" i="1"/>
  <c r="F21" i="1"/>
  <c r="H21" i="1"/>
  <c r="I21" i="1"/>
  <c r="E20" i="1"/>
  <c r="D20" i="1"/>
  <c r="F20" i="1" s="1"/>
  <c r="E19" i="1"/>
  <c r="D19" i="1"/>
  <c r="F19" i="1" s="1"/>
  <c r="H19" i="1"/>
  <c r="I19" i="1"/>
  <c r="E18" i="1"/>
  <c r="D18" i="1"/>
  <c r="G29" i="1"/>
  <c r="H15" i="1"/>
  <c r="I15" i="1"/>
  <c r="H12" i="1"/>
  <c r="I12" i="1"/>
  <c r="F18" i="1"/>
  <c r="H18" i="1"/>
  <c r="I18" i="1"/>
  <c r="H20" i="1"/>
  <c r="I20" i="1"/>
  <c r="H22" i="1"/>
  <c r="I22" i="1"/>
  <c r="H24" i="1"/>
  <c r="I24" i="1"/>
  <c r="H26" i="1"/>
  <c r="I26" i="1"/>
  <c r="H28" i="1"/>
  <c r="I28" i="1"/>
  <c r="H14" i="1"/>
  <c r="I14" i="1"/>
  <c r="H16" i="1"/>
  <c r="I16" i="1"/>
  <c r="F11" i="1" l="1"/>
  <c r="H11" i="1" s="1"/>
  <c r="I11" i="1" s="1"/>
  <c r="I29" i="1" s="1"/>
</calcChain>
</file>

<file path=xl/comments1.xml><?xml version="1.0" encoding="utf-8"?>
<comments xmlns="http://schemas.openxmlformats.org/spreadsheetml/2006/main">
  <authors>
    <author>bhanuprakash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bhanuprakash:</t>
        </r>
        <r>
          <rPr>
            <sz val="8"/>
            <color indexed="81"/>
            <rFont val="Tahoma"/>
            <family val="2"/>
          </rPr>
          <t xml:space="preserve">
Enter the Date of Purchase of NSC in the format "dd-mmm-yy"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bhanuprakash:</t>
        </r>
        <r>
          <rPr>
            <sz val="8"/>
            <color indexed="81"/>
            <rFont val="Tahoma"/>
            <family val="2"/>
          </rPr>
          <t xml:space="preserve">
Enter the NSC Amount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bhanuprakash:</t>
        </r>
        <r>
          <rPr>
            <sz val="8"/>
            <color indexed="81"/>
            <rFont val="Tahoma"/>
            <family val="2"/>
          </rPr>
          <t xml:space="preserve">
This is a Auto Calculated field
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bhanuprakash:</t>
        </r>
        <r>
          <rPr>
            <sz val="8"/>
            <color indexed="81"/>
            <rFont val="Tahoma"/>
            <family val="2"/>
          </rPr>
          <t xml:space="preserve">
This is a Auto Calculated field</t>
        </r>
      </text>
    </comment>
  </commentList>
</comments>
</file>

<file path=xl/sharedStrings.xml><?xml version="1.0" encoding="utf-8"?>
<sst xmlns="http://schemas.openxmlformats.org/spreadsheetml/2006/main" count="87" uniqueCount="86">
  <si>
    <t>Date of Purchase</t>
  </si>
  <si>
    <t>Amount</t>
  </si>
  <si>
    <t>Interest</t>
  </si>
  <si>
    <t>Percent</t>
  </si>
  <si>
    <t>Date</t>
  </si>
  <si>
    <t>Block</t>
  </si>
  <si>
    <t>Years</t>
  </si>
  <si>
    <t>11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</si>
  <si>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</si>
  <si>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</si>
  <si>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</si>
  <si>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</si>
  <si>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</si>
  <si>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</si>
  <si>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</si>
  <si>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</si>
  <si>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</si>
  <si>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</si>
  <si>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</si>
  <si>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</si>
  <si>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</si>
  <si>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</si>
  <si>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</si>
  <si>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36</t>
  </si>
  <si>
    <t>41</t>
  </si>
  <si>
    <t>42</t>
  </si>
  <si>
    <t>43</t>
  </si>
  <si>
    <t>44</t>
  </si>
  <si>
    <t>45</t>
  </si>
  <si>
    <t>46</t>
  </si>
  <si>
    <t>Total</t>
  </si>
  <si>
    <t>dd-mmm-yy</t>
  </si>
  <si>
    <t>No of Cerificates</t>
  </si>
  <si>
    <t>Block &amp; Year</t>
  </si>
  <si>
    <t>Percentage</t>
  </si>
  <si>
    <t>From</t>
  </si>
  <si>
    <t>To</t>
  </si>
  <si>
    <t>51</t>
  </si>
  <si>
    <t>52</t>
  </si>
  <si>
    <t>53</t>
  </si>
  <si>
    <t>54</t>
  </si>
  <si>
    <t>55</t>
  </si>
  <si>
    <t>56</t>
  </si>
  <si>
    <t>It will not work for NSC purchased on 29/02/2004 since it is leap year.</t>
  </si>
  <si>
    <t>NSC purchased between 1/3/01 to 1/3/02</t>
  </si>
  <si>
    <t>NSC purchased between 1/3/02 to 1/3/03</t>
  </si>
  <si>
    <t>NSC purchased after 1/3/03</t>
  </si>
  <si>
    <t>First Year</t>
  </si>
  <si>
    <t>Second Year</t>
  </si>
  <si>
    <t>Third Year</t>
  </si>
  <si>
    <t>Forth Year</t>
  </si>
  <si>
    <t>Fifth Year</t>
  </si>
  <si>
    <t>Sixth Year</t>
  </si>
  <si>
    <t>Fin Year</t>
  </si>
  <si>
    <t>Year</t>
  </si>
  <si>
    <t>2011-2012</t>
  </si>
  <si>
    <t>2012-2013</t>
  </si>
  <si>
    <t>73</t>
  </si>
  <si>
    <t>74</t>
  </si>
  <si>
    <t>75</t>
  </si>
  <si>
    <t>76</t>
  </si>
  <si>
    <t>77</t>
  </si>
  <si>
    <t>78</t>
  </si>
  <si>
    <t>2013-2014</t>
  </si>
  <si>
    <t>79</t>
  </si>
  <si>
    <t>80</t>
  </si>
  <si>
    <t>81</t>
  </si>
  <si>
    <t>82</t>
  </si>
  <si>
    <t>83</t>
  </si>
  <si>
    <t>2013-14 &amp; above</t>
  </si>
  <si>
    <t>2014-2015</t>
  </si>
  <si>
    <t>2015-2016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</si>
  <si>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</si>
  <si>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</si>
  <si>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</si>
  <si>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</si>
  <si>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</si>
  <si>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</si>
  <si>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</si>
  <si>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</si>
  <si>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</si>
  <si>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</si>
  <si>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</si>
  <si>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</si>
  <si>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NSC Calculator FY 2016-2017</t>
  </si>
  <si>
    <t>Applicable for NSCs purchased on or after 1st Apr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</si>
</sst>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Book Antiqu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0"/>
      <name val="Arial"/>
      <family val="2"/>
    </font>
    <font>
      <b/>
      <sz val="10"/>
      <name val="Book Antiqua"/>
      <family val="1"/>
    </font>
    <font>
      <sz val="10"/>
      <name val="VERDANA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11"/>
      <color rgb="FF3333FF"/>
      <name val="Arial"/>
      <family val="2"/>
    </font>
    <font>
      <sz val="8"/>
      <color rgb="FF3333FF"/>
      <name val="Arial"/>
      <family val="2"/>
    </font>
    <font>
      <sz val="9"/>
      <color rgb="FFFF0000"/>
      <name val="Arial"/>
      <family val="2"/>
    </font>
    <font>
      <sz val="10"/>
      <color rgb="FFFF0000"/>
      <name val="Book Antiqua"/>
      <family val="1"/>
    </font>
    <font>
      <b/>
      <sz val="8"/>
      <color rgb="FFFF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mediumGray">
        <fgColor indexed="9"/>
        <bgColor indexed="43"/>
      </patternFill>
    </fill>
    <fill>
      <patternFill patternType="mediumGray">
        <fgColor indexed="9"/>
        <bgColor indexed="42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Fill="1"/>
    <xf numFmtId="0" fontId="3" fillId="0" borderId="0" xfId="0" applyFont="1" applyFill="1" applyProtection="1">
      <protection hidden="1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15" fontId="3" fillId="0" borderId="0" xfId="0" applyNumberFormat="1" applyFont="1" applyProtection="1">
      <protection hidden="1"/>
    </xf>
    <xf numFmtId="49" fontId="3" fillId="0" borderId="0" xfId="0" applyNumberFormat="1" applyFont="1" applyProtection="1">
      <protection hidden="1"/>
    </xf>
    <xf numFmtId="0" fontId="6" fillId="0" borderId="0" xfId="0" applyFont="1" applyProtection="1">
      <protection hidden="1"/>
    </xf>
    <xf numFmtId="1" fontId="3" fillId="0" borderId="0" xfId="0" applyNumberFormat="1" applyFont="1" applyProtection="1">
      <protection hidden="1"/>
    </xf>
    <xf numFmtId="1" fontId="3" fillId="0" borderId="0" xfId="0" applyNumberFormat="1" applyFont="1" applyAlignment="1" applyProtection="1">
      <alignment horizontal="left"/>
      <protection hidden="1"/>
    </xf>
    <xf numFmtId="0" fontId="5" fillId="0" borderId="0" xfId="0" applyFont="1" applyFill="1" applyAlignment="1">
      <alignment horizontal="center"/>
    </xf>
    <xf numFmtId="0" fontId="0" fillId="2" borderId="0" xfId="0" applyFill="1" applyProtection="1">
      <protection hidden="1"/>
    </xf>
    <xf numFmtId="0" fontId="7" fillId="0" borderId="0" xfId="0" applyFont="1" applyProtection="1">
      <protection hidden="1"/>
    </xf>
    <xf numFmtId="10" fontId="7" fillId="0" borderId="0" xfId="0" applyNumberFormat="1" applyFont="1" applyProtection="1">
      <protection hidden="1"/>
    </xf>
    <xf numFmtId="15" fontId="3" fillId="0" borderId="1" xfId="0" applyNumberFormat="1" applyFont="1" applyBorder="1" applyAlignment="1" applyProtection="1">
      <alignment horizontal="center"/>
      <protection locked="0"/>
    </xf>
    <xf numFmtId="15" fontId="3" fillId="0" borderId="1" xfId="0" applyNumberFormat="1" applyFont="1" applyBorder="1" applyAlignment="1" applyProtection="1">
      <alignment horizontal="center"/>
      <protection hidden="1"/>
    </xf>
    <xf numFmtId="1" fontId="3" fillId="0" borderId="1" xfId="0" applyNumberFormat="1" applyFont="1" applyBorder="1" applyProtection="1">
      <protection hidden="1"/>
    </xf>
    <xf numFmtId="0" fontId="3" fillId="0" borderId="1" xfId="0" applyFont="1" applyBorder="1" applyProtection="1">
      <protection locked="0"/>
    </xf>
    <xf numFmtId="10" fontId="3" fillId="0" borderId="1" xfId="0" applyNumberFormat="1" applyFont="1" applyBorder="1" applyProtection="1">
      <protection hidden="1"/>
    </xf>
    <xf numFmtId="0" fontId="3" fillId="0" borderId="1" xfId="0" applyFont="1" applyBorder="1" applyProtection="1">
      <protection hidden="1"/>
    </xf>
    <xf numFmtId="0" fontId="4" fillId="3" borderId="1" xfId="0" applyFont="1" applyFill="1" applyBorder="1" applyAlignment="1" applyProtection="1">
      <alignment horizontal="centerContinuous"/>
      <protection hidden="1"/>
    </xf>
    <xf numFmtId="0" fontId="3" fillId="3" borderId="1" xfId="0" applyFont="1" applyFill="1" applyBorder="1" applyAlignment="1" applyProtection="1">
      <alignment horizontal="centerContinuous"/>
      <protection hidden="1"/>
    </xf>
    <xf numFmtId="1" fontId="3" fillId="3" borderId="1" xfId="0" applyNumberFormat="1" applyFont="1" applyFill="1" applyBorder="1" applyAlignment="1" applyProtection="1">
      <alignment horizontal="centerContinuous"/>
      <protection hidden="1"/>
    </xf>
    <xf numFmtId="0" fontId="4" fillId="4" borderId="1" xfId="0" applyFont="1" applyFill="1" applyBorder="1" applyAlignment="1" applyProtection="1">
      <alignment horizontal="centerContinuous"/>
      <protection hidden="1"/>
    </xf>
    <xf numFmtId="0" fontId="4" fillId="4" borderId="1" xfId="0" applyFont="1" applyFill="1" applyBorder="1" applyProtection="1">
      <protection hidden="1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center"/>
      <protection hidden="1"/>
    </xf>
    <xf numFmtId="0" fontId="10" fillId="5" borderId="0" xfId="0" applyFont="1" applyFill="1" applyBorder="1" applyAlignment="1">
      <alignment horizontal="centerContinuous"/>
    </xf>
    <xf numFmtId="0" fontId="11" fillId="5" borderId="0" xfId="0" applyFont="1" applyFill="1" applyBorder="1" applyAlignment="1" applyProtection="1">
      <alignment horizontal="centerContinuous"/>
      <protection hidden="1"/>
    </xf>
    <xf numFmtId="0" fontId="11" fillId="5" borderId="0" xfId="0" applyFont="1" applyFill="1" applyBorder="1" applyAlignment="1">
      <alignment horizontal="centerContinuous"/>
    </xf>
    <xf numFmtId="0" fontId="0" fillId="0" borderId="0" xfId="0" applyFill="1" applyProtection="1">
      <protection hidden="1"/>
    </xf>
    <xf numFmtId="0" fontId="9" fillId="0" borderId="0" xfId="0" applyFont="1" applyFill="1" applyAlignment="1" applyProtection="1">
      <protection hidden="1"/>
    </xf>
    <xf numFmtId="0" fontId="12" fillId="0" borderId="0" xfId="0" applyFont="1" applyFill="1" applyProtection="1">
      <protection hidden="1"/>
    </xf>
    <xf numFmtId="0" fontId="13" fillId="0" borderId="0" xfId="0" applyFont="1" applyFill="1" applyProtection="1">
      <protection hidden="1"/>
    </xf>
    <xf numFmtId="0" fontId="14" fillId="0" borderId="1" xfId="0" applyFont="1" applyFill="1" applyBorder="1" applyAlignment="1">
      <alignment horizontal="centerContinuous"/>
    </xf>
    <xf numFmtId="0" fontId="15" fillId="0" borderId="1" xfId="0" applyFont="1" applyFill="1" applyBorder="1" applyAlignment="1" applyProtection="1">
      <alignment horizontal="centerContinuous"/>
      <protection hidden="1"/>
    </xf>
    <xf numFmtId="0" fontId="15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P6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3.5" x14ac:dyDescent="0.25"/>
  <cols>
    <col min="1" max="1" width="9.140625" style="3"/>
    <col min="2" max="2" width="11.7109375" style="3" bestFit="1" customWidth="1"/>
    <col min="3" max="3" width="10" style="3" bestFit="1" customWidth="1"/>
    <col min="4" max="8" width="9.140625" style="3"/>
    <col min="9" max="9" width="9.5703125" style="3" bestFit="1" customWidth="1"/>
    <col min="10" max="16384" width="9.140625" style="3"/>
  </cols>
  <sheetData>
    <row r="3" spans="2:16" x14ac:dyDescent="0.25">
      <c r="B3" s="3" t="s">
        <v>33</v>
      </c>
      <c r="C3" s="3" t="s">
        <v>34</v>
      </c>
      <c r="E3" s="3" t="s">
        <v>35</v>
      </c>
      <c r="F3" s="3" t="s">
        <v>36</v>
      </c>
      <c r="G3" s="3" t="s">
        <v>5</v>
      </c>
      <c r="I3" s="3" t="s">
        <v>53</v>
      </c>
      <c r="L3" s="12" t="s">
        <v>54</v>
      </c>
      <c r="M3" s="12" t="s">
        <v>44</v>
      </c>
      <c r="N3" s="12" t="s">
        <v>45</v>
      </c>
      <c r="O3" s="12" t="s">
        <v>46</v>
      </c>
      <c r="P3" s="12" t="s">
        <v>69</v>
      </c>
    </row>
    <row r="4" spans="2:16" x14ac:dyDescent="0.25">
      <c r="B4" s="8" t="s">
        <v>7</v>
      </c>
      <c r="C4" s="4">
        <v>8.1600000000000006E-2</v>
      </c>
      <c r="E4" s="5">
        <v>40634</v>
      </c>
      <c r="F4" s="5">
        <v>40999</v>
      </c>
      <c r="G4" s="4">
        <v>1</v>
      </c>
      <c r="I4" s="3" t="s">
        <v>55</v>
      </c>
      <c r="L4" s="12" t="s">
        <v>47</v>
      </c>
      <c r="M4" s="13">
        <v>9.7199999999999995E-2</v>
      </c>
      <c r="N4" s="13">
        <v>9.1999999999999998E-2</v>
      </c>
      <c r="O4" s="13">
        <v>8.1600000000000006E-2</v>
      </c>
      <c r="P4" s="13">
        <v>8.6800000000000002E-2</v>
      </c>
    </row>
    <row r="5" spans="2:16" x14ac:dyDescent="0.25">
      <c r="B5" s="9">
        <v>12</v>
      </c>
      <c r="C5" s="4">
        <v>8.8300000000000003E-2</v>
      </c>
      <c r="E5" s="5">
        <v>41000</v>
      </c>
      <c r="F5" s="5">
        <v>41364</v>
      </c>
      <c r="G5" s="4">
        <v>2</v>
      </c>
      <c r="I5" s="3" t="s">
        <v>56</v>
      </c>
      <c r="L5" s="12" t="s">
        <v>48</v>
      </c>
      <c r="M5" s="13">
        <v>0.1067</v>
      </c>
      <c r="N5" s="13">
        <v>0.10050000000000001</v>
      </c>
      <c r="O5" s="13">
        <v>8.8300000000000003E-2</v>
      </c>
      <c r="P5" s="13">
        <v>9.4299999999999995E-2</v>
      </c>
    </row>
    <row r="6" spans="2:16" x14ac:dyDescent="0.25">
      <c r="B6" s="8" t="s">
        <v>8</v>
      </c>
      <c r="C6" s="4">
        <v>9.5500000000000002E-2</v>
      </c>
      <c r="E6" s="5">
        <v>41365</v>
      </c>
      <c r="F6" s="5">
        <v>41729</v>
      </c>
      <c r="G6" s="4">
        <v>3</v>
      </c>
      <c r="I6" s="3" t="s">
        <v>63</v>
      </c>
      <c r="L6" s="12" t="s">
        <v>49</v>
      </c>
      <c r="M6" s="13">
        <v>0.1171</v>
      </c>
      <c r="N6" s="13">
        <v>0.10970000000000001</v>
      </c>
      <c r="O6" s="13">
        <v>9.5500000000000002E-2</v>
      </c>
      <c r="P6" s="13">
        <v>0.10249999999999999</v>
      </c>
    </row>
    <row r="7" spans="2:16" x14ac:dyDescent="0.25">
      <c r="B7" s="8" t="s">
        <v>9</v>
      </c>
      <c r="C7" s="4">
        <v>0.1033</v>
      </c>
      <c r="E7" s="5">
        <v>41730</v>
      </c>
      <c r="F7" s="5">
        <v>42094</v>
      </c>
      <c r="G7" s="4">
        <v>4</v>
      </c>
      <c r="I7" s="3" t="s">
        <v>70</v>
      </c>
      <c r="L7" s="12" t="s">
        <v>50</v>
      </c>
      <c r="M7" s="13">
        <v>0.1285</v>
      </c>
      <c r="N7" s="13">
        <v>0.1198</v>
      </c>
      <c r="O7" s="13">
        <v>0.1033</v>
      </c>
      <c r="P7" s="13">
        <v>0.1114</v>
      </c>
    </row>
    <row r="8" spans="2:16" x14ac:dyDescent="0.25">
      <c r="B8" s="8" t="s">
        <v>10</v>
      </c>
      <c r="C8" s="4">
        <v>0.11169999999999999</v>
      </c>
      <c r="E8" s="5">
        <v>42095</v>
      </c>
      <c r="F8" s="5">
        <v>42460</v>
      </c>
      <c r="G8" s="4">
        <v>5</v>
      </c>
      <c r="I8" s="3" t="s">
        <v>71</v>
      </c>
      <c r="L8" s="12" t="s">
        <v>51</v>
      </c>
      <c r="M8" s="13">
        <v>0.14099999999999999</v>
      </c>
      <c r="N8" s="13">
        <v>0.13089999999999999</v>
      </c>
      <c r="O8" s="13">
        <v>0.11169999999999999</v>
      </c>
      <c r="P8" s="13">
        <v>0.1211</v>
      </c>
    </row>
    <row r="9" spans="2:16" x14ac:dyDescent="0.25">
      <c r="B9" s="8" t="s">
        <v>11</v>
      </c>
      <c r="C9" s="4">
        <v>0.1208</v>
      </c>
      <c r="E9" s="5"/>
      <c r="F9" s="5"/>
      <c r="G9" s="4"/>
      <c r="L9" s="12" t="s">
        <v>52</v>
      </c>
      <c r="M9" s="13">
        <v>0.1547</v>
      </c>
      <c r="N9" s="13">
        <v>0.1429</v>
      </c>
      <c r="O9" s="13">
        <v>0.1208</v>
      </c>
      <c r="P9" s="13">
        <v>0.1208</v>
      </c>
    </row>
    <row r="10" spans="2:16" x14ac:dyDescent="0.25">
      <c r="B10" s="8" t="s">
        <v>12</v>
      </c>
      <c r="C10" s="4">
        <v>8.1600000000000006E-2</v>
      </c>
      <c r="E10" s="5"/>
      <c r="F10" s="5"/>
      <c r="G10" s="4"/>
    </row>
    <row r="11" spans="2:16" ht="15" x14ac:dyDescent="0.3">
      <c r="B11" s="8" t="s">
        <v>13</v>
      </c>
      <c r="C11" s="4">
        <v>8.8300000000000003E-2</v>
      </c>
      <c r="E11" s="7" t="s">
        <v>43</v>
      </c>
    </row>
    <row r="12" spans="2:16" x14ac:dyDescent="0.25">
      <c r="B12" s="8" t="s">
        <v>14</v>
      </c>
      <c r="C12" s="4">
        <v>9.5500000000000002E-2</v>
      </c>
    </row>
    <row r="13" spans="2:16" x14ac:dyDescent="0.25">
      <c r="B13" s="8" t="s">
        <v>15</v>
      </c>
      <c r="C13" s="4">
        <v>0.1033</v>
      </c>
    </row>
    <row r="14" spans="2:16" x14ac:dyDescent="0.25">
      <c r="B14" s="8" t="s">
        <v>16</v>
      </c>
      <c r="C14" s="4">
        <v>0.11169999999999999</v>
      </c>
    </row>
    <row r="15" spans="2:16" x14ac:dyDescent="0.25">
      <c r="B15" s="8" t="s">
        <v>17</v>
      </c>
      <c r="C15" s="4">
        <v>0.1208</v>
      </c>
    </row>
    <row r="16" spans="2:16" x14ac:dyDescent="0.25">
      <c r="B16" s="8" t="s">
        <v>18</v>
      </c>
      <c r="C16" s="4">
        <v>8.1600000000000006E-2</v>
      </c>
    </row>
    <row r="17" spans="2:3" x14ac:dyDescent="0.25">
      <c r="B17" s="8" t="s">
        <v>19</v>
      </c>
      <c r="C17" s="4">
        <v>8.8300000000000003E-2</v>
      </c>
    </row>
    <row r="18" spans="2:3" x14ac:dyDescent="0.25">
      <c r="B18" s="8" t="s">
        <v>20</v>
      </c>
      <c r="C18" s="4">
        <v>9.5500000000000002E-2</v>
      </c>
    </row>
    <row r="19" spans="2:3" x14ac:dyDescent="0.25">
      <c r="B19" s="8" t="s">
        <v>21</v>
      </c>
      <c r="C19" s="4">
        <v>0.1033</v>
      </c>
    </row>
    <row r="20" spans="2:3" x14ac:dyDescent="0.25">
      <c r="B20" s="8" t="s">
        <v>22</v>
      </c>
      <c r="C20" s="4">
        <v>0.11169999999999999</v>
      </c>
    </row>
    <row r="21" spans="2:3" x14ac:dyDescent="0.25">
      <c r="B21" s="8" t="s">
        <v>23</v>
      </c>
      <c r="C21" s="4">
        <v>0.1208</v>
      </c>
    </row>
    <row r="22" spans="2:3" x14ac:dyDescent="0.25">
      <c r="B22" s="8" t="s">
        <v>24</v>
      </c>
      <c r="C22" s="4">
        <v>8.1600000000000006E-2</v>
      </c>
    </row>
    <row r="23" spans="2:3" x14ac:dyDescent="0.25">
      <c r="B23" s="8" t="s">
        <v>25</v>
      </c>
      <c r="C23" s="4">
        <v>8.8300000000000003E-2</v>
      </c>
    </row>
    <row r="24" spans="2:3" x14ac:dyDescent="0.25">
      <c r="B24" s="8" t="s">
        <v>26</v>
      </c>
      <c r="C24" s="4">
        <v>9.5500000000000002E-2</v>
      </c>
    </row>
    <row r="25" spans="2:3" x14ac:dyDescent="0.25">
      <c r="B25" s="8" t="s">
        <v>27</v>
      </c>
      <c r="C25" s="4">
        <v>0.1033</v>
      </c>
    </row>
    <row r="26" spans="2:3" x14ac:dyDescent="0.25">
      <c r="B26" s="8" t="s">
        <v>28</v>
      </c>
      <c r="C26" s="4">
        <v>0.11169999999999999</v>
      </c>
    </row>
    <row r="27" spans="2:3" x14ac:dyDescent="0.25">
      <c r="B27" s="8" t="s">
        <v>29</v>
      </c>
      <c r="C27" s="4">
        <v>0.1208</v>
      </c>
    </row>
    <row r="28" spans="2:3" x14ac:dyDescent="0.25">
      <c r="B28" s="4" t="s">
        <v>37</v>
      </c>
      <c r="C28" s="4">
        <v>8.1600000000000006E-2</v>
      </c>
    </row>
    <row r="29" spans="2:3" x14ac:dyDescent="0.25">
      <c r="B29" s="4" t="s">
        <v>38</v>
      </c>
      <c r="C29" s="4">
        <v>8.8300000000000003E-2</v>
      </c>
    </row>
    <row r="30" spans="2:3" x14ac:dyDescent="0.25">
      <c r="B30" s="4" t="s">
        <v>39</v>
      </c>
      <c r="C30" s="4">
        <v>9.5500000000000002E-2</v>
      </c>
    </row>
    <row r="31" spans="2:3" x14ac:dyDescent="0.25">
      <c r="B31" s="4" t="s">
        <v>40</v>
      </c>
      <c r="C31" s="4">
        <v>0.1033</v>
      </c>
    </row>
    <row r="32" spans="2:3" x14ac:dyDescent="0.25">
      <c r="B32" s="4" t="s">
        <v>41</v>
      </c>
      <c r="C32" s="4">
        <v>0.11169999999999999</v>
      </c>
    </row>
    <row r="33" spans="2:3" x14ac:dyDescent="0.25">
      <c r="B33" s="4" t="s">
        <v>42</v>
      </c>
      <c r="C33" s="4">
        <v>0.1208</v>
      </c>
    </row>
    <row r="34" spans="2:3" x14ac:dyDescent="0.25">
      <c r="B34" s="6">
        <v>61</v>
      </c>
      <c r="C34" s="4">
        <v>8.1600000000000006E-2</v>
      </c>
    </row>
    <row r="35" spans="2:3" x14ac:dyDescent="0.25">
      <c r="B35" s="6">
        <v>62</v>
      </c>
      <c r="C35" s="4">
        <v>8.8300000000000003E-2</v>
      </c>
    </row>
    <row r="36" spans="2:3" x14ac:dyDescent="0.25">
      <c r="B36" s="6">
        <v>63</v>
      </c>
      <c r="C36" s="4">
        <v>9.5500000000000002E-2</v>
      </c>
    </row>
    <row r="37" spans="2:3" x14ac:dyDescent="0.25">
      <c r="B37" s="6">
        <v>64</v>
      </c>
      <c r="C37" s="4">
        <v>0.1033</v>
      </c>
    </row>
    <row r="38" spans="2:3" x14ac:dyDescent="0.25">
      <c r="B38" s="6">
        <v>65</v>
      </c>
      <c r="C38" s="4">
        <v>0.11169999999999999</v>
      </c>
    </row>
    <row r="39" spans="2:3" x14ac:dyDescent="0.25">
      <c r="B39" s="6">
        <v>66</v>
      </c>
      <c r="C39" s="4">
        <v>0.1208</v>
      </c>
    </row>
    <row r="40" spans="2:3" x14ac:dyDescent="0.25">
      <c r="B40" s="6">
        <v>67</v>
      </c>
      <c r="C40" s="4">
        <v>8.1600000000000006E-2</v>
      </c>
    </row>
    <row r="41" spans="2:3" x14ac:dyDescent="0.25">
      <c r="B41" s="6">
        <v>68</v>
      </c>
      <c r="C41" s="4">
        <v>8.8300000000000003E-2</v>
      </c>
    </row>
    <row r="42" spans="2:3" x14ac:dyDescent="0.25">
      <c r="B42" s="6">
        <v>69</v>
      </c>
      <c r="C42" s="4">
        <v>9.5500000000000002E-2</v>
      </c>
    </row>
    <row r="43" spans="2:3" x14ac:dyDescent="0.25">
      <c r="B43" s="6">
        <v>70</v>
      </c>
      <c r="C43" s="4">
        <v>0.1033</v>
      </c>
    </row>
    <row r="44" spans="2:3" x14ac:dyDescent="0.25">
      <c r="B44" s="6">
        <v>71</v>
      </c>
      <c r="C44" s="4">
        <v>0.11169999999999999</v>
      </c>
    </row>
    <row r="45" spans="2:3" x14ac:dyDescent="0.25">
      <c r="B45" s="6">
        <v>72</v>
      </c>
      <c r="C45" s="4">
        <v>0.1208</v>
      </c>
    </row>
    <row r="46" spans="2:3" x14ac:dyDescent="0.25">
      <c r="B46" s="6" t="s">
        <v>57</v>
      </c>
      <c r="C46" s="4">
        <v>8.1600000000000006E-2</v>
      </c>
    </row>
    <row r="47" spans="2:3" x14ac:dyDescent="0.25">
      <c r="B47" s="6" t="s">
        <v>58</v>
      </c>
      <c r="C47" s="4">
        <v>8.8300000000000003E-2</v>
      </c>
    </row>
    <row r="48" spans="2:3" x14ac:dyDescent="0.25">
      <c r="B48" s="6" t="s">
        <v>59</v>
      </c>
      <c r="C48" s="4">
        <v>9.5500000000000002E-2</v>
      </c>
    </row>
    <row r="49" spans="2:3" x14ac:dyDescent="0.25">
      <c r="B49" s="6" t="s">
        <v>60</v>
      </c>
      <c r="C49" s="4">
        <v>0.1033</v>
      </c>
    </row>
    <row r="50" spans="2:3" x14ac:dyDescent="0.25">
      <c r="B50" s="6" t="s">
        <v>61</v>
      </c>
      <c r="C50" s="4">
        <v>0.11169999999999999</v>
      </c>
    </row>
    <row r="51" spans="2:3" x14ac:dyDescent="0.25">
      <c r="B51" s="6" t="s">
        <v>62</v>
      </c>
      <c r="C51" s="4">
        <v>0.1208</v>
      </c>
    </row>
    <row r="52" spans="2:3" x14ac:dyDescent="0.25">
      <c r="B52" s="6" t="s">
        <v>64</v>
      </c>
      <c r="C52" s="4">
        <v>8.1600000000000006E-2</v>
      </c>
    </row>
    <row r="53" spans="2:3" x14ac:dyDescent="0.25">
      <c r="B53" s="6" t="s">
        <v>65</v>
      </c>
      <c r="C53" s="4">
        <v>8.8300000000000003E-2</v>
      </c>
    </row>
    <row r="54" spans="2:3" x14ac:dyDescent="0.25">
      <c r="B54" s="6" t="s">
        <v>66</v>
      </c>
      <c r="C54" s="4">
        <v>9.5500000000000002E-2</v>
      </c>
    </row>
    <row r="55" spans="2:3" x14ac:dyDescent="0.25">
      <c r="B55" s="6" t="s">
        <v>67</v>
      </c>
      <c r="C55" s="4">
        <v>0.1033</v>
      </c>
    </row>
    <row r="56" spans="2:3" x14ac:dyDescent="0.25">
      <c r="B56" s="6" t="s">
        <v>68</v>
      </c>
      <c r="C56" s="4">
        <v>0.11169999999999999</v>
      </c>
    </row>
    <row r="57" spans="2:3" x14ac:dyDescent="0.25">
      <c r="B57" s="6">
        <v>84</v>
      </c>
      <c r="C57" s="4">
        <v>0.1208</v>
      </c>
    </row>
    <row r="58" spans="2:3" x14ac:dyDescent="0.25">
      <c r="B58" s="6" t="s">
        <v>72</v>
      </c>
      <c r="C58" s="4">
        <v>8.1600000000000006E-2</v>
      </c>
    </row>
    <row r="59" spans="2:3" x14ac:dyDescent="0.25">
      <c r="B59" s="6" t="s">
        <v>73</v>
      </c>
      <c r="C59" s="4">
        <v>8.8300000000000003E-2</v>
      </c>
    </row>
    <row r="60" spans="2:3" x14ac:dyDescent="0.25">
      <c r="B60" s="6" t="s">
        <v>74</v>
      </c>
      <c r="C60" s="4">
        <v>9.5500000000000002E-2</v>
      </c>
    </row>
    <row r="61" spans="2:3" x14ac:dyDescent="0.25">
      <c r="B61" s="6" t="s">
        <v>75</v>
      </c>
      <c r="C61" s="4">
        <v>0.1033</v>
      </c>
    </row>
    <row r="62" spans="2:3" x14ac:dyDescent="0.25">
      <c r="B62" s="6" t="s">
        <v>76</v>
      </c>
      <c r="C62" s="4">
        <v>0.11169999999999999</v>
      </c>
    </row>
    <row r="63" spans="2:3" x14ac:dyDescent="0.25">
      <c r="B63" s="6" t="s">
        <v>77</v>
      </c>
      <c r="C63" s="4">
        <v>0.1208</v>
      </c>
    </row>
    <row r="64" spans="2:3" x14ac:dyDescent="0.25">
      <c r="B64" s="6" t="s">
        <v>78</v>
      </c>
      <c r="C64" s="4">
        <v>8.1600000000000006E-2</v>
      </c>
    </row>
    <row r="65" spans="2:3" x14ac:dyDescent="0.25">
      <c r="B65" s="6" t="s">
        <v>79</v>
      </c>
      <c r="C65" s="4">
        <v>8.8300000000000003E-2</v>
      </c>
    </row>
    <row r="66" spans="2:3" x14ac:dyDescent="0.25">
      <c r="B66" s="6" t="s">
        <v>80</v>
      </c>
      <c r="C66" s="4">
        <v>9.5500000000000002E-2</v>
      </c>
    </row>
    <row r="67" spans="2:3" x14ac:dyDescent="0.25">
      <c r="B67" s="6" t="s">
        <v>81</v>
      </c>
      <c r="C67" s="4">
        <v>0.1033</v>
      </c>
    </row>
    <row r="68" spans="2:3" x14ac:dyDescent="0.25">
      <c r="B68" s="6" t="s">
        <v>82</v>
      </c>
      <c r="C68" s="4">
        <v>0.11169999999999999</v>
      </c>
    </row>
    <row r="69" spans="2:3" x14ac:dyDescent="0.25">
      <c r="B69" s="6" t="s">
        <v>83</v>
      </c>
      <c r="C69" s="4">
        <v>0.1208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V49"/>
  <sheetViews>
    <sheetView showGridLines="0" tabSelected="1" zoomScaleNormal="100" workbookViewId="0">
      <selection activeCell="B6" sqref="B6"/>
    </sheetView>
  </sheetViews>
  <sheetFormatPr defaultColWidth="7.140625" defaultRowHeight="13.5" zeroHeight="1" x14ac:dyDescent="0.25"/>
  <cols>
    <col min="1" max="1" width="11" style="3" customWidth="1"/>
    <col min="2" max="2" width="17" customWidth="1"/>
    <col min="3" max="3" width="8.140625" style="3" hidden="1" customWidth="1"/>
    <col min="4" max="4" width="5.28515625" style="3" hidden="1" customWidth="1"/>
    <col min="5" max="5" width="5.5703125" style="3" hidden="1" customWidth="1"/>
    <col min="6" max="6" width="4.42578125" style="3" hidden="1" customWidth="1"/>
    <col min="7" max="7" width="8.85546875" customWidth="1"/>
    <col min="8" max="8" width="9" style="3" customWidth="1"/>
    <col min="9" max="9" width="10.85546875" style="3" customWidth="1"/>
    <col min="10" max="10" width="5.5703125" style="11" customWidth="1"/>
    <col min="11" max="253" width="0" style="11" hidden="1" customWidth="1"/>
    <col min="254" max="254" width="6" style="11" customWidth="1"/>
    <col min="255" max="255" width="0" style="11" hidden="1" customWidth="1"/>
    <col min="256" max="16384" width="7.140625" style="11"/>
  </cols>
  <sheetData>
    <row r="1" spans="1:256" ht="9.75" customHeight="1" x14ac:dyDescent="0.25">
      <c r="A1" s="2"/>
      <c r="B1" s="1"/>
      <c r="C1" s="2"/>
      <c r="D1" s="2"/>
      <c r="E1" s="2"/>
      <c r="F1" s="2"/>
      <c r="G1" s="1"/>
      <c r="H1" s="2"/>
      <c r="I1" s="2"/>
    </row>
    <row r="2" spans="1:256" ht="15" x14ac:dyDescent="0.25">
      <c r="A2" s="2"/>
      <c r="B2" s="27" t="s">
        <v>84</v>
      </c>
      <c r="C2" s="28"/>
      <c r="D2" s="28"/>
      <c r="E2" s="28"/>
      <c r="F2" s="28"/>
      <c r="G2" s="29"/>
      <c r="H2" s="28"/>
      <c r="I2" s="28"/>
    </row>
    <row r="3" spans="1:256" s="30" customFormat="1" x14ac:dyDescent="0.25">
      <c r="A3" s="2"/>
      <c r="B3" s="34" t="s">
        <v>85</v>
      </c>
      <c r="C3" s="35"/>
      <c r="D3" s="35"/>
      <c r="E3" s="35"/>
      <c r="F3" s="35"/>
      <c r="G3" s="36"/>
      <c r="H3" s="35"/>
      <c r="I3" s="35"/>
    </row>
    <row r="4" spans="1:256" x14ac:dyDescent="0.25">
      <c r="A4" s="2"/>
      <c r="B4" s="10" t="s">
        <v>31</v>
      </c>
      <c r="C4" s="2"/>
      <c r="D4" s="2"/>
      <c r="E4" s="2"/>
      <c r="F4" s="2"/>
      <c r="G4" s="1"/>
      <c r="H4" s="2"/>
      <c r="I4" s="2"/>
    </row>
    <row r="5" spans="1:256" x14ac:dyDescent="0.25">
      <c r="A5" s="2"/>
      <c r="B5" s="25" t="s">
        <v>0</v>
      </c>
      <c r="C5" s="26" t="s">
        <v>4</v>
      </c>
      <c r="D5" s="26" t="s">
        <v>5</v>
      </c>
      <c r="E5" s="26" t="s">
        <v>6</v>
      </c>
      <c r="F5" s="26"/>
      <c r="G5" s="25" t="s">
        <v>1</v>
      </c>
      <c r="H5" s="26" t="s">
        <v>3</v>
      </c>
      <c r="I5" s="26" t="s">
        <v>2</v>
      </c>
      <c r="IU5" s="31"/>
      <c r="IV5" s="31"/>
    </row>
    <row r="6" spans="1:256" x14ac:dyDescent="0.25">
      <c r="A6" s="2"/>
      <c r="B6" s="14">
        <v>40634</v>
      </c>
      <c r="C6" s="15">
        <v>42825</v>
      </c>
      <c r="D6" s="16">
        <f>IF($B6&gt;Main!$F$8,0,IF($B6&gt;=Main!$E$8,5,IF($B6&gt;=Main!$E$7,4,IF($B6&gt;=Main!$E$6,3,IF($B6&gt;=Main!$E$5,2,IF($B6&gt;=Main!$E$4,1,0))))))</f>
        <v>1</v>
      </c>
      <c r="E6" s="16">
        <f t="shared" ref="E6:E17" si="0">DATEDIF(B6,$C$6,"Y")</f>
        <v>5</v>
      </c>
      <c r="F6" s="16" t="str">
        <f t="shared" ref="F6:F17" si="1">D6&amp;E6</f>
        <v>15</v>
      </c>
      <c r="G6" s="17">
        <v>30000</v>
      </c>
      <c r="H6" s="18">
        <f>IF(B6="","",IF(ISNA(VLOOKUP($F6,Main!$B$4:$C$330,2,FALSE)),0,VLOOKUP($F6,Main!$B$4:$C$330,2,FALSE)))</f>
        <v>0.11169999999999999</v>
      </c>
      <c r="I6" s="19">
        <f t="shared" ref="I6:I28" si="2">IF(B6="","",H6*G6)</f>
        <v>3351</v>
      </c>
      <c r="IT6" s="31"/>
      <c r="IU6" s="33"/>
      <c r="IV6" s="33"/>
    </row>
    <row r="7" spans="1:256" x14ac:dyDescent="0.25">
      <c r="A7" s="2"/>
      <c r="B7" s="14">
        <v>41000</v>
      </c>
      <c r="C7" s="15">
        <v>42825</v>
      </c>
      <c r="D7" s="16">
        <f>IF($B7&gt;Main!$F$8,0,IF($B7&gt;=Main!$E$8,5,IF($B7&gt;=Main!$E$7,4,IF($B7&gt;=Main!$E$6,3,IF($B7&gt;=Main!$E$5,2,IF($B7&gt;=Main!$E$4,1,0))))))</f>
        <v>2</v>
      </c>
      <c r="E7" s="16">
        <f>DATEDIF(B7,$C$6,"Y")</f>
        <v>4</v>
      </c>
      <c r="F7" s="16" t="str">
        <f>D7&amp;E7</f>
        <v>24</v>
      </c>
      <c r="G7" s="17">
        <v>30000</v>
      </c>
      <c r="H7" s="18">
        <f>IF(B7="","",IF(ISNA(VLOOKUP($F7,Main!$B$4:$C$330,2,FALSE)),0,VLOOKUP($F7,Main!$B$4:$C$330,2,FALSE)))</f>
        <v>0.1033</v>
      </c>
      <c r="I7" s="19">
        <f t="shared" si="2"/>
        <v>3099</v>
      </c>
      <c r="IT7" s="32"/>
      <c r="IU7" s="33"/>
      <c r="IV7" s="33"/>
    </row>
    <row r="8" spans="1:256" x14ac:dyDescent="0.25">
      <c r="A8" s="2"/>
      <c r="B8" s="14">
        <v>41365</v>
      </c>
      <c r="C8" s="15"/>
      <c r="D8" s="16">
        <f>IF($B8&gt;Main!$F$8,0,IF($B8&gt;=Main!$E$8,5,IF($B8&gt;=Main!$E$7,4,IF($B8&gt;=Main!$E$6,3,IF($B8&gt;=Main!$E$5,2,IF($B8&gt;=Main!$E$4,1,0))))))</f>
        <v>3</v>
      </c>
      <c r="E8" s="16">
        <f t="shared" si="0"/>
        <v>3</v>
      </c>
      <c r="F8" s="16" t="str">
        <f t="shared" si="1"/>
        <v>33</v>
      </c>
      <c r="G8" s="17">
        <v>30000</v>
      </c>
      <c r="H8" s="18">
        <f>IF(B8="","",IF(ISNA(VLOOKUP($F8,Main!$B$4:$C$330,2,FALSE)),0,VLOOKUP($F8,Main!$B$4:$C$330,2,FALSE)))</f>
        <v>9.5500000000000002E-2</v>
      </c>
      <c r="I8" s="19">
        <f t="shared" si="2"/>
        <v>2865</v>
      </c>
      <c r="IT8" s="32"/>
      <c r="IU8" s="33"/>
      <c r="IV8" s="33"/>
    </row>
    <row r="9" spans="1:256" x14ac:dyDescent="0.25">
      <c r="A9" s="2"/>
      <c r="B9" s="14">
        <v>41730</v>
      </c>
      <c r="C9" s="15"/>
      <c r="D9" s="16">
        <f>IF($B9&gt;Main!$F$8,0,IF($B9&gt;=Main!$E$8,5,IF($B9&gt;=Main!$E$7,4,IF($B9&gt;=Main!$E$6,3,IF($B9&gt;=Main!$E$5,2,IF($B9&gt;=Main!$E$4,1,0))))))</f>
        <v>4</v>
      </c>
      <c r="E9" s="16">
        <f t="shared" si="0"/>
        <v>2</v>
      </c>
      <c r="F9" s="16" t="str">
        <f t="shared" si="1"/>
        <v>42</v>
      </c>
      <c r="G9" s="17">
        <v>30000</v>
      </c>
      <c r="H9" s="18">
        <f>IF(B9="","",IF(ISNA(VLOOKUP($F9,Main!$B$4:$C$330,2,FALSE)),0,VLOOKUP($F9,Main!$B$4:$C$330,2,FALSE)))</f>
        <v>8.8300000000000003E-2</v>
      </c>
      <c r="I9" s="19">
        <f t="shared" si="2"/>
        <v>2649</v>
      </c>
    </row>
    <row r="10" spans="1:256" x14ac:dyDescent="0.25">
      <c r="A10" s="2"/>
      <c r="B10" s="14">
        <v>42095</v>
      </c>
      <c r="C10" s="15"/>
      <c r="D10" s="16">
        <f>IF($B10&gt;Main!$F$8,0,IF($B10&gt;=Main!$E$8,5,IF($B10&gt;=Main!$E$7,4,IF($B10&gt;=Main!$E$6,3,IF($B10&gt;=Main!$E$5,2,IF($B10&gt;=Main!$E$4,1,0))))))</f>
        <v>5</v>
      </c>
      <c r="E10" s="16">
        <f t="shared" si="0"/>
        <v>1</v>
      </c>
      <c r="F10" s="16" t="str">
        <f t="shared" si="1"/>
        <v>51</v>
      </c>
      <c r="G10" s="17">
        <v>30000</v>
      </c>
      <c r="H10" s="18">
        <f>IF(B10="","",IF(ISNA(VLOOKUP($F10,Main!$B$4:$C$330,2,FALSE)),0,VLOOKUP($F10,Main!$B$4:$C$330,2,FALSE)))</f>
        <v>8.1600000000000006E-2</v>
      </c>
      <c r="I10" s="19">
        <f t="shared" si="2"/>
        <v>2448</v>
      </c>
    </row>
    <row r="11" spans="1:256" x14ac:dyDescent="0.25">
      <c r="A11" s="2"/>
      <c r="B11" s="14">
        <v>42130</v>
      </c>
      <c r="C11" s="15"/>
      <c r="D11" s="16">
        <f>IF($B11&gt;Main!$F$8,0,IF($B11&gt;=Main!$E$8,5,IF($B11&gt;=Main!$E$7,4,IF($B11&gt;=Main!$E$6,3,IF($B11&gt;=Main!$E$5,2,IF($B11&gt;=Main!$E$4,1,0))))))</f>
        <v>5</v>
      </c>
      <c r="E11" s="16">
        <f>DATEDIF(B11,$C$6,"Y")</f>
        <v>1</v>
      </c>
      <c r="F11" s="16" t="str">
        <f>D11&amp;E11</f>
        <v>51</v>
      </c>
      <c r="G11" s="17">
        <v>10000</v>
      </c>
      <c r="H11" s="18">
        <f>IF(B11="","",IF(ISNA(VLOOKUP($F11,Main!$B$4:$C$330,2,FALSE)),0,VLOOKUP($F11,Main!$B$4:$C$330,2,FALSE)))</f>
        <v>8.1600000000000006E-2</v>
      </c>
      <c r="I11" s="19">
        <f>IF(B11="","",H11*G11)</f>
        <v>816.00000000000011</v>
      </c>
    </row>
    <row r="12" spans="1:256" x14ac:dyDescent="0.25">
      <c r="A12" s="2"/>
      <c r="B12" s="14"/>
      <c r="C12" s="15"/>
      <c r="D12" s="16">
        <f>IF($B12&gt;Main!$F$8,0,IF($B12&gt;=Main!$E$8,5,IF($B12&gt;=Main!$E$7,4,IF($B12&gt;=Main!$E$6,3,IF($B12&gt;=Main!$E$5,2,IF($B12&gt;=Main!$E$4,1,0))))))</f>
        <v>0</v>
      </c>
      <c r="E12" s="16">
        <f t="shared" si="0"/>
        <v>117</v>
      </c>
      <c r="F12" s="16" t="str">
        <f t="shared" si="1"/>
        <v>0117</v>
      </c>
      <c r="G12" s="17"/>
      <c r="H12" s="18" t="str">
        <f>IF(B12="","",IF(ISNA(VLOOKUP($F12,Main!$B$4:$C$330,2,FALSE)),0,VLOOKUP($F12,Main!$B$4:$C$330,2,FALSE)))</f>
        <v/>
      </c>
      <c r="I12" s="19" t="str">
        <f t="shared" si="2"/>
        <v/>
      </c>
    </row>
    <row r="13" spans="1:256" x14ac:dyDescent="0.25">
      <c r="A13" s="2"/>
      <c r="B13" s="14"/>
      <c r="C13" s="15"/>
      <c r="D13" s="16">
        <f>IF($B13&gt;Main!$F$8,0,IF($B13&gt;=Main!$E$8,5,IF($B13&gt;=Main!$E$7,4,IF($B13&gt;=Main!$E$6,3,IF($B13&gt;=Main!$E$5,2,IF($B13&gt;=Main!$E$4,1,0))))))</f>
        <v>0</v>
      </c>
      <c r="E13" s="16">
        <f t="shared" si="0"/>
        <v>117</v>
      </c>
      <c r="F13" s="16" t="str">
        <f t="shared" si="1"/>
        <v>0117</v>
      </c>
      <c r="G13" s="17"/>
      <c r="H13" s="18" t="str">
        <f>IF(B13="","",IF(ISNA(VLOOKUP($F13,Main!$B$4:$C$330,2,FALSE)),0,VLOOKUP($F13,Main!$B$4:$C$330,2,FALSE)))</f>
        <v/>
      </c>
      <c r="I13" s="19" t="str">
        <f t="shared" si="2"/>
        <v/>
      </c>
    </row>
    <row r="14" spans="1:256" x14ac:dyDescent="0.25">
      <c r="A14" s="2"/>
      <c r="B14" s="14"/>
      <c r="C14" s="15"/>
      <c r="D14" s="16">
        <f>IF($B14&gt;Main!$F$8,0,IF($B14&gt;=Main!$E$8,5,IF($B14&gt;=Main!$E$7,4,IF($B14&gt;=Main!$E$6,3,IF($B14&gt;=Main!$E$5,2,IF($B14&gt;=Main!$E$4,1,0))))))</f>
        <v>0</v>
      </c>
      <c r="E14" s="16">
        <f t="shared" si="0"/>
        <v>117</v>
      </c>
      <c r="F14" s="16" t="str">
        <f t="shared" si="1"/>
        <v>0117</v>
      </c>
      <c r="G14" s="17"/>
      <c r="H14" s="18" t="str">
        <f>IF(B14="","",IF(ISNA(VLOOKUP($F14,Main!$B$4:$C$330,2,FALSE)),0,VLOOKUP($F14,Main!$B$4:$C$330,2,FALSE)))</f>
        <v/>
      </c>
      <c r="I14" s="19" t="str">
        <f t="shared" si="2"/>
        <v/>
      </c>
    </row>
    <row r="15" spans="1:256" x14ac:dyDescent="0.25">
      <c r="A15" s="2"/>
      <c r="B15" s="14"/>
      <c r="C15" s="15"/>
      <c r="D15" s="16">
        <f>IF($B15&gt;Main!$F$8,0,IF($B15&gt;=Main!$E$8,5,IF($B15&gt;=Main!$E$7,4,IF($B15&gt;=Main!$E$6,3,IF($B15&gt;=Main!$E$5,2,IF($B15&gt;=Main!$E$4,1,0))))))</f>
        <v>0</v>
      </c>
      <c r="E15" s="16">
        <f t="shared" si="0"/>
        <v>117</v>
      </c>
      <c r="F15" s="16" t="str">
        <f t="shared" si="1"/>
        <v>0117</v>
      </c>
      <c r="G15" s="17"/>
      <c r="H15" s="18" t="str">
        <f>IF(B15="","",IF(ISNA(VLOOKUP($F15,Main!$B$4:$C$330,2,FALSE)),0,VLOOKUP($F15,Main!$B$4:$C$330,2,FALSE)))</f>
        <v/>
      </c>
      <c r="I15" s="19" t="str">
        <f t="shared" si="2"/>
        <v/>
      </c>
    </row>
    <row r="16" spans="1:256" x14ac:dyDescent="0.25">
      <c r="A16" s="2"/>
      <c r="B16" s="14"/>
      <c r="C16" s="15"/>
      <c r="D16" s="16">
        <f>IF($B16&gt;Main!$F$8,0,IF($B16&gt;=Main!$E$8,5,IF($B16&gt;=Main!$E$7,4,IF($B16&gt;=Main!$E$6,3,IF($B16&gt;=Main!$E$5,2,IF($B16&gt;=Main!$E$4,1,0))))))</f>
        <v>0</v>
      </c>
      <c r="E16" s="16">
        <f t="shared" si="0"/>
        <v>117</v>
      </c>
      <c r="F16" s="16" t="str">
        <f t="shared" si="1"/>
        <v>0117</v>
      </c>
      <c r="G16" s="17"/>
      <c r="H16" s="18" t="str">
        <f>IF(B16="","",IF(ISNA(VLOOKUP($F16,Main!$B$4:$C$330,2,FALSE)),0,VLOOKUP($F16,Main!$B$4:$C$330,2,FALSE)))</f>
        <v/>
      </c>
      <c r="I16" s="19" t="str">
        <f t="shared" si="2"/>
        <v/>
      </c>
    </row>
    <row r="17" spans="1:9" x14ac:dyDescent="0.25">
      <c r="A17" s="2"/>
      <c r="B17" s="14"/>
      <c r="C17" s="15"/>
      <c r="D17" s="16">
        <f>IF($B17&gt;Main!$F$8,0,IF($B17&gt;=Main!$E$8,5,IF($B17&gt;=Main!$E$7,4,IF($B17&gt;=Main!$E$6,3,IF($B17&gt;=Main!$E$5,2,IF($B17&gt;=Main!$E$4,1,0))))))</f>
        <v>0</v>
      </c>
      <c r="E17" s="16">
        <f t="shared" si="0"/>
        <v>117</v>
      </c>
      <c r="F17" s="16" t="str">
        <f t="shared" si="1"/>
        <v>0117</v>
      </c>
      <c r="G17" s="17"/>
      <c r="H17" s="18" t="str">
        <f>IF(B17="","",IF(ISNA(VLOOKUP($F17,Main!$B$4:$C$330,2,FALSE)),0,VLOOKUP($F17,Main!$B$4:$C$330,2,FALSE)))</f>
        <v/>
      </c>
      <c r="I17" s="19" t="str">
        <f t="shared" si="2"/>
        <v/>
      </c>
    </row>
    <row r="18" spans="1:9" x14ac:dyDescent="0.25">
      <c r="A18" s="2"/>
      <c r="B18" s="14"/>
      <c r="C18" s="15"/>
      <c r="D18" s="16">
        <f>IF($B18&gt;Main!$F$8,0,IF($B18&gt;=Main!$E$8,5,IF($B18&gt;=Main!$E$7,4,IF($B18&gt;=Main!$E$6,3,IF($B18&gt;=Main!$E$5,2,IF($B18&gt;=Main!$E$4,1,0))))))</f>
        <v>0</v>
      </c>
      <c r="E18" s="16">
        <f t="shared" ref="E18:E28" si="3">DATEDIF(B18,$C$6,"Y")</f>
        <v>117</v>
      </c>
      <c r="F18" s="16" t="str">
        <f t="shared" ref="F18:F28" si="4">D18&amp;E18</f>
        <v>0117</v>
      </c>
      <c r="G18" s="17"/>
      <c r="H18" s="18" t="str">
        <f>IF(B18="","",IF(ISNA(VLOOKUP($F18,Main!$B$4:$C$330,2,FALSE)),0,VLOOKUP($F18,Main!$B$4:$C$330,2,FALSE)))</f>
        <v/>
      </c>
      <c r="I18" s="19" t="str">
        <f t="shared" si="2"/>
        <v/>
      </c>
    </row>
    <row r="19" spans="1:9" x14ac:dyDescent="0.25">
      <c r="A19" s="2"/>
      <c r="B19" s="14"/>
      <c r="C19" s="15"/>
      <c r="D19" s="16">
        <f>IF($B19&gt;Main!$F$8,0,IF($B19&gt;=Main!$E$8,5,IF($B19&gt;=Main!$E$7,4,IF($B19&gt;=Main!$E$6,3,IF($B19&gt;=Main!$E$5,2,IF($B19&gt;=Main!$E$4,1,0))))))</f>
        <v>0</v>
      </c>
      <c r="E19" s="16">
        <f t="shared" si="3"/>
        <v>117</v>
      </c>
      <c r="F19" s="16" t="str">
        <f t="shared" si="4"/>
        <v>0117</v>
      </c>
      <c r="G19" s="17"/>
      <c r="H19" s="18" t="str">
        <f>IF(B19="","",IF(ISNA(VLOOKUP($F19,Main!$B$4:$C$330,2,FALSE)),0,VLOOKUP($F19,Main!$B$4:$C$330,2,FALSE)))</f>
        <v/>
      </c>
      <c r="I19" s="19" t="str">
        <f t="shared" si="2"/>
        <v/>
      </c>
    </row>
    <row r="20" spans="1:9" x14ac:dyDescent="0.25">
      <c r="A20" s="2"/>
      <c r="B20" s="14"/>
      <c r="C20" s="15"/>
      <c r="D20" s="16">
        <f>IF($B20&gt;Main!$F$8,0,IF($B20&gt;=Main!$E$8,5,IF($B20&gt;=Main!$E$7,4,IF($B20&gt;=Main!$E$6,3,IF($B20&gt;=Main!$E$5,2,IF($B20&gt;=Main!$E$4,1,0))))))</f>
        <v>0</v>
      </c>
      <c r="E20" s="16">
        <f t="shared" si="3"/>
        <v>117</v>
      </c>
      <c r="F20" s="16" t="str">
        <f t="shared" si="4"/>
        <v>0117</v>
      </c>
      <c r="G20" s="17"/>
      <c r="H20" s="18" t="str">
        <f>IF(B20="","",IF(ISNA(VLOOKUP($F20,Main!$B$4:$C$330,2,FALSE)),0,VLOOKUP($F20,Main!$B$4:$C$330,2,FALSE)))</f>
        <v/>
      </c>
      <c r="I20" s="19" t="str">
        <f t="shared" si="2"/>
        <v/>
      </c>
    </row>
    <row r="21" spans="1:9" x14ac:dyDescent="0.25">
      <c r="A21" s="2"/>
      <c r="B21" s="14"/>
      <c r="C21" s="15"/>
      <c r="D21" s="16">
        <f>IF($B21&gt;Main!$F$8,0,IF($B21&gt;=Main!$E$8,5,IF($B21&gt;=Main!$E$7,4,IF($B21&gt;=Main!$E$6,3,IF($B21&gt;=Main!$E$5,2,IF($B21&gt;=Main!$E$4,1,0))))))</f>
        <v>0</v>
      </c>
      <c r="E21" s="16">
        <f t="shared" si="3"/>
        <v>117</v>
      </c>
      <c r="F21" s="16" t="str">
        <f t="shared" si="4"/>
        <v>0117</v>
      </c>
      <c r="G21" s="17"/>
      <c r="H21" s="18" t="str">
        <f>IF(B21="","",IF(ISNA(VLOOKUP($F21,Main!$B$4:$C$330,2,FALSE)),0,VLOOKUP($F21,Main!$B$4:$C$330,2,FALSE)))</f>
        <v/>
      </c>
      <c r="I21" s="19" t="str">
        <f t="shared" si="2"/>
        <v/>
      </c>
    </row>
    <row r="22" spans="1:9" x14ac:dyDescent="0.25">
      <c r="A22" s="2"/>
      <c r="B22" s="14"/>
      <c r="C22" s="15"/>
      <c r="D22" s="16">
        <f>IF($B22&gt;Main!$F$8,0,IF($B22&gt;=Main!$E$8,5,IF($B22&gt;=Main!$E$7,4,IF($B22&gt;=Main!$E$6,3,IF($B22&gt;=Main!$E$5,2,IF($B22&gt;=Main!$E$4,1,0))))))</f>
        <v>0</v>
      </c>
      <c r="E22" s="16">
        <f t="shared" si="3"/>
        <v>117</v>
      </c>
      <c r="F22" s="16" t="str">
        <f t="shared" si="4"/>
        <v>0117</v>
      </c>
      <c r="G22" s="17"/>
      <c r="H22" s="18" t="str">
        <f>IF(B22="","",IF(ISNA(VLOOKUP($F22,Main!$B$4:$C$330,2,FALSE)),0,VLOOKUP($F22,Main!$B$4:$C$330,2,FALSE)))</f>
        <v/>
      </c>
      <c r="I22" s="19" t="str">
        <f t="shared" si="2"/>
        <v/>
      </c>
    </row>
    <row r="23" spans="1:9" x14ac:dyDescent="0.25">
      <c r="A23" s="2"/>
      <c r="B23" s="14"/>
      <c r="C23" s="15"/>
      <c r="D23" s="16">
        <f>IF($B23&gt;Main!$F$8,0,IF($B23&gt;=Main!$E$8,5,IF($B23&gt;=Main!$E$7,4,IF($B23&gt;=Main!$E$6,3,IF($B23&gt;=Main!$E$5,2,IF($B23&gt;=Main!$E$4,1,0))))))</f>
        <v>0</v>
      </c>
      <c r="E23" s="16">
        <f t="shared" si="3"/>
        <v>117</v>
      </c>
      <c r="F23" s="16" t="str">
        <f t="shared" si="4"/>
        <v>0117</v>
      </c>
      <c r="G23" s="17"/>
      <c r="H23" s="18" t="str">
        <f>IF(B23="","",IF(ISNA(VLOOKUP($F23,Main!$B$4:$C$330,2,FALSE)),0,VLOOKUP($F23,Main!$B$4:$C$330,2,FALSE)))</f>
        <v/>
      </c>
      <c r="I23" s="19" t="str">
        <f t="shared" si="2"/>
        <v/>
      </c>
    </row>
    <row r="24" spans="1:9" x14ac:dyDescent="0.25">
      <c r="A24" s="2"/>
      <c r="B24" s="14"/>
      <c r="C24" s="15"/>
      <c r="D24" s="16">
        <f>IF($B24&gt;Main!$F$8,0,IF($B24&gt;=Main!$E$8,5,IF($B24&gt;=Main!$E$7,4,IF($B24&gt;=Main!$E$6,3,IF($B24&gt;=Main!$E$5,2,IF($B24&gt;=Main!$E$4,1,0))))))</f>
        <v>0</v>
      </c>
      <c r="E24" s="16">
        <f t="shared" si="3"/>
        <v>117</v>
      </c>
      <c r="F24" s="16" t="str">
        <f t="shared" si="4"/>
        <v>0117</v>
      </c>
      <c r="G24" s="17"/>
      <c r="H24" s="18" t="str">
        <f>IF(B24="","",IF(ISNA(VLOOKUP($F24,Main!$B$4:$C$330,2,FALSE)),0,VLOOKUP($F24,Main!$B$4:$C$330,2,FALSE)))</f>
        <v/>
      </c>
      <c r="I24" s="19" t="str">
        <f t="shared" si="2"/>
        <v/>
      </c>
    </row>
    <row r="25" spans="1:9" x14ac:dyDescent="0.25">
      <c r="A25" s="2"/>
      <c r="B25" s="14"/>
      <c r="C25" s="15"/>
      <c r="D25" s="16">
        <f>IF($B25&gt;Main!$F$8,0,IF($B25&gt;=Main!$E$8,5,IF($B25&gt;=Main!$E$7,4,IF($B25&gt;=Main!$E$6,3,IF($B25&gt;=Main!$E$5,2,IF($B25&gt;=Main!$E$4,1,0))))))</f>
        <v>0</v>
      </c>
      <c r="E25" s="16">
        <f t="shared" si="3"/>
        <v>117</v>
      </c>
      <c r="F25" s="16" t="str">
        <f t="shared" si="4"/>
        <v>0117</v>
      </c>
      <c r="G25" s="17"/>
      <c r="H25" s="18" t="str">
        <f>IF(B25="","",IF(ISNA(VLOOKUP($F25,Main!$B$4:$C$330,2,FALSE)),0,VLOOKUP($F25,Main!$B$4:$C$330,2,FALSE)))</f>
        <v/>
      </c>
      <c r="I25" s="19" t="str">
        <f t="shared" si="2"/>
        <v/>
      </c>
    </row>
    <row r="26" spans="1:9" x14ac:dyDescent="0.25">
      <c r="A26" s="2"/>
      <c r="B26" s="14"/>
      <c r="C26" s="15"/>
      <c r="D26" s="16">
        <f>IF($B26&gt;Main!$F$8,0,IF($B26&gt;=Main!$E$8,5,IF($B26&gt;=Main!$E$7,4,IF($B26&gt;=Main!$E$6,3,IF($B26&gt;=Main!$E$5,2,IF($B26&gt;=Main!$E$4,1,0))))))</f>
        <v>0</v>
      </c>
      <c r="E26" s="16">
        <f t="shared" si="3"/>
        <v>117</v>
      </c>
      <c r="F26" s="16" t="str">
        <f t="shared" si="4"/>
        <v>0117</v>
      </c>
      <c r="G26" s="17"/>
      <c r="H26" s="18" t="str">
        <f>IF(B26="","",IF(ISNA(VLOOKUP($F26,Main!$B$4:$C$330,2,FALSE)),0,VLOOKUP($F26,Main!$B$4:$C$330,2,FALSE)))</f>
        <v/>
      </c>
      <c r="I26" s="19" t="str">
        <f t="shared" si="2"/>
        <v/>
      </c>
    </row>
    <row r="27" spans="1:9" x14ac:dyDescent="0.25">
      <c r="A27" s="2"/>
      <c r="B27" s="14"/>
      <c r="C27" s="15"/>
      <c r="D27" s="16">
        <f>IF($B27&gt;Main!$F$8,0,IF($B27&gt;=Main!$E$8,5,IF($B27&gt;=Main!$E$7,4,IF($B27&gt;=Main!$E$6,3,IF($B27&gt;=Main!$E$5,2,IF($B27&gt;=Main!$E$4,1,0))))))</f>
        <v>0</v>
      </c>
      <c r="E27" s="16">
        <f t="shared" si="3"/>
        <v>117</v>
      </c>
      <c r="F27" s="16" t="str">
        <f t="shared" si="4"/>
        <v>0117</v>
      </c>
      <c r="G27" s="17"/>
      <c r="H27" s="18" t="str">
        <f>IF(B27="","",IF(ISNA(VLOOKUP($F27,Main!$B$4:$C$330,2,FALSE)),0,VLOOKUP($F27,Main!$B$4:$C$330,2,FALSE)))</f>
        <v/>
      </c>
      <c r="I27" s="19" t="str">
        <f t="shared" si="2"/>
        <v/>
      </c>
    </row>
    <row r="28" spans="1:9" x14ac:dyDescent="0.25">
      <c r="A28" s="2"/>
      <c r="B28" s="14"/>
      <c r="C28" s="15"/>
      <c r="D28" s="16">
        <f>IF($B28&gt;Main!$F$8,0,IF($B28&gt;=Main!$E$8,5,IF($B28&gt;=Main!$E$7,4,IF($B28&gt;=Main!$E$6,3,IF($B28&gt;=Main!$E$5,2,IF($B28&gt;=Main!$E$4,1,0))))))</f>
        <v>0</v>
      </c>
      <c r="E28" s="16">
        <f t="shared" si="3"/>
        <v>117</v>
      </c>
      <c r="F28" s="16" t="str">
        <f t="shared" si="4"/>
        <v>0117</v>
      </c>
      <c r="G28" s="17"/>
      <c r="H28" s="18" t="str">
        <f>IF(B28="","",IF(ISNA(VLOOKUP($F28,Main!$B$4:$C$330,2,FALSE)),0,VLOOKUP($F28,Main!$B$4:$C$330,2,FALSE)))</f>
        <v/>
      </c>
      <c r="I28" s="19" t="str">
        <f t="shared" si="2"/>
        <v/>
      </c>
    </row>
    <row r="29" spans="1:9" x14ac:dyDescent="0.25">
      <c r="A29" s="2"/>
      <c r="B29" s="20" t="s">
        <v>32</v>
      </c>
      <c r="C29" s="21"/>
      <c r="D29" s="22"/>
      <c r="E29" s="22"/>
      <c r="F29" s="22"/>
      <c r="G29" s="20">
        <f>+COUNT(B6:B28)</f>
        <v>6</v>
      </c>
      <c r="H29" s="23" t="s">
        <v>30</v>
      </c>
      <c r="I29" s="24">
        <f>SUM(I6:I28)</f>
        <v>15228</v>
      </c>
    </row>
    <row r="30" spans="1:9" x14ac:dyDescent="0.25"/>
    <row r="31" spans="1:9" hidden="1" x14ac:dyDescent="0.25"/>
    <row r="32" spans="1: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</sheetData>
  <sheetProtection password="C69E" sheet="1" objects="1" scenarios="1" formatCells="0" formatColumns="0" formatRows="0" insertColumns="0" insertRows="0" insertHyperlinks="0" deleteColumns="0" deleteRows="0" sort="0" autoFilter="0" pivotTables="0"/>
  <dataConsolidate/>
  <phoneticPr fontId="0" type="noConversion"/>
  <dataValidations count="2">
    <dataValidation type="whole" allowBlank="1" showInputMessage="1" showErrorMessage="1" errorTitle="Invalid Amount" error="Please enter valid NSC Amount." sqref="G6:G28">
      <formula1>0</formula1>
      <formula2>999999999999999000000</formula2>
    </dataValidation>
    <dataValidation type="date" allowBlank="1" showErrorMessage="1" errorTitle="Invalid Date" error="Only NSCs purchased in the previous 6 financial years (excluding current) accrue interest" sqref="B6:B28">
      <formula1>40634</formula1>
      <formula2>42460</formula2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NSC CALCULATOR</vt:lpstr>
    </vt:vector>
  </TitlesOfParts>
  <Company>ILH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bhanuprakash</dc:creator>
  <cp:lastModifiedBy>Basavaraj R. Pattar</cp:lastModifiedBy>
  <cp:lastPrinted>2011-11-09T06:16:57Z</cp:lastPrinted>
  <dcterms:created xsi:type="dcterms:W3CDTF">2004-02-16T10:24:23Z</dcterms:created>
  <dcterms:modified xsi:type="dcterms:W3CDTF">2016-12-07T11:37:36Z</dcterms:modified>
</cp:coreProperties>
</file>