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Fx" sheetId="1" r:id="rId5"/>
    <sheet state="visible" name="2026 Transaction" sheetId="2" r:id="rId6"/>
    <sheet state="visible" name="GIS" sheetId="3" r:id="rId7"/>
    <sheet state="visible" name="GRF" sheetId="4" r:id="rId8"/>
    <sheet state="hidden" name="GP" sheetId="5" r:id="rId9"/>
    <sheet state="visible" name="STO" sheetId="6" r:id="rId10"/>
    <sheet state="visible" name="IT" sheetId="7" r:id="rId11"/>
    <sheet state="visible" name="PForm" sheetId="8" r:id="rId12"/>
  </sheets>
  <definedNames>
    <definedName hidden="1" localSheetId="1" name="_xlnm._FilterDatabase">'2026 Transaction'!$A$2:$CQ$286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1">
      <text>
        <t xml:space="preserve">Format 
MC:
MC-D400 Blue / (Serial: VIN/Plate No.)
Locker:
RideBox Locker / Serial
Battery:
RideBox Battery - Ampace / Serial
</t>
      </text>
    </comment>
    <comment authorId="0" ref="N1">
      <text>
        <t xml:space="preserve">Format 
MC:
MC-D400 Blue / (Serial: VIN/Plate No.)
Locker:
RideBox Locker / Serial
Battery:
RideBox Battery - Ampace / Serial
</t>
      </text>
    </comment>
  </commentList>
</comments>
</file>

<file path=xl/sharedStrings.xml><?xml version="1.0" encoding="utf-8"?>
<sst xmlns="http://schemas.openxmlformats.org/spreadsheetml/2006/main" count="3859" uniqueCount="2128">
  <si>
    <t>-</t>
  </si>
  <si>
    <t xml:space="preserve"> </t>
  </si>
  <si>
    <t>p</t>
  </si>
  <si>
    <t>Description</t>
  </si>
  <si>
    <t>Appplicable for Batteries (Bundle with unit)</t>
  </si>
  <si>
    <t>REMARKS Per Row</t>
  </si>
  <si>
    <t>Return date (GRF)</t>
  </si>
  <si>
    <t>Final Remarks</t>
  </si>
  <si>
    <t>STATUS</t>
  </si>
  <si>
    <t>Document</t>
  </si>
  <si>
    <t>No.</t>
  </si>
  <si>
    <t xml:space="preserve">GI No. </t>
  </si>
  <si>
    <t>GP No.</t>
  </si>
  <si>
    <t>GRF No.</t>
  </si>
  <si>
    <r>
      <rPr>
        <rFont val="Figtree"/>
        <b/>
        <color rgb="FFFFFFFF"/>
        <sz val="24.0"/>
      </rPr>
      <t xml:space="preserve">Motorcycle Repair Form
</t>
    </r>
    <r>
      <rPr>
        <rFont val="Figtree"/>
        <b val="0"/>
        <color rgb="FFFFFFFF"/>
        <sz val="20.0"/>
      </rPr>
      <t>MRF</t>
    </r>
  </si>
  <si>
    <t>Req ID</t>
  </si>
  <si>
    <t>Goods Issuance Slip</t>
  </si>
  <si>
    <t>Date</t>
  </si>
  <si>
    <t>Requested by: / Dept</t>
  </si>
  <si>
    <t>Purpose</t>
  </si>
  <si>
    <t>Bill To (Name, Number &amp; Email) :</t>
  </si>
  <si>
    <t>Pick Up</t>
  </si>
  <si>
    <r>
      <rPr>
        <rFont val="Figtree"/>
        <b/>
        <color rgb="FFFFFFFF"/>
        <sz val="39.0"/>
      </rPr>
      <t xml:space="preserve">Goods Return Form
</t>
    </r>
    <r>
      <rPr>
        <rFont val="Figtree"/>
        <b val="0"/>
        <color rgb="FFFFFFFF"/>
        <sz val="31.0"/>
      </rPr>
      <t>(Site to Warehouse)</t>
    </r>
  </si>
  <si>
    <t>Drop off / Address</t>
  </si>
  <si>
    <t>CUSTOMER DETAILS:</t>
  </si>
  <si>
    <t>MRF #:</t>
  </si>
  <si>
    <t>Date:</t>
  </si>
  <si>
    <t>Name:</t>
  </si>
  <si>
    <t>Address:</t>
  </si>
  <si>
    <t>Contact #:</t>
  </si>
  <si>
    <t>Email:</t>
  </si>
  <si>
    <t>Series:</t>
  </si>
  <si>
    <t>Purpose:</t>
  </si>
  <si>
    <t>VIN:</t>
  </si>
  <si>
    <t>Dealer:</t>
  </si>
  <si>
    <t>VISUAL REFERENCE:</t>
  </si>
  <si>
    <t>GI-2026-000193</t>
  </si>
  <si>
    <t xml:space="preserve">Requested by: </t>
  </si>
  <si>
    <t>GR-2026000055</t>
  </si>
  <si>
    <t xml:space="preserve">Return by: </t>
  </si>
  <si>
    <t>MAJOR</t>
  </si>
  <si>
    <t xml:space="preserve">Bill To (Name &amp; Contact No.):                              </t>
  </si>
  <si>
    <t>MINOR</t>
  </si>
  <si>
    <t>Pick Up : Asgard Warehouse - E88</t>
  </si>
  <si>
    <t>OPERATION</t>
  </si>
  <si>
    <t>WORKING</t>
  </si>
  <si>
    <t>REMARKS (IN)</t>
  </si>
  <si>
    <t>REMARKS (OUT)</t>
  </si>
  <si>
    <t>HANDLE
BAR</t>
  </si>
  <si>
    <t>Return To:</t>
  </si>
  <si>
    <t>Handle bar</t>
  </si>
  <si>
    <t>Steering</t>
  </si>
  <si>
    <t>Return Date:</t>
  </si>
  <si>
    <t xml:space="preserve">Address: </t>
  </si>
  <si>
    <t>Side Mirror</t>
  </si>
  <si>
    <t>Switch / Buttons</t>
  </si>
  <si>
    <t>Head Light Button</t>
  </si>
  <si>
    <t>DONE</t>
  </si>
  <si>
    <t>GR-2026000001</t>
  </si>
  <si>
    <t>Signal Light Button</t>
  </si>
  <si>
    <t>Wemove Makati</t>
  </si>
  <si>
    <t>Lease unit - 1 month</t>
  </si>
  <si>
    <t>GARY BORBOSO</t>
  </si>
  <si>
    <t xml:space="preserve">E88 Asgard Warehouse </t>
  </si>
  <si>
    <t>MC-D400 Blue / R5FBMX0B9RL000533 /  N771WA</t>
  </si>
  <si>
    <t>RideBox Battery - Ampace / 519110002370AAXXXMJK0246</t>
  </si>
  <si>
    <t>RideBox Battery - Ampace / 519110002370AAXXXMJK0411</t>
  </si>
  <si>
    <t>Regular Charger / OKL7208JH2024408300132</t>
  </si>
  <si>
    <t xml:space="preserve">
519110002370AAXXXMJK0338
519110002370AAXXXSNK0005</t>
  </si>
  <si>
    <t>RETURN TO WAREHOUSE</t>
  </si>
  <si>
    <t>Horn Button</t>
  </si>
  <si>
    <t>Reverse Button</t>
  </si>
  <si>
    <t>GI-2026000001</t>
  </si>
  <si>
    <t>GP-2026000001</t>
  </si>
  <si>
    <t>Hazard Button</t>
  </si>
  <si>
    <t>Requisition ID: 0000061</t>
  </si>
  <si>
    <t>Qty</t>
  </si>
  <si>
    <t>Ian Jimenez / Tech</t>
  </si>
  <si>
    <t>Deployment of Batteries - Powerfill Damong Maliit</t>
  </si>
  <si>
    <t>UoM</t>
  </si>
  <si>
    <t xml:space="preserve">Ian Jimenez / 09062924124 / ijimenez@nrdev.ph </t>
  </si>
  <si>
    <t>Bundle</t>
  </si>
  <si>
    <t>Powerfill Damong Maliit Quezon City</t>
  </si>
  <si>
    <t>Gear Button (1,2,3)</t>
  </si>
  <si>
    <t>Remarks</t>
  </si>
  <si>
    <t>RideBox Battery - Ampace / 519110002370AAXXXNNK0116</t>
  </si>
  <si>
    <t>RideBox Battery - Ampace / 519110002370AAXXXNNK0107</t>
  </si>
  <si>
    <t>RideBox Battery - Ampace / 519110002370AAXXXMJK0407</t>
  </si>
  <si>
    <t>REMARKS</t>
  </si>
  <si>
    <t>RideBox Battery - Ampace / 519110002370AAXXXJJK0200</t>
  </si>
  <si>
    <t>Park Button</t>
  </si>
  <si>
    <t>GI-2026000002</t>
  </si>
  <si>
    <t>Front Brake</t>
  </si>
  <si>
    <t>GP-2026000002</t>
  </si>
  <si>
    <t>Deployment of Batteries - Powerfill Tandang Sora</t>
  </si>
  <si>
    <t>Rear Brake</t>
  </si>
  <si>
    <t>Powerfill Tandang Sora Quezon City</t>
  </si>
  <si>
    <t>Display Panel</t>
  </si>
  <si>
    <t>RideBox Battery - Ampace / 519110002370AAXXXMJK0523</t>
  </si>
  <si>
    <t>RideBox Battery - Ampace / 519110002370AAXXXJJK0153</t>
  </si>
  <si>
    <t>Battery (1 and 2)</t>
  </si>
  <si>
    <t>RideBox Battery - Ampace / 519110002370AAXXXJJK0201</t>
  </si>
  <si>
    <t>RideBox Battery - Ampace / 519110002370AAXXXNNK0040</t>
  </si>
  <si>
    <t>Battery Bar</t>
  </si>
  <si>
    <t>Unit</t>
  </si>
  <si>
    <t>GI-2026000003</t>
  </si>
  <si>
    <t>GP-2026000003</t>
  </si>
  <si>
    <t>Range (Km)</t>
  </si>
  <si>
    <t>Deployment of Batteries - Powerfill Barangka</t>
  </si>
  <si>
    <t>Speed (Km/H)</t>
  </si>
  <si>
    <t>Powefill Barangka</t>
  </si>
  <si>
    <t>RideBox Battery - Ampace / 519110002370AAXXXMJK0185</t>
  </si>
  <si>
    <t>RideBox Battery - Ampace / 519110002370AAXXXMJK0474</t>
  </si>
  <si>
    <t>RideBox Battery - Ampace / 519110002370AAXXXNNK0057</t>
  </si>
  <si>
    <t>Amps</t>
  </si>
  <si>
    <t>RideBox Battery - Ampace / 519110002370AAXXXMJK0157</t>
  </si>
  <si>
    <t>ODO</t>
  </si>
  <si>
    <t>GI-2026-000004</t>
  </si>
  <si>
    <t>GP-2026000004</t>
  </si>
  <si>
    <t>Trip (Km)</t>
  </si>
  <si>
    <t>Deployment of Batteries - Dasmarinas Makati</t>
  </si>
  <si>
    <t>Settings</t>
  </si>
  <si>
    <t>Dasmarinas Makati</t>
  </si>
  <si>
    <t>RideBox Locker - 9M0029</t>
  </si>
  <si>
    <t>RideBox Battery - Ampace:
519110002370AAXXXMJK0373
519110002370AAXXXJJK0103
519110002370AAXXXJJK0185
519110002370AAXXXNNK0101</t>
  </si>
  <si>
    <t>FRONT</t>
  </si>
  <si>
    <t>Lights</t>
  </si>
  <si>
    <t>Head Lights</t>
  </si>
  <si>
    <t>GR-2026000002</t>
  </si>
  <si>
    <t>John Martin Ysaac / Tech</t>
  </si>
  <si>
    <t>Return to Warehouse - 2 Offline Batteries</t>
  </si>
  <si>
    <t xml:space="preserve">John Martin Ysaac / 0906 285 8290/ jysaac@nrdev.ph </t>
  </si>
  <si>
    <t>Tandang Sora/Damong Maliit</t>
  </si>
  <si>
    <t>Signal Lights</t>
  </si>
  <si>
    <t>Hazard Lights</t>
  </si>
  <si>
    <t>GI-2026-000005</t>
  </si>
  <si>
    <t>GP-2026000005</t>
  </si>
  <si>
    <t>Requisition ID: 20260000006</t>
  </si>
  <si>
    <t>Shock Absorber</t>
  </si>
  <si>
    <t>Replacement of 2 offline Batteries</t>
  </si>
  <si>
    <t>RideBox Battery - Ampace / 519110002370AAXXXJJK0206</t>
  </si>
  <si>
    <t>RideBox Battery - Ampace / 519110002370AAXXXJJK0225</t>
  </si>
  <si>
    <t>Reflectors</t>
  </si>
  <si>
    <t>GI-2026-000006</t>
  </si>
  <si>
    <t>GP-2026000006</t>
  </si>
  <si>
    <t>Christopher Mendoza / PQM</t>
  </si>
  <si>
    <t>Inventory Transfer to Sta Rosa</t>
  </si>
  <si>
    <t>E88 Christopher Mendoza / +63 960 897 8870 / cmendoza@nrdev.ph</t>
  </si>
  <si>
    <t>Unit 8 and 9 Ground Floor One Sta. Rosa Prime (Caltex) Brgy Dila City of Sta Rosa Laguna</t>
  </si>
  <si>
    <t>ESP00065 / Front Tire 90/90-12 (R280/Sport)</t>
  </si>
  <si>
    <t>ESP00066 / Rear Tire 90/90-12 (R280/Sport</t>
  </si>
  <si>
    <t>ESP00137 / Rear Tire 110/80-14 (D400)</t>
  </si>
  <si>
    <t>ESP00138 / Front Tire 110-80-16 (D400)</t>
  </si>
  <si>
    <t>Tire</t>
  </si>
  <si>
    <t>ESP00077 / Head Light Guard (R280 Sport)</t>
  </si>
  <si>
    <t>ESP00212 / Controller Assembly (D400)</t>
  </si>
  <si>
    <t>Front Tire</t>
  </si>
  <si>
    <t>ESP00224 / Speedometer (D400)</t>
  </si>
  <si>
    <t>Brake Cleaner</t>
  </si>
  <si>
    <t>BODY</t>
  </si>
  <si>
    <t>Frame</t>
  </si>
  <si>
    <t>GI-2026-000007</t>
  </si>
  <si>
    <t>Front Part</t>
  </si>
  <si>
    <t>Requisition ID: 20260000007</t>
  </si>
  <si>
    <t>Samuel Kniazeff / PQM</t>
  </si>
  <si>
    <t>Swapping of Parts (Seat)</t>
  </si>
  <si>
    <t>ESP00281/ Seat v2 (R280/Sport)</t>
  </si>
  <si>
    <t>Right Part</t>
  </si>
  <si>
    <t>GI-2026-000008</t>
  </si>
  <si>
    <t>GP-2026000007</t>
  </si>
  <si>
    <t>Left Part</t>
  </si>
  <si>
    <t>Requisition ID-20260000004</t>
  </si>
  <si>
    <t>Ron Dela Cruz / Sales</t>
  </si>
  <si>
    <t>Test/Demo Unit</t>
  </si>
  <si>
    <t xml:space="preserve">FlexRide Jerick Limuanco / 09177680944   </t>
  </si>
  <si>
    <t>Marikina</t>
  </si>
  <si>
    <t>MC-R280 2000W White / R5FBMGOC8RL000158 / N532WA</t>
  </si>
  <si>
    <t>MC-R280 2000W White / R5FBMGOC6RL000160 /N608WA</t>
  </si>
  <si>
    <t>Middle Part</t>
  </si>
  <si>
    <t>MC-R280 2000W White / R5FBMGOC7RL000166 / N800WA</t>
  </si>
  <si>
    <t>RideBox Battery - Ampace:
519110002370AAXXXJJK0187
519110002370AAXXXMJK0491
Regular Charger / OKL7208JH202408300056</t>
  </si>
  <si>
    <t>RideBox Battery - Ampace:
519110002370AAXXXJJK0093
519110002370AAXXXJJK0062
Regular Charger / OKL7208JH20240830133</t>
  </si>
  <si>
    <t>Rear Part</t>
  </si>
  <si>
    <t>RideBox Battery - Ampace:
519110002370AAXXXNNK0058
519110002370AAXXXMJK0094
Regular Charger / OKL7208JH20240830060</t>
  </si>
  <si>
    <t>FlexRide to handle warehouse pickup</t>
  </si>
  <si>
    <t>GR-2026000003</t>
  </si>
  <si>
    <t>Seat</t>
  </si>
  <si>
    <t>ESP00113 / Seat (R280/Sport)</t>
  </si>
  <si>
    <t>Battery</t>
  </si>
  <si>
    <t>Replacement Seat RETURN TO WAREHOUSE</t>
  </si>
  <si>
    <t>Battery cable</t>
  </si>
  <si>
    <t>Airswitch</t>
  </si>
  <si>
    <t>GI-2026-000009</t>
  </si>
  <si>
    <t>Compartment part</t>
  </si>
  <si>
    <t>GP-2026000008</t>
  </si>
  <si>
    <t>Requisition ID: 20260000005</t>
  </si>
  <si>
    <t>Lease Unit for Dasmarinas Village</t>
  </si>
  <si>
    <t>Dasmarinas Village / Orlando Bueno / 09177005363</t>
  </si>
  <si>
    <t>Ignition</t>
  </si>
  <si>
    <t>MC-D400 4000W Blue / R5FBMX0B9RL000497</t>
  </si>
  <si>
    <t>MC- D400 4000W Blue / R5FBMX0B5RL000495</t>
  </si>
  <si>
    <t>MC- D400 4000W Blue /  R5FBMX0B2RL000485</t>
  </si>
  <si>
    <t>Keys</t>
  </si>
  <si>
    <t>MC- D400 4000W Blue / R5FBMX0B0RL000470</t>
  </si>
  <si>
    <t>MC- D400 4000W Blue / R5FBMX0B8RL000507</t>
  </si>
  <si>
    <t>MC- D400 4000W Blue / R5FBMX0B4RL000522</t>
  </si>
  <si>
    <t>MC- D400 4000W Blue/ R5FBMX0B7RL000479</t>
  </si>
  <si>
    <t>MC- D400 4000W Blue / R5FBMX0B5RL000514</t>
  </si>
  <si>
    <t>MC- D400 4000W Blue / R5FBMX0B7RL000532</t>
  </si>
  <si>
    <t>MC- D400 4000W Blue / R5FBMX0B0RL000498</t>
  </si>
  <si>
    <t>RideBox Battery - Ampace:
519110002370AAXXXNNK0098
519110002370AAXXXMJK0533
Regular Charger- OKL7208JH20240830280</t>
  </si>
  <si>
    <t>Remote</t>
  </si>
  <si>
    <t>RideBox Battery - Ampace:
519110002370AAXXXMJK0263
519110002370AAXXXJJK0234
Regular Charger-OKL7208JH20240830134</t>
  </si>
  <si>
    <t>RideBox Battery - Ampace:
519110002370AAXXXJJK0097
519110002370AAXXXMJK0233
Regular Charger- OKL7208JH20240830255</t>
  </si>
  <si>
    <t>RideBox Battery - Ampace:
519110002370AAXXXSNK0007
519110002370AAXXXMJK0112
Regular Charger- OKL7208JH20240830179</t>
  </si>
  <si>
    <t>RideBox Battery - Ampace:
519110002370AAXXXMJK0440
519110002370AAXXXMJK0329
Regular Charger- OKL7208JH20240830127</t>
  </si>
  <si>
    <t>RideBox Battery - Ampace:
519110002370AAXXXMJK0497
519110002370AAXXXJJK0168
Regular Charger- OKL7208JH20240830147</t>
  </si>
  <si>
    <t>RideBox Battery - Ampace:
519110002370AAXXXMJK0434
519110002370AAXXXMJK0141
Regular Charger-OKL7208JH20240830281</t>
  </si>
  <si>
    <t>Stand</t>
  </si>
  <si>
    <t>RideBox Battery - Ampace:
519110002370AAXXXJJK0156
519110002370AAXXXNNK0011
Regular Charger- OKL7208JH20240830184</t>
  </si>
  <si>
    <t>RideBox Battery - Ampace:
519110002370AAXXXNNK0122
519110002370AAXXXMJK0433
Regular Battery- OKL7208JH20240830040</t>
  </si>
  <si>
    <t>RideBox Battery - Ampace:
519110002370AAXXXMJK0501
519110002370AAXXXMJK0449
Regular Charger- OKL7208JH20240830310</t>
  </si>
  <si>
    <t>Center Stand</t>
  </si>
  <si>
    <t>GI-2026-000010</t>
  </si>
  <si>
    <t>Requisition ID: 20260000010</t>
  </si>
  <si>
    <t>Side Stand</t>
  </si>
  <si>
    <t>Replacement Parts for D400 Dashboard</t>
  </si>
  <si>
    <t>Foot Rest</t>
  </si>
  <si>
    <t>Replacement Parts for D400 Speedometer for Dasma Village</t>
  </si>
  <si>
    <t>Left and Right</t>
  </si>
  <si>
    <t>GI-2026-000011</t>
  </si>
  <si>
    <t>GP-2026000009</t>
  </si>
  <si>
    <t>REAR</t>
  </si>
  <si>
    <t xml:space="preserve">Deployment of Batteries - BF Homes </t>
  </si>
  <si>
    <t xml:space="preserve">E88 Ian Jimenez / 09062924124 / ijimenez@nrdev.ph </t>
  </si>
  <si>
    <t>BF Homes Paranaque</t>
  </si>
  <si>
    <t>RideBox Locker- 9M0045</t>
  </si>
  <si>
    <t>RideBox Battery - Ampace:
519110002370AAXXXMJK0360
519110002370AAXXXJJK0047
519110002370AAXXXMJK0531
519110002370AAXXXJJK0050</t>
  </si>
  <si>
    <t>GI-2026-000012</t>
  </si>
  <si>
    <t>GP-2026000010</t>
  </si>
  <si>
    <t>Requisition ID: 20260000008</t>
  </si>
  <si>
    <t>Break Lights</t>
  </si>
  <si>
    <t>Sourcing of possible lockers location</t>
  </si>
  <si>
    <t>Jervy Soltura / +63 919 000 6311 / samuel@nrdev.ph</t>
  </si>
  <si>
    <t>Pasay City</t>
  </si>
  <si>
    <t>MC-D400 4000W Blue / R5FBMX0B9RL000533</t>
  </si>
  <si>
    <t>EFS00009- Helmet</t>
  </si>
  <si>
    <t>Tail Lights</t>
  </si>
  <si>
    <t>RideBox Battery - Ampace-
519110002370AAXXXMJK0338
519110002370AAXXXSNK0005</t>
  </si>
  <si>
    <t>GI-2026-000013</t>
  </si>
  <si>
    <t>GP-2026000011</t>
  </si>
  <si>
    <t>Plate Number Lights</t>
  </si>
  <si>
    <t>Requisition ID: 20260000011</t>
  </si>
  <si>
    <t>Sale to Client</t>
  </si>
  <si>
    <t>Forest Hills Golf &amp; Country Club / Martin Limgenco / 09173219779</t>
  </si>
  <si>
    <t>Forest Hills Golf &amp; Country Club - 1870 Marikina-Infanta Hwy, Antipolo</t>
  </si>
  <si>
    <t>MC-R280SPBLU2500 / R5FBMGOB1RL000154</t>
  </si>
  <si>
    <t>RideBox Battery - Ampace:
519110002370AAXXXMJK0411
519110002370AAXXXNNK0086
OKL7208JH20240830044</t>
  </si>
  <si>
    <t>GI-2026-000014</t>
  </si>
  <si>
    <t>GP-2026000012</t>
  </si>
  <si>
    <t>Requisition ID: 20260000012</t>
  </si>
  <si>
    <t>Test/ Demo Unit</t>
  </si>
  <si>
    <t>Rear Tire</t>
  </si>
  <si>
    <t>GR-2026000004</t>
  </si>
  <si>
    <t>All Area</t>
  </si>
  <si>
    <t>E88 Samuel Kniazeff / +63 919 000 6311 / samuel@nrdev.ph</t>
  </si>
  <si>
    <t>174 acacia st</t>
  </si>
  <si>
    <t>Screw / Nut /Bolt</t>
  </si>
  <si>
    <t>Front / Rear / Side</t>
  </si>
  <si>
    <t>Returned by jervy / gerald</t>
  </si>
  <si>
    <t>Performance</t>
  </si>
  <si>
    <t>Test Drive</t>
  </si>
  <si>
    <t>GI-2026-000015</t>
  </si>
  <si>
    <t>GP-2026000013</t>
  </si>
  <si>
    <t>Requisition ID :20260000013</t>
  </si>
  <si>
    <t>Install to sample unit in TCI</t>
  </si>
  <si>
    <t>TCI Pasig</t>
  </si>
  <si>
    <t>PARTS0111- LH front wing (White)</t>
  </si>
  <si>
    <t>PARTS0112- RH front wing (White)</t>
  </si>
  <si>
    <t>FINAL REMARKS:</t>
  </si>
  <si>
    <t>install to sample unit in TCI</t>
  </si>
  <si>
    <t>GP-2026000014</t>
  </si>
  <si>
    <t>Greg Rivera</t>
  </si>
  <si>
    <t>Back up Battery for Forest Hills Event</t>
  </si>
  <si>
    <t>Forest Hills Golf &amp; Country Club</t>
  </si>
  <si>
    <t>ESP00263 RideBox Battery (Ampace) 
/ 519110002370AAXXXMJK0310</t>
  </si>
  <si>
    <t>GR-2026000005</t>
  </si>
  <si>
    <t>Requisition ID :20260000014</t>
  </si>
  <si>
    <t>ESP00263 RideBox Battery (Ampace) /
519110002370AAXXXMJK0225</t>
  </si>
  <si>
    <t>Replacement Unit from San Antonio pasig</t>
  </si>
  <si>
    <t>GR-2026000006</t>
  </si>
  <si>
    <t>IN</t>
  </si>
  <si>
    <t>Customer:</t>
  </si>
  <si>
    <t>Cashier:</t>
  </si>
  <si>
    <t>Mechanic:</t>
  </si>
  <si>
    <t>Guard:</t>
  </si>
  <si>
    <t>GR-2026000007</t>
  </si>
  <si>
    <t>RideBox Battery - Ampace-
519110002370AAXXXJJK0187
519110002370AAXXXMJK0491</t>
  </si>
  <si>
    <t>RideBox Battery - Ampace-
519110002370AAXXXMJK0094
519110002370AAXXXNNK0058</t>
  </si>
  <si>
    <t>Test/ Demo Unit-Odometer Reading- 347 KM</t>
  </si>
  <si>
    <t>Test/ Demo Unit-Odometer Reading- 162 KM</t>
  </si>
  <si>
    <t>PENDING</t>
  </si>
  <si>
    <t>GI-2026-000016</t>
  </si>
  <si>
    <t>GP-2026000015</t>
  </si>
  <si>
    <t>Requisition ID-20260000016</t>
  </si>
  <si>
    <t>OUT</t>
  </si>
  <si>
    <t>Judielle Guce / PM &amp; Compliance</t>
  </si>
  <si>
    <t>For Lease / 1 Month</t>
  </si>
  <si>
    <t>Wemove Technology Inc. / JJ Cabral / 63 908 863 6620</t>
  </si>
  <si>
    <t>UNIT 205, 1409 PABLO OCAMPO SR. EXT, MAKATI CITY, 1203 METRO MANILA</t>
  </si>
  <si>
    <t>RideBox Battery - Ampace-
519110002370AAXXXNNK0067</t>
  </si>
  <si>
    <t>RideBox Battery - Ampace-
519110002370AAXXXMJK0246</t>
  </si>
  <si>
    <t>RideBox Battery - Ampace-
519110002370AAXXXMJK0338
519110002370AAXXXSNK0005
OKL7208JH2024408300132</t>
  </si>
  <si>
    <t>GR-2026000008</t>
  </si>
  <si>
    <t xml:space="preserve">RideBox Battery - Ampace:        
519110002370AAXXXJJK0093        
519110002370AAXXXJJK0062        
Regular Charger / OKL7208JH20240830133        </t>
  </si>
  <si>
    <t>Test/ Demo Unit-Odometer Reading- 331 KM</t>
  </si>
  <si>
    <t>GP-2026000016</t>
  </si>
  <si>
    <t>Requisition ID-20260000018</t>
  </si>
  <si>
    <t>Judy Joy Rosare</t>
  </si>
  <si>
    <t>Replacement Unit</t>
  </si>
  <si>
    <t>ESP00217 Left Combination Switch (D400)</t>
  </si>
  <si>
    <t>Replacement Parts for D400 Service Unit of RJ/Sales</t>
  </si>
  <si>
    <t>GI-2026-000017</t>
  </si>
  <si>
    <t>GP-2026000017</t>
  </si>
  <si>
    <t>Deployment of Batteries - Powerfill Punturin</t>
  </si>
  <si>
    <t>Powerfill Punturin</t>
  </si>
  <si>
    <t>RideBox Battery - Ampace / 519110002370AAXXXNNK0130</t>
  </si>
  <si>
    <t>RideBox Battery - Ampace / 519110002370AAXXXMJK0400</t>
  </si>
  <si>
    <t>RideBox Battery - Ampace / 519110002370AAXXXMJK0499</t>
  </si>
  <si>
    <t>RideBox Battery - Ampace / 519110002370AAXXXNNK0094</t>
  </si>
  <si>
    <t>GP-2026000018</t>
  </si>
  <si>
    <t>Requisition ID-20260000019</t>
  </si>
  <si>
    <t>tmasiglat@nrdev.ph</t>
  </si>
  <si>
    <t>Test/Demo Unit / Phoenix Petroleum Philippines, Inc.</t>
  </si>
  <si>
    <t>Thea Masiglat / 09171022450</t>
  </si>
  <si>
    <t>The Atrium at Enderun, 1100 Campus Avenue, McKinley Hill, Taguig</t>
  </si>
  <si>
    <t>MC-D400 4000W Blue / R5FBMX0B0RL000517</t>
  </si>
  <si>
    <t>RideBox Battery - Ampace /  519110002370AAXXXMJK0548</t>
  </si>
  <si>
    <t>Marketing Materials/ Booth</t>
  </si>
  <si>
    <t>Helmet</t>
  </si>
  <si>
    <t>RideBox Battery - Ampace:
519110002370AAXXXMJK0376
519110002370AAXXXJJK0177</t>
  </si>
  <si>
    <t>GI-2026-000018</t>
  </si>
  <si>
    <t>GP-2026000019</t>
  </si>
  <si>
    <t>Requisition ID-20260000020</t>
  </si>
  <si>
    <t>ESP00025-SWITCH LOCK ASSY W/KEY</t>
  </si>
  <si>
    <t>ESP00086- Controller Assembly 65A (R280 Sport)</t>
  </si>
  <si>
    <t>ESP00005-Speedomoter Panel (R280/Sport)</t>
  </si>
  <si>
    <t>ESP00076-Cushion Seat Lock Cable (R280/Sport)</t>
  </si>
  <si>
    <t>ESP00083-Main Wiring (R280/Sport)</t>
  </si>
  <si>
    <t>ESP00224-Speedometer (D400)</t>
  </si>
  <si>
    <t>POWER TRAIN/MOTOR (Cris Inventory)</t>
  </si>
  <si>
    <t>GR-2026000009</t>
  </si>
  <si>
    <t>Gate Pass</t>
  </si>
  <si>
    <t>RideBox Locker - 9M0021</t>
  </si>
  <si>
    <t>GI-2026-000019</t>
  </si>
  <si>
    <t>GP-2026000020</t>
  </si>
  <si>
    <t>Requisition ID-20260000022</t>
  </si>
  <si>
    <t>Haide Garcia / HR</t>
  </si>
  <si>
    <t>Assignment to Employee</t>
  </si>
  <si>
    <t>Ron Dela Cruz / (0917) 768 0944 / rdelacruz@nrdev.ph</t>
  </si>
  <si>
    <t>MC-D400 4000W Red / R5FBMX0B2RL000440</t>
  </si>
  <si>
    <t>RideBox Battery - Ampace:
519110002370AAXXXNNK0109
519110002370AAXXXMJK0133
OKL7208JH202408300048</t>
  </si>
  <si>
    <t>GR-2026000010</t>
  </si>
  <si>
    <t>Requisition ID-20260000044</t>
  </si>
  <si>
    <t>Return To Warehouse/ Change of Assigned Unit</t>
  </si>
  <si>
    <t>MC- R280 Sport Blue / R5FBMGOB5RL000139</t>
  </si>
  <si>
    <t>RideBox Battery - Ampace:
519110002370AAXXXJJK0235
519110002370AAXXXJJK0190
OKL7208JH2024083000017</t>
  </si>
  <si>
    <t>Deffective Front Panel,Brake Lever / Odometer Reading- 1872 km</t>
  </si>
  <si>
    <t>GP-2026000050</t>
  </si>
  <si>
    <t>GI-2026-000020</t>
  </si>
  <si>
    <t>GP-2026000021</t>
  </si>
  <si>
    <t>Requisition ID-20260000023</t>
  </si>
  <si>
    <t>Thea Masiglat / Marketing</t>
  </si>
  <si>
    <t>Test / Demo Unit</t>
  </si>
  <si>
    <t>Premiere Southern Petroleum Corp.</t>
  </si>
  <si>
    <t xml:space="preserve">MC - D400 Red / </t>
  </si>
  <si>
    <t xml:space="preserve">Bill To (Name &amp; Contact No.):                             </t>
  </si>
  <si>
    <t xml:space="preserve">Requested by : </t>
  </si>
  <si>
    <t>GI-2026-000021</t>
  </si>
  <si>
    <t>GP-2026000022</t>
  </si>
  <si>
    <t>Emmanuele Rapatan</t>
  </si>
  <si>
    <t>Requisition ID-20260000024</t>
  </si>
  <si>
    <t>Judielle Guce /PM &amp; Compliance</t>
  </si>
  <si>
    <t>Inspected by (Guard on Duty) :</t>
  </si>
  <si>
    <t>Toni Nodalo / 09675019247</t>
  </si>
  <si>
    <t>QuadX</t>
  </si>
  <si>
    <t>MC-D400 Blue / R5FBMX0B0RL000517 / N724WA</t>
  </si>
  <si>
    <t xml:space="preserve">Date: </t>
  </si>
  <si>
    <t>MC-D400 Blue /R5FBMX0B7RL000501</t>
  </si>
  <si>
    <t>RideBox Battery - Ampace:
519110002370AAXXXJJK0177
519110002370AAXXXMJK0376
OKL7208JH202408300020</t>
  </si>
  <si>
    <t xml:space="preserve">RideBox Battery - Ampace:
519110002370AAXXXNNK0128
519110002370AAXXXJJK0203
OKL7208JH202408300050
</t>
  </si>
  <si>
    <t>GI-2026-000022</t>
  </si>
  <si>
    <t>GP-2026000023</t>
  </si>
  <si>
    <t>Requisition ID-20260000025</t>
  </si>
  <si>
    <t>Install and fit of Top Boxes</t>
  </si>
  <si>
    <t>Kim / +63 947 890 8545</t>
  </si>
  <si>
    <t>343 Poblete Compound (P7 warehouse) Sun Valley, Parañaque City</t>
  </si>
  <si>
    <t>MC-D400 Blue / R5FBMX0B0RL000503 / N730WA</t>
  </si>
  <si>
    <t>MC R280 Red / R5FBMGOB4RL000116 / N728WA</t>
  </si>
  <si>
    <t xml:space="preserve">Prepared by : </t>
  </si>
  <si>
    <t>Rowel Trazona</t>
  </si>
  <si>
    <t>Verified by:</t>
  </si>
  <si>
    <t>RideBox Battery - Ampace:
519110002370AAXXXNNK0097
519110002370AAXXXJJK0035
OKL7208JH202408300034</t>
  </si>
  <si>
    <t>RideBox Battery - Ampace:
519110002370AAXXXMJK0308
519110002370AAXXXJJK0115
OKL7208JH202408300018</t>
  </si>
  <si>
    <t xml:space="preserve">Approved by : </t>
  </si>
  <si>
    <t>Samuel Kniazeff Jr.</t>
  </si>
  <si>
    <t>Received by (Warehouse):</t>
  </si>
  <si>
    <t>Arby Mostrales</t>
  </si>
  <si>
    <t>GP-2026000024</t>
  </si>
  <si>
    <t>Requisition ID-20260000026</t>
  </si>
  <si>
    <t>Prepared by (SCM Admin) : Rowel Trazona</t>
  </si>
  <si>
    <t>For testing c/o Ron</t>
  </si>
  <si>
    <t>MC- R280 Sport Blue / R5FBMGOB4RL000150 / N798WA</t>
  </si>
  <si>
    <t>Acknowledge by (Logistics Expert) : Judy Joy Rosare</t>
  </si>
  <si>
    <t>RideBox Battery - Ampace:
519110002370AAXXXNNK0067
519110002370AAXXXMJK0246
OKL7208JH202408300052</t>
  </si>
  <si>
    <t>Authorized by (Warehouse Expert) : Arby Mostrales</t>
  </si>
  <si>
    <t>Received &amp; Delivered by (Delivery Driver) :</t>
  </si>
  <si>
    <t>GR-2026000011</t>
  </si>
  <si>
    <t>Approved by (Supply Chain) : Samuel Kniazeff Jr.</t>
  </si>
  <si>
    <t>Stock Replacement</t>
  </si>
  <si>
    <t>Received by (Receiver) :</t>
  </si>
  <si>
    <t>REQUESTOR DETAILS:</t>
  </si>
  <si>
    <t>Replacement No.</t>
  </si>
  <si>
    <t>GP-2026000025</t>
  </si>
  <si>
    <t>SR-0000004</t>
  </si>
  <si>
    <t>Requisition ID-20260000028</t>
  </si>
  <si>
    <t>OKLA Team/ Visitors</t>
  </si>
  <si>
    <t>Replaced Parts</t>
  </si>
  <si>
    <t>OKLA Supplier China</t>
  </si>
  <si>
    <t>PARTS-ESP00086-Controller Assembly 65A (R280 Sport)</t>
  </si>
  <si>
    <t>PARTS- ESP00097 / Left Rear Fork Cover (R280 White)</t>
  </si>
  <si>
    <t>PARTS-ESP00025 / Switch Lock Assy with Key (R280/Sport)</t>
  </si>
  <si>
    <t>PARTS- ESP00225 / Speedometer bracket (D400)</t>
  </si>
  <si>
    <t>Inspected by (Guard On Duty) :</t>
  </si>
  <si>
    <t>PARTS- ESP00224 / Speedometer (D400)</t>
  </si>
  <si>
    <t>Date Requested:</t>
  </si>
  <si>
    <t>Requesting Department:</t>
  </si>
  <si>
    <t>35 Units Coming from Cris Mendoza 
6 Units taken from Spare Parts Warehouse Stocks</t>
  </si>
  <si>
    <t>OPERATIONS</t>
  </si>
  <si>
    <t>1 Unit taken from Warehouse Stocks
1 Unit coming from replacement brought by OKLA Team</t>
  </si>
  <si>
    <t>2 units coming from replacement brought by OKLA Team</t>
  </si>
  <si>
    <t>2 Units coming replacement brought by OKLA Team</t>
  </si>
  <si>
    <t>1 Unit taken from Replaced unit by Cris</t>
  </si>
  <si>
    <t>Requestor Name:</t>
  </si>
  <si>
    <t>SAMUEL KNIAZEFF JR.</t>
  </si>
  <si>
    <t>Requestor Email:</t>
  </si>
  <si>
    <t>samuel@nrdev.ph</t>
  </si>
  <si>
    <t xml:space="preserve">Purpose: </t>
  </si>
  <si>
    <t>Test Unit Stock Replacement</t>
  </si>
  <si>
    <t>GI-2026-000023</t>
  </si>
  <si>
    <t>GP-2026000026</t>
  </si>
  <si>
    <t>MC-D400 Red/ R5FBMX0B3RL000415 / N627WA</t>
  </si>
  <si>
    <t>TRANSACTION DETAILS:</t>
  </si>
  <si>
    <t xml:space="preserve">Customer Name: </t>
  </si>
  <si>
    <t>UTITCO MOTOR CORPORATION</t>
  </si>
  <si>
    <t xml:space="preserve">Return Location: </t>
  </si>
  <si>
    <t>E88 VENTURES, INC. - ASGARD</t>
  </si>
  <si>
    <t>GI-2026-000024</t>
  </si>
  <si>
    <t>GP-2026000027</t>
  </si>
  <si>
    <t>Requisition ID-20260000027</t>
  </si>
  <si>
    <t>Replacement for offline batteries</t>
  </si>
  <si>
    <t>John Martin Ysaac / 09062858290 / jysaac@nrdev.ph</t>
  </si>
  <si>
    <t>Araneta Center, 6th Flr, Cyberpark Tower, 1 Gen. Aguinaldo Ave, Cubao, Quezon City, 1109 Metro Manila</t>
  </si>
  <si>
    <t>Replacement for Offline Batteries</t>
  </si>
  <si>
    <t>RideBox Battery - Ampace / 519110002370AAXXXJJK0157</t>
  </si>
  <si>
    <t>RideBox Battery - Ampace / 519110002370AAXXXJJK0074</t>
  </si>
  <si>
    <t>RideBox Battery - Ampace / 519110002370AAXXXJJK0132</t>
  </si>
  <si>
    <t>174 A. Acacia St. Dela Paz, Pasig City</t>
  </si>
  <si>
    <t>RideBox Battery - Ampace / 519110002370AAXXXJJK0128</t>
  </si>
  <si>
    <t>Contact Number</t>
  </si>
  <si>
    <t>09173480505 / 09153869744</t>
  </si>
  <si>
    <t>Lyn Jhonson Greñas</t>
  </si>
  <si>
    <t>Person In Charge:</t>
  </si>
  <si>
    <t>MIC UTITCO</t>
  </si>
  <si>
    <t xml:space="preserve">Return To: </t>
  </si>
  <si>
    <t>Prepared by (Warehouse Personnel) : Reynan Llaneta</t>
  </si>
  <si>
    <t>Warehouse (Repair)</t>
  </si>
  <si>
    <t>GI-2026-000025</t>
  </si>
  <si>
    <t>GP-2026000028</t>
  </si>
  <si>
    <t>Inventory Transfer to TCI / For Testing</t>
  </si>
  <si>
    <t>RETURN ITEMS</t>
  </si>
  <si>
    <t>RideBox Battery - Ampace  519110002370AAXXXNNK0126</t>
  </si>
  <si>
    <t>RideBox Battery - Ampace / 519110002370AAXXXNNK0060</t>
  </si>
  <si>
    <t>RideBox Battery - Ampace / 519110002370AAXXXNNK0088</t>
  </si>
  <si>
    <t>RideBox Battery - Ampace / 519110002370AAXXXMJK0313</t>
  </si>
  <si>
    <t>REPLACE ITEMS</t>
  </si>
  <si>
    <t>RideBox Battery - Ampace / 519110002370AAXXXMJK0289</t>
  </si>
  <si>
    <t>Delivered by (Delivery Driver) :</t>
  </si>
  <si>
    <t>Serial / Vin No.</t>
  </si>
  <si>
    <t>Approved by (Supply Chain) :</t>
  </si>
  <si>
    <t>D400 RED</t>
  </si>
  <si>
    <t>R5FBMX0B6RL000425</t>
  </si>
  <si>
    <t>R5FBMX0B9RL000452</t>
  </si>
  <si>
    <t>GI-2026-000026</t>
  </si>
  <si>
    <t>GP-2026000029</t>
  </si>
  <si>
    <t>Requisition ID-20260000029</t>
  </si>
  <si>
    <t>For Corner Stone</t>
  </si>
  <si>
    <t>Cornerstone Building San Juan City</t>
  </si>
  <si>
    <t>RideBox Locker- 9M0021</t>
  </si>
  <si>
    <t>Ampace Battery</t>
  </si>
  <si>
    <t>519110002370AAXXXJJK0175</t>
  </si>
  <si>
    <t>RideBox Battery - Ampace:
519110002370AAXXXJJK0131
519110002370AAXXXJJK0100
519110002370AAXXXJJK0256
519110002370AAXXXMJK0548</t>
  </si>
  <si>
    <t>519110002370AAXXXMJK0271</t>
  </si>
  <si>
    <t>519110002370AAXXXJJK0232</t>
  </si>
  <si>
    <t>519110002370AAXXXMJK0430</t>
  </si>
  <si>
    <t>Regular Charger</t>
  </si>
  <si>
    <t>OKL7208JH202408300022</t>
  </si>
  <si>
    <t>OKL7208JH202408300288</t>
  </si>
  <si>
    <t>GI-2026-000027</t>
  </si>
  <si>
    <t>GP-2026000030</t>
  </si>
  <si>
    <t>Requisition ID-20260000030</t>
  </si>
  <si>
    <t>Corinthian Hills</t>
  </si>
  <si>
    <t>Corinthian Hills Gate 1</t>
  </si>
  <si>
    <t>RideBox Locker-  9M0035</t>
  </si>
  <si>
    <t>RideBox Battery - Ampace:
519110002370AAXXXJJK0069
519110002370AAXXXMJK0425
519110002370AAXXXNNK0023
519110002370AAXXXMJK0352</t>
  </si>
  <si>
    <t>Inventory Transfer Form</t>
  </si>
  <si>
    <t>Asset Transfer</t>
  </si>
  <si>
    <t>IT-0000004</t>
  </si>
  <si>
    <r>
      <rPr>
        <rFont val="Figtree"/>
        <b/>
        <color rgb="FF000000"/>
        <sz val="12.0"/>
      </rPr>
      <t xml:space="preserve">Transfer By: </t>
    </r>
    <r>
      <rPr>
        <rFont val="Figtree"/>
        <b val="0"/>
        <color rgb="FF000000"/>
        <sz val="12.0"/>
      </rPr>
      <t>Retail Store - Sta. Rosa</t>
    </r>
  </si>
  <si>
    <t>GI-2026-000028</t>
  </si>
  <si>
    <t>Transfer To:</t>
  </si>
  <si>
    <t>GP-2026000032</t>
  </si>
  <si>
    <t>Taal Vista Hotel</t>
  </si>
  <si>
    <t>Requisition ID-20260000033</t>
  </si>
  <si>
    <t xml:space="preserve">Contact Person:
MKTG: Angela Patricia De Luna </t>
  </si>
  <si>
    <t>Deployment of Lockers and Batteries - Alfamart Ibayo Tipas Taguig</t>
  </si>
  <si>
    <t>Dagz Cabangisan / 0977 716 4472</t>
  </si>
  <si>
    <t>Ibayo Tipas Taguig</t>
  </si>
  <si>
    <t>RideBox Locker- 9M0033</t>
  </si>
  <si>
    <t>REMARKS (From)</t>
  </si>
  <si>
    <t>REMARKS (Receiver)</t>
  </si>
  <si>
    <t>RideBox Battery - Ampace:
519110002370AAXXXLJL0568
519110002370AAXXXLJL0501
519110002370AAXXXLJL0596
519110002370AAXXXLJL0338</t>
  </si>
  <si>
    <t>R280 Sport Blue</t>
  </si>
  <si>
    <t>R5FBMGOB0RL000145</t>
  </si>
  <si>
    <t>519110002370AAXXXMJK0179</t>
  </si>
  <si>
    <t>519110002370AAXXXMJK0184</t>
  </si>
  <si>
    <t xml:space="preserve">Regular Charger </t>
  </si>
  <si>
    <t>MHC7215JK202412050018</t>
  </si>
  <si>
    <t>PC</t>
  </si>
  <si>
    <t>GP-2026000033</t>
  </si>
  <si>
    <t>Requisition ID-20260000034</t>
  </si>
  <si>
    <t>Replacement of Controller of Client Under Warranty</t>
  </si>
  <si>
    <t>E88 Asgard Warehouse Service to Client under warranty</t>
  </si>
  <si>
    <t>Controller Assembly 50A (R280)</t>
  </si>
  <si>
    <t>Change of Controller Under Warranty</t>
  </si>
  <si>
    <t>GI-2026-000029</t>
  </si>
  <si>
    <t>GP-2026000034</t>
  </si>
  <si>
    <t>Requisition ID-20260000035</t>
  </si>
  <si>
    <t>Emman Usi  / Tech</t>
  </si>
  <si>
    <t>Replacement for Offline batteries</t>
  </si>
  <si>
    <t>Emman Usi  / 0908 318 7665 / eusi@nrdev.ph</t>
  </si>
  <si>
    <t>Power Fill Barangka, 349 Barangka Dr., Mandaluyong City, 1550 Kalakhang Maynila</t>
  </si>
  <si>
    <t>RideBox Battery - Ampace / 519110002370AAXXXLJL0177</t>
  </si>
  <si>
    <t>RideBox Battery - Ampace / 519110002370AAXXXLJL0589</t>
  </si>
  <si>
    <t>RideBox Battery - Ampace / 519110002370AAXXXNJL0061</t>
  </si>
  <si>
    <t>GR-2026000012</t>
  </si>
  <si>
    <t>Offline batteries from Powerfill Barangka</t>
  </si>
  <si>
    <t>GI-2026-000030</t>
  </si>
  <si>
    <t>GP-2026000035</t>
  </si>
  <si>
    <t>Requisition ID-20260000036</t>
  </si>
  <si>
    <t>JRS / Joprang / 09771975432</t>
  </si>
  <si>
    <t>JRS / 19 Brixton St, Pasig, 1603 Metro Manila</t>
  </si>
  <si>
    <t xml:space="preserve">Prepared By : </t>
  </si>
  <si>
    <t>Released By (Releasing Site) :</t>
  </si>
  <si>
    <t xml:space="preserve">Confirmed By: </t>
  </si>
  <si>
    <t>Checked By (Guard on Duty):</t>
  </si>
  <si>
    <t>Approved By (Supply Chain) :</t>
  </si>
  <si>
    <t>GI-2026-000031</t>
  </si>
  <si>
    <t>GP-2026000036</t>
  </si>
  <si>
    <t>Received By (Site Receiver):</t>
  </si>
  <si>
    <t>Requisition ID-20260000031</t>
  </si>
  <si>
    <t>Donation</t>
  </si>
  <si>
    <t>Raymond Lising / 09985840889</t>
  </si>
  <si>
    <t>Barangay San Antonio / Gen. Malvar St., Barangay San Antonio, Pasig City</t>
  </si>
  <si>
    <t>MC-D400 Red / R5FBMX0B2RL000423</t>
  </si>
  <si>
    <t>MC-R280 Sport Blue / R5FBMGOB7RL000157</t>
  </si>
  <si>
    <t>RideBox Battery - Ampace:
519110002370AAXXXMJK0151
519110002370AAXXXJJK0243
OKL7208JH2024408300110</t>
  </si>
  <si>
    <t>RideBox Battery - Ampace:
519110002370AAXXXMJK0323
519110002370AAXXXMJK0159
OKL7208JH2024408300083</t>
  </si>
  <si>
    <t>GI-2026-000032</t>
  </si>
  <si>
    <t>GP-2026000037</t>
  </si>
  <si>
    <t>Requisition ID-20260000032</t>
  </si>
  <si>
    <t>Donation / Lease to Client</t>
  </si>
  <si>
    <t>Jeremy Marquez / Randy Buenaventura / 09985895636</t>
  </si>
  <si>
    <t>MC D400 Red / R5FBMX0B4RL000438</t>
  </si>
  <si>
    <t>MC D400 Red / R5FBMX0B5RL000464</t>
  </si>
  <si>
    <t>MC D400 Red / R5FBMX0B7RL000417</t>
  </si>
  <si>
    <t>MC D400 Red / R5FBMX0B0RL000436</t>
  </si>
  <si>
    <t>MC D400 Red / R5FBMX0B2RL000437</t>
  </si>
  <si>
    <t>MC R280 Sport Blue / R5FBMGOB4RL000133 / N778WA</t>
  </si>
  <si>
    <t>MC R280 Sport Blue / R5FBMGOB8RL000135 / N776WA</t>
  </si>
  <si>
    <t>MC R280 Sport Blue / R5FBMGOB4RL000150 / N798WA</t>
  </si>
  <si>
    <t>MC R280 Sport Blue / R5FBMGOB1RL000137</t>
  </si>
  <si>
    <t>MC R280 Sport Blue / R5FBMGOB5RL000156 / N799WA</t>
  </si>
  <si>
    <t>RideBox Battery - Ampace:
519110002370AAXXXJJK0139
519110002370AAXXXLJL0380
OKL7208JH2024408300086</t>
  </si>
  <si>
    <t>RideBox Battery - Ampace:
519110002370AAXXXNNK0036
519110002370AAXXXLJL0497
OKL7208JH2024408300243</t>
  </si>
  <si>
    <t>RideBox Battery - Ampace:
519110002370AAXXXLJL0202
519110002370AAXXXJJK0090
OKL7208JH2024408300077</t>
  </si>
  <si>
    <t>RideBox Battery - Ampace:
519110002370AAXXXMJK0405
519110002370AAXXXLJL0162
OKL7208JH2024408300046</t>
  </si>
  <si>
    <t>RideBox Battery - Ampace:
519110002370AAXXXLJL0549
519110002370AAXXXLJL0599
OKL7208JH2024408300090</t>
  </si>
  <si>
    <t>RideBox Battery - Ampace:
519110002370AAXXXMJK0250
519110002370AAXXXMJK0386
OKL7208JH2024408300088</t>
  </si>
  <si>
    <t>RideBox Battery - Ampace:
519110002370AAXXXJJK0052
519110002370AAXXXMJK0097
OKL7208JH2024408300084</t>
  </si>
  <si>
    <t>RideBox Battery - Ampace:
519110002370AAXXXLJL0385
519110002370AAXXXLJL0331
OKL7208JH2024408300082</t>
  </si>
  <si>
    <t>RideBox Battery - Ampace:
519110002370AAXXXMJK0197
519110002370AAXXXMJK0364
OKL7208JH2024408300032</t>
  </si>
  <si>
    <t>RideBox Battery - Ampace:
519110002370AAXXXLJL0373
519110002370AAXXXLJL0372
OKL7208JH2024408300256</t>
  </si>
  <si>
    <t>Units for replacement will be dispatched from the Sta. Rosa Retail Store, and return items will be sent to E88 Ventures – Asgard Warehouse in Pasig</t>
  </si>
  <si>
    <t>GI-2026-000033</t>
  </si>
  <si>
    <t>GP-2026000038</t>
  </si>
  <si>
    <t>Requisition ID-20260000037</t>
  </si>
  <si>
    <t>Engr. Murphy / '09062191125</t>
  </si>
  <si>
    <t>Corinthian Garden</t>
  </si>
  <si>
    <t>MC-R280 Sport Blue / R5FBMGOB5RL000142</t>
  </si>
  <si>
    <t>MC-R280 Sport Blue / R5FBMGOB4RL000147</t>
  </si>
  <si>
    <t>MC-R280 Sport Blue / R5FBMGOB6RL000151</t>
  </si>
  <si>
    <t>MC D400 Red / R5FBMX0B6RL000439</t>
  </si>
  <si>
    <t>MC D400 Red / R5FBMX0B9RL000421</t>
  </si>
  <si>
    <t>RideBox Battery - Ampace:
519110002370AAXXXLJL0601
519110002370AAXXXLJL0344
OKL7208JH2024408300275</t>
  </si>
  <si>
    <t>RideBox Battery - Ampace:
519110002370AAXXXNNK0089
519110002370AAXXXJJK0201
OKL7208JH2024408300042</t>
  </si>
  <si>
    <t>RideBox Battery - Ampace:
519110002370AAXXXLJL0272
519110002370AAXXXNJL0130
OKL7208JH2024408300238</t>
  </si>
  <si>
    <t>RideBox Battery - Ampace:
519110002370AAXXXLJL0547
519110002370AAXXXLJL0371
OKL7208JH2024408300066</t>
  </si>
  <si>
    <t>RideBox Battery - Ampace:
519110002370AAXXXLJL0326
519110002370AAXXXLJL0374
OKL7208JH2024408300202</t>
  </si>
  <si>
    <t>cancelled</t>
  </si>
  <si>
    <t>GI-2026-000034</t>
  </si>
  <si>
    <t>GP-2026000039</t>
  </si>
  <si>
    <t>Requisition ID-20260000038</t>
  </si>
  <si>
    <t>Deployment of Lockers and Batteries - Jordan Plains</t>
  </si>
  <si>
    <t>Alfamart / Eduard Pranada / +63 917 954 9957</t>
  </si>
  <si>
    <t>Jordan Plains Subdivision QC</t>
  </si>
  <si>
    <t>RideBox Locker- 9M0022</t>
  </si>
  <si>
    <t>RideBox Battery - Ampace:
519110002370AAXXXLJL0379
519110002370AAXXXNJL0067
519110002370AAXXXLJL0101
519110002370AAXXXLJL0340</t>
  </si>
  <si>
    <t>Requested by (Requestor) : Samuel Kniazeff Jr.</t>
  </si>
  <si>
    <t>GR-2026000013</t>
  </si>
  <si>
    <t>Approved by (Operation) : Ervin Domingo</t>
  </si>
  <si>
    <t>Date: 09/25/25</t>
  </si>
  <si>
    <t>GI-2026-000035</t>
  </si>
  <si>
    <t>GP-2026000040</t>
  </si>
  <si>
    <t>Requisition ID-20260000039</t>
  </si>
  <si>
    <t>Pilipinas Messerve / Jaylord Duhaylungsod / +639392535263</t>
  </si>
  <si>
    <t>90 Congressional Ave., Brgy. Bahay Toro Project 8, Quezon City</t>
  </si>
  <si>
    <t>MC-D400 Red / R5FBMX0B1RL000462</t>
  </si>
  <si>
    <t>MC-D400 Red / R5FBMX0BXRL000427</t>
  </si>
  <si>
    <t>RideBox Battery - Ampace:
519110002370AAXXXLJL0560
519110002370AAXXXLJL0518
OKL7208JH202408300154</t>
  </si>
  <si>
    <t>RideBox Battery - Ampace:
519110002370AAXXXLJL0036
519110002370AAXXXLJL0274
OKL7208JH202408300155</t>
  </si>
  <si>
    <t xml:space="preserve">Verified by (Forwarder): </t>
  </si>
  <si>
    <t>GI-2026-000036</t>
  </si>
  <si>
    <t>GP-2026000041</t>
  </si>
  <si>
    <t>Requisition ID-20260000041</t>
  </si>
  <si>
    <t>Philpower</t>
  </si>
  <si>
    <t>Acknowledge by (Guard):</t>
  </si>
  <si>
    <t>Unit 2B, 120 K-6th St., Brgy. East Kamias, Quezon City, Metro Manila</t>
  </si>
  <si>
    <t>GI-2026-000037</t>
  </si>
  <si>
    <t>GP-2026000042</t>
  </si>
  <si>
    <t>Requisition ID-20260000040</t>
  </si>
  <si>
    <t>Angkas / Ron Dela Cruz / '09177680944</t>
  </si>
  <si>
    <t>2723 Sabio St., Chino Roces Ave., Bangkal, Makati City</t>
  </si>
  <si>
    <t>MC-D400 Blue / R5FBMX0B2RL000499</t>
  </si>
  <si>
    <t>MC-D400 Blue / R5FBMX0BXRL000489</t>
  </si>
  <si>
    <t>RideBox Battery - Ampace:
519110002370AAXXXLJL0342
519110002370AAXXXLJL0499
OKL7208JH202408300269</t>
  </si>
  <si>
    <t>RideBox Battery - Ampace:
519110002370AAXXXLJL0381
519110002370AAXXXLJL0260
OKL7208JH202408300101</t>
  </si>
  <si>
    <t>GI-2026-000038</t>
  </si>
  <si>
    <t>GP-2026000043</t>
  </si>
  <si>
    <t>Lease to Client</t>
  </si>
  <si>
    <t xml:space="preserve">Angkas </t>
  </si>
  <si>
    <t>73 Marymount St., Provident Village, Marikina City, Metro Manila</t>
  </si>
  <si>
    <t>MC-D400 Blue / R5FBMX0B8RL000510</t>
  </si>
  <si>
    <t>MC-D400 Blue / R5FBMX0B1RL000526</t>
  </si>
  <si>
    <t>Received by (Location PIC) :</t>
  </si>
  <si>
    <t>MC-D400 Blue / R5FBMX0B1RL000512</t>
  </si>
  <si>
    <t>MC-D400 Blue / R5FBMX0B7RL000515</t>
  </si>
  <si>
    <t>MC-D400 Blue / R5FBMX0B8RL000491</t>
  </si>
  <si>
    <t>MC-D400 Blue / R5FBMX0BXRL000525</t>
  </si>
  <si>
    <t>MC-D400 Blue / R5FBMX0B8RL000524</t>
  </si>
  <si>
    <t>MC-D400 Blue / R5FBMX0B3RL000530</t>
  </si>
  <si>
    <t>MC-D400 Blue / R5FBMX0B6RL000506</t>
  </si>
  <si>
    <t>MC-D400 Blue / R5FBMX0B5RL000478</t>
  </si>
  <si>
    <t>RideBox Battery - Ampace:
519110002370AAXXXLJL0378
519110002370AAXXXLJL0367
OKL7208JH202408300294</t>
  </si>
  <si>
    <t>RideBox Battery - Ampace:
519110002370AAXXXLJL0388
519110002370AAXXXLJL0546
OKL7208JH202408300104</t>
  </si>
  <si>
    <t>RideBox Battery - Ampace:
519110002370AAXXXNJL0099
519110002370AAXXXLJL0332
OKL7208JH202408300227</t>
  </si>
  <si>
    <t>RideBox Battery - Ampace:
519110002370AAXXXNJL0065
519110002370AAXXXLJL0270
OKL7208JH202408300173</t>
  </si>
  <si>
    <t>RideBox Battery - Ampace:
519110002370AAXXXLJL0545
519110002370AAXXXLJL0343
OKL7208JH202408300232</t>
  </si>
  <si>
    <t>RideBox Battery - Ampace:
519110002370AAXXXLJL0004
519110002370AAXXXLJL0520
OKL7208JH202408300230</t>
  </si>
  <si>
    <t>RideBox Battery - Ampace:
519110002370AAXXXLJL0225
519110002370AAXXXLJL0500
OKL7208JH202408300030</t>
  </si>
  <si>
    <t>RideBox Battery - Ampace:
519110002370AAXXXNJL0066
519110002370AAXXXLJL0517
OKL7208JH202408300114</t>
  </si>
  <si>
    <t>RideBox Battery - Ampace:
519110002370AAXXXNJL0102
519110002370AAXXXLJL0199
OKL7208JH202408300043</t>
  </si>
  <si>
    <t>RideBox Battery - Ampace:
519110002370AAXXXLJL0334
519110002370AAXXXLJL0345
OKL7208JH202408300226</t>
  </si>
  <si>
    <t>GR-2026000014</t>
  </si>
  <si>
    <t>GI-2026-000039</t>
  </si>
  <si>
    <t>GP-2026000044</t>
  </si>
  <si>
    <t>Requisition ID-20260000042</t>
  </si>
  <si>
    <t>Flexride / Jerrick Limoanco / '09175645545</t>
  </si>
  <si>
    <t>MC R280 White / R5FBMG0C6SL000214</t>
  </si>
  <si>
    <t>MC R280 White / R5FBMG0C9SL000238</t>
  </si>
  <si>
    <t>MC R280 White / R5FBMG0C8SL000215</t>
  </si>
  <si>
    <t>MC R280 White / R5FBMG0C0SL000225</t>
  </si>
  <si>
    <t>MC R280 White / R5FBMG0C3SL000218</t>
  </si>
  <si>
    <t>MC R280 White / R5FBMG0C9SL000224</t>
  </si>
  <si>
    <t>MC R280 White / R5FBMG0C5SL000236</t>
  </si>
  <si>
    <t>MC R280 White / R5FBMG0C2SL000226</t>
  </si>
  <si>
    <t>MC R280 White / R5FBMG0C6SL000228</t>
  </si>
  <si>
    <t>MC R280 White / R5FBMG0C6SL000231</t>
  </si>
  <si>
    <t>RideBox Battery - Ampace:
519110002370AAXXXLJL0368
519110002370AAXXXLJL0550
OKL7208JH202408300035</t>
  </si>
  <si>
    <t>RideBox Battery - Ampace:
519110002370AAXXXLJL0106
519110002370AAXXXLJL0148
OKL7208JH202408300038</t>
  </si>
  <si>
    <t>RideBox Battery - Ampace:
519110002370AAXXXJJK0039
519110002370AAXXXLJL0543
OKL7208JH202408300094</t>
  </si>
  <si>
    <t>RideBox Battery - Ampace:
519110002370AAXXXLJL0329
519110002370AAXXXLJL0029
OKL7208JH202408300092</t>
  </si>
  <si>
    <t>RideBox Battery - Ampace:
519110002370AAXXXLJL0035
519110002370AAXXXLJL0335
OKL7208JH202408300089</t>
  </si>
  <si>
    <t>RideBox Battery - Ampace:
519110002370AAXXXLJL0366
519110002370AAXXXLJL0603
OKL7208JH202408300234</t>
  </si>
  <si>
    <t>RideBox Battery - Ampace:
519110002370AAXXXLJL0365
519110002370AAXXXLJL0197
OKL7208JH202408300211</t>
  </si>
  <si>
    <t>RideBox Battery - Ampace:
519110002370AAXXXLJL0502
519110002370AAXXXLJL0386
OKL7208JH202408300087</t>
  </si>
  <si>
    <t>RideBox Battery - Ampace:
519110002370AAXXXLJL0398
519110002370AAXXXLJL0207
OKL7208JH202408300091</t>
  </si>
  <si>
    <t>RideBox Battery - Ampace:
519110002370AAXXXLJL0024
519110002370AAXXXLJL0552
OKL7208JH202408300100</t>
  </si>
  <si>
    <t>GR-2026000015</t>
  </si>
  <si>
    <t>Returned of Assigned Unit</t>
  </si>
  <si>
    <t>Pullout Form</t>
  </si>
  <si>
    <t>GI-2026-000040</t>
  </si>
  <si>
    <t>GP-2026000045</t>
  </si>
  <si>
    <t>Requisition ID-20260000043</t>
  </si>
  <si>
    <t>Purpose: RETURN OF 9 UNITS - JRS</t>
  </si>
  <si>
    <t>MC-D400 Black / R5FBMX0B9SL000554</t>
  </si>
  <si>
    <t>RideBox Battery - Ampace:
519110002370AAXXXLJL0518
519110002370AAXXXLJL0560
OKL7208JH202408300048</t>
  </si>
  <si>
    <t>Change of Unit Assignment
 Same Battery and Charger</t>
  </si>
  <si>
    <t>VIN</t>
  </si>
  <si>
    <t>PLATE NO.</t>
  </si>
  <si>
    <t>BATTERY A</t>
  </si>
  <si>
    <t>GI-2026-000041</t>
  </si>
  <si>
    <t>BATTERY B</t>
  </si>
  <si>
    <t>GP-2026000046</t>
  </si>
  <si>
    <t>CHARGER</t>
  </si>
  <si>
    <t>Deployment of Lockers and Batteries - Alfamart Santolan Pasig</t>
  </si>
  <si>
    <t>ATP EVANGELISTA ST SANTOLAN</t>
  </si>
  <si>
    <t>MC-D400 Blue / R5FBMX0B9RL000533</t>
  </si>
  <si>
    <t>RideBox Locker- 9M0009</t>
  </si>
  <si>
    <t>RideBox Battery - Ampace:
519110002370AAXXXLJL0133
519110002370AAXXXLJL0215
519110002370AAXXXLJL0235
519110002370AAXXXLJL0135</t>
  </si>
  <si>
    <t>N771WA</t>
  </si>
  <si>
    <t>GI-2026-000042</t>
  </si>
  <si>
    <t>OKL7208JH2024408300132</t>
  </si>
  <si>
    <t>GP-2026000047</t>
  </si>
  <si>
    <t>Requisition ID-20260000047</t>
  </si>
  <si>
    <t>Deployment of Lockers and Batteries - Alfamart 4th State Paranaque</t>
  </si>
  <si>
    <t>DAGZ CABANGISAN (ThingsPH) / 0977 716 4472</t>
  </si>
  <si>
    <t>Alfamart 4th State Paranaque</t>
  </si>
  <si>
    <t>RideBox Locker- 9M0005</t>
  </si>
  <si>
    <t>RideBox Battery - Ampace:
519110002370AAXXXLJL0390
519110002370AAXXXLJL0094
519110002370AAXXXLJL0176
519110002370AAXXXNJL0116</t>
  </si>
  <si>
    <t>GI-2026-000043</t>
  </si>
  <si>
    <t>GP-2026000048</t>
  </si>
  <si>
    <t>Requisition ID-20260000045</t>
  </si>
  <si>
    <t>Deployment of Lockers and Batteries - Alfamart Tanza Navotas</t>
  </si>
  <si>
    <t>MC- D400 Blue / R5FBMX0B3RL000530</t>
  </si>
  <si>
    <t>Eduard Pranada / +63 917 954 9957</t>
  </si>
  <si>
    <t>ATP CARVILLE SUBD TANZA NAVOTAS</t>
  </si>
  <si>
    <t>N673WA</t>
  </si>
  <si>
    <t>GI-2026-000044</t>
  </si>
  <si>
    <t>GP-2026000049</t>
  </si>
  <si>
    <t>OKL7208JH202408300104</t>
  </si>
  <si>
    <t>Requisition ID-20260000046</t>
  </si>
  <si>
    <t>Deployment of Lockers and Batteries - ATP Macanas St. – Panghulo, Malabon</t>
  </si>
  <si>
    <t>ATP Macanas St. – Panghulo, Malabon</t>
  </si>
  <si>
    <t>MC- D400 Blue / R5FBMX0B6RL000487</t>
  </si>
  <si>
    <t>RideBox Locker- 9M0047</t>
  </si>
  <si>
    <t>RideBox Battery - Ampace:
519110002370AAXXXLJL0290
519110002370AAXXXNJL0174
519110002370AAXXXLJL0258
519110002370AAXXXLJL0409</t>
  </si>
  <si>
    <t>N708WA</t>
  </si>
  <si>
    <t>Requisition ID-20260000048</t>
  </si>
  <si>
    <t xml:space="preserve"> OKL7208JH202408300278</t>
  </si>
  <si>
    <t xml:space="preserve">Replacement of Parts for Flexride </t>
  </si>
  <si>
    <t>ESP00012 - Left Combination Switch (R280/Sport)</t>
  </si>
  <si>
    <t>GI-2026-000045</t>
  </si>
  <si>
    <t>MC- D400 Blue / R5FBMX0B1RL000526</t>
  </si>
  <si>
    <t>GP-2026000051</t>
  </si>
  <si>
    <t>Requisition ID-20260000049</t>
  </si>
  <si>
    <t>N669WA</t>
  </si>
  <si>
    <t>Replacement of Offline Battery in Powerfill Sandoval Pasig</t>
  </si>
  <si>
    <r>
      <rPr>
        <rFont val="Arial"/>
        <b/>
        <color theme="1"/>
      </rPr>
      <t xml:space="preserve">E88 Ventures, Inc </t>
    </r>
    <r>
      <rPr>
        <rFont val="Arial"/>
        <color theme="1"/>
      </rPr>
      <t xml:space="preserve">
Emman Usi  / 0908 318 7665 / eusi@nrdev.ph</t>
    </r>
  </si>
  <si>
    <t>OKL7208JH202408300309</t>
  </si>
  <si>
    <t>Powerfill Sandoval Pasig</t>
  </si>
  <si>
    <t>RideBox Battery - Ampace / 519110002370AAXXXLJL0506</t>
  </si>
  <si>
    <t>GR-2026000016</t>
  </si>
  <si>
    <r>
      <rPr>
        <rFont val="Arial"/>
        <b/>
        <color theme="1"/>
      </rPr>
      <t xml:space="preserve">E88 Ventures, Inc </t>
    </r>
    <r>
      <rPr>
        <rFont val="Arial"/>
        <color theme="1"/>
      </rPr>
      <t xml:space="preserve">
Emman Usi  / 0908 318 7665 / eusi@nrdev.ph</t>
    </r>
  </si>
  <si>
    <t>RideBox Battery - Ampace / 519110002370AAXXXMJK0221</t>
  </si>
  <si>
    <t>RideBox Battery - Ampace / 519110002370AAXXXMJK0051</t>
  </si>
  <si>
    <t>RideBox Battery - Ampace / 519110002370AAXXXMJK0495</t>
  </si>
  <si>
    <t>MC- D400 Blue / R5FBMX0B6RL000506</t>
  </si>
  <si>
    <t>GI-2026-000046</t>
  </si>
  <si>
    <t>GP-2026000052</t>
  </si>
  <si>
    <t>Requisition ID-20260000051</t>
  </si>
  <si>
    <t>N705WA</t>
  </si>
  <si>
    <t>Replacement of Battery</t>
  </si>
  <si>
    <r>
      <rPr>
        <rFont val="Arial"/>
        <b/>
        <color theme="1"/>
      </rPr>
      <t xml:space="preserve">E88 Ventures, Inc </t>
    </r>
    <r>
      <rPr>
        <rFont val="Arial"/>
        <color theme="1"/>
      </rPr>
      <t xml:space="preserve">
Emman Usi  / 0908 318 7665 / eusi@nrdev.ph</t>
    </r>
  </si>
  <si>
    <t>OKL7208JH202408300152</t>
  </si>
  <si>
    <t>MC- D400 Blue / R5FBMX0B8RL000524</t>
  </si>
  <si>
    <t>N712WA</t>
  </si>
  <si>
    <t>GI-2026-000047</t>
  </si>
  <si>
    <t>GP-2026000053</t>
  </si>
  <si>
    <t>Requisition ID-20260000050</t>
  </si>
  <si>
    <t>Replacement of Offline Battery in Jamo Corp</t>
  </si>
  <si>
    <t>MC- D400 Blue / R5FBMX0B7RL000515</t>
  </si>
  <si>
    <t>JAMO CORP</t>
  </si>
  <si>
    <t>126 Simoun St., Sto. Domingo, QC</t>
  </si>
  <si>
    <t>N703WA</t>
  </si>
  <si>
    <t>RideBox Battery - Ampace / 519110002370AAXXXLJL0096</t>
  </si>
  <si>
    <t>RideBox Battery - Ampace / 519110002370AAXXXNJL0083</t>
  </si>
  <si>
    <t>RideBox Battery - Ampace / 519110002370AAXXXLJL0250</t>
  </si>
  <si>
    <t>OKL7208JH202408300227</t>
  </si>
  <si>
    <t>RideBox Battery - Ampace / 519110002370AAXXXLJL0142</t>
  </si>
  <si>
    <t>RideBox Battery - Ampace / 519110002370AAXXXLJL0220</t>
  </si>
  <si>
    <t>RideBox Battery - Ampace / 519110002370AAXXXLJL0229</t>
  </si>
  <si>
    <t>RideBox Battery - Ampace / 519110002370AAXXXNJL0107</t>
  </si>
  <si>
    <t>RideBox Battery - Ampace / 519110002370AAXXXLJL0216</t>
  </si>
  <si>
    <t>RideBox Battery - Ampace / 519110002370AAXXXLJL0387</t>
  </si>
  <si>
    <t>RideBox Battery - Ampace / 519110002370AAXXXLJL0110</t>
  </si>
  <si>
    <t>RideBox Battery - Ampace / 519110002370AAXXXLJL0092</t>
  </si>
  <si>
    <t>RideBox Battery - Ampace / 519110002370AAXXXNJL0078</t>
  </si>
  <si>
    <t>RideBox Battery - Ampace / 519110002370AAXXXNJL0075</t>
  </si>
  <si>
    <t>MC- D400 Blue / R5FBMX0B8RL000510</t>
  </si>
  <si>
    <t>RideBox Battery - Ampace / 519110002370AAXXXNJL0098</t>
  </si>
  <si>
    <t>RideBox Battery - Ampace / 519110002370AAXXXLJL0537</t>
  </si>
  <si>
    <t>N702WA</t>
  </si>
  <si>
    <t>RideBox Battery - Ampace / 519110002370AAXXXMJK0454</t>
  </si>
  <si>
    <t>RideBox Battery - Ampace / 519110002370AAXXXLJL0164</t>
  </si>
  <si>
    <t>RideBox Battery - Ampace / 519110002370AAXXXLJL0238</t>
  </si>
  <si>
    <t>OKL7208JH202408300294</t>
  </si>
  <si>
    <t>RideBox Battery - Ampace / 519110002370AAXXXLJL0346</t>
  </si>
  <si>
    <t>RideBox Battery - Ampace / 519110002370AAXXXLJL0600</t>
  </si>
  <si>
    <t>MC- D400 Blue / R5FBMX0B9RL000483</t>
  </si>
  <si>
    <t>GR-2026000017</t>
  </si>
  <si>
    <t>N674WA</t>
  </si>
  <si>
    <t>Pull Out of Offline Battery</t>
  </si>
  <si>
    <t>OKL7208JH202408300093</t>
  </si>
  <si>
    <t>RideBox Battery - Ampace / 519110002370AAXXXJJK0135</t>
  </si>
  <si>
    <t>RideBox Battery - Ampace / 519110002370AAXXXJJK0076</t>
  </si>
  <si>
    <t>RideBox Battery - Ampace / 519110002370AAXXXMJK0354</t>
  </si>
  <si>
    <t>RideBox Battery - Ampace / 519110002370AAXXXJJK0241</t>
  </si>
  <si>
    <t>RideBox Battery - Ampace / 519110002370AAXXXMJK0535</t>
  </si>
  <si>
    <t>RideBox Battery - Ampace / 519110002370AAXXXMJK0327</t>
  </si>
  <si>
    <t>RideBox Battery - Ampace / 519110002370AAXXXMJK0140</t>
  </si>
  <si>
    <t>RideBox Battery - Ampace / 519110002370AAXXXJJK0146</t>
  </si>
  <si>
    <t>RideBox Battery - Ampace / 519110002370AAXXXJJK0073</t>
  </si>
  <si>
    <t>RideBox Battery - Ampace / 519110002370AAXXXMJK0350</t>
  </si>
  <si>
    <t>RideBox Battery - Ampace / 519110002370AAXXXMJK0314</t>
  </si>
  <si>
    <t>RideBox Battery - Ampace / 519110002370AAXXXMJK0388</t>
  </si>
  <si>
    <t>RideBox Battery - Ampace / 519110002370AAXXXMJK0283</t>
  </si>
  <si>
    <t>RideBox Battery - Ampace / 519110002370AAXXXMJK0208</t>
  </si>
  <si>
    <t>RideBox Battery - Ampace / 519110002370AAXXXJJK0068</t>
  </si>
  <si>
    <t>RideBox Battery - Ampace / 519110002370AAXXXMJK0385</t>
  </si>
  <si>
    <t>RideBox Battery - Ampace / 519110002370AAXXXMJK0410</t>
  </si>
  <si>
    <t>RideBox Battery - Ampace / 519110002370AAXXXMJK0254</t>
  </si>
  <si>
    <t>RideBox Battery - Ampace / 519110002370AAXXXMJK0321</t>
  </si>
  <si>
    <t>RideBox Battery - Ampace / / 519110002370AAXXXMJK0040</t>
  </si>
  <si>
    <t>Cancelled</t>
  </si>
  <si>
    <t>GI-2026-000048</t>
  </si>
  <si>
    <t>GP-2026000054</t>
  </si>
  <si>
    <t>Requisition ID-20260000055</t>
  </si>
  <si>
    <t>PMS for Jamo</t>
  </si>
  <si>
    <t>JAMO CORP / ANN / +639665892036</t>
  </si>
  <si>
    <t>ESP00224 - Speedometer (D400)</t>
  </si>
  <si>
    <t>ESP00224 - Front Left Signal Indicator Light (D400)</t>
  </si>
  <si>
    <t>ESP00222 - Right Passenger Foot Rest (D400)</t>
  </si>
  <si>
    <t xml:space="preserve">Verified by : </t>
  </si>
  <si>
    <t>GI-2026-000049</t>
  </si>
  <si>
    <t>GP-2026000055</t>
  </si>
  <si>
    <t>Requisition ID-20260000052</t>
  </si>
  <si>
    <t xml:space="preserve">Inventory Transfer to TCI </t>
  </si>
  <si>
    <t>3rd Floor, TCI Building, West Capitol, Kapitolyo, Pasig</t>
  </si>
  <si>
    <t>RideBox Locker- 9M0013</t>
  </si>
  <si>
    <t>GI-2026-000050</t>
  </si>
  <si>
    <t>GP-2026000056</t>
  </si>
  <si>
    <t>Requisition ID-20260000054</t>
  </si>
  <si>
    <t xml:space="preserve">Received by : </t>
  </si>
  <si>
    <t>With Crack in battery Connector base</t>
  </si>
  <si>
    <t>GR-2026000018</t>
  </si>
  <si>
    <t xml:space="preserve">Pull Out of Locker </t>
  </si>
  <si>
    <t>RideBox Locker- 9M0015</t>
  </si>
  <si>
    <t>RideBox Battery - Ampace / 
519110002370AAXXXMJK0318
519110002370AAXXXJJK0116
519110002370AAXXXJJK0041
519110002370AAXXXMJK0350</t>
  </si>
  <si>
    <t>GI-2026-000051</t>
  </si>
  <si>
    <t>GP-2026000057</t>
  </si>
  <si>
    <t>Requisition ID-20260000056</t>
  </si>
  <si>
    <t>Jomari Inhaynes / 0975 431 2241 / jinhaynes@nrdev.ph</t>
  </si>
  <si>
    <t>MC R280 Sport Blue / R5FBMGOB7RL000160 / N777WA</t>
  </si>
  <si>
    <t>RideBox Battery - Ampace /
519110002370AAXXXMJK0445
519110002370AAXXXMJK0428
OKL7208JH202408300246</t>
  </si>
  <si>
    <t>GI-2026-000052</t>
  </si>
  <si>
    <t>GP-2026000058</t>
  </si>
  <si>
    <t>Requisition ID-20260000057</t>
  </si>
  <si>
    <t>Teko
Christopher Michael Teodoro / 09175440007</t>
  </si>
  <si>
    <t>7/F Common Goal Tower Suite 705 Finance, Cor Industry St, New Alabang Village, Muntinlupa, 1780 Metro Manila</t>
  </si>
  <si>
    <t>MC- R280 Sport-Red / R5FBMGOBXRL000105 / N619WA</t>
  </si>
  <si>
    <t>RideBox Battery - Ampace /
519110002370AAXXXJJK0074
519110002370AAXXXLJL0376
OKL7208JH202408300105</t>
  </si>
  <si>
    <t>GI-2026-000053</t>
  </si>
  <si>
    <t>GP-2026000059</t>
  </si>
  <si>
    <t>Requisition ID-20260000058</t>
  </si>
  <si>
    <t xml:space="preserve"> Mobile BSS</t>
  </si>
  <si>
    <t>SAMUEL KNIAZEFF JR / '09171086482</t>
  </si>
  <si>
    <t>MC- R280 Sport-Blue / R5FBMGOB6RL000148 / N606WA</t>
  </si>
  <si>
    <t>MC- R280 Sport-Blue / R5FBMGOBXRL000153 / N772WA</t>
  </si>
  <si>
    <t>EFS00009 - Helmet</t>
  </si>
  <si>
    <t>RideBox Battery - Ampace /
519110002370AAXXXMJK0273
519110002370AAXXXMJK0255</t>
  </si>
  <si>
    <t>RideBox Battery - Ampace /
519110002370AAXXXJJK0022
519110002370AAXXXMJK0230</t>
  </si>
  <si>
    <t>GI-2026-000054</t>
  </si>
  <si>
    <t>GP-2026000060</t>
  </si>
  <si>
    <t>Requisition ID-20260000059</t>
  </si>
  <si>
    <t>Test / Demo Unit with Cage</t>
  </si>
  <si>
    <t>Phoenix Madrigal 
Vincent Leo B. Reyes / '09088697164</t>
  </si>
  <si>
    <t>Alabang Zapote Road, Madrigal Business Park Ayala Alabang Muntinlupa City</t>
  </si>
  <si>
    <t>MC- D400 Blue / R5FBMX0B7RL000501 / N797WA</t>
  </si>
  <si>
    <t>RideBox Battery - Ampace /
519110002370AAXXXNNK0128
519110002370AAXXXJJK0203
OKL7208JH202408300050</t>
  </si>
  <si>
    <t>GI-2026-000055</t>
  </si>
  <si>
    <t>GP-2026000061</t>
  </si>
  <si>
    <t>Requisition ID-20260000060</t>
  </si>
  <si>
    <t>Replacement Parts for Move It Unit</t>
  </si>
  <si>
    <t>Christopher C. Mendoza</t>
  </si>
  <si>
    <t>ESP00284        Left Front Protective Panel (D400 Black)</t>
  </si>
  <si>
    <t>ESP00165        Left Rear Protective Side Panel (D400)</t>
  </si>
  <si>
    <t>GI-2026-000056</t>
  </si>
  <si>
    <t>GP-2026000062</t>
  </si>
  <si>
    <t>Requisition ID-20260000064</t>
  </si>
  <si>
    <t>Stock Transfer</t>
  </si>
  <si>
    <t>GI-2026-000057</t>
  </si>
  <si>
    <t>GP-2026000063</t>
  </si>
  <si>
    <t>Requisition ID-20260000061</t>
  </si>
  <si>
    <t>Deployment of Locker and Batteries- ATP Gomez Mandaluyong</t>
  </si>
  <si>
    <t>STM Builders /ATP P GOMEZ POBLACION MANDALUYONG</t>
  </si>
  <si>
    <t>ATP P GOMEZ POBLACION MANDALUYONG</t>
  </si>
  <si>
    <t>RideBox Locker- 9M0027</t>
  </si>
  <si>
    <t>RideBox Battery - Ampace /
519110002370AAXXXNJL0199
519110002370AAXXXNJL0201
519110002370AAXXXLJL0303
519110002370AAXXXLJL0079</t>
  </si>
  <si>
    <t>GI-2026-000058</t>
  </si>
  <si>
    <t>GP-2026000064</t>
  </si>
  <si>
    <t>Requisition ID-20260000062</t>
  </si>
  <si>
    <t>Deployment of Locker and Batteries- Robinsons Bluewave Marikina</t>
  </si>
  <si>
    <t>Creative Parking/ Robinsons Supermarket Blue Wave Marikina</t>
  </si>
  <si>
    <t xml:space="preserve"> 2 Sumulong Highway cor. Gil Fernando St., Brgy. Sto. Niño,, Marikina</t>
  </si>
  <si>
    <t>RideBox Locker- 9M0031</t>
  </si>
  <si>
    <t>RideBox Battery - Ampace /
519110002370AAXXXLJL0246
519110002370AAXXXNJL0103
519110002370AAXXXNJL0167
519110002370AAXXXNJL0168</t>
  </si>
  <si>
    <t>GI-2026-000059</t>
  </si>
  <si>
    <t>GP-2026000065</t>
  </si>
  <si>
    <t>Requisition ID-20260000063</t>
  </si>
  <si>
    <t>Deployment of Locker and Batteries- Creative Parking Pearl Drive CBP1</t>
  </si>
  <si>
    <t>Creative Parking Pearl Drive CBP1</t>
  </si>
  <si>
    <t>RideBox Locker- 9M0024</t>
  </si>
  <si>
    <t>RideBox Battery - Ampace /
519110002370AAXXXLJL0308
519110002370AAXXXNJL0140
519110002370AAXXXLJL0119
519110002370AAXXXLJL0249</t>
  </si>
  <si>
    <t>GR-2026000019</t>
  </si>
  <si>
    <t>RideBox Battery - Ampace:
519110002370AAXXXJJK0200
519110002370AAXXXJJK0050
OKL7208JH202408300154</t>
  </si>
  <si>
    <t>RideBox Battery - Ampace:
519110002370AAXXXNNK0107
519110002370AAXXXNNK0118
OKL7208JH202408300155</t>
  </si>
  <si>
    <t>GI-2026-000060</t>
  </si>
  <si>
    <t>GP-2026000066</t>
  </si>
  <si>
    <t>Requisition ID-20260000065</t>
  </si>
  <si>
    <t>Deployment of Lockers and Batteries- Energizer Battery Automotive Kalayaan Ave Makati</t>
  </si>
  <si>
    <t>John Digicore</t>
  </si>
  <si>
    <t>Energizer Battery Automotive
Kalayaan Ave, Guadalupe Nuevo, Makati, 1212 Metro Manila</t>
  </si>
  <si>
    <t>GI-2026-000061</t>
  </si>
  <si>
    <t>GP-2026000067</t>
  </si>
  <si>
    <t>Requisition ID-20260000066</t>
  </si>
  <si>
    <t>Deployment of Lockers and Batteries- DIGICORE / Pateros Municipal Hall</t>
  </si>
  <si>
    <t>John Jerusalem / +6399 8560 7809</t>
  </si>
  <si>
    <t>Pateros Municipal Hall G. de Borja Street 1620 Pateros National Capital Region</t>
  </si>
  <si>
    <t>GI-2026-000062</t>
  </si>
  <si>
    <t>GP-2026000068</t>
  </si>
  <si>
    <t>Requisition ID-20260000067</t>
  </si>
  <si>
    <t>Ace Vergel Dela Cruz / '09190083175</t>
  </si>
  <si>
    <t>Move It Training Facilities  # 66 A Bonifacio Avenue  Marikina</t>
  </si>
  <si>
    <t>RideBox Locker - 9M0019</t>
  </si>
  <si>
    <t>RideBox Battery - Ampace /
519110002370AAXXXLJL0459
519110002370AAXXXLJL0253
519110002370AAXXXLJL0358
519110002370AAXXXLJL0585</t>
  </si>
  <si>
    <t>GI-2026-000063</t>
  </si>
  <si>
    <t>GP-2026000069</t>
  </si>
  <si>
    <t>Requisition ID-20260000068</t>
  </si>
  <si>
    <t>Move It / Ace Vergel Dela Cruz / '09190083175</t>
  </si>
  <si>
    <t>MC-D400 Black / R5FBMX0B0SL000541 / N698WA</t>
  </si>
  <si>
    <t>MC-D400 Black / R5FBMX0B7SL000536 / N679WA</t>
  </si>
  <si>
    <t>MC-D400 Black / R5FBMX0B8SL000545 / N688WA</t>
  </si>
  <si>
    <t>MC-D400 Black / R5FBMX0B6SL000544 / N685WA</t>
  </si>
  <si>
    <t>MC-D400 Black / R5FBMX0B8SL000562 / N696WA</t>
  </si>
  <si>
    <t>MC-D400 Black / R5FBMX0B5SL000552 / N691WA</t>
  </si>
  <si>
    <t>MC-D400 Black / MC-D400 Black / R5FBMX0B9SL000554 / N690WA</t>
  </si>
  <si>
    <t>MC-R280 Sport Red / R5FBMGOB2RL000132 / N609WA</t>
  </si>
  <si>
    <t>MC-R280 Sport Red / R5FBMGOB4RL000116 / N728WA</t>
  </si>
  <si>
    <t>RideBox Battery - Ampace /
519110002370AAXXXLJL0221
519110002370AAXXXLJL0382
Regular Charger / OKL7208JH202408300025</t>
  </si>
  <si>
    <t>RideBox Battery - Ampace /
519110002370AAXXXJJK0049
519110002370AAXXXLJL0384 
Regular Charger / OKL7208JH202408300262</t>
  </si>
  <si>
    <t>RideBox Battery - Ampace /
519110002370AAXXXMJK0414
519110002370AAXXXLJL0350
Regular Charger / OKL7208JH202408300229</t>
  </si>
  <si>
    <t>RideBox Battery - Ampace /
519110002370AAXXXLJL0542
519110002370AAXXXLJL0006
Regular Charger / OKL7208JH202408300114</t>
  </si>
  <si>
    <t>RideBox Battery - Ampace /
519110002370AAXXXNJL0105
519110002370AAXXXLJL0496
Regular Charger / OKL7208JH202408300029</t>
  </si>
  <si>
    <t>RideBox Battery - Ampace /
519110002370AAXXXLJL0100
519110002370AAXXXLJL0598
Regular Charger / OKL7208JH202408300160</t>
  </si>
  <si>
    <t>RideBox Battery - Ampace:
519110002370AAXXXLJL0010
519110002370AAXXXLJL0214
Regular Charger/ OKL7208JH202408300230</t>
  </si>
  <si>
    <t>RideBox Battery - Ampace / 
519110002370AAXXXLJL0339
519110002370AAXXXLJL0275
Regular Charger / OKL7208JH20240830258</t>
  </si>
  <si>
    <t>RideBox Battery - Ampace / 
519110002370AAXXXLJL0359
519110002370AAXXXNJL0146
Regular Charger / OKL7208JH20240830018</t>
  </si>
  <si>
    <t>GR-2026000020</t>
  </si>
  <si>
    <t>Vincent Leo B. Reyes / '09088697164</t>
  </si>
  <si>
    <t>GI-2026-000064</t>
  </si>
  <si>
    <t>Requisition ID-20260000069</t>
  </si>
  <si>
    <t>Inventory Transfer</t>
  </si>
  <si>
    <t>RideBox Battery - Ampace / 519110002370AAXXXLJL0227</t>
  </si>
  <si>
    <t>RideBox Battery - Ampace / 519110002370AAXXXNJL0057</t>
  </si>
  <si>
    <t>RideBox Battery - Ampace / 519110002370AAXXXLJL0185</t>
  </si>
  <si>
    <t>RideBox Battery - Ampace / 519110002370AAXXXLJL0223</t>
  </si>
  <si>
    <t>RideBox Battery - Ampace / 519110002370AAXXXLJL0136</t>
  </si>
  <si>
    <t>RideBox Battery - Ampace / 519110002370AAXXXNJL0068</t>
  </si>
  <si>
    <t>RideBox Battery - Ampace / 519110002370AAXXXLJL0566</t>
  </si>
  <si>
    <t>GI-2026-000065</t>
  </si>
  <si>
    <t>Requisition ID-20260000070</t>
  </si>
  <si>
    <t>Pateros Municipal
Marko S. Pielago / 09283425636</t>
  </si>
  <si>
    <t>841 G. de Borja, Pateros, Metro Manila</t>
  </si>
  <si>
    <t>R280 Sport 2500W Blue / R5FBMGOB5RL000139 / N77WA</t>
  </si>
  <si>
    <t>MC- D400 Blue / R5FBMX0B1RL000512/N665WA</t>
  </si>
  <si>
    <t>RideBox Battery - Ampace /
519110002370AAXXXNJL0206
519110002370AAXXXNJL0077
OKL7208JH202408300506</t>
  </si>
  <si>
    <t>RideBox Battery - Ampace /
519110002370AAXXXNJL0151
519110002370AAXXXNJL0113
OKL7208JH202408300173</t>
  </si>
  <si>
    <t>GI-2026-000066</t>
  </si>
  <si>
    <t>Philpower / 09067425649</t>
  </si>
  <si>
    <t>GI-2026-000067</t>
  </si>
  <si>
    <t>haide@nrdev.ph</t>
  </si>
  <si>
    <t>MC-D400 Black / R5FBMX0B3SL000551</t>
  </si>
  <si>
    <t>Change of Unit</t>
  </si>
  <si>
    <t>GI-2026-000068</t>
  </si>
  <si>
    <t>Requisition ID-20260000071</t>
  </si>
  <si>
    <t>MC-D400 Blue / R5FBMX0B0RL000503</t>
  </si>
  <si>
    <t>RideBox Battery - Ampace-
519110002370AAXXXLJL0256
519110002370AAXXXNJL0132
SNMHC7215JH202412050026</t>
  </si>
  <si>
    <t>GR-2026000021</t>
  </si>
  <si>
    <t>GI-2026-000069</t>
  </si>
  <si>
    <t>Requisition ID-20260000073</t>
  </si>
  <si>
    <t>Philpower / 
Arnel Ceriaco / 09563955610</t>
  </si>
  <si>
    <t>120 K-6th, East Kamias, Quezon City, Metro Manila, Philippines</t>
  </si>
  <si>
    <t>RideBox Battery - Ampace / 519110002370AAXXXLJL0251</t>
  </si>
  <si>
    <t>RideBox Battery - Ampace / 519110002370AAXXXLJL0357</t>
  </si>
  <si>
    <t>Charger / OKL7208JH202408300114</t>
  </si>
  <si>
    <t>Charger / OKL7208JH202408300226</t>
  </si>
  <si>
    <t>Additional Batteries and Chargers</t>
  </si>
  <si>
    <t>GR-2026000022</t>
  </si>
  <si>
    <t>Pull out RideBox Locker at Powerfill Tandang Sora QC</t>
  </si>
  <si>
    <t>Powerfill Tandang Sora QC</t>
  </si>
  <si>
    <t>RideBox Locker- 9M0037</t>
  </si>
  <si>
    <t>GI-2026-000070</t>
  </si>
  <si>
    <t>Requisition ID-20260000074</t>
  </si>
  <si>
    <t>PMS fro Jamo and Replacement of Parts for Repair Damage Units in Warehouse</t>
  </si>
  <si>
    <t>cmendoza@nrdev.ph</t>
  </si>
  <si>
    <t>Jamo/Asgard</t>
  </si>
  <si>
    <t xml:space="preserve">    ESP00212- Controller Assembly (D400)</t>
  </si>
  <si>
    <t>ESP00224- Speedometer (D400)</t>
  </si>
  <si>
    <t>ESP00196- Front Left Signal Indicator Light (D400)</t>
  </si>
  <si>
    <t xml:space="preserve"> ESP00222- Right Passenger Foot Rest (D400)</t>
  </si>
  <si>
    <t xml:space="preserve"> ESP00195- Front Right Signal Indicator Light (D400)</t>
  </si>
  <si>
    <t xml:space="preserve"> ESP00196- Front LeftSignal Indicator Light (D400)</t>
  </si>
  <si>
    <t>For Repair Unit @ Asgard Warehouse</t>
  </si>
  <si>
    <t>JAMO PMS for Lease Units</t>
  </si>
  <si>
    <t>Attached to Phoenix Demo Unit with LPG Cage</t>
  </si>
  <si>
    <t>GI-2026-000071</t>
  </si>
  <si>
    <t>Requisition ID-20260000075</t>
  </si>
  <si>
    <t>RideBox Battery - Ampace /
519110002370AAXXXNNK0128
519110002370AAXXXLJL0187
OKL7208JH202408300050</t>
  </si>
  <si>
    <t>GI-2026-000072</t>
  </si>
  <si>
    <t>Requisition ID-20260000076</t>
  </si>
  <si>
    <t>Backup battery for RJ for his delivery to Phoenix.</t>
  </si>
  <si>
    <t>RJ Ardiniano / 09067425649</t>
  </si>
  <si>
    <t>RideBox Battery - Ampace / 519110002370AAXXXNJL0138</t>
  </si>
  <si>
    <t>GR-2026000023</t>
  </si>
  <si>
    <t>Rafael Jose B. Jardiniano / 09067425649</t>
  </si>
  <si>
    <t>RideBox Battery - Ampace:
519110002370AAXXXNNK0067
519110002370AAXXXMJK0289
519110002370AAXXXNJL0138</t>
  </si>
  <si>
    <t>GI-2026-000073</t>
  </si>
  <si>
    <t>Requisition ID-20260000077</t>
  </si>
  <si>
    <t>Service Unit</t>
  </si>
  <si>
    <t>MC-D400 Red/ R5FBMX0B2RL000440</t>
  </si>
  <si>
    <t>RideBox Battery - Ampace /
519110002370AAXXXLJL0243
519110002370AAXXXNJL0197
OKL7208JH202408300277</t>
  </si>
  <si>
    <t>GR-2026000024</t>
  </si>
  <si>
    <t>BATCH8A- Battery Charger 8A/
OKL7208JH202408300050</t>
  </si>
  <si>
    <t>GI-2026-000074.1</t>
  </si>
  <si>
    <t>Requisition ID-20260000078</t>
  </si>
  <si>
    <t>MYTHOS</t>
  </si>
  <si>
    <t>RideBox Battery - Ampace / 519110002370AAXXXNJL0160</t>
  </si>
  <si>
    <t>RideBox Battery - Ampace / 519110002370AAXXXLJL0127</t>
  </si>
  <si>
    <t>RideBox Battery - Ampace / 519110002370AAXXXNJL0129</t>
  </si>
  <si>
    <t>RideBox Battery - Ampace / 519110002370AAXXXLJL0098</t>
  </si>
  <si>
    <t>RideBox Battery - Ampace / 519110002370AAXXXNJL0194</t>
  </si>
  <si>
    <t>RideBox Battery - Ampace / 519110002370AAXXXNJL0202</t>
  </si>
  <si>
    <t>RideBox Battery - Ampace / 519110002370AAXXXLJL0192</t>
  </si>
  <si>
    <t>RideBox Battery - Ampace / 519110002370AAXXXNJL0170</t>
  </si>
  <si>
    <t>RideBox Battery - Ampace / 519110002370AAXXXLJL0231</t>
  </si>
  <si>
    <t>RideBox Battery - Ampace / 519110002370AAXXXNJL0163</t>
  </si>
  <si>
    <t>RideBox Battery - Ampace / 519110002370AAXXXNJL0152</t>
  </si>
  <si>
    <t>RideBox Battery - Ampace / 519110002370AAXXXNJL0120</t>
  </si>
  <si>
    <t>RideBox Battery - Ampace / 519110002370AAXXXLJL0212</t>
  </si>
  <si>
    <t>RideBox Battery - Ampace / 519110002370AAXXXNJL0135</t>
  </si>
  <si>
    <t>RideBox Battery - Ampace / 519110002370AAXXXNJL0186</t>
  </si>
  <si>
    <t>RideBox Battery - Ampace / 519110002370AAXXXNJL0184</t>
  </si>
  <si>
    <t>RideBox Battery - Ampace / 519110002370AAXXXLJL0311</t>
  </si>
  <si>
    <t>RideBox Battery - Ampace / 519110002370AAXXXLJL0141</t>
  </si>
  <si>
    <t>RideBox Battery - Ampace / 519110002370AAXXXNJL0088</t>
  </si>
  <si>
    <t>RideBox Battery - Ampace / 519110002370AAXXXNJL0159</t>
  </si>
  <si>
    <t>GI-2026-000074.2</t>
  </si>
  <si>
    <t>RideBox Battery - Ampace / 519110002370AAXXXLJL0236</t>
  </si>
  <si>
    <t>RideBox Battery - Ampace / 519110002370AAXXXNJL0141</t>
  </si>
  <si>
    <t>RideBox Battery - Ampace / 519110002370AAXXXNJL0166</t>
  </si>
  <si>
    <t>RideBox Battery - Ampace / 519110002370AAXXXNJL0158</t>
  </si>
  <si>
    <t>RideBox Battery - Ampace / 519110002370AAXXXNJL0183</t>
  </si>
  <si>
    <t>RideBox Battery - Ampace / 519110002370AAXXXNJL0191</t>
  </si>
  <si>
    <t>RideBox Battery - Ampace / 519110002370AAXXXNJL0104</t>
  </si>
  <si>
    <t>RideBox Battery - Ampace / 519110002370AAXXXNJL0064</t>
  </si>
  <si>
    <t>RideBox Battery - Ampace / 519110002370AAXXXNJL0121</t>
  </si>
  <si>
    <t>RideBox Battery - Ampace / 519110002370AAXXXNJL0207</t>
  </si>
  <si>
    <t>RideBox Battery - Ampace / 519110002370AAXXXLJL0360</t>
  </si>
  <si>
    <t>RideBox Battery - Ampace / 519110002370AAXXXLJL0425</t>
  </si>
  <si>
    <t>RideBox Battery - Ampace / 519110002370AAXXXLJL0165</t>
  </si>
  <si>
    <t>RideBox Battery - Ampace / 519110002370AAXXXLJL0257</t>
  </si>
  <si>
    <t>RideBox Battery - Ampace / 519110002370AAXXXLJL0253</t>
  </si>
  <si>
    <t>RideBox Battery - Ampace / 519110002370AAXXXLJL0010</t>
  </si>
  <si>
    <t>RideBox Battery - Ampace / 519110002370AAXXXLJL0358</t>
  </si>
  <si>
    <t>RideBox Battery - Ampace / 519110002370AAXXXLJL0359</t>
  </si>
  <si>
    <t>RideBox Battery - Ampace / 519110002370AAXXXLJL0073</t>
  </si>
  <si>
    <t>GI-2026-000075</t>
  </si>
  <si>
    <t>Requisition ID-20260000080</t>
  </si>
  <si>
    <t>LIBRA TESTING</t>
  </si>
  <si>
    <t>RideBox Battery - Ampace / 519110002039240408000051</t>
  </si>
  <si>
    <t>RideBox Battery - Ampace / 519110002039240408000050</t>
  </si>
  <si>
    <t>Regular Charger / OKL7208JH202408300144</t>
  </si>
  <si>
    <t>Regular Charger / OKL7208JH202408300247
OKL7208JH202408300247</t>
  </si>
  <si>
    <t>VIN No.: LLMDME696RLE03536
Engine No.: YH240570002
 Yoohoo Vespa -Red</t>
  </si>
  <si>
    <t>VIN No.: LLMDME697RLE03534
Engine No.: YH240570003
 Yoohoo Ruidi - Gray</t>
  </si>
  <si>
    <t>GR-2026000025</t>
  </si>
  <si>
    <t>RideBox Battery - Ampace / 519110002370AAXXXJJK0012</t>
  </si>
  <si>
    <t>RideBox Battery - Ampace /
519110002370AAXXXMJK0164
519110002370AAXXXLJL0390
OKL7208JH202408300277</t>
  </si>
  <si>
    <t>1 Battery Pull Out from BF Homes Paranaque
1 Battery Pull Out from Sta Rosa Laguna</t>
  </si>
  <si>
    <t>GI-2026-000076</t>
  </si>
  <si>
    <t>Requisition ID-20260000079</t>
  </si>
  <si>
    <t>Lease Units</t>
  </si>
  <si>
    <t>JRS 
Adrian Buan / 09985864615</t>
  </si>
  <si>
    <t>JRS - 19 Brixton St, Pasig, 1603 Metro Manila</t>
  </si>
  <si>
    <t>MC- D400 Blue / R5FBMX0B3RL000530 / N673WA</t>
  </si>
  <si>
    <t>MC- D400 Blue / R5FBMX0B3RL000480 / N668WA</t>
  </si>
  <si>
    <t>MC- D400 Blue / R5FBMX0B6RL000487 /  N708WA</t>
  </si>
  <si>
    <t>MC- D400 Blue / R5FBMX0B1RL000526 / N669WA</t>
  </si>
  <si>
    <t>MC- D400 Blue / R5FBMX0B6RL000506 / N705WA</t>
  </si>
  <si>
    <t>MC- D400 Blue / R5FBMX0B8RL000524 / N712WA</t>
  </si>
  <si>
    <t>MC- D400 Blue / R5FBMX0B7RL000515 / N703WA</t>
  </si>
  <si>
    <t>MC- D400 Blue / R5FBMX0B8RL000510 / N702WA</t>
  </si>
  <si>
    <t>MC- D400 Blue / R5FBMX0B9RL000483 / N674WA</t>
  </si>
  <si>
    <t>RideBox Battery - Ampace:
519110002370AAXXXNJL0066
519110002370AAXXXLJL0517
Regular Charger: OKL7208JH202408300104</t>
  </si>
  <si>
    <t>RideBox Battery - Ampace:
519110002370AAXXXNJL0126
519110002370AAXXXLJL0126
Regular Charger: OKL7208JH202408300226</t>
  </si>
  <si>
    <t>RideBox Battery - Ampace:
519110002370AAXXXNJL0106
519110002370AAXXXNJL0089
Regular Charger: OKL7208JH202408300278</t>
  </si>
  <si>
    <t>RideBox Battery - Ampace:
519110002370AAXXXLJL0546
519110002370AAXXXLJL0388
Regular Charger: OKL7208JH202408300309</t>
  </si>
  <si>
    <t>RideBox Battery - Ampace:
519110002370AAXXXLJL0199
519110002370AAXXXNJL0102
Regular Charger: OKL7208JH202408300152</t>
  </si>
  <si>
    <t>RideBox Battery - Ampace:
519110002370AAXXXLJL0500
519110002370AAXXXLJL0225
Regular Charger: OKL7208JH202408300030</t>
  </si>
  <si>
    <t>RideBox Battery - Ampace:
519110002370AAXXXNJL0065
519110002370AAXXXLJL0270
Regular Charger: OKL7208JH202408300227</t>
  </si>
  <si>
    <t>RideBox Battery - Ampace:
519110002370AAXXXLJL0378
519110002370AAXXXLJL0367
Regular Charger: OKL7208JH202408300294</t>
  </si>
  <si>
    <t>RideBox Battery - Ampace:
519110002370AAXXXLJL0020
519110002370AAXXXNJL0182
Regular Charger: OKL7208JH202408300093</t>
  </si>
  <si>
    <t>GI-2026-000074.3</t>
  </si>
  <si>
    <t>RideBox Battery - Ampace / 519110002370AAXXXNJL0112</t>
  </si>
  <si>
    <t>RideBox Battery - Ampace / 519110002370AAXXXNJL0209</t>
  </si>
  <si>
    <t>GI-2026-000077</t>
  </si>
  <si>
    <t>Requisition ID-20260000081</t>
  </si>
  <si>
    <t>E88 Ventures/ Emman Usi</t>
  </si>
  <si>
    <t>Jhon Emmanuel Usi / 09083187665</t>
  </si>
  <si>
    <t>RideBox Battery - Ampace / 519110002370AAXXXLJL0332</t>
  </si>
  <si>
    <t>GI-2026-000078</t>
  </si>
  <si>
    <t>Requisition ID-20260000082</t>
  </si>
  <si>
    <t>Crisanta Pagador / Sales</t>
  </si>
  <si>
    <t>Minerva Trading House of Motorcycles Inc. / LORINEL ADO / 09095017523</t>
  </si>
  <si>
    <t>AMCJ B1 L9 F.P. FELIX AVE. SAN ISIDRO 1900 CAINTA RIZAL</t>
  </si>
  <si>
    <t>MC-R280-Black / R5FBMG0C9SL000191</t>
  </si>
  <si>
    <t>MC-D400-Red / R5FBMX0B5RL000450</t>
  </si>
  <si>
    <t>EFS00013 - Service Manual Booklet (D400)</t>
  </si>
  <si>
    <t>EFS00012 - Service Manual Booklet (R280/Sports)</t>
  </si>
  <si>
    <t>ESP00292 - Service Warranty Booklet</t>
  </si>
  <si>
    <t>RideBox Battery - Ampace /
519110002370AAXXXLJL0112
519110002370AAXXXNJL0142
Regular Charger: OKL7208JH202408300021</t>
  </si>
  <si>
    <t>RideBox Battery - Ampace /
519110002370AAXXXNJL0137
519110002370AAXXXLJL0109
Regular Charger: OKL7208JH202408300023</t>
  </si>
  <si>
    <t>GI-2026-000079</t>
  </si>
  <si>
    <t>Requisition ID-20260000083</t>
  </si>
  <si>
    <t>Xpress /Mark Joseph Pobre / +639919594075</t>
  </si>
  <si>
    <t>Km 18, 5135 W Service Rd, Parañaque, Metro Manila</t>
  </si>
  <si>
    <t>MC - D400 - Red / R5FBMX0BXRL000427</t>
  </si>
  <si>
    <t>MC-D400-Red / R5FBMX0B1RL000462</t>
  </si>
  <si>
    <t>RideBox Battery - Ampace /
519110002370AAXXXLJL0323
519110002370AAXXXLJL0131
Regular Charger: OKL7208JH202408300155</t>
  </si>
  <si>
    <t>RideBox Battery - Ampace /
519110002370AAXXXLJL0188
519110002370AAXXXLJL0533
Regular Charger: OKL7208JH202408300154</t>
  </si>
  <si>
    <t>GI-2026-000080</t>
  </si>
  <si>
    <t>Requisition ID-20260000086</t>
  </si>
  <si>
    <t>Pull Out from Sta Rosa and BF Homes for Repair</t>
  </si>
  <si>
    <t>RideBox Battery - Ampace / 519110002370AAXXXLJL0390</t>
  </si>
  <si>
    <t>GR-2026000026</t>
  </si>
  <si>
    <t>Move It Training Facility Marikina</t>
  </si>
  <si>
    <t>RideBox Battery - Ampace /
519110002370AAXXXLJL0459
519110002370AAXXXLJL0253
519110002370AAXXXLJL0459
519110002370AAXXXLJL0358</t>
  </si>
  <si>
    <t>GR-2026000027</t>
  </si>
  <si>
    <t>RideBox Battery - Ampace / 
519110002370AAXXXLJL0243
519110002370AAXXXMJK0239
Regular Charger: OKL7208JH202408300277</t>
  </si>
  <si>
    <t>GI-2026-000081</t>
  </si>
  <si>
    <t>RideBox Battery - Ampace / 
519110002370AAXXXNJL0094
519110002370AAXXXLJL0512
SNMHC7215JH202412050026</t>
  </si>
  <si>
    <t>GI-2026-000082</t>
  </si>
  <si>
    <t>Requisition ID-20260000087</t>
  </si>
  <si>
    <t>MC-D400 Red / R5FBMX0B3RL000415</t>
  </si>
  <si>
    <t>RideBox Battery - Ampace / 
519110002370AAXXXMJK0289
519110002370AAXXXNJL0138
OKL7208JH202408300277</t>
  </si>
  <si>
    <t>GI-2026-000083</t>
  </si>
  <si>
    <t>Requisition ID-20260000084</t>
  </si>
  <si>
    <t>Bernie Mahinay /Tri Megaforce Security Services / 09458356318</t>
  </si>
  <si>
    <t>Ayala Heights Village, Barangay Matandandang Balara, QC</t>
  </si>
  <si>
    <t>MC-R280-Black / R5FBMG0C8SL000196 / N678WA</t>
  </si>
  <si>
    <t>MC-R280-Black / R5FBMG0C1SL000203 / N681WA</t>
  </si>
  <si>
    <t>RideBox Battery - Ampace / 
519110002370AAXXXLJL0097
519110002370AAXXXNJL0119
OKL7208JH202408300017</t>
  </si>
  <si>
    <t>RideBox Battery - Ampace / 
519110002370AAXXXNJL0117
519110002370AAXXXLJL0204
OKL7208JH202408300052</t>
  </si>
  <si>
    <t>GR-2026000028</t>
  </si>
  <si>
    <t>GI-2026-000084</t>
  </si>
  <si>
    <t>Requisition ID-20260000089</t>
  </si>
  <si>
    <t>Inventory Transfer for RideBox Service Center</t>
  </si>
  <si>
    <t>RideBox Battery - Ampace / 519110002370AAXXXLJL0194</t>
  </si>
  <si>
    <t>RideBox Battery - Ampace / 519110002370AAXXXNJL0109</t>
  </si>
  <si>
    <t>RideBox Battery - Ampace / 519110002370AAXXXLJL0078</t>
  </si>
  <si>
    <t>RideBox Battery - Ampace / 519110002370AAXXXNJL0139</t>
  </si>
  <si>
    <t>RideBox Battery - Ampace / 519110002370AAXXXLJL0248</t>
  </si>
  <si>
    <t>RideBox Battery - Ampace / 519110002370AAXXXLJL0404</t>
  </si>
  <si>
    <t>RideBox Battery - Ampace / 519110002370AAXXXNJL0190</t>
  </si>
  <si>
    <t>RideBox Battery - Ampace / 519110002370AAXXXNJL0210</t>
  </si>
  <si>
    <t>RideBox Battery - Ampace / 519110002370AAXXXLJL0145</t>
  </si>
  <si>
    <t>RideBox Battery - Ampace / 519110002370AAXXXNJL0154</t>
  </si>
  <si>
    <t>RideBox Battery - Ampace / 519110002370AAXXXNJL0110</t>
  </si>
  <si>
    <t>RideBox Battery - Ampace / 519110002370AAXXXNJL0101</t>
  </si>
  <si>
    <t>RideBox Battery - Ampace / 519110002370AAXXXMJK0040</t>
  </si>
  <si>
    <t>RideBox Battery - Ampace / 519110002370AAXXXJJK0041</t>
  </si>
  <si>
    <t>RideBox Battery - Ampace / 519110002370AAXXXMJK0050</t>
  </si>
  <si>
    <t>RideBox Battery - Ampace / 519110002370AAXXXJJK0050</t>
  </si>
  <si>
    <t>RideBox Battery - Ampace / 519110002370AAXXXNNK0118</t>
  </si>
  <si>
    <t>GI-2026-000084.1</t>
  </si>
  <si>
    <t>RideBox Battery - Ampace / 519110002370AAXXXMJK0373</t>
  </si>
  <si>
    <t>RideBox Battery - Ampace / 519110002370AAXXXMJK0164</t>
  </si>
  <si>
    <t>GR-2026000029</t>
  </si>
  <si>
    <t>GI-2026-000085</t>
  </si>
  <si>
    <t>Requisition ID-20260000090</t>
  </si>
  <si>
    <t>Crisanta Pagador</t>
  </si>
  <si>
    <t>Amico Innovations, Inc / Sheena Belmonte / 0917 314 9932 / 0968 883 6658</t>
  </si>
  <si>
    <t>15 BRIXTON ST, PASIG, METRO MANILA</t>
  </si>
  <si>
    <t>MC-R280 Black / R5FBMG0C1SL000184 / N701WA</t>
  </si>
  <si>
    <t>MC-R280 Black / R5FBMG0CXSL000197 / N684WA</t>
  </si>
  <si>
    <t>RideBox Battery - Ampace:
519110002370AAXXXNJL0149
519110002370AAXXXNJL0091
Regular Charger: OKL7208JH202408300139</t>
  </si>
  <si>
    <t>RideBox Battery - Ampace:
519110002370AAXXXLJL0493
519110002370AAXXXLJL0474
Regular Charger: OKL7208JH202408300138</t>
  </si>
  <si>
    <t>GR-2026000030</t>
  </si>
  <si>
    <t>RideBox Battery - Ampace:
519110002370AAXXXLJL0379
519110002370AAXXXLJL0101
OKL7208JH202408300105</t>
  </si>
  <si>
    <t>GI-2026-000086</t>
  </si>
  <si>
    <t>Requisition ID-20260000092</t>
  </si>
  <si>
    <t>Meralco / RJ Jardiniano / +639067425649</t>
  </si>
  <si>
    <t>Meralco Power Lab</t>
  </si>
  <si>
    <t>MC-D400 Red / R5FBMX0B2RL000440 / N601WA</t>
  </si>
  <si>
    <t>RideBox Battery - Ampace:
519110002370AAXXXLJL0243
519110002370AAXXXMJK0239
OKL7208JH202408300140</t>
  </si>
  <si>
    <t>GI-2026-000087</t>
  </si>
  <si>
    <t>Requisition ID-20260000093</t>
  </si>
  <si>
    <t>PARTS0133 - Cellphone Holder</t>
  </si>
  <si>
    <t>GI-2026-000088</t>
  </si>
  <si>
    <t>Requisition ID-20260000094</t>
  </si>
  <si>
    <t>NEXTRADE PHILIPPINES INC. / Arlene Oliva / '09175913807</t>
  </si>
  <si>
    <t>Avenue cor. 31st St. Bonifacio Global City, Taguig City, Metro Manila Philippines,</t>
  </si>
  <si>
    <t>MC-R280 Black / R5FBMG0C8SL000182 / N111WC</t>
  </si>
  <si>
    <t>MC-R280 Black / R5FBMG0C2SL000193 / N106WC</t>
  </si>
  <si>
    <t>RideBox Battery - Ampace:
519110002370AAXXXLJL0267
519110002370AAXXXNJL0188
OKL7208JH202408300027</t>
  </si>
  <si>
    <t>RideBox Battery - Ampace:
519110002370AAXXXLJL0514
519110002370AAXXXLJL0115
OKL7208JH202408300142</t>
  </si>
  <si>
    <t>GI-2026-000089</t>
  </si>
  <si>
    <t>Requisition ID-20260000098</t>
  </si>
  <si>
    <t>Dasmarinas Village</t>
  </si>
  <si>
    <t>Dasmarinas Village Makati</t>
  </si>
  <si>
    <t>ESP00200 - Flasher (D400)</t>
  </si>
  <si>
    <t>ESP00213 - Side Mirror (D400)</t>
  </si>
  <si>
    <t>GI-2026-000090</t>
  </si>
  <si>
    <t>Requisition ID-20260000097</t>
  </si>
  <si>
    <t>Inventory Transafer to Retail Store Sta Rosa Laguna</t>
  </si>
  <si>
    <t>Anne Estadilla / 09171286414</t>
  </si>
  <si>
    <t>NRD Service Center, One Sta Rosa Prime, Sta. Rosa Laguna</t>
  </si>
  <si>
    <t>ESP00196 - Front LeftSignal Indicator Light (D400)</t>
  </si>
  <si>
    <t>ESP00195 - Front Right Signal Indicator Light (D400)</t>
  </si>
  <si>
    <t>ESP00173 - Left Front Protective Panel (D400 Blue)</t>
  </si>
  <si>
    <t>ESP00180 - Left Front Protective Side (D400 Blue)</t>
  </si>
  <si>
    <t>ESP00188 - Left Front Guard Plate Adapter (D400)</t>
  </si>
  <si>
    <t>ESP00087 - Controller Assembly 50A (R280)</t>
  </si>
  <si>
    <t>ESP00066 - Rear Tire 90/90-12 (R280/Sport)</t>
  </si>
  <si>
    <t>ESP00214 - Side (Left and Right) Reflector (D400)</t>
  </si>
  <si>
    <t>ESP00077 - Head Light Guard (R280 Sport)</t>
  </si>
  <si>
    <t>GR-2026000031</t>
  </si>
  <si>
    <t>RS-0000044</t>
  </si>
  <si>
    <t>MC- D400 Blue / R5FBMX0B4RL000472</t>
  </si>
  <si>
    <t>RideBox Battery - Ampace:
519110002370AAXXXLJL0177
519110002370AAXXXMJK0408
OKL7208JH202408300031</t>
  </si>
  <si>
    <t>GI-2026-000091</t>
  </si>
  <si>
    <t>Requisition ID-20260000099</t>
  </si>
  <si>
    <t>Tri Megaforce Security Agency / Raul Manalo / 0917 8331370</t>
  </si>
  <si>
    <t>Tri Megaforce Security Agency 4 Albany St., Brgy. Silangan, QC</t>
  </si>
  <si>
    <t>MC-D400 Red / R5FBMX0B3RL000415 / N627WA</t>
  </si>
  <si>
    <t>MC-R280 Black / R5FBMG0C5SL000205 / N628WA</t>
  </si>
  <si>
    <t>RideBox Battery - Ampace:
519110002370AAXXXMJK0289
519110002370AAXXXNJL0138
OKL7208JH202408300277</t>
  </si>
  <si>
    <t>RideBox Battery - Ampace:
519110002370AAXXXLJL0161
519110002370AAXXXNJL0175
OKL7208JH20259250185</t>
  </si>
  <si>
    <t>GI-2026-000092</t>
  </si>
  <si>
    <t>Requisition ID-20260000100</t>
  </si>
  <si>
    <t>MC-R280 Black / R5FBMGOC2RL000110</t>
  </si>
  <si>
    <t>RideBox Battery - Ampace:
519110002370AAXXXLJL0275
519110002370AAXXXLJL0311
OKL7208JH202408300105</t>
  </si>
  <si>
    <t>GI-2026-000093</t>
  </si>
  <si>
    <t>Requisition ID-20260000101</t>
  </si>
  <si>
    <t>MC-R280 Sport-Red / R5FBMGOBXRL000105</t>
  </si>
  <si>
    <t>RideBox Battery - Ampace:
519110002370AAXXXLJL0101
519110002370AAXXXLJL0379</t>
  </si>
  <si>
    <t>GR-2026000032</t>
  </si>
  <si>
    <t>RS-0000057</t>
  </si>
  <si>
    <t>RideBox Battery - Ampace:
519110002370AAXXXLJL0275
519110002370AAXXXLJL0311</t>
  </si>
  <si>
    <t>GR-2026000033</t>
  </si>
  <si>
    <t>GI-2026-000094</t>
  </si>
  <si>
    <t>Requisition ID-20260000102</t>
  </si>
  <si>
    <t>CANCELLED</t>
  </si>
  <si>
    <t>GI-2026-000095</t>
  </si>
  <si>
    <t>Requisition ID-20260000103</t>
  </si>
  <si>
    <t>MC-R280 Black / R5FBMG0C7SL000190</t>
  </si>
  <si>
    <t>MC-R280 White / R5FBMG0C9SL000269</t>
  </si>
  <si>
    <t>Service Warranty Booklet</t>
  </si>
  <si>
    <t>Service Manual Booklet (R280/Sports)</t>
  </si>
  <si>
    <t>RideBox Battery - Ampace:
Regular Charger : 202509250180</t>
  </si>
  <si>
    <t>RideBox Battery - Ampace:
519110002370AAXXXNJL0114
Regular Charger: 202509250157</t>
  </si>
  <si>
    <t>GR-2026000034</t>
  </si>
  <si>
    <t>GR-2026000035</t>
  </si>
  <si>
    <t>GI-2026-000096</t>
  </si>
  <si>
    <t>Requisition ID-20260000104</t>
  </si>
  <si>
    <t>Angkas / Sebastian Gio Aenlle / +639451982085</t>
  </si>
  <si>
    <t>2723 Sabio St, Chino Roces Ave, Makati City, Makati, Philippines</t>
  </si>
  <si>
    <t>MC-D400-Blue / R5FBMX0B5RL000478 / N716WA</t>
  </si>
  <si>
    <t>MC-D400-Blue / R5FBMX0B4RL000472 / N537WA</t>
  </si>
  <si>
    <t>MC-D400-Blue / R5FBMX0B8RL000488 / N775WA</t>
  </si>
  <si>
    <t>MC-D400-Blue / R5FBMX0BXRL000525 / N715WA</t>
  </si>
  <si>
    <t>MC-D400-Blue / R5FBMX0B0RL000517 / N724WA</t>
  </si>
  <si>
    <t>MC-D400-Blue / R5FBMX0B8RL000491 / N707WA</t>
  </si>
  <si>
    <t>MC-D400-BLACK / R5FBMX0B1SL000547 / N107WC</t>
  </si>
  <si>
    <t>MC-D400-BLACK / R5FBMX0B2SL000542 / N101WC</t>
  </si>
  <si>
    <t>Cellphone Holder</t>
  </si>
  <si>
    <t>RideBox Battery - Ampace / 
519110002370AAXXXLJL0334
519110002370AAXXXLJL0345
Regular Charger: 202509250181</t>
  </si>
  <si>
    <t>RideBox Battery - Ampace / 
519110002370AAXXXMJK0408
519110002370AAXXXLJL0177
Regular Charger: OKL7208JH2024083000031</t>
  </si>
  <si>
    <t>RideBox Battery - Ampace / 
519110002370AAXXXLJL0228
519110002370AAXXXLJL0277
Regular Charger: 202509250168</t>
  </si>
  <si>
    <t>RideBox Battery - Ampace / 
519110002370AAXXXLJL0004
519110002370AAXXXLJL0520
Regular Charger: 202509250183</t>
  </si>
  <si>
    <t>RideBox Battery - Ampace / 
519110002370AAXXXJJK0177
519110002370AAXXXMJK0376
Regular Charger: OKL7208JH202408300020</t>
  </si>
  <si>
    <t>RideBox Battery - Ampace / 
519110002370AAXXXLJL0343
519110002370AAXXXLJL0545
Regular Charger: OKL7208JH202408300232</t>
  </si>
  <si>
    <t>RideBox Battery - Ampace / 
519110002370AAXXXLJL0093
519110002370AAXXXNJL0172
Regular Charger: 202509250167</t>
  </si>
  <si>
    <t>RideBox Battery - Ampace / 
519110002370AAXXXLJL0269
519110002370AAXXXLJL0146
Regular Charger: 202509250160</t>
  </si>
  <si>
    <t>GI-2026-000097</t>
  </si>
  <si>
    <t>Requisition ID-20260000106</t>
  </si>
  <si>
    <t>Angkas / Jaycel / 09451193789</t>
  </si>
  <si>
    <t>RideBox Battery - Ampace /
519110002370AAXXXLJL0312
519110002370AAXXXLJL0293
519110002370AAXXXNJL0164
519110002370AAXXXLJL0158</t>
  </si>
  <si>
    <t>GI-2026-000098</t>
  </si>
  <si>
    <t>Requisition ID-20260000105</t>
  </si>
  <si>
    <t>Replacement Parts for Demo Units</t>
  </si>
  <si>
    <t>Christopher C. Mendoza / 09608978870</t>
  </si>
  <si>
    <t>ESP00216 - Right throttle Combination (D400)</t>
  </si>
  <si>
    <t>ESP00218 - Ball Race (D400)</t>
  </si>
  <si>
    <t>GI-2026-000099</t>
  </si>
  <si>
    <t>Requisition ID-20260000107</t>
  </si>
  <si>
    <t>John Lenard Jefferson Lim / 09369994890</t>
  </si>
  <si>
    <t>33 Mayon St., Brgy. Malamig, Mandaluyong City</t>
  </si>
  <si>
    <t>MC-D400-Red / R5FBMX0B1RL000462 / N667WA</t>
  </si>
  <si>
    <t>RideBox Battery - Ampace /
519110002370AAXXXLJL0188
519110002370AAXXXLJL0533
Regular Charger: OKL7208JH2024083000154</t>
  </si>
  <si>
    <t>GI-2026-000100</t>
  </si>
  <si>
    <t>Requisition ID-20260000108</t>
  </si>
  <si>
    <t>MC-R280-Black / R5FBMG0C0SL000208 / N675WA</t>
  </si>
  <si>
    <t>GR-2026000036</t>
  </si>
  <si>
    <t>Jaycel / 09451193789 / Angkas</t>
  </si>
  <si>
    <t>RideBox Battery - Ampace /
519110002370AAXXXLJL0312
519110002370AAXXXLJL0293
519110002370AAXXXNNK0090
519110002370AAXXXNJL0164</t>
  </si>
  <si>
    <t>GR-2026000037</t>
  </si>
  <si>
    <t>GI-2026-000101</t>
  </si>
  <si>
    <t>Requisition ID-20260000110</t>
  </si>
  <si>
    <t>ACCS00006 - TOP BOX 36L</t>
  </si>
  <si>
    <t>GR-2026000038</t>
  </si>
  <si>
    <t>GI-2026-000102</t>
  </si>
  <si>
    <t>Requisition ID-20260000109</t>
  </si>
  <si>
    <t>PILIPINAS MESSERVE, INC. / Christian Billano / 0917-815-8261</t>
  </si>
  <si>
    <t>90 Congressional Avenue, Barangay Bahay Toro, Project 8, Quezon City</t>
  </si>
  <si>
    <t>MC-R280 White / R5FBMG0C4SL000227 / N153WC</t>
  </si>
  <si>
    <t>RideBox Battery - Ampace:
519110002370AAXXXNJL0114
519110002370AAXXXLJL0009
Regular Charger: OKL7208JH202408300052</t>
  </si>
  <si>
    <t>GI-2026-000103</t>
  </si>
  <si>
    <t>Requisition ID-20260000111</t>
  </si>
  <si>
    <t>WeMove / Alvin Kem Ing /09563686408</t>
  </si>
  <si>
    <t>1409 Pablo Ocampo St., San Antonio Village, Makati City</t>
  </si>
  <si>
    <t>RideBox Battery - Ampace:
519110002370AAXXXNJL0138
519110002370AAXXXMJK0289
Regular Charger: OKL7208JH202408300277</t>
  </si>
  <si>
    <t>GI-2026-000104</t>
  </si>
  <si>
    <t>Requisition ID-20260000112</t>
  </si>
  <si>
    <t>RideBox Locker - 9M0014</t>
  </si>
  <si>
    <t>RideBox Locker - 9M0015</t>
  </si>
  <si>
    <t>RideBox Locker - 8H0002</t>
  </si>
  <si>
    <t>GI-2026-000105</t>
  </si>
  <si>
    <t>Requisition ID-20260000113</t>
  </si>
  <si>
    <t>SHAKEY’S PIZZA ASIA VENTURES INC / MILO M. MIRAFLOR / 09998365578</t>
  </si>
  <si>
    <t>WOW CENTER, 15KM. EAST SERVICE ROAD CORNER MARIAN ROAD 2, SAN MARTIN DE PORRES , PARANQUE CITY, 1713</t>
  </si>
  <si>
    <t>MC-R280 Black / R5FBMG0C4SL000194 / N105WC</t>
  </si>
  <si>
    <t>MC-D400 Red / R5FBMX0BXRL000427 / N672WA</t>
  </si>
  <si>
    <t>RideBox Battery - Ampace:
519110002370AAXXXNJL0063
519110002370AAXXXLJL0495
Regular Charger: OKL7208JH202408300230</t>
  </si>
  <si>
    <t>RideBox Battery - Ampace:
519110002370AAXXXLJL0131
519110002370AAXXXLJL0323
Regular Charger: OKL7208JH202408300155</t>
  </si>
  <si>
    <t>GI-2026-000106</t>
  </si>
  <si>
    <t>Requisition ID-20260000114</t>
  </si>
  <si>
    <t>Snap Mart, Inc. / Katrina Ongjuco / 09178808809</t>
  </si>
  <si>
    <t>10th Floor, West Tower, 8912 Aseana Ave., corner of Pres. Diosdado Macapagal Blvd., Aseana City, Metro Manila, Philippines</t>
  </si>
  <si>
    <t>RideBox Battery - Ampace:
519110002370AAXXXLJL0235
519110002370AAXXXLJL0381
Regular Charger: OKL7208JH202408300160</t>
  </si>
  <si>
    <t>RideBox Battery - Ampace:
519110002370AAXXXJJK0252
519110002370AAXXXNJL0160
Regular Charger: OKL7208JH202408300114</t>
  </si>
  <si>
    <t>RideBox Battery - Ampace:
519110002370AAXXXLJL0098
519110002370AAXXXLJL0227
Regular Charger: OKL7208JH202408300025</t>
  </si>
  <si>
    <t>RideBox Battery - Ampace:
519110002370AAXXXJJK0049
519110002370AAXXXNJL0188
Regular Charger: OKL7208JH202408300229</t>
  </si>
  <si>
    <t>RideBox Battery - Ampace:
519110002370AAXXXJJK0100
519110002370AAXXXJJK0047
Regular Charger: OKL7208JH202408300060</t>
  </si>
  <si>
    <t>GR-2026000039</t>
  </si>
  <si>
    <t>MC-D400 Black / R5FBMX0B9SL000554 / N690WA</t>
  </si>
  <si>
    <t>RideBox Battery - Ampace /
519110002370AAXXXJJK0252
519110002370AAXXXNJL0160
Regular Charger / OKL7208JH202408300025</t>
  </si>
  <si>
    <t>RideBox Battery - Ampace /
519110002370AAXXXLJL0235
519110002370AAXXXLJL0381
Regular Charger / OKL7208JH202408300262</t>
  </si>
  <si>
    <t>RideBox Battery - Ampace /
519110002370AAXXXJJK0049
519110002370AAXXXNJL0188
Regular Charger / OKL7208JH202408300229</t>
  </si>
  <si>
    <t>RideBox Battery - Ampace /
519110002370AAXXXLJL0098
519110002370AAXXXLJL0227
Regular Charger / OKL7208JH202408300114</t>
  </si>
  <si>
    <t>RideBox Battery - Ampace /
519110002370AAXXXLJL0212
519110002370AAXXXMJK0276
Regular Charger / OKL7208JH202408300029</t>
  </si>
  <si>
    <t>RideBox Battery - Ampace /
519110002370AAXXXJJK0100
519110002370AAXXXJJK0047
Regular Charger / OKL7208JH202408300160</t>
  </si>
  <si>
    <t>RideBox Battery - Ampace:
519110002370AAXXXMJK0217
519110002370AAXXXLJL0231
Regular Charger/ OKL7208JH202408300230</t>
  </si>
  <si>
    <t>RideBox Battery - Ampace:
519110002370AAXXXJJK0071
519110002370AAXXXNJL0120
Regular Charger / OKL7208JH202408300056</t>
  </si>
  <si>
    <t>RideBox Battery - Ampace:
519110002370AAXXXLJL0376
519110002370AAXXXLJL0518
Regular Charger / OKL7208JH20240830133</t>
  </si>
  <si>
    <t>RideBox Battery - Ampace:
519110002370AAXXXLJL0277
519110002370AAXXXMJK0267
Regular Charger / OKL7208JH20240830060</t>
  </si>
  <si>
    <t>RideBox Battery - Ampace / 
519110002370AAXXXLJL0545
519110002370AAXXXNNK0122
Regular Charger / OKL7208JH20240830258</t>
  </si>
  <si>
    <t>RideBox Battery - Ampace / 
519110002370AAXXXLJL0214
519110002370AAXXXMJK0400
Regular Charger / OKL7208JH20240830018</t>
  </si>
  <si>
    <t>GI-2026-000107</t>
  </si>
  <si>
    <t>Requisition ID-20260000115</t>
  </si>
  <si>
    <t>Meralco / SAMUEL KNIAZEFF JR / '09171086482</t>
  </si>
  <si>
    <t>BATCH8A - Battery Charger 8A - 202509250058</t>
  </si>
  <si>
    <t>BATCH8A - Battery Charger 8A - 202509250070</t>
  </si>
  <si>
    <t>GI-2026-000108</t>
  </si>
  <si>
    <t>Requisition ID-20260000116</t>
  </si>
  <si>
    <t>Megaforce Security Service Corporation / Raul Manalo / +639178331370</t>
  </si>
  <si>
    <t>Acropolis Village / C5 Road, Quezon City (Infront of Eastwood City)</t>
  </si>
  <si>
    <t>MC-D400-Black / R5FBMX0B9SL000537 / N161WC</t>
  </si>
  <si>
    <t>MC-D400-Blue / R5FBMX0B7RL000482 / N148WC</t>
  </si>
  <si>
    <t>RideBox Battery - Ampace /
519110002370AAXXXLJL0230
519110002370AAXXXNJL0144
Regular Charger /202509250169</t>
  </si>
  <si>
    <t>RideBox Battery - Ampace /
519110002370AAXXXLJL0095
519110002370AAXXXLJL0406
Regular Charger /202509258157</t>
  </si>
  <si>
    <t>GI-2026-000108.1</t>
  </si>
  <si>
    <t>Ayala Heights / Ayala Heights Dr, Matandang Balara, Quezon City, 1119 Metro Manila</t>
  </si>
  <si>
    <t>MC-D400-Black / R5FBMX0B2SL000539 / N139WC</t>
  </si>
  <si>
    <t>MC-D400-Blue / R5FBMX0B4RL000486 / N143WC</t>
  </si>
  <si>
    <t>RideBox Battery - Ampace /
519110002370AAXXXLJL0211
519110002370AAXXXLJL0064
Regular Charger - 202509250158</t>
  </si>
  <si>
    <t>RideBox Battery - Ampace /
519110002370AAXXXNJL0118
519110002370AAXXXNJL0148
Regular Charger /202509250180</t>
  </si>
  <si>
    <t>GI-2026-000108.2.1</t>
  </si>
  <si>
    <t>Greenmeadows Ave, Pasig, Manila, Metro Manila</t>
  </si>
  <si>
    <t>MC-D400-Black / R5FBMX0B4SL000543 / N162WC</t>
  </si>
  <si>
    <t>MC-D400-Black / R5FBMX0B5SL000549 / N132WC</t>
  </si>
  <si>
    <t>RideBox Battery - Ampace /
519110002370AAXXXNJL0124
519110002370AAXXXLJL0581
Regular Charger - OKL7208JH202408300258</t>
  </si>
  <si>
    <t>RideBox Battery - Ampace /
519110002370AAXXXLJL0516
519110002370AAXXXLJL0182
Regular Charger - 202509250176</t>
  </si>
  <si>
    <t>GI-2026-000108.2.2</t>
  </si>
  <si>
    <t>MC-D400-Blue / R5FBMX0B1RL000493 / N149WC</t>
  </si>
  <si>
    <t>RideBox Battery - Ampace /
519110002370AAXXXNJL0171
519110002370AAXXXNJL0181
Regular Charger - 202509250165</t>
  </si>
  <si>
    <t>GI-2026-000108.3</t>
  </si>
  <si>
    <t>North Greenhills / J24W+PQ9, Johnson, San Juan City, Metro Manila</t>
  </si>
  <si>
    <t>MC-D400-Black / R5FBMX0B1SL000550 / N155WC</t>
  </si>
  <si>
    <t>MC-D400-Blue / R5FBMX0B9RL000516 / N136WC</t>
  </si>
  <si>
    <t>RideBox Battery - Ampace /
519110002370AAXXXNJL0200
519110002370AAXXXNJL0123
Regular Charger - OKL7208JH202408300056</t>
  </si>
  <si>
    <t>RideBox Battery - Ampace /
519110002370AAXXXLJL0252
519110002370AAXXXLJL0454
Regular Charger - 202509250054</t>
  </si>
  <si>
    <t>GI-2026-000108.4</t>
  </si>
  <si>
    <t>Valle Verde 1 Village / Kaimito St, Pasig, 1604 Metro Manila</t>
  </si>
  <si>
    <t>MC-D400-Black / R5FBMX0B2SL000556 / N147WC</t>
  </si>
  <si>
    <t>RideBox Battery - Ampace /
519110002370AAXXXNJL0198
519110002370AAXXXNJL0187
Regular Charger - 202509250164</t>
  </si>
  <si>
    <t>GI-2026-000108.5</t>
  </si>
  <si>
    <t>Valle 2 / 109 Eulogio Rodriguez Jr. Ave, Pasig, Metro Manila</t>
  </si>
  <si>
    <t>MC-D400-Black / R5FBMX0B4SL000557 / N160WC</t>
  </si>
  <si>
    <t>RideBox Battery - Ampace /
519110002370AAXXXNJL0070
519110002370AAXXXLJL0154
Regular Charger - OKL7208JH202408300133</t>
  </si>
  <si>
    <t>GI-2026-000108.6</t>
  </si>
  <si>
    <t>Valle 3 / H3JC+93C, St.Martin, Manila, Metro Manila</t>
  </si>
  <si>
    <t>MC-D400-Black / R5FBMX0B6SL000558 / N140WC</t>
  </si>
  <si>
    <t>RideBox Battery - Ampace /
519110002370AAXXXLJL0144
519110002370AAXXXLJL0160
Regular Charger - 202509250174</t>
  </si>
  <si>
    <t>GI-2026-000108.7</t>
  </si>
  <si>
    <t>Valle 4 / H3P9+PCQ, Pasig City, Manila, Metro Manila</t>
  </si>
  <si>
    <t>MC-D400-Black / R5FBMX0B8SL000559 / N158WC</t>
  </si>
  <si>
    <t>RideBox Battery - Ampace /
519110002370AAXXXLJL0090
519110002370AAXXXLJL0336
Regular Charger - OKL7208JH202408300017</t>
  </si>
  <si>
    <t>GI-2026-000108.8</t>
  </si>
  <si>
    <t>Valle 5 / 5 Mustard St, Pasig, Metro Manila</t>
  </si>
  <si>
    <t>MC-D400-Black / R5FBMX0B8SL000562 / N696WC</t>
  </si>
  <si>
    <t>RideBox Battery - Ampace /
519110002370AAXXXLJL0212
519110002370AAXXXMJK0276
Regular Charger - OKL7208JH202408300029</t>
  </si>
  <si>
    <t>GI-2026-000108.9</t>
  </si>
  <si>
    <t>Valle 6 / Valle Verde 6, 22 Beetle, Pasig, 1604 Metro Manila</t>
  </si>
  <si>
    <t>MC-D400-Black / R5FBMX0B1SL000564 / N133WC</t>
  </si>
  <si>
    <t>RideBox Battery - Ampace /
519110002370AAXXXNJL0086
519110002370AAXXXLJL0234
Regular Charger - OKL7208JH202408300018</t>
  </si>
  <si>
    <t>GI-2026-000108.10</t>
  </si>
  <si>
    <t>Wack Wack Village / Social Hall, Fordham Street, Ortigas Ave, Mandaluyong City</t>
  </si>
  <si>
    <t>MC-D400-Black / R5FBMX0B9SL000554 / N690WA</t>
  </si>
  <si>
    <t>MC-D400-Blue / R5FBMX0B2RL000518 / N150WC</t>
  </si>
  <si>
    <t>RideBox Battery - Ampace /
519110002370AAXXXMJK0217
519110002370AAXXXLJL0231
Regular Charger - 202509250036</t>
  </si>
  <si>
    <t>RideBox Battery - Ampace /
519110002370AAXXXLJL0534
519110002370AAXXXLJL0175
Regular Charger - 202509250179</t>
  </si>
  <si>
    <t>GI-2026-000109</t>
  </si>
  <si>
    <t>Requisition ID-20260000118</t>
  </si>
  <si>
    <t xml:space="preserve"> Minerva Cainta Rizal / LORINEL ADO / 09095017523</t>
  </si>
  <si>
    <t>MC-D400-Black / R5FBMX0BXSL000563</t>
  </si>
  <si>
    <t>Service Manual Booklet (D400)</t>
  </si>
  <si>
    <t>RideBox Battery - Ampace /
519110002370AAXXXLJL0125
519110002370AAXXXNJL0127
Regular Charger - 202509250047</t>
  </si>
  <si>
    <t>GI-2026-000110</t>
  </si>
  <si>
    <t>Requisition ID-20260000119</t>
  </si>
  <si>
    <t>Amico Innovations, Inc / Mica Velarde / +63 961 271 8604</t>
  </si>
  <si>
    <t xml:space="preserve"> 15 BRIXTON ST, PASIG, METRO MANILA</t>
  </si>
  <si>
    <t>MC - R280 Black / R5FBMG0C8SL000196  / N678WA</t>
  </si>
  <si>
    <t>RideBox Battery - Ampace /
519110002370AAXXXNJL0119
519110002370AAXXXLJL0097
Regular Charger - 202509250004</t>
  </si>
  <si>
    <t>GI-2026-000111</t>
  </si>
  <si>
    <t>Requisition ID-20260000117</t>
  </si>
  <si>
    <t>Go Sakay / ArgelAngeles Villaluna / +639176714244</t>
  </si>
  <si>
    <t xml:space="preserve">1E. GUTIERREZ PANGULO MALABON CITY </t>
  </si>
  <si>
    <t>MC - R280 Sport Red / R5FBMGOB2RL000132 / N609WA</t>
  </si>
  <si>
    <t>MC - D400 Blue / R5FBMX0B7RL000529 / N129WC</t>
  </si>
  <si>
    <t>MC - D400 Red / R5FBMX0B9RL000404 / N144WC</t>
  </si>
  <si>
    <t>MC - D400 Red / R5FBMX0B0RL000405 / N152WC</t>
  </si>
  <si>
    <t>MC - D400 Red / R5FBMX0B2RL000406 / N134WC</t>
  </si>
  <si>
    <t>MC - D400 Red / R5FBMX0BXRL000413 / N127WC</t>
  </si>
  <si>
    <t>MC - D400 Red / R5FBMX0B5RL000416 / N124WC</t>
  </si>
  <si>
    <t>MC - D400 Red / R5FBMX0B0RL000422 / N123WC</t>
  </si>
  <si>
    <t>MC - D400 Red / R5FBMX0B4RL000441 / N126WC</t>
  </si>
  <si>
    <t>MC - D400 Red / R5FBMX0B6RL000456 / N125WC</t>
  </si>
  <si>
    <t>MC - D400 Red / R5FBMX0B3RL000463 / N135WC</t>
  </si>
  <si>
    <t>MC - D400 Red / R5FBMX0B0RL000467 / N151WC</t>
  </si>
  <si>
    <t>RideBox Battery - Ampace / 
519110002370AAXXXNNK0122
519110002370AAXXXLJL0545
Regular Charger - 202509250068</t>
  </si>
  <si>
    <t>RideBox Battery - Ampace / 
519110002370AAXXXLJL0518
519110002370AAXXXLJL0376
Regular Charger - 202509250182</t>
  </si>
  <si>
    <t>RideBox Battery - Ampace / 
519110002370AAXXXNJL0133
519110002370AAXXXLJL0507
Regular Charger - 202509250066</t>
  </si>
  <si>
    <t>RideBox Battery - Ampace / 
519110002370AAXXXNJL0115
519110002370AAXXXLJL0122
Regular Charger - 202609250065</t>
  </si>
  <si>
    <t>RideBox Battery - Ampace / 
519110002370AAXXXNJL0085
519110002370AAXXXNJL0122
Regular Charger - 202509250099</t>
  </si>
  <si>
    <t>RideBox Battery - Ampace / 
519110002370AAXXXLJL0353
519110002370AAXXXLJL0105
Regular Charger - 202609250037</t>
  </si>
  <si>
    <t>RideBox Battery - Ampace / 
519110002370AAXXXNJL0120
519110002370AAXXXNJL0145
Regular Charger - 202509250012</t>
  </si>
  <si>
    <t>RideBox Battery - Ampace / 
519110002370AAXXXNJL0134
519110002370AAXXXNJL0099
Regular Charger - 202509250140</t>
  </si>
  <si>
    <t>RideBox Battery - Ampace / 
519110002370AAXXXLJL0570
519110002370AAXXXNJL0155
Regular Charger - 202509250107</t>
  </si>
  <si>
    <t>RideBox Battery - Ampace / 
519110002370AAXXXLJL0576
519110002370AAXXXLJL0322
Regular Charger - 202509250184</t>
  </si>
  <si>
    <t>RideBox Battery - Ampace / 
519110002370AAXXXLJL0091
519110002370AAXXXLJL0217
Regular Charger - 202509250072</t>
  </si>
  <si>
    <t>RideBox Battery - Ampace / 
519110002370AAXXXMJK0267
519110002370AAXXXLJL0341
Regular Charger - 202509250001</t>
  </si>
  <si>
    <t>GI-2026-000112</t>
  </si>
  <si>
    <t>GI-2026-000113</t>
  </si>
  <si>
    <t>Requisition ID-20260000121</t>
  </si>
  <si>
    <t>Parts Replacements for Demo Units</t>
  </si>
  <si>
    <t>ESP00203 - Shock Front Absorber (Left) (D400)</t>
  </si>
  <si>
    <t>ESP00204 - Shock Front Absorber (Right) (D400)</t>
  </si>
  <si>
    <t>ESP00283 - Left Decorative Panel (D400 Black)</t>
  </si>
  <si>
    <t>ESP00165 - Left Rear Protective Side Panel (D400)</t>
  </si>
  <si>
    <t>GR-2026000040</t>
  </si>
  <si>
    <t>RideBox Battery - Ampace / 
519110002370AAXXXNNK0109
519110002370AAXXXJJK0162
Regular Charger: 202509250181</t>
  </si>
  <si>
    <t>RideBox Battery - Ampace / 
519110002370AAXXXLJL0360
519110002370AAXXXNJL0158
Regular Charger: OKL7208JH2024083000031</t>
  </si>
  <si>
    <t>RideBox Battery - Ampace / 
519110002370AAXXXLJL0006
519110002370AAXXXLJL0215
Regular Charger: 202509250168</t>
  </si>
  <si>
    <t>RideBox Battery - Ampace / 
519110002370AAXXXLJL0598
519110002370AAXXXLJL0192
Regular Charger: 202509250183</t>
  </si>
  <si>
    <t>RideBox Battery - Ampace / 
519110002370AAXXXNJL0057
519110002370AAXXXJJK0250
Regular Charger: OKL7208JH202408300020</t>
  </si>
  <si>
    <t>RideBox Battery - Ampace / 
519110002370AAXXXNJL0201
519110002370AAXXXMJK0164
Regular Charger: OKL7208JH202408300232</t>
  </si>
  <si>
    <t>RideBox Battery - Ampace / 
519110002370AAXXXNJL0068
519110002370AAXXXLJL0340
Regular Charger: 202509250167</t>
  </si>
  <si>
    <t>RideBox Battery - Ampace / 
519110002370AAXXXLJL0549
Regular Charger: 202509250160</t>
  </si>
  <si>
    <t>RideBox Battery - Ampace:
519110002370AAXXXMJK0226
519110002370AAXXXLJL0499
Regular Charger: OKL7208JH202408300269</t>
  </si>
  <si>
    <t>RideBox Battery - Ampace:
519110002370AAXXXMJK0201
519110002370AAXXXLJL0520
Regular Charger: OKL7208JH202408300101</t>
  </si>
  <si>
    <t>GI-2026-000114</t>
  </si>
  <si>
    <t>Requisition ID-20260000123</t>
  </si>
  <si>
    <t>MC Horwin SK3 / R45LA3D71P2001014</t>
  </si>
  <si>
    <t>Greenway Battery /
A253AE0005501
A253AE0005502
SN:1225032400001</t>
  </si>
  <si>
    <t>GI-2026-000115</t>
  </si>
  <si>
    <t>Requisition ID-20260000125</t>
  </si>
  <si>
    <t>CANCELED</t>
  </si>
  <si>
    <t>GI-2026-000116</t>
  </si>
  <si>
    <t>Requisition ID-20260000126</t>
  </si>
  <si>
    <t>Monde Bread / 09190006311</t>
  </si>
  <si>
    <t>GR-2026000041</t>
  </si>
  <si>
    <t>GI-2026-000117</t>
  </si>
  <si>
    <t>Requisition ID-20260000124</t>
  </si>
  <si>
    <t>Tri Megaforce Security Agency / Ayala Heights</t>
  </si>
  <si>
    <t>Tri Megaforce (Ayala Heights)</t>
  </si>
  <si>
    <t>ESP00217 - Left Combination Switch (D400)</t>
  </si>
  <si>
    <t>GI-2026-000118</t>
  </si>
  <si>
    <t>Requisition ID-20260000122</t>
  </si>
  <si>
    <t>Nextrade</t>
  </si>
  <si>
    <t>GR-2026000042</t>
  </si>
  <si>
    <t>RJ Jardiniano</t>
  </si>
  <si>
    <t>Return of Demo unit - Nextrade</t>
  </si>
  <si>
    <t>RideBox Battery - Ampace:
519110002370AAXXXJJK0132
519110002370AAXXXMJK0223</t>
  </si>
  <si>
    <t>No Charger</t>
  </si>
  <si>
    <t>GR-2026000043</t>
  </si>
  <si>
    <t>Return of Demo Unit - Angels Pizza</t>
  </si>
  <si>
    <t>RideBox Battery - Ampace /
519110002370AAXXXNJL0188
519110002370AAXXXLJL0158
Regular Charger: OKL7208JH2024083000154</t>
  </si>
  <si>
    <t>GI-2026-000119</t>
  </si>
  <si>
    <t>Requisition ID-20260000128</t>
  </si>
  <si>
    <t>Meralco Power Lab / Andrew Jason B. Tan / kkgtria@meralco.com.ph</t>
  </si>
  <si>
    <t>Mandaluyong Business Center / 285 Shaw Blvd, cor M, Yulo Mandaluyong City</t>
  </si>
  <si>
    <t>MC-D400-Black / R5FBMX0B7SL000536 / N679WA</t>
  </si>
  <si>
    <t>GCSUN TOP BOX</t>
  </si>
  <si>
    <t>RideBox Battery - Ampace /
519110002370AAXXXLJL0235
519110002370AAXXXLJL0381
Regular Charger: OKL7208JH2024083000160</t>
  </si>
  <si>
    <t>GI-2026-000119.1</t>
  </si>
  <si>
    <t>Espana Business Center / 2200 Espana Blvd, cor Josefina, Sampaloc Manila</t>
  </si>
  <si>
    <t>MC-D400-Black / R5FBMX0B2SL000542 / N101WC</t>
  </si>
  <si>
    <t>RideBox Battery - Ampace /
519110002370AAXXXJJK0249
519110002370AAXXXLJL0549
Regular Charger: OKL7208JH2024083000230</t>
  </si>
  <si>
    <t>GI-2026-000119.2</t>
  </si>
  <si>
    <t>Malate Business Center / 957 Escoda St, Malate Manila</t>
  </si>
  <si>
    <t>MC-D400-Black / R5FBMX0B1SL000547 / N107WC</t>
  </si>
  <si>
    <t>RideBox Battery - Ampace /
519110002370AAXXXLJL0340
519110002370AAXXXNJL0068
Regular Charger: 202509250167</t>
  </si>
  <si>
    <t>GI-2026-000120</t>
  </si>
  <si>
    <t>Requisition ID-20260000129</t>
  </si>
  <si>
    <t>Phoenix Madrigal / Rubin Cura</t>
  </si>
  <si>
    <t>Phoenix Alabang</t>
  </si>
  <si>
    <t>GI-2026-000121</t>
  </si>
  <si>
    <t>Requisition ID-20260000127</t>
  </si>
  <si>
    <t xml:space="preserve">Inventory Transfer </t>
  </si>
  <si>
    <t>GI-2026-000122</t>
  </si>
  <si>
    <t>Requisition ID-20260000130</t>
  </si>
  <si>
    <t>Meralco Business Center Mandaluyong</t>
  </si>
  <si>
    <t>RideBox Locker - 9M0012</t>
  </si>
  <si>
    <t>RideBox Battery - Ampace /
519110002370AAXXXLJL0393
519110002370AAXXXLJL0337
519110002370AAXXXNJL0096
519110002370AAXXXLJL0466</t>
  </si>
  <si>
    <t>GI-2026-000122.1</t>
  </si>
  <si>
    <t>Meralco Business Center Espana</t>
  </si>
  <si>
    <t>RideBox Locker - 9M0007</t>
  </si>
  <si>
    <t>RideBox Battery - Ampace /
519110002370AAXXXLJL0281
519110002370AAXXXLJL0333
519110002370AAXXXLJL0461
519110002370AAXXXLJL0432</t>
  </si>
  <si>
    <t>GI-2026-000122.2</t>
  </si>
  <si>
    <t>Meralco Business Center Malate</t>
  </si>
  <si>
    <t>RideBox Locker - 9M0039</t>
  </si>
  <si>
    <t>RideBox Battery - Ampace /
519110002370AAXXXLJL0306
519110002370AAXXXLJL0280
519110002370AAXXXLJL0200
519110002370AAXXXLJL0282</t>
  </si>
  <si>
    <t>GI-2026-000123</t>
  </si>
  <si>
    <t>Requisition ID-20260000131</t>
  </si>
  <si>
    <t>Better Edge / Laurence Bahia / 09178720828</t>
  </si>
  <si>
    <t>Textron Corporation, 168 Luna Mencias, St, San Juan City</t>
  </si>
  <si>
    <t>MC-D400-Red / R5FBMX0BXRL000458</t>
  </si>
  <si>
    <t>MC-D400-Red /  R5FBMX0B8RL000460</t>
  </si>
  <si>
    <t>MC-D400-Red / R5FBMX0B7RL000465</t>
  </si>
  <si>
    <t>RideBox Battery - Ampace /
519110002370AAXXXLJL0278
519110002370AAXXXLJL0205
Regular Charger- OKL7208JH2024083000102</t>
  </si>
  <si>
    <t>RideBox Battery - Ampace /
519110002370AAXXXLJL0556
519110002370AAXXXLJL0414
Regular Charger- OKL7208JH2024083000051</t>
  </si>
  <si>
    <t>RideBox Battery - Ampace /
519110002370AAXXXLJL0017
519110002370AAXXXLJL0291
Regular Charger- OKL7208JH2024083000050</t>
  </si>
  <si>
    <t>RideBox Battery - Ampace /
519110002370AAXXXLJL0360
519110002370AAXXXNJL0158
Regular Charger-  OKL7208JH20248300031</t>
  </si>
  <si>
    <t>RideBox Battery - Ampace /
519110002370AAXXXLJL0215
519110002370AAXXXLJL0006
Regular Charger- OKL7208JH2024083000168</t>
  </si>
  <si>
    <t>RideBox Battery - Ampace /
519110002370AAXXXJJK0250
519110002370AAXXXNJL0057
Regular Charger- OKL7208JH2024083000020</t>
  </si>
  <si>
    <t>GI-2026-000124</t>
  </si>
  <si>
    <t>Requisition ID-20260000132</t>
  </si>
  <si>
    <t>GoSakay, MoveIt, Angkas</t>
  </si>
  <si>
    <t>MC-D400-Blue / R5FBMX0B2RL000499 / N664WA</t>
  </si>
  <si>
    <t>MC-D400-Blue / R5FBMX0BXRL000489 / N670WA</t>
  </si>
  <si>
    <t>RideBox Battery - Ampace /
519110002370AAXXXLJL0499
519110002370AAXXX MJK0226
Regular Charger: OKL7208JH2024083000101</t>
  </si>
  <si>
    <t>RideBox Battery - Ampace /
519110002370AAXXXNNK0109
519110002370AAXXXJJK0162
Regular Charger : 202592050181</t>
  </si>
  <si>
    <t>RideBox Battery - Ampace /
519110002370AAXXXMJK0201
519110002370AAXXXLJL0520
Regular Charger: OKL7208JH2024083000269</t>
  </si>
  <si>
    <t>GI-2026-000125</t>
  </si>
  <si>
    <t>Requisition ID-20260000133</t>
  </si>
  <si>
    <t>Replacement of Parts for Demo Units</t>
  </si>
  <si>
    <t>ESP00201 - Horn (D400)</t>
  </si>
  <si>
    <t>GI-2026-000126</t>
  </si>
  <si>
    <t>Requisition ID-20260000136</t>
  </si>
  <si>
    <t>Nextrade / Arlene Oliva / 09175913807</t>
  </si>
  <si>
    <t>174A Acacia St. Octagon Village Dela Paz, Pasig</t>
  </si>
  <si>
    <t>RideBox Battery - Ampace /
519110002370AAXXXLJL0192
519110002370AAXXXLJL0598
Regular Charger : 202592050183</t>
  </si>
  <si>
    <t>RideBox Battery - Ampace /
519110002370AAXXXMJK0164
519110002370AAXXXNJL0201
Regular Charger : OKL7208JH2024083000232</t>
  </si>
  <si>
    <t>GI-2026-000127</t>
  </si>
  <si>
    <t>Requisition ID-20260000137</t>
  </si>
  <si>
    <t>RideBox Battery - Ampace /
519110002370AAXXXNNK0090
519110002370AAXXXLJL0312
519110002370AAXXXNJL0164
519110002370AAXXXLJL0293</t>
  </si>
  <si>
    <t>GR-2026000044</t>
  </si>
  <si>
    <t>Regular Charger: OKL7208JH202408300142</t>
  </si>
  <si>
    <t>RideBox Battery - Ampace:
519110002370AAXXXLJL0073
519110002370AAXXXNJL0102
OKL7208JH202408300027</t>
  </si>
  <si>
    <t>GR-2026000045</t>
  </si>
  <si>
    <t>Returned of Test/Demo Unit</t>
  </si>
  <si>
    <t>RideBox Battery - Ampace:
519110002370AAXXXMJK0203
519110002370AAXXXJJK0022
Regular Charger: OKL7208JH202408300114</t>
  </si>
  <si>
    <t>RideBox Battery - Ampace:
519110002370AAXXXNJL0099
519110002370AAXXXNJL0120
Regular Charger: OKL7208JH202408300025</t>
  </si>
  <si>
    <t>RideBox Battery - Ampace:
519110002370AAXXXLJL0546
519110002370AAXXXLJL0093
Regular Charger: OKL7208JH202408300229</t>
  </si>
  <si>
    <t>RideBox Battery - Ampace:
519110002370AAXXXMJK0499
519110002370AAXXXMJK0039
Regular Charger: OKL7208JH202408300060</t>
  </si>
  <si>
    <t>GR-2026000046</t>
  </si>
  <si>
    <t>Requisition ID-0000031</t>
  </si>
  <si>
    <t>Returned of Lease Unit</t>
  </si>
  <si>
    <t>JAMO BUSINESS SOLUTIONS INC. - QUEZON CITY</t>
  </si>
  <si>
    <t>JAMO QC</t>
  </si>
  <si>
    <t>MC-D400 Blue / R5FBMX0B2RL000504 / N732WA</t>
  </si>
  <si>
    <t>MC-D400 Blue / R5FBMX0B7RL000496 / N729WA</t>
  </si>
  <si>
    <t>MC-D400 Blue / R5FBMX0B1RL000509 / N731WA</t>
  </si>
  <si>
    <t>MC-D400 Blue / R5FBMX0BXRL000475 / N735WA</t>
  </si>
  <si>
    <t>MC-D400 Blue / R5FBMX0B6RL000473 / N746WA</t>
  </si>
  <si>
    <t>RideBox Battery - Ampace:
519110002370AAXXXNJL0098
519110002370AAXXXNJL0107</t>
  </si>
  <si>
    <t>RideBox Battery - Ampace:
519110002370AAXXXLJL0216
519110002370AAXXXLJL0164</t>
  </si>
  <si>
    <t>RideBox Battery - Ampace:
519110002370AAXXXNJL0078
519110002370AAXXXLJL0537</t>
  </si>
  <si>
    <t>RideBox Battery - Ampace:
519110002370AAXXXNJL0083
519110002370AAXXXLJL0238</t>
  </si>
  <si>
    <t>RideBox Battery - Ampace:
519110002370AAXXXLJL0096
519110002370AAXXXLJL0229</t>
  </si>
  <si>
    <t>GI-2026-000128</t>
  </si>
  <si>
    <t>Requisition ID-20260000140</t>
  </si>
  <si>
    <t>Crisanta Pagador/Sales</t>
  </si>
  <si>
    <t>MC-D400 Blue / R5FBMX0B2RL000499 / N664WA</t>
  </si>
  <si>
    <t>MC D400 Blue / R5FBMX0B5RL000478 / N716WA</t>
  </si>
  <si>
    <t>RideBox Battery - Ampace:
519110002370AAXXXLJL0131
519110002370AAXXXLJL0323
OKL7208JH202408300155</t>
  </si>
  <si>
    <t>RideBox Battery - Ampace:
519110002370AAXXXMJK0226
519110002370AAXXXLJL0499
OKL7208JH202408300101</t>
  </si>
  <si>
    <t>RideBox Battery - Ampace:
519110002370AAXXXNNK0109
519110002370AAXXXJJK0162
OKL7208JH202509250181</t>
  </si>
  <si>
    <t>GR-2026000047</t>
  </si>
  <si>
    <t>GI-2026-000129</t>
  </si>
  <si>
    <t>Requisition ID-20260000142</t>
  </si>
  <si>
    <t>Service Center Sta Rosa</t>
  </si>
  <si>
    <t>ESP00137 - Rear Tire 110/80-14 (D400)</t>
  </si>
  <si>
    <t>ESP00221 - Left Passenger Foot Rest (D400)</t>
  </si>
  <si>
    <t>GI-2026-000130</t>
  </si>
  <si>
    <t>Requisition ID-20260000141</t>
  </si>
  <si>
    <t>ESP00135 - Driver Seat (D400)</t>
  </si>
  <si>
    <t>ESP00164 - Right Rear Protective Side Panel (D400)</t>
  </si>
  <si>
    <t>GI-2026-000131</t>
  </si>
  <si>
    <t>Requisition ID-20260000138</t>
  </si>
  <si>
    <t>Parts Replacements for Lease Unit (Amico)</t>
  </si>
  <si>
    <t>ESP00123 - Front Panel (R280 Sport Blue)</t>
  </si>
  <si>
    <t>ESP00021 - Ball Race (R280/Sport)</t>
  </si>
  <si>
    <t>GI-2026-000132</t>
  </si>
  <si>
    <t>Requisition ID-20260000134</t>
  </si>
  <si>
    <t>Parts Replacements for Demo Units (Better Edge)</t>
  </si>
  <si>
    <t>GR-2026000048</t>
  </si>
  <si>
    <t>RideBox Battery - Ampace / 
519110002370AAXXXLJL0517
519110002370AAXXXNJL0126
Regular Charger - 202609250065</t>
  </si>
  <si>
    <t>RideBox Battery - Ampace / 
519110002370AAXXXNJL0197
519110002370AAXXXMJK0095
Regular Charger - 202509250099</t>
  </si>
  <si>
    <t>RideBox Battery - Ampace / 
519110002370AAXXXLJL0091
519110002370AAXXXNJL0145
Regular Charger - 202509250012</t>
  </si>
  <si>
    <t>RideBox Battery - Ampace / 
519110002370AAXXXMJK0514
519110002370AAXXXJJK0150
Regular Charger - 202509250140</t>
  </si>
  <si>
    <t>RideBox Battery - Ampace / 
519110002370AAXXXNJL0134
519110002370AAXXXLJL0227
Regular Charger - 202509250072</t>
  </si>
  <si>
    <t>GR-2026000049</t>
  </si>
  <si>
    <t>RideBox Battery - Ampace /
519110002370AAXXXMJK0164
519110002370AAXXXJJK0169
Regular Charger : OKL7208JH2024083000232</t>
  </si>
  <si>
    <t>RideBox Battery - Ampace /
519110002370AAXXXNNK0094
519110002370AAXXXLJL0249
Regular Charger : OKL7208JH202509250183</t>
  </si>
  <si>
    <t>GR-2026000050</t>
  </si>
  <si>
    <t>Returned of Assignment to Employee</t>
  </si>
  <si>
    <t>RideBox Battery - Ampace /
519110002370AAXXXNJL0094
519110002370AAXXXLJL0512</t>
  </si>
  <si>
    <t>GI-2026-000133</t>
  </si>
  <si>
    <t>Assignment to Employee Mythos</t>
  </si>
  <si>
    <t>GI-2026-000134</t>
  </si>
  <si>
    <t>Requisition ID-20260000145</t>
  </si>
  <si>
    <t>Parts replacement for Demo Units</t>
  </si>
  <si>
    <t>GI-2026-000135</t>
  </si>
  <si>
    <t>Requisition ID-20260000146</t>
  </si>
  <si>
    <t>Emz Rapatan / Sales</t>
  </si>
  <si>
    <t>Laurence Bahia / 09063504970</t>
  </si>
  <si>
    <t>TCI TowerW Capitol Dr, Pasig, Metro Manila</t>
  </si>
  <si>
    <t>MC-R280 White / R5FBMG0C3SL000221 / N167WC</t>
  </si>
  <si>
    <t>RideBox Battery - Ampace /
519110002370AAXXXLJL0462
519110002370AAXXXLJL0351
Regular Charger : OKL7208JH202509250070</t>
  </si>
  <si>
    <t>Canceled</t>
  </si>
  <si>
    <t>GI-2026-000136</t>
  </si>
  <si>
    <t>Requisition ID-20260000147</t>
  </si>
  <si>
    <t>Alvin Biaca / 09063504970</t>
  </si>
  <si>
    <t>MC-D400 Blue / R5FBMX0B8RL000488 / N775WA</t>
  </si>
  <si>
    <t>RideBox Battery - Ampace /
519110002370AAXXXLJL0215
519110002370AAXXXLJL0006
Regular Charger : OKL7208JH202509250168</t>
  </si>
  <si>
    <t>GI-2026-000137</t>
  </si>
  <si>
    <t>Requisition ID-20260000148</t>
  </si>
  <si>
    <t>Deployment of Locker &amp; Batteries - Alfamart Apollo 3</t>
  </si>
  <si>
    <t>HANIDA A. LABUAN / 0999 990 6960</t>
  </si>
  <si>
    <t>ALFAMART LOT 5-A BLK 1 APOLLO 3 ST MOONWALK VILLAGE TALON SINGKO CITY OF LAS PINAS</t>
  </si>
  <si>
    <t>RideBox Locker- 9M0018</t>
  </si>
  <si>
    <t>RideBox Battery - Ampace /
519110002370AAXXXNJL0143
519110002370AAXXXLJL0116
519110002370AAXXXLJL0019
519110002370AAXXXLJL0578</t>
  </si>
  <si>
    <t>GI-2026-000138</t>
  </si>
  <si>
    <t>Requisition ID-20260000149</t>
  </si>
  <si>
    <t>Deployment of Locker &amp; Batteries - Alfamart L Bennet St</t>
  </si>
  <si>
    <t>BA Garry / 09190648281 / 09657656529</t>
  </si>
  <si>
    <t>ALFAMART INC. L1 B18 L BENNET ST BFRV 1 TALON DOS NCR, FOURTH DISTRICT CITY OF LAS PINAS</t>
  </si>
  <si>
    <t>RideBox Locker- 9M0004</t>
  </si>
  <si>
    <t>RideBox Battery - Ampace /
519110002370AAXXXLJL0111
519110002370AAXXXLJL0295
519110002370AAXXXNJL0128
519110002370AAXXXNJL0189</t>
  </si>
  <si>
    <t>GI-2026-000139</t>
  </si>
  <si>
    <t>Requisition ID-20260000150</t>
  </si>
  <si>
    <t>Deployment of Locker &amp; Batteries - ATP SEVERINA AVE PARANAQUE</t>
  </si>
  <si>
    <t>BA Garry / 9178449762 / 09657656529</t>
  </si>
  <si>
    <t>ALFAMART L26 &amp; 28 B7 SEVERINA AVE. MARCELO GREEN VILLAGE NCR, FOURTH DISTRICT CITY OF PARANAQUE</t>
  </si>
  <si>
    <t>RideBox Locker- 9M0038</t>
  </si>
  <si>
    <t>RideBox Battery - Ampace /
519110002370AAXXXLJL0057
519110002370AAXXXLJL0429
519110002370AAXXXLJL0475
519110002370AAXXXLJL0574</t>
  </si>
  <si>
    <t>GI-2026-000140</t>
  </si>
  <si>
    <t>Requisition ID-20260000151</t>
  </si>
  <si>
    <t>Deployment of Locker &amp; Batteries - Alfamart NAGA ROAD LAS PINAS</t>
  </si>
  <si>
    <t>BA Garry / 09088957129 / 09657656529</t>
  </si>
  <si>
    <t>ALFAMART NAGA ROAD PULANG LUPA DOS CITY OF LAS PINAS NCR, FOURTH DISTRICT</t>
  </si>
  <si>
    <t>RideBox Locker- 9M0017</t>
  </si>
  <si>
    <t>RideBox Battery - Ampace /
519110002370AAXXXLJL0447
519110002370AAXXXLJL0315
519110002370AAXXXLJL0319
519110002370AAXXXLJL0313</t>
  </si>
  <si>
    <t>GI-2026-000141</t>
  </si>
  <si>
    <t>Requisition ID-20260000152</t>
  </si>
  <si>
    <t xml:space="preserve">Deployment of Locker &amp; Batteries - Alfamart PERPETUAL VILLAGE TANYAG TAGUIG </t>
  </si>
  <si>
    <t>BA Michael / 9190718673 /  09618158192</t>
  </si>
  <si>
    <t>ALFAMART NO. 2, ST. THERESE ST TANYAG (BAGONG TANYAG) NCR, FOURTH DISTRICT TAGUIG CITY</t>
  </si>
  <si>
    <t>RideBox Locker- 9M0030</t>
  </si>
  <si>
    <t>RideBox Battery - Ampace /
519110002370AAXXXLJL0526
519110002370AAXXXLJL0169
519110002370AAXXXLJL0438
519110002370AAXXXLJL0193</t>
  </si>
  <si>
    <t>GI-2026-000142</t>
  </si>
  <si>
    <t>Requisition ID-20260000153</t>
  </si>
  <si>
    <t>Deployment of Locker &amp; Batteries -  ALFAMART SIXTO ANTONIO AVENUE CANIOGAN CITY OF PASIG</t>
  </si>
  <si>
    <t>Alfamart Sixto / 09088606863</t>
  </si>
  <si>
    <t>ALFAMART SIXTO ANTONIO AVENUE CANIOGAN CITY OF PASIG</t>
  </si>
  <si>
    <t>RideBox Locker- 9M0006</t>
  </si>
  <si>
    <t>RideBox Battery - Ampace /
519110002370AAXXXLJL0440
519110002370AAXXXLJL0173
519110002370AAXXXLJL0525
519110002370AAXXXLJL0011</t>
  </si>
  <si>
    <t>GI-2026-000143</t>
  </si>
  <si>
    <t>Requisition ID-20260000154</t>
  </si>
  <si>
    <t>Emmanuele Rapatan / Sales</t>
  </si>
  <si>
    <t>Pilipinas  Messerve / Christian Billano / 09178158261</t>
  </si>
  <si>
    <t>90 CONGRESSIONAL AVE., BRGY. BAHAY TORO, PROJECT 8, QUEZON CITY</t>
  </si>
  <si>
    <t>MC R280 WHITE / R5FBMG0C8SL000229 / N131WC</t>
  </si>
  <si>
    <t>MC R280 WHITE / R5FBMG0C2SL000212 / N130WC</t>
  </si>
  <si>
    <t>MC R280 WHITE /  R5FBMG0C7SL000223 / N138WC</t>
  </si>
  <si>
    <t>MC R280 WHITE / R5FBMG0C4SL000230  / N142WC</t>
  </si>
  <si>
    <t>EFS00012 - Service Manual Booklet (R280/Sport)</t>
  </si>
  <si>
    <t>RideBox Battery - Ampace:
519110002370AAXXXNJL0162
519110002370AAXXXLJL0412
Regular Charger : 202509250171</t>
  </si>
  <si>
    <t>RideBox Battery - Ampace:
519110002370AAXXXLJL0168
519110002370AAXXXLJL0151
Regular Charger : 202509250081</t>
  </si>
  <si>
    <t>RideBox Battery - Ampace:
519110002370AAXXXLJL0298
519110002370AAXXXLJL0201
Regular Charger : 202509250143</t>
  </si>
  <si>
    <t>RideBox Battery - Ampace:
519110002370AAXXXLJL0304
519110002370AAXXXLJL0411
Regular Charger : 202509250091</t>
  </si>
  <si>
    <t>GI-2026-000144</t>
  </si>
  <si>
    <t>Requisition ID-20260000155</t>
  </si>
  <si>
    <t>BETTER EDGE SOLUTIONS INC / Ms. Angel / 63 967 548 8168</t>
  </si>
  <si>
    <t>MC-D400 RED / R5FBMX0B0RL000467 / N151WC</t>
  </si>
  <si>
    <t>MC-D400 BLACK / R5FBMX0B5SL000552 / N691WA</t>
  </si>
  <si>
    <t>MC-D400 BLACK / R5FBMX0B0SL000541 / N698WA</t>
  </si>
  <si>
    <t>RideBox Battery - Ampace:
519110002370AAXXXMJK0267
519110002370AAXXXLJL0341
Regular Charger : 202509250001</t>
  </si>
  <si>
    <t>RideBox Battery - Ampace:
519110002370AAXXXJJK0022
519110002370AAXXXMJK0203
Regular Charger : OKL7208JH2024083000060</t>
  </si>
  <si>
    <t>RideBox Battery - Ampace:
519110002370AAXXXLJL0546
519110002370AAXXXLJL0093
Regular Charger : OKL7208JH2024083000114</t>
  </si>
  <si>
    <t>GI-2026-000145</t>
  </si>
  <si>
    <t>Requisition ID-20260000156</t>
  </si>
  <si>
    <t>Monde Nissin Corporation /Ziggy Ondevilla / 09253092408</t>
  </si>
  <si>
    <t>MC-D400 RED / R5FBMX0B9RL000404 / N144WC</t>
  </si>
  <si>
    <t>MC-D400 RED / R5FBMX0B5RL000416 / N124WC</t>
  </si>
  <si>
    <t>MC-D400 RED / R5FBMX0B6RL000456 / N125WC</t>
  </si>
  <si>
    <t>MC-D400 RED / R5FBMX0B4RL000441 / N126WC</t>
  </si>
  <si>
    <t>RideBox Battery - Ampace:
519110002370AAXXXNJL0133
519110002370AAXXXLJL0507
Regular Charger : 202509250066</t>
  </si>
  <si>
    <t>RideBox Battery - Ampace:
519110002370AAXXXLJL0091
519110002370AAXXXNJL0145
Regular Charger : 202509250012</t>
  </si>
  <si>
    <t>RideBox Battery - Ampace:
519110002370AAXXXLJL0576
519110002370AAXXXLJL0322
Regular Charger : 202509250184</t>
  </si>
  <si>
    <t>RideBox Battery - Ampace:
519110002370AAXXXLJL0570
519110002370AAXXXNJL0155
Regular Charger : 202509250107</t>
  </si>
  <si>
    <t>GI-2026-000145.1</t>
  </si>
  <si>
    <t>MC-D400 RED / R5FBMX0B0RL000405 / N152WC</t>
  </si>
  <si>
    <t>MC-D400 RED / R5FBMX0BXRL000413 / N127WC</t>
  </si>
  <si>
    <t>MC-D400 RED / R5FBMX0B0RL000422 / N123WC</t>
  </si>
  <si>
    <t>MC-D400 RED / R5FBMX0B3RL000463 / N135WC</t>
  </si>
  <si>
    <t>MC-D400 Blue / R5FBMX0B4RL000472 / N537WA</t>
  </si>
  <si>
    <t>MC-D400 Blue / R5FBMX0BXRL000525 / N715WA</t>
  </si>
  <si>
    <t>MC-D400 Blue / R5FBMX0BXRL000489 / N670WA</t>
  </si>
  <si>
    <t>MC-D400 Red / R5FBMX0B1RL000462 / N667WA</t>
  </si>
  <si>
    <t>RideBox Battery - Ampace:
519110002370AAXXXLJL0517
519110002370AAXXXNJL0126
Regular Charger : 202509250065</t>
  </si>
  <si>
    <t>RideBox Battery - Ampace:
519110002370AAXXXLJL0353
519110002370AAXXXLJL0105
Regular Charger : 202509250037</t>
  </si>
  <si>
    <t>RideBox Battery - Ampace:
519110002370AAXXXJJK0150
519110002370AAXXXMJK0514
Regular Charger : 202509250140</t>
  </si>
  <si>
    <t>RideBox Battery - Ampace:
519110002370AAXXXNJL0134
519110002370AAXXXLJL0227
Regular Charger : 202509250072</t>
  </si>
  <si>
    <t>RideBox Battery - Ampace:
519110002370AAXXXNJL0121
519110002370AAXXXNJL0183
Regular Charger : 202509250058</t>
  </si>
  <si>
    <t>RideBox Battery - Ampace:
519110002370AAXXXLJL0360
519110002370AAXXXNJL0158
Regular Charger : 202408300031</t>
  </si>
  <si>
    <t>RideBox Battery - Ampace:
519110002370AAXXXJJK0250
519110002370AAXXXNJL0057
Regular Charger : 202408300020</t>
  </si>
  <si>
    <t>RideBox Battery - Ampace:
519110002370AAXXXNNK0094
519110002370AAXXXLJL0249
Regular Charger : 202509250183</t>
  </si>
  <si>
    <t>RideBox Battery - Ampace:
519110002370AAXXXMJK0201
519110002370AAXXXLJL0520
Regular Charger : 202408300269</t>
  </si>
  <si>
    <t>RideBox Battery - Ampace:
519110002370AAXXXLJL0216
519110002370AAXXXLJL0164
Regular Charger : 202509250100</t>
  </si>
  <si>
    <t>RideBox Battery - Ampace:
519110002370AAXXXLJL0229
519110002370AAXXXLJL0096
Regular Charger : 202509250108</t>
  </si>
  <si>
    <t>RideBox Battery - Ampace:
519110002370AAXXXNJL0083
519110002370AAXXXLJL0238
Regular Charger : 202509250019</t>
  </si>
  <si>
    <t>RideBox Battery - Ampace:
519110002370AAXXXLJL0537
519110002370AAXXXNJL0078
Regular Charger : 202509250113</t>
  </si>
  <si>
    <t>RideBox Battery - Ampace:
519110002370AAXXXLJL0158
519110002370AAXXXNJL0188
Regular Charger : 20240830014</t>
  </si>
  <si>
    <t>RideBox Battery - Ampace:
519110002370AAXXXNJL0098
519110002370AAXXXNJL0107
Regular Charger : 202509250011</t>
  </si>
  <si>
    <t>GR-2026000051</t>
  </si>
  <si>
    <t>RideBox Battery - Ampace:
519110002370AAXXXLJL0545
519110002370AAXXXNNK0122
Regular Charger : 202509250068</t>
  </si>
  <si>
    <t>RideBox Battery - Ampace:
519110002370AAXXXLJL0376
519110002370AAXXXLJL0518
Regular Charger : 202509250182</t>
  </si>
  <si>
    <t>GI-2026-000146</t>
  </si>
  <si>
    <t>Requisition ID-20260000163</t>
  </si>
  <si>
    <t>Tri Megaforce / Raul Manalo / 09178331370</t>
  </si>
  <si>
    <t xml:space="preserve">Ateneo Schools - Kalayaan </t>
  </si>
  <si>
    <t>MC-D400 BLACK / R5FBMX0B3SL000565</t>
  </si>
  <si>
    <t>MC-D400 BLACK / R5FBMX0B0SL000538</t>
  </si>
  <si>
    <t>MC-D400 BLACK / R5FBMX0B4SL000560</t>
  </si>
  <si>
    <t>MC-D400 BLUE / R5FBMX0B8RL000491 / N707WA</t>
  </si>
  <si>
    <t>MC-D400 BLUE / R5FBMX0B7RL000529 / N129WC</t>
  </si>
  <si>
    <t>MC-D400 BLUE / R5FBMX0B8RL000488 / N775WA</t>
  </si>
  <si>
    <t>RideBox Battery - Ampace:
519110002370AAXXXLJL0445
519110002370AAXXXLJL0072
Regular Charger : 202509250110</t>
  </si>
  <si>
    <t>RideBox Battery - Ampace:
519110002370AAXXXLJL0167
519110002370AAXXXLJL0082
Regular Charger : 202509250111</t>
  </si>
  <si>
    <t>RideBox Battery - Ampace:
519110002370AAXXXLJL0415
519110002370AAXXXLJL0305
Regular Charger : 202509250130</t>
  </si>
  <si>
    <t>RideBox Battery - Ampace:
519110002370AAXXXMJK0164
519110002370AAXXXJJK0169
Regular Charger : 202408300232</t>
  </si>
  <si>
    <t>RideBox Battery - Ampace:
519110002370AAXXXLJL0215
519110002370AAXXXLJL0006
Regular Charger : 202509250168</t>
  </si>
  <si>
    <t>GI-2026-000147</t>
  </si>
  <si>
    <t>Requisition ID-20260000157</t>
  </si>
  <si>
    <t>Angel's Pizza, Inc. / John Lenard Jefferson Lim / 09369994890</t>
  </si>
  <si>
    <t>33 Brgy. Malamig, Mayon St., Mandaluyong City</t>
  </si>
  <si>
    <t>MC-D400 RED / R5FBMX0B4RL000407</t>
  </si>
  <si>
    <t>MC-D400 RED / R5FBMX0B6RL000411</t>
  </si>
  <si>
    <t>MC-D400 RED / R5FBMX0B8RL000412</t>
  </si>
  <si>
    <t>RideBox Battery - Ampace:
519110002370AAXXXLJL0232
519110002370AAXXXLJL0328
Regular Charger : 202509250095</t>
  </si>
  <si>
    <t>RideBox Battery - Ampace:
519110002370AAXXXLJL0562
519110002370AAXXXLJL0065
Regular Charger : 202509250159</t>
  </si>
  <si>
    <t>RideBox Battery - Ampace:
519110002370AAXXXLJL0271
519110002370AAXXXNJL0060
Regular Charger : 202509250175</t>
  </si>
  <si>
    <t>GI-2026-000147.1</t>
  </si>
  <si>
    <t>MC-D400 RED / R5FBMX0B5RL000433</t>
  </si>
  <si>
    <t>MC-D400 RED / R5FBMX0B1RL000428</t>
  </si>
  <si>
    <t>MC-D400 RED / R5FBMX0B5RL000447</t>
  </si>
  <si>
    <t>RideBox Battery - Ampace:
519110002370AAXXXLJL0424
519110002370AAXXXLJL0268
Regular Charger : 202509250094</t>
  </si>
  <si>
    <t>RideBox Battery - Ampace:
519110002370AAXXXLJL0553
519110002370AAXXXLJL0370
Regular Charger : 202509250096</t>
  </si>
  <si>
    <t>RideBox Battery - Ampace:
519110002370AAXXXLJL0423
519110002370AAXXXLJL0170
Regular Charger : 202509250161</t>
  </si>
  <si>
    <t>GI-2026-000147.2</t>
  </si>
  <si>
    <t>MC-D400 RED / R5FBMX0B9RL000435</t>
  </si>
  <si>
    <t>MC-D400 RED / R5FBMX0B0RL000453</t>
  </si>
  <si>
    <t>MC-D400 RED / R5FBMX0BXRL000430</t>
  </si>
  <si>
    <t>RideBox Battery - Ampace:
519110002370AAXXXLJL0449
519110002370AAXXXLJL0309
Regular Charger : 202509250017</t>
  </si>
  <si>
    <t>RideBox Battery - Ampace:
519110002370AAXXXLJL0563
519110002370AAXXXLJL0137
Regular Charger : 202509250013</t>
  </si>
  <si>
    <t>RideBox Battery - Ampace:
519110002370AAXXXLJL0287
519110002370AAXXXLJL0103
Regular Charger : 202509250016</t>
  </si>
  <si>
    <t>GI-2026-000147.3</t>
  </si>
  <si>
    <t>MC-D400 RED / R5FBMX0BXRL000444</t>
  </si>
  <si>
    <t>MC-D400 RED / R5FBMX0B3RL000432</t>
  </si>
  <si>
    <t>MC-D400 RED / R5FBMX0B7RL000448</t>
  </si>
  <si>
    <t>MC-D400 RED / R5FBMX0B9RL000418</t>
  </si>
  <si>
    <t>MC-D400 RED / R5FBMX0B4RL000455</t>
  </si>
  <si>
    <t>RideBox Battery - Ampace:
519110002370AAXXXLJL0420
519110002370AAXXXLJL0477
Regular Charger : 202509250018</t>
  </si>
  <si>
    <t>RideBox Battery - Ampace:
519110002370AAXXXLJL0469
519110002370AAXXXLJL0099
Regular Charger : 202509250097</t>
  </si>
  <si>
    <t>RideBox Battery - Ampace:
519110002370AAXXXNJL0059
519110002370AAXXXLJL0022
Regular Charger : 202509250014</t>
  </si>
  <si>
    <t>RideBox Battery - Ampace:
519110002370AAXXXLJL0296
519110002370AAXXXLJL0195
Regular Charger : 202509250023</t>
  </si>
  <si>
    <t>RideBox Battery - Ampace:
519110002370AAXXXNJL0093
519110002370AAXXXLJL0369
Regular Charger : 202509250034</t>
  </si>
  <si>
    <t>GI-2026-000148</t>
  </si>
  <si>
    <t>RideBox Battery - Ampace:
519110002370AAXXXLJL0073
519110002370AAXXXNJL0102</t>
  </si>
  <si>
    <t>GI-2026-000149</t>
  </si>
  <si>
    <t>Monde Nissin Corporation / 4JR'S Food Products Trading  / John Rudolf De Castro Pesigan / 9222659040</t>
  </si>
  <si>
    <t>Namuco Rosario Batangas</t>
  </si>
  <si>
    <t>GI-2026-000150</t>
  </si>
  <si>
    <t>Monde Nissin Corporation / 3MBA Consumer Goods Trading / Maria Veronica Claveria Suterio / 9212751988</t>
  </si>
  <si>
    <t>Blk12 L28 Calamba Park Residences, Brgy. Makiling, Calamba City</t>
  </si>
  <si>
    <t>GI-2026-000151</t>
  </si>
  <si>
    <t>ESP00174 - Right Front Protective Panel (D400 Blue)</t>
  </si>
  <si>
    <t>ESP00177 - Front Wheel Fender (D400 Blue)</t>
  </si>
  <si>
    <t>ESP00196 - Front Left Signal Indicator Light (D400)</t>
  </si>
  <si>
    <t>GI-2026-000152</t>
  </si>
  <si>
    <t>ESP00287 - Left Front Protective Side Panel (D400 Black)</t>
  </si>
  <si>
    <t>ESP00288 - Right Front Protective Side Panel (D400 Black)</t>
  </si>
  <si>
    <t>ESP00284 - Left Front Protective Panel (D400 Black)</t>
  </si>
  <si>
    <t>GI-2026-000153</t>
  </si>
  <si>
    <t>Monde Nissin Corporation / Voncab Consumer Goods Trading / Enervon Cabrera / 9985368757</t>
  </si>
  <si>
    <t>Blk 14 Lot 20 Kamagong st. Multinational Village Paranaque</t>
  </si>
  <si>
    <t>GI-2026-000154</t>
  </si>
  <si>
    <t>Requisition ID-20260000159</t>
  </si>
  <si>
    <t>Assigment to Employee</t>
  </si>
  <si>
    <t>Jezalyn Sy / 09851641144</t>
  </si>
  <si>
    <t>GR-2026000052</t>
  </si>
  <si>
    <t>Returned of Demo Units</t>
  </si>
  <si>
    <t>GI-2026-000155</t>
  </si>
  <si>
    <t>Requisition ID-20260000160</t>
  </si>
  <si>
    <t>Mac Lubi / 09174231804</t>
  </si>
  <si>
    <t>MC-D400 Red / R5FBMX0BXRL000458 / N216WC</t>
  </si>
  <si>
    <t>RideBox Battery - Ampace /
519110002370AAXXXLJL0205
519110002370AAXXXLJL0278
Regular Charger- 202509250012</t>
  </si>
  <si>
    <t>GI-2026-000156</t>
  </si>
  <si>
    <t>Requisition ID-20260000162</t>
  </si>
  <si>
    <t>Franz Calanasan / +63 976 302 5578</t>
  </si>
  <si>
    <t>MC-R280 Sport Blue / R5FBMGOB8RL000149 / N709WA</t>
  </si>
  <si>
    <t>RideBox Battery - Ampace /
519110002370AAXXXLJL0480
519110002370AAXXXLJL0442
Regular Charger- 202509250110</t>
  </si>
  <si>
    <t>GI-2026-000157</t>
  </si>
  <si>
    <t>Requisition ID-20260000165</t>
  </si>
  <si>
    <t>Ryam Bjy Torrijos / 09613115206</t>
  </si>
  <si>
    <t>MC-R280 Sport Blue / R5FBMGOBXRL000153 / N772WA</t>
  </si>
  <si>
    <t>RideBox Battery - Ampace /
519110002370AAXXXNNK0036
519110002370AAXXXMJK0491</t>
  </si>
  <si>
    <t>GI-2026-000158</t>
  </si>
  <si>
    <t>Requisition ID-20260000166</t>
  </si>
  <si>
    <t>Christian Kenneth B Castillo / 0956 1578495</t>
  </si>
  <si>
    <t>MC-R280 Sport Blue / R5FBMGOB6RL000148 / N606WA</t>
  </si>
  <si>
    <t>RideBox Battery - Ampace /
519110002370AAXXXLJL0258
519110002370AAXXXJJK0128</t>
  </si>
  <si>
    <t>GI-2026-000159</t>
  </si>
  <si>
    <t>Requisition ID-20260000161</t>
  </si>
  <si>
    <t>Lohen Eslava / 0950747574</t>
  </si>
  <si>
    <t>RideBox Battery - Ampace /
519110002370AAXXXMJK0239
519110002370AAXXXJJK0252
OKL7208JH202408300246</t>
  </si>
  <si>
    <t>GI-2026-000160</t>
  </si>
  <si>
    <t>Requisition ID-20260000168</t>
  </si>
  <si>
    <t>Francis Simisim / 09190006311</t>
  </si>
  <si>
    <t xml:space="preserve">YOOHOO / LLMDME693RLE03332 </t>
  </si>
  <si>
    <t>RideBox Battery - Ampace /
519110002370AAXXXNJL0196
519110002039240409000050
OKL7208JH202408300247</t>
  </si>
  <si>
    <t>GI-2026-000161</t>
  </si>
  <si>
    <t>Requisition ID-20260000158</t>
  </si>
  <si>
    <t>Samson Lim Jr / 09175050211</t>
  </si>
  <si>
    <t>MC-D400 RED / R5FBMX0B7RL000465 / N219WC</t>
  </si>
  <si>
    <t>RideBox Battery - Ampace /
519110002370AAXXXLJL0017
519110002370AAXXXLJL0291
Regular Charger: 20250920050</t>
  </si>
  <si>
    <t>GI-2026-000162</t>
  </si>
  <si>
    <t>Requisition ID-20260000169</t>
  </si>
  <si>
    <t>Atome / Mark Sid Nakayama / Leandro Carpio / 0917 123 0957 / 099 859 17317</t>
  </si>
  <si>
    <t>10F Rockwell Business Center Sheridan, Sheridan St, corner United St, Mandaluyong City</t>
  </si>
  <si>
    <t>MC-R280 Black / R5FBMG0C8SL000201 / N695WA</t>
  </si>
  <si>
    <t>MC-D400 Red / R5FBMX0B8RL000460 / N210WC</t>
  </si>
  <si>
    <t>RideBox Battery - Ampace /
519110002370AAXXXLJL0140
519110002370AAXXXLJL0196
Regular Charger: 202509250002</t>
  </si>
  <si>
    <t>RideBox Battery - Ampace /
519110002370AAXXXLJL0057
519110002370AAXXXLJL0350
Regular Charger: 202509250051</t>
  </si>
  <si>
    <t>GI-2026-000163</t>
  </si>
  <si>
    <t>Requisition ID-20260000170</t>
  </si>
  <si>
    <t>Mac Fernando Lubi / 0917 423 1804</t>
  </si>
  <si>
    <t>TOP BOX 36L</t>
  </si>
  <si>
    <t>GI-2026-000164</t>
  </si>
  <si>
    <t>Requisition ID-20260000172</t>
  </si>
  <si>
    <t>Samson Lim Jr. / S&amp;M</t>
  </si>
  <si>
    <t>GI-2026-000165</t>
  </si>
  <si>
    <t>Requisition ID-20260000173</t>
  </si>
  <si>
    <t>Rafael Jose Jardiniano  / 09067425649</t>
  </si>
  <si>
    <t>GI-2026-000166</t>
  </si>
  <si>
    <t>Requisition ID-20260000167</t>
  </si>
  <si>
    <t>Others</t>
  </si>
  <si>
    <t>E88 Ventures Inc.</t>
  </si>
  <si>
    <t>ESP0016 - Left Rear Protective Side Panel (D400)</t>
  </si>
  <si>
    <t>ESP00151 - Foot Pedal (D400)</t>
  </si>
  <si>
    <t>ESP00285 - Right Front Protective Panel (D400 Black)</t>
  </si>
  <si>
    <t>ESP00173 -  Left Front Protective Panel (D400 Blue)</t>
  </si>
  <si>
    <t>ESP00287 - Left Front Protective Side (D400 Black)</t>
  </si>
  <si>
    <t xml:space="preserve">ESP00288 - Right Front Protective Side (D400 Black) </t>
  </si>
  <si>
    <t>ESP00181 - Right Front Protective Side (D400 Blue)</t>
  </si>
  <si>
    <t>ESP00212 - Controller Assembly (D400)</t>
  </si>
  <si>
    <t>ESP00208 - CBS Brake Sytem (D400)</t>
  </si>
  <si>
    <t>ESP00134 - CBS Brake Sytem (R280/Sport)</t>
  </si>
  <si>
    <t>GI-2026-000167</t>
  </si>
  <si>
    <t>Requisition ID-20260000175</t>
  </si>
  <si>
    <t>Mac Lubi / After Sales</t>
  </si>
  <si>
    <t>E88 After Sales</t>
  </si>
  <si>
    <t>MC-D400 Red / R5FBMX0BXRL000459</t>
  </si>
  <si>
    <t>MC-D400 Red / R5FBMX0B7RL000466</t>
  </si>
  <si>
    <t>MC-R280 White / R5FBMGOC8RL000158 / N532WA</t>
  </si>
  <si>
    <t>MC-R280 White / R5FBMGOC7RL000166 / N800WA</t>
  </si>
  <si>
    <t>RideBox Battery - Ampace /
519110002370AAXXXNJL0094
519110002370AAXXXNJL0099
Regular Charger: 202408300033</t>
  </si>
  <si>
    <t>RideBox Battery - Ampace /
519110002370AAXXXNJL0141
519110002370AAXXXLJL0118
Regular Charger: 202408300022</t>
  </si>
  <si>
    <t>RideBox Battery - Ampace /
519110002370AAXXXMJK0039
519110002370AAXXXMJK0499
Regular Charger: 202408300025</t>
  </si>
  <si>
    <t>RideBox Battery - Ampace /
519110002370AAXXXLJL0557
519110002370AAXXXLJL0159
Regular Charger: 202408300229</t>
  </si>
  <si>
    <t>RideBox Battery - Ampace /
519110002370AAXXXJJK0071
519110002370AAXXXNJL0157
Regular Charger: 202509250152</t>
  </si>
  <si>
    <t>RideBox Battery - Ampace /
519110002370AAXXXLJL0277
519110002370AAXXXNJL0120
Regular Charger: 202509250149</t>
  </si>
  <si>
    <t>GI-2026-000168</t>
  </si>
  <si>
    <t>Requisition ID-20260000176</t>
  </si>
  <si>
    <t>JEZALYN SY / 098 5164 1144</t>
  </si>
  <si>
    <t>MC-D400 Black / R5FBMX0BXSL000546 / N193WC</t>
  </si>
  <si>
    <t>RideBox Battery - Ampace /
519110002370AAXXXNJL0082
519110002370AAXXXLJL0023
Regular Charger: 202408300171</t>
  </si>
  <si>
    <t>GI-2026-000169</t>
  </si>
  <si>
    <t>Requisition ID-20260000177</t>
  </si>
  <si>
    <t>ABC ALLIANCE GLOBAL CORP.</t>
  </si>
  <si>
    <t>MC-D400 Black / R5FBMX0B9SL000540 / N195WC</t>
  </si>
  <si>
    <t>MC-D400 Black / R5FBMX0B6SL000561 / N225WC</t>
  </si>
  <si>
    <t>MC-D400 Black / R5FBMX0B0SL000555 / N207WC</t>
  </si>
  <si>
    <t>RideBox Battery - Ampace /
519110002370AAXXXLJL0417
519110002370AAXXXNJL0056
Regular Charger: 202408300107</t>
  </si>
  <si>
    <t>RideBox Battery - Ampace /
519110002370AAXXXLJL0410
519110002370AAXXXLJL0174
Regular Charger: 202408300201</t>
  </si>
  <si>
    <t>RideBox Battery - Ampace /
519110002370AAXXXLJL0487
519110002370AAXXXLJL0324
Regular Charger: 202408300175</t>
  </si>
  <si>
    <t>GI-2026-000170</t>
  </si>
  <si>
    <t>Requisition ID-20260000178</t>
  </si>
  <si>
    <t>Erwin Javillonar / CS</t>
  </si>
  <si>
    <t>PARTS0111 - LH Front Wing</t>
  </si>
  <si>
    <t>PARTS0112 - RH Front Wing</t>
  </si>
  <si>
    <t>GI-2026-000171</t>
  </si>
  <si>
    <t>Requisition ID-20260000179</t>
  </si>
  <si>
    <t>BATCH8A - Battery Charger 8A - 202408300014</t>
  </si>
  <si>
    <t>GI-2026-000172</t>
  </si>
  <si>
    <t>Requisition ID-20260000180</t>
  </si>
  <si>
    <t>BATCH8A - Battery Charger 8A - 202408300208</t>
  </si>
  <si>
    <t>GI-2026-000173</t>
  </si>
  <si>
    <t>Requisition ID-20260000182</t>
  </si>
  <si>
    <t>RJ &amp; RON / Sales</t>
  </si>
  <si>
    <t>RJ &amp; RON / Sales / 09063504970</t>
  </si>
  <si>
    <t>MC-R280 BLACK / R5FBMG0C4SL000194 / N105WC</t>
  </si>
  <si>
    <t>MC-R280 BLACK / R5FBMG0C8SL000182 / N111WC</t>
  </si>
  <si>
    <t>RideBox Battery - Ampace /
519110002370AAXXXLJL0495
519110002370AAXXXNJL0063
Regular Charger: 2025092500136</t>
  </si>
  <si>
    <t>RideBox Battery - Ampace /
519110002370AAXXXJJK0132
519110002370AAXXXMJK0223
Regular Charger: 2025092500106</t>
  </si>
  <si>
    <t>GI-2026-000174</t>
  </si>
  <si>
    <t>Requisition ID-20260000183</t>
  </si>
  <si>
    <t>Manila Golf and Tri Mega force</t>
  </si>
  <si>
    <t>GI-2026-000175</t>
  </si>
  <si>
    <t>Requisition ID-20260000184</t>
  </si>
  <si>
    <t>Landers Alabang - Landers Superstore Alabang West, Daang Hari Road, Alabang West, Las Piñas, 1700 Metro Manila</t>
  </si>
  <si>
    <t>MC-D400 Red / R5FBMX0B2RL000440</t>
  </si>
  <si>
    <t>RideBox Battery - Ampace /
519110002370AAXXXNJL0065
519110002370AAXXXMJK0260
Regular Charger: 202408300140</t>
  </si>
  <si>
    <t>GI-2026-000175.1</t>
  </si>
  <si>
    <t>Landers Arca South  - Landers Superstore ARCA South, ARCA South, Lot 8-B 1630 ARCA Boulevard, cor E Union Dr, Western Bicutan, Taguig, 1630 Metro Manila</t>
  </si>
  <si>
    <t>MC-D400 Blue / R5FBMX0B7RL000501</t>
  </si>
  <si>
    <t>RideBox Battery - Ampace /
519110002370AAXXXNJL0159
519110002370AAXXXLJL0475
Regular Charger: 202408300050</t>
  </si>
  <si>
    <t>GI-2026-000175.2</t>
  </si>
  <si>
    <t>E88 Asgard Warehouse (Nuvali)</t>
  </si>
  <si>
    <t>MC-D400 Black / R5FBMX0B3SL000548</t>
  </si>
  <si>
    <t>RideBox Battery - Ampace /
519110002370AAXXXLJL0042
519110002370AAXXXLJL0569
Regular Charger: 202408300098</t>
  </si>
  <si>
    <t>RideBox Battery - Ampace /
519110002370AAXXXLJL0414
519110002370AAXXXLJL0256
Regular Charger: 202408300048</t>
  </si>
  <si>
    <t>GR-2026000053</t>
  </si>
  <si>
    <t>Biotech</t>
  </si>
  <si>
    <t>Returned of Lease Unit Biotech</t>
  </si>
  <si>
    <t>E88 Asgard Warehouse</t>
  </si>
  <si>
    <t>RideBox Battery - Ampace - 519110002370AAXXXMJK0222</t>
  </si>
  <si>
    <t>RideBox Battery - Ampace - 519110002370AAXXXMJK0347</t>
  </si>
  <si>
    <t>RideBox Battery - Ampace - 519110002370AAXXXJJK0094</t>
  </si>
  <si>
    <t>RideBox Battery - Ampace - 519110002370AAXXXMJK0435</t>
  </si>
  <si>
    <t>RideBox Battery - Ampace - 519110002370AAXXXJJK0159</t>
  </si>
  <si>
    <t>RideBox Battery - Ampace - 519110002370AAXXXMJK0251</t>
  </si>
  <si>
    <t>GI-2026-000176</t>
  </si>
  <si>
    <t>Requisition ID-20260000188</t>
  </si>
  <si>
    <t>Laurence Bahia / +639178720828</t>
  </si>
  <si>
    <t>GI-2026-000177</t>
  </si>
  <si>
    <t>Requisition ID-20260000190</t>
  </si>
  <si>
    <t>ABC ALLIANCE GLOBAL CORP / Bianca Baranda / 639458500699</t>
  </si>
  <si>
    <t xml:space="preserve">3502 Honda St., Pinagkaisahan, 1213 Makati City </t>
  </si>
  <si>
    <t>RideBox Battery - Ampace - 519110002370AAXXXLJL0172</t>
  </si>
  <si>
    <t>RideBox Battery - Ampace - 519110002370AAXXXLJL0157</t>
  </si>
  <si>
    <t>Regular Battery - OKL7208JH202509250064</t>
  </si>
  <si>
    <t>GI-2026-000178</t>
  </si>
  <si>
    <t>Requisition ID-20260000191</t>
  </si>
  <si>
    <t>Loaner Unit</t>
  </si>
  <si>
    <t>NRD Retail Store Sta Rosa</t>
  </si>
  <si>
    <t>Landers Nuvali</t>
  </si>
  <si>
    <t>MC- D400 Red / R5FBMX0B9RL000452 / N538WA</t>
  </si>
  <si>
    <t>RideBox Battery - Ampace /
519110002370AAXXXMJK0526
519110002370AAXXXMJK0357
Regular Charger: OKL7208JH202408300288</t>
  </si>
  <si>
    <t>GI-2026-000179</t>
  </si>
  <si>
    <t>Requisition ID-20260000189</t>
  </si>
  <si>
    <t>Samuel Kniazeff Jr / '09171086482</t>
  </si>
  <si>
    <t>OKG Green / R5FFKKGEA8SL000020</t>
  </si>
  <si>
    <t>RideBox Battery - Ampace /
519110002370AAXXXLJL0529
519110002370AAXXXLJL0283
Regular Charger: 202509250069</t>
  </si>
  <si>
    <t>GR-2026000054</t>
  </si>
  <si>
    <t>Laurence Bahia / 09178720828</t>
  </si>
  <si>
    <t>RideBox Battery - Ampace /
‎519110002370AAXXXLJL0217
‎519110002370AAXXXNJL0138
Regular Charger: 202509250070</t>
  </si>
  <si>
    <t>Ryam Bjy Torrrijos</t>
  </si>
  <si>
    <t>Rain Coat</t>
  </si>
  <si>
    <t>Christian Kenneth B Castillo</t>
  </si>
  <si>
    <t>Arby Mostrales / 09171403769</t>
  </si>
  <si>
    <t>Reynan Llaneta</t>
  </si>
  <si>
    <t>Reynan Llaneta / 09934371465</t>
  </si>
  <si>
    <t>GI-2026-000180</t>
  </si>
  <si>
    <t>Requisition ID-20260000192</t>
  </si>
  <si>
    <t>MC-R280 White / R5FBMG0C8SL000229 / N131WC</t>
  </si>
  <si>
    <t>MC-R280 Black / R5FBMG0C8SL000201/ N695WA</t>
  </si>
  <si>
    <t>RideBox Battery - Ampace /
519110002370AAXXXLJL0412
519110002370AAXXXNJL0162
Regular Charger: 202509250171</t>
  </si>
  <si>
    <t>GI-2026-000181</t>
  </si>
  <si>
    <t>Requisition ID-20260000194</t>
  </si>
  <si>
    <t>ESP00174 / Right Front Protective Panel (D400 Blue)</t>
  </si>
  <si>
    <t>ESP00284 / Left Front Protective Panel (D400 Black)</t>
  </si>
  <si>
    <t>ESP00285 / Right Front Protective Panel (D400 Black)</t>
  </si>
  <si>
    <t>ESP00164 / Right Rear Protective Side Panel (D400)</t>
  </si>
  <si>
    <t>ESP00165 / Left Rear Protective Side Panel (D400)</t>
  </si>
  <si>
    <t>ESP00151 / Foot Pedal (D400)</t>
  </si>
  <si>
    <t>ESP00213 / Side Mirror (D400)</t>
  </si>
  <si>
    <t>ESP00021 / Ball Race (R280/Sport)</t>
  </si>
  <si>
    <t>ESP00247 / Foot Pegs (R280/Sport)</t>
  </si>
  <si>
    <t>ESP00135 / Driver Seat (D400)</t>
  </si>
  <si>
    <t xml:space="preserve">ESP00218 / Ball Race (D400)       </t>
  </si>
  <si>
    <t>ESP00248 / Foot pedal cover (D400)</t>
  </si>
  <si>
    <t xml:space="preserve">ESP00227 / USB Port (D400)	</t>
  </si>
  <si>
    <t>ESP00237 / Steering Balancer (D400)</t>
  </si>
  <si>
    <t>GI-2026-000182</t>
  </si>
  <si>
    <t>Requisition ID-20260000193</t>
  </si>
  <si>
    <t>Front Wheel Bearing 6201</t>
  </si>
  <si>
    <t>Brake Pad (Front Rear D400 R280/S)</t>
  </si>
  <si>
    <t>Brake Pad (Front R280/S)</t>
  </si>
  <si>
    <t>GI-2026-000183</t>
  </si>
  <si>
    <t>Requisition ID-20260000195</t>
  </si>
  <si>
    <t>Deployment of Locker &amp; Batteries / Angels Pizza</t>
  </si>
  <si>
    <t>Angels Pizza HQ / John Lenard Lim / 0947 899 0001 / 0917 165 9339</t>
  </si>
  <si>
    <t xml:space="preserve"> 1550 Mayon St, Mandaluyong City</t>
  </si>
  <si>
    <t>RideBox Battery - Ampace /
519110002370AAXXXLJL0034
519110002370AAXXXLJL0465
519110002370AAXXXLJL0247
519110002370AAXXXNJL0058</t>
  </si>
  <si>
    <t>GI-2026-000184</t>
  </si>
  <si>
    <t>Erwin Javillonar / Customer Success</t>
  </si>
  <si>
    <t>RideBox Battery - Ampace /
519110002370AAXXXMJK0249
519110002370AAXXXMJK0111</t>
  </si>
  <si>
    <t>GI-2026-000185</t>
  </si>
  <si>
    <t>Requisition ID-20260000197</t>
  </si>
  <si>
    <t xml:space="preserve">CRAVE CLUB / Ms. Glyzel Sua / 917 700 1879                                        </t>
  </si>
  <si>
    <t xml:space="preserve">TCI, Kapitolyo, Pasig City </t>
  </si>
  <si>
    <t>RideBox Battery - Ampace /
519110002370AAXXXLJL0323
519110002370AAXXXLJL0341
Regular Charger: 202509250050</t>
  </si>
  <si>
    <t>GI-2026-000186</t>
  </si>
  <si>
    <t>Requisition ID-20260000199</t>
  </si>
  <si>
    <t xml:space="preserve">Minerva Trading / Robert Kohtiao /  09190049240 </t>
  </si>
  <si>
    <t>174 Acacia, Pasig, 1610 Metro Manila</t>
  </si>
  <si>
    <t>MC-R280 White /  R5FBMG0C4SL000261</t>
  </si>
  <si>
    <t xml:space="preserve">MC-R280 Black / R5FBMG0C7SL000206 </t>
  </si>
  <si>
    <t>RideBox Battery - Ampace /
519110002370AAXXXLJL0134
519110002370AAXXXLJL0289
Regular Charger: 202509250139</t>
  </si>
  <si>
    <t>RideBox Battery - Ampace /
519110002370AAXXXLJL0171
519110002370AAXXXLJL0266
Regular Charger: 202509250038</t>
  </si>
  <si>
    <t>GI-2026-000187</t>
  </si>
  <si>
    <t>Requisition ID-20260000196</t>
  </si>
  <si>
    <t>BetterEdge / Laurence Bahia / +639178720828</t>
  </si>
  <si>
    <t xml:space="preserve">J&amp;T Express - CP-VAL-PasoDeBlas                                   </t>
  </si>
  <si>
    <t>MC-R280 White /  R5FBMG0C4SL000230 / N14ZWC</t>
  </si>
  <si>
    <t>RideBox Locker- 9M0008</t>
  </si>
  <si>
    <t>RideBox Battery - Ampace /
519110002370AAXXXLJL0304
519110002370AAXXXLJL0411
Regular Charger: 202509250091</t>
  </si>
  <si>
    <t>RideBox Battery - Ampace /
519110002370AAXXXLJL0419
519110002370AAXXXLJL0588
519110002370AAXXXLJL0226
519110002370AAXXXLJL0149</t>
  </si>
  <si>
    <t>GI-2026-000188</t>
  </si>
  <si>
    <t>Requisition ID-20260000200</t>
  </si>
  <si>
    <t>Roy Patrick Nepomuceno / 0969 635 0696</t>
  </si>
  <si>
    <t>MC-R280 Sport Blue / R5FBMGOB3RL000141 / N108WC</t>
  </si>
  <si>
    <t>RideBox Battery - Ampace /
519110002370AAXXXLJL0049
519110002370AAXXXNJL0092
Regular Charger: 202509250191</t>
  </si>
  <si>
    <t>GI-2026-000189</t>
  </si>
  <si>
    <t>Requisition ID-20260000201</t>
  </si>
  <si>
    <t xml:space="preserve">Landers Vermosa - Ayala Malls Vermosa, Daang Hari Road corner Vermosa Boulevard, Pasong Buaya, Imus City, Cavite </t>
  </si>
  <si>
    <t>Charging Kit</t>
  </si>
  <si>
    <t>RideBox Battery - Ampace /
519110002370AAXXXLJL0521
519110002370AAXXXNJL0055
Regular Charger: 202509250070</t>
  </si>
  <si>
    <t>GI-2026-000190</t>
  </si>
  <si>
    <t>Requisition ID-20260000202</t>
  </si>
  <si>
    <t>Christopher Mendoza / 09608978870</t>
  </si>
  <si>
    <t>ESP00201 / Horn (D400)</t>
  </si>
  <si>
    <t>RideBox Battery - Ampace /
519110002370AAXXXMJK0363
519110002370AAXXXMJK0149
Regular Charger: OKL7208JH202408300201</t>
  </si>
  <si>
    <t>RideBox Battery - Ampace /
519110002370AAXXXJJK0157
519110002370AAXXXJJK0243
Regular Charger: OKL7208JH202408300140</t>
  </si>
  <si>
    <t>RideBox Battery - Ampace /
519110002370AAXXXLJL0140
519110002370AAXXXLJL0196
Regular Charger: OKL7208JH202408300050</t>
  </si>
  <si>
    <t>GI-2026-000191</t>
  </si>
  <si>
    <t>Requisition ID-20260000203</t>
  </si>
  <si>
    <t>Carlota Dapapac</t>
  </si>
  <si>
    <t>90 Congressional Ave. Brgy. Bahay Toro Proj8 QC</t>
  </si>
  <si>
    <t>ESP00005 / Speedomoter Panel (R280/Sport)</t>
  </si>
  <si>
    <t>GI-2026-000192</t>
  </si>
  <si>
    <t>Requisition ID-20260000204</t>
  </si>
  <si>
    <t>MC-D400 Black</t>
  </si>
  <si>
    <t>Requisition ID-20260000205</t>
  </si>
  <si>
    <t>Roy Patrick Nepomuceno / RBM</t>
  </si>
  <si>
    <t>Deployment of Locker &amp; Batteries / Phoenix MOA</t>
  </si>
  <si>
    <t>JL Torno / 0967 257 4391</t>
  </si>
  <si>
    <t>Phoenix Petroleum, EDSA Ext, Pasay City, Metro Manila
GPS Coordinates: 14.535568757681117, 120.98740685582172</t>
  </si>
  <si>
    <t>RideBox Battery - Ampace /
519110002370AAXXXNJL0208
519110002370AAXXXLJL0210
519110002370AAXXXLJL0273
519110002370AAXXXLJL0237</t>
  </si>
  <si>
    <t>GI-2026-000194</t>
  </si>
  <si>
    <t>Requisition ID-20260000206</t>
  </si>
  <si>
    <t xml:space="preserve">Test / Demo Unit </t>
  </si>
  <si>
    <t>Mark Anthony Fernandez / 09955697535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</si>
</sst>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d, yyyy"/>
    <numFmt numFmtId="165" formatCode="mmmm dd, yyyy"/>
    <numFmt numFmtId="166" formatCode="mm/dd"/>
    <numFmt numFmtId="167" formatCode="m/d"/>
    <numFmt numFmtId="168" formatCode="mmmm&quot; &quot;d&quot;, &quot;yyyy"/>
    <numFmt numFmtId="169" formatCode="mmmm d,yyyy"/>
  </numFmts>
  <fonts count="3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Figtree"/>
    </font>
    <font>
      <sz val="11.0"/>
      <color rgb="FF000000"/>
      <name val="Figtree"/>
    </font>
    <font>
      <color rgb="FF000000"/>
      <name val="Arial"/>
    </font>
    <font>
      <color theme="1"/>
      <name val="Arial"/>
    </font>
    <font>
      <b/>
      <sz val="33.0"/>
      <color rgb="FF000000"/>
      <name val="Figtree"/>
    </font>
    <font>
      <b/>
      <sz val="35.0"/>
      <color rgb="FF000000"/>
      <name val="Figtree"/>
    </font>
    <font>
      <b/>
      <color theme="1"/>
      <name val="Arial"/>
      <scheme val="minor"/>
    </font>
    <font/>
    <font>
      <b/>
      <sz val="39.0"/>
      <color rgb="FFFFFFFF"/>
      <name val="Figtree"/>
    </font>
    <font>
      <b/>
      <sz val="10.0"/>
      <color rgb="FF000000"/>
      <name val="Figtree"/>
    </font>
    <font>
      <b/>
      <sz val="12.0"/>
      <color rgb="FF000000"/>
      <name val="Figtree"/>
    </font>
    <font>
      <sz val="10.0"/>
      <color rgb="FF000000"/>
      <name val="Figtree"/>
    </font>
    <font>
      <sz val="12.0"/>
      <color rgb="FF000000"/>
      <name val="Figtree"/>
    </font>
    <font>
      <sz val="9.0"/>
      <color rgb="FF000000"/>
      <name val="Figtree"/>
    </font>
    <font>
      <b/>
      <sz val="9.0"/>
      <color rgb="FFFFFFFF"/>
      <name val="Figtree"/>
    </font>
    <font>
      <b/>
      <sz val="9.0"/>
      <color rgb="FF000000"/>
      <name val="Figtree"/>
    </font>
    <font>
      <b/>
      <color theme="1"/>
      <name val="Arial"/>
    </font>
    <font>
      <b/>
      <sz val="12.0"/>
      <color theme="1"/>
      <name val="Figtree"/>
    </font>
    <font>
      <b/>
      <sz val="11.0"/>
      <color rgb="FFFFFFFF"/>
      <name val="Figtree"/>
    </font>
    <font>
      <b/>
      <sz val="11.0"/>
      <color rgb="FF000000"/>
      <name val="Figtree"/>
    </font>
    <font>
      <sz val="10.0"/>
      <color theme="1"/>
      <name val="Figtree"/>
    </font>
    <font>
      <sz val="11.0"/>
      <color rgb="FF1D1C1D"/>
      <name val="Arial"/>
    </font>
    <font>
      <sz val="10.0"/>
      <color theme="1"/>
      <name val="Arial"/>
      <scheme val="minor"/>
    </font>
    <font>
      <b/>
      <sz val="13.0"/>
      <color rgb="FF000000"/>
      <name val="Figtree"/>
    </font>
    <font>
      <sz val="10.0"/>
      <color theme="1"/>
      <name val="Arial"/>
    </font>
    <font>
      <color theme="1"/>
      <name val="Figtree"/>
    </font>
    <font>
      <sz val="12.0"/>
      <color rgb="FF000000"/>
      <name val="Arial"/>
    </font>
    <font>
      <sz val="12.0"/>
      <color theme="1"/>
      <name val="Figtree"/>
    </font>
    <font>
      <sz val="12.0"/>
      <color theme="1"/>
      <name val="Arial"/>
      <scheme val="minor"/>
    </font>
    <font>
      <sz val="14.0"/>
      <color rgb="FF000000"/>
      <name val="Figtree"/>
    </font>
    <font>
      <sz val="11.0"/>
      <color theme="1"/>
      <name val="Figtree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9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n">
        <color rgb="FFFFFFFF"/>
      </right>
      <top style="thick">
        <color rgb="FF000000"/>
      </top>
    </border>
    <border>
      <right style="thin">
        <color rgb="FFFFFFFF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ck">
        <color rgb="FF000000"/>
      </bottom>
    </border>
    <border>
      <top style="thin">
        <color rgb="FFFFFFFF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top style="thin">
        <color rgb="FFFFFFFF"/>
      </top>
    </border>
    <border>
      <right style="thin">
        <color rgb="FFFFFFFF"/>
      </right>
    </border>
    <border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</border>
    <border>
      <left style="thin">
        <color rgb="FFFFFFFF"/>
      </lef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bottom style="thin">
        <color rgb="FFFFFFFF"/>
      </bottom>
    </border>
    <border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left style="medium">
        <color rgb="FFEFEFEF"/>
      </left>
      <top style="medium">
        <color rgb="FFEFEFEF"/>
      </top>
    </border>
    <border>
      <top style="medium">
        <color rgb="FFEFEFEF"/>
      </top>
    </border>
    <border>
      <right style="medium">
        <color rgb="FFEFEFEF"/>
      </right>
      <top style="medium">
        <color rgb="FFEFEFEF"/>
      </top>
    </border>
    <border>
      <left style="medium">
        <color rgb="FFEFEFEF"/>
      </left>
    </border>
    <border>
      <right style="medium">
        <color rgb="FFEFEFEF"/>
      </right>
    </border>
    <border>
      <left style="medium">
        <color rgb="FFEFEFEF"/>
      </left>
      <bottom style="medium">
        <color rgb="FFEFEFEF"/>
      </bottom>
    </border>
    <border>
      <bottom style="medium">
        <color rgb="FFEFEFEF"/>
      </bottom>
    </border>
    <border>
      <right style="medium">
        <color rgb="FFEFEFEF"/>
      </right>
      <bottom style="medium">
        <color rgb="FFEFEFEF"/>
      </bottom>
    </border>
    <border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</border>
    <border>
      <right style="thick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  <right style="thin">
        <color rgb="FFFFFFFF"/>
      </right>
      <top style="thick">
        <color rgb="FFFFFFFF"/>
      </top>
      <bottom style="thick">
        <color rgb="FFFFFFFF"/>
      </bottom>
    </border>
    <border>
      <right style="thin">
        <color rgb="FFFFFFFF"/>
      </righ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bottom style="thick">
        <color rgb="FFFFFFFF"/>
      </bottom>
    </border>
    <border>
      <bottom style="thick">
        <color rgb="FFFFFFFF"/>
      </bottom>
    </border>
    <border>
      <left style="thick">
        <color rgb="FFFFFFFF"/>
      </left>
      <right style="thin">
        <color rgb="FFFFFFFF"/>
      </right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right style="thin">
        <color rgb="FFFFFFFF"/>
      </right>
      <bottom style="thick">
        <color rgb="FFFFFFFF"/>
      </bottom>
    </border>
    <border>
      <left style="thin">
        <color rgb="FFFFFFFF"/>
      </left>
      <right style="thin">
        <color rgb="FFFFFFFF"/>
      </right>
      <bottom style="thick">
        <color rgb="FF000000"/>
      </bottom>
    </border>
    <border>
      <left style="thin">
        <color rgb="FFFFFFFF"/>
      </left>
      <bottom style="thick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top style="thin">
        <color rgb="FFB7B7B7"/>
      </top>
      <bottom style="thin">
        <color rgb="FFB7B7B7"/>
      </bottom>
    </border>
    <border>
      <right style="thick">
        <color rgb="FFFFFFFF"/>
      </right>
    </border>
    <border>
      <left style="thin">
        <color rgb="FFB7B7B7"/>
      </left>
      <right style="thick">
        <color rgb="FFFFFFFF"/>
      </right>
      <top style="thin">
        <color rgb="FFB7B7B7"/>
      </top>
      <bottom style="thick">
        <color rgb="FFFFFFFF"/>
      </bottom>
    </border>
    <border>
      <right style="thick">
        <color rgb="FFFFFFFF"/>
      </right>
      <bottom style="thin">
        <color rgb="FFFFFFFF"/>
      </bottom>
    </border>
    <border>
      <bottom style="thin">
        <color rgb="FF000000"/>
      </bottom>
    </border>
    <border>
      <left style="thin">
        <color rgb="FFFFFFFF"/>
      </left>
      <right style="thick">
        <color rgb="FFFFFFFF"/>
      </right>
      <bottom style="thin">
        <color rgb="FFFFFFFF"/>
      </bottom>
    </border>
    <border>
      <left style="thin">
        <color rgb="FFFFFFFF"/>
      </left>
      <right style="thick">
        <color rgb="FFFFFFFF"/>
      </right>
      <bottom style="thick">
        <color rgb="FFFFFFFF"/>
      </bottom>
    </border>
    <border>
      <left style="thin">
        <color rgb="FFFFFFFF"/>
      </left>
      <top style="thin">
        <color rgb="FFFFFFFF"/>
      </top>
      <bottom style="medium">
        <color rgb="FF000000"/>
      </bottom>
    </border>
    <border>
      <top style="thin">
        <color rgb="FFFFFFFF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</borders>
  <cellStyleXfs count="1">
    <xf borderId="0" fillId="0" fontId="0" numFmtId="0" applyAlignment="1" applyFont="1"/>
  </cellStyleXfs>
  <cellXfs count="4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2" fillId="0" fontId="4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wrapText="0"/>
    </xf>
    <xf borderId="3" fillId="0" fontId="1" numFmtId="0" xfId="0" applyBorder="1" applyFont="1"/>
    <xf borderId="4" fillId="0" fontId="2" numFmtId="0" xfId="0" applyAlignment="1" applyBorder="1" applyFont="1">
      <alignment horizontal="center" shrinkToFit="0" wrapText="0"/>
    </xf>
    <xf borderId="5" fillId="0" fontId="2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6" fillId="2" fontId="6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8" fillId="2" fontId="6" numFmtId="0" xfId="0" applyAlignment="1" applyBorder="1" applyFont="1">
      <alignment horizontal="center" readingOrder="0" shrinkToFit="0" vertical="center" wrapText="1"/>
    </xf>
    <xf borderId="12" fillId="2" fontId="10" numFmtId="0" xfId="0" applyAlignment="1" applyBorder="1" applyFont="1">
      <alignment horizontal="center" readingOrder="0" shrinkToFit="0" vertical="center" wrapText="0"/>
    </xf>
    <xf borderId="13" fillId="0" fontId="9" numFmtId="0" xfId="0" applyBorder="1" applyFont="1"/>
    <xf borderId="12" fillId="0" fontId="9" numFmtId="0" xfId="0" applyBorder="1" applyFont="1"/>
    <xf borderId="9" fillId="2" fontId="10" numFmtId="0" xfId="0" applyAlignment="1" applyBorder="1" applyFont="1">
      <alignment horizontal="center" readingOrder="0" shrinkToFit="0" vertical="center" wrapText="0"/>
    </xf>
    <xf borderId="14" fillId="0" fontId="2" numFmtId="0" xfId="0" applyAlignment="1" applyBorder="1" applyFont="1">
      <alignment horizontal="center" vertical="center"/>
    </xf>
    <xf borderId="15" fillId="0" fontId="9" numFmtId="0" xfId="0" applyBorder="1" applyFont="1"/>
    <xf borderId="16" fillId="0" fontId="9" numFmtId="0" xfId="0" applyBorder="1" applyFont="1"/>
    <xf borderId="1" fillId="0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horizontal="center" shrinkToFit="0" wrapText="0"/>
    </xf>
    <xf borderId="4" fillId="0" fontId="11" numFmtId="0" xfId="0" applyAlignment="1" applyBorder="1" applyFont="1">
      <alignment horizontal="left" readingOrder="0" shrinkToFit="0" vertical="bottom" wrapText="1"/>
    </xf>
    <xf borderId="18" fillId="0" fontId="12" numFmtId="0" xfId="0" applyAlignment="1" applyBorder="1" applyFont="1">
      <alignment horizontal="left" readingOrder="0" shrinkToFit="0" vertical="bottom" wrapText="1"/>
    </xf>
    <xf borderId="17" fillId="0" fontId="9" numFmtId="0" xfId="0" applyBorder="1" applyFont="1"/>
    <xf borderId="19" fillId="0" fontId="9" numFmtId="0" xfId="0" applyBorder="1" applyFont="1"/>
    <xf borderId="0" fillId="0" fontId="2" numFmtId="164" xfId="0" applyAlignment="1" applyFont="1" applyNumberFormat="1">
      <alignment horizontal="center" shrinkToFit="0" wrapText="0"/>
    </xf>
    <xf borderId="20" fillId="0" fontId="1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center" shrinkToFit="0" vertical="bottom" wrapText="0"/>
    </xf>
    <xf borderId="17" fillId="0" fontId="12" numFmtId="0" xfId="0" applyAlignment="1" applyBorder="1" applyFont="1">
      <alignment horizontal="left" readingOrder="0" vertical="bottom"/>
    </xf>
    <xf borderId="21" fillId="0" fontId="13" numFmtId="0" xfId="0" applyAlignment="1" applyBorder="1" applyFont="1">
      <alignment horizontal="left" readingOrder="0" shrinkToFit="0" vertical="bottom" wrapText="1"/>
    </xf>
    <xf borderId="4" fillId="0" fontId="13" numFmtId="0" xfId="0" applyAlignment="1" applyBorder="1" applyFont="1">
      <alignment horizontal="left" readingOrder="0" shrinkToFit="0" vertical="bottom" wrapText="1"/>
    </xf>
    <xf borderId="1" fillId="0" fontId="14" numFmtId="164" xfId="0" applyAlignment="1" applyBorder="1" applyFont="1" applyNumberFormat="1">
      <alignment horizontal="left" readingOrder="0" shrinkToFit="0" vertical="bottom" wrapText="0"/>
    </xf>
    <xf borderId="3" fillId="0" fontId="13" numFmtId="165" xfId="0" applyAlignment="1" applyBorder="1" applyFont="1" applyNumberFormat="1">
      <alignment horizontal="left" readingOrder="0" vertical="center"/>
    </xf>
    <xf borderId="5" fillId="0" fontId="12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left" readingOrder="0" shrinkToFit="0" vertical="bottom" wrapText="1"/>
    </xf>
    <xf borderId="1" fillId="0" fontId="13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readingOrder="0" vertical="bottom"/>
    </xf>
    <xf borderId="22" fillId="0" fontId="14" numFmtId="164" xfId="0" applyAlignment="1" applyBorder="1" applyFont="1" applyNumberFormat="1">
      <alignment horizontal="left" readingOrder="0" shrinkToFit="0" vertical="center" wrapText="1"/>
    </xf>
    <xf borderId="20" fillId="0" fontId="9" numFmtId="0" xfId="0" applyBorder="1" applyFont="1"/>
    <xf borderId="2" fillId="0" fontId="9" numFmtId="0" xfId="0" applyBorder="1" applyFont="1"/>
    <xf borderId="0" fillId="3" fontId="1" numFmtId="0" xfId="0" applyAlignment="1" applyFill="1" applyFont="1">
      <alignment readingOrder="0"/>
    </xf>
    <xf borderId="23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0"/>
    </xf>
    <xf borderId="23" fillId="0" fontId="1" numFmtId="0" xfId="0" applyBorder="1" applyFont="1"/>
    <xf borderId="24" fillId="0" fontId="12" numFmtId="0" xfId="0" applyAlignment="1" applyBorder="1" applyFont="1">
      <alignment horizontal="left" readingOrder="0" vertical="bottom"/>
    </xf>
    <xf borderId="3" fillId="3" fontId="11" numFmtId="0" xfId="0" applyAlignment="1" applyBorder="1" applyFont="1">
      <alignment horizontal="center" readingOrder="0" vertical="center"/>
    </xf>
    <xf borderId="1" fillId="4" fontId="11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25" fillId="0" fontId="14" numFmtId="0" xfId="0" applyAlignment="1" applyBorder="1" applyFont="1">
      <alignment horizontal="center" vertical="bottom"/>
    </xf>
    <xf borderId="26" fillId="0" fontId="9" numFmtId="0" xfId="0" applyBorder="1" applyFont="1"/>
    <xf borderId="4" fillId="0" fontId="9" numFmtId="0" xfId="0" applyBorder="1" applyFont="1"/>
    <xf borderId="14" fillId="0" fontId="9" numFmtId="0" xfId="0" applyBorder="1" applyFont="1"/>
    <xf borderId="25" fillId="0" fontId="12" numFmtId="0" xfId="0" applyAlignment="1" applyBorder="1" applyFont="1">
      <alignment horizontal="left" readingOrder="0" vertical="bottom"/>
    </xf>
    <xf borderId="18" fillId="0" fontId="11" numFmtId="0" xfId="0" applyAlignment="1" applyBorder="1" applyFont="1">
      <alignment horizontal="left" readingOrder="0" shrinkToFit="0" vertical="bottom" wrapText="1"/>
    </xf>
    <xf borderId="5" fillId="0" fontId="15" numFmtId="0" xfId="0" applyAlignment="1" applyBorder="1" applyFont="1">
      <alignment horizontal="center" vertical="center"/>
    </xf>
    <xf borderId="27" fillId="5" fontId="16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vertical="center"/>
    </xf>
    <xf borderId="28" fillId="0" fontId="13" numFmtId="165" xfId="0" applyAlignment="1" applyBorder="1" applyFont="1" applyNumberFormat="1">
      <alignment horizontal="left" readingOrder="0" vertical="center"/>
    </xf>
    <xf borderId="14" fillId="0" fontId="15" numFmtId="0" xfId="0" applyAlignment="1" applyBorder="1" applyFont="1">
      <alignment horizontal="center" vertical="center"/>
    </xf>
    <xf borderId="20" fillId="0" fontId="13" numFmtId="0" xfId="0" applyAlignment="1" applyBorder="1" applyFont="1">
      <alignment horizontal="center" readingOrder="0" shrinkToFit="0" vertical="bottom" wrapText="1"/>
    </xf>
    <xf borderId="5" fillId="0" fontId="14" numFmtId="164" xfId="0" applyAlignment="1" applyBorder="1" applyFont="1" applyNumberFormat="1">
      <alignment horizontal="left" readingOrder="0" shrinkToFit="0" vertical="center" wrapText="0"/>
    </xf>
    <xf borderId="28" fillId="0" fontId="11" numFmtId="0" xfId="0" applyAlignment="1" applyBorder="1" applyFont="1">
      <alignment horizontal="left" readingOrder="0" shrinkToFit="0" vertical="bottom" wrapText="1"/>
    </xf>
    <xf borderId="29" fillId="3" fontId="17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vertical="bottom"/>
    </xf>
    <xf borderId="3" fillId="0" fontId="2" numFmtId="0" xfId="0" applyAlignment="1" applyBorder="1" applyFont="1">
      <alignment horizontal="center" shrinkToFit="0" vertical="bottom" wrapText="0"/>
    </xf>
    <xf borderId="29" fillId="3" fontId="15" numFmtId="0" xfId="0" applyAlignment="1" applyBorder="1" applyFont="1">
      <alignment horizontal="center" readingOrder="0" shrinkToFit="0" vertical="center" wrapText="1"/>
    </xf>
    <xf borderId="27" fillId="3" fontId="15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vertical="bottom"/>
    </xf>
    <xf borderId="28" fillId="0" fontId="11" numFmtId="0" xfId="0" applyAlignment="1" applyBorder="1" applyFont="1">
      <alignment horizontal="center" readingOrder="0" shrinkToFit="0" vertical="bottom" wrapText="1"/>
    </xf>
    <xf borderId="27" fillId="3" fontId="15" numFmtId="0" xfId="0" applyAlignment="1" applyBorder="1" applyFont="1">
      <alignment horizontal="center" shrinkToFit="0" vertical="center" wrapText="1"/>
    </xf>
    <xf borderId="0" fillId="0" fontId="8" numFmtId="0" xfId="0" applyFont="1"/>
    <xf borderId="18" fillId="0" fontId="14" numFmtId="164" xfId="0" applyAlignment="1" applyBorder="1" applyFont="1" applyNumberFormat="1">
      <alignment horizontal="left" readingOrder="0" shrinkToFit="0" vertical="center" wrapText="1"/>
    </xf>
    <xf borderId="30" fillId="0" fontId="9" numFmtId="0" xfId="0" applyBorder="1" applyFont="1"/>
    <xf borderId="31" fillId="0" fontId="9" numFmtId="0" xfId="0" applyBorder="1" applyFont="1"/>
    <xf borderId="28" fillId="0" fontId="19" numFmtId="0" xfId="0" applyAlignment="1" applyBorder="1" applyFont="1">
      <alignment horizontal="left" readingOrder="0" vertical="center"/>
    </xf>
    <xf borderId="0" fillId="6" fontId="1" numFmtId="0" xfId="0" applyFill="1" applyFont="1"/>
    <xf borderId="0" fillId="6" fontId="1" numFmtId="0" xfId="0" applyAlignment="1" applyFont="1">
      <alignment readingOrder="0"/>
    </xf>
    <xf borderId="18" fillId="0" fontId="14" numFmtId="164" xfId="0" applyAlignment="1" applyBorder="1" applyFont="1" applyNumberFormat="1">
      <alignment horizontal="right" readingOrder="0" shrinkToFit="0" vertical="center" wrapText="0"/>
    </xf>
    <xf borderId="0" fillId="0" fontId="1" numFmtId="166" xfId="0" applyAlignment="1" applyFont="1" applyNumberFormat="1">
      <alignment readingOrder="0"/>
    </xf>
    <xf borderId="30" fillId="3" fontId="15" numFmtId="0" xfId="0" applyAlignment="1" applyBorder="1" applyFont="1">
      <alignment horizontal="center" readingOrder="0" shrinkToFit="0" vertical="center" wrapText="1"/>
    </xf>
    <xf borderId="32" fillId="0" fontId="14" numFmtId="164" xfId="0" applyAlignment="1" applyBorder="1" applyFont="1" applyNumberFormat="1">
      <alignment horizontal="right" readingOrder="0" shrinkToFit="0" vertical="center" wrapText="0"/>
    </xf>
    <xf borderId="0" fillId="0" fontId="14" numFmtId="164" xfId="0" applyAlignment="1" applyFont="1" applyNumberFormat="1">
      <alignment horizontal="right" readingOrder="0" shrinkToFit="0" vertical="center" wrapText="0"/>
    </xf>
    <xf borderId="5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/>
    </xf>
    <xf borderId="25" fillId="0" fontId="4" numFmtId="0" xfId="0" applyAlignment="1" applyBorder="1" applyFont="1">
      <alignment shrinkToFit="0" vertical="bottom" wrapText="0"/>
    </xf>
    <xf borderId="27" fillId="5" fontId="20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21" fillId="0" fontId="2" numFmtId="0" xfId="0" applyAlignment="1" applyBorder="1" applyFont="1">
      <alignment horizontal="center" shrinkToFit="0" wrapText="0"/>
    </xf>
    <xf borderId="33" fillId="5" fontId="20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wrapText="0"/>
    </xf>
    <xf borderId="34" fillId="0" fontId="9" numFmtId="0" xfId="0" applyBorder="1" applyFont="1"/>
    <xf borderId="29" fillId="5" fontId="20" numFmtId="0" xfId="0" applyAlignment="1" applyBorder="1" applyFont="1">
      <alignment horizontal="center" readingOrder="0"/>
    </xf>
    <xf borderId="35" fillId="5" fontId="20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4" fillId="0" fontId="2" numFmtId="0" xfId="0" applyAlignment="1" applyBorder="1" applyFont="1">
      <alignment horizontal="center" shrinkToFit="0" vertical="center" wrapText="0"/>
    </xf>
    <xf borderId="27" fillId="3" fontId="21" numFmtId="0" xfId="0" applyAlignment="1" applyBorder="1" applyFont="1">
      <alignment horizontal="center" readingOrder="0" shrinkToFit="0" vertical="center" wrapText="1"/>
    </xf>
    <xf borderId="0" fillId="3" fontId="21" numFmtId="0" xfId="0" applyAlignment="1" applyFont="1">
      <alignment horizontal="center" readingOrder="0" vertical="center"/>
    </xf>
    <xf borderId="0" fillId="0" fontId="14" numFmtId="164" xfId="0" applyAlignment="1" applyFont="1" applyNumberFormat="1">
      <alignment horizontal="left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33" fillId="0" fontId="13" numFmtId="165" xfId="0" applyAlignment="1" applyBorder="1" applyFont="1" applyNumberFormat="1">
      <alignment horizontal="left" readingOrder="0" vertical="center"/>
    </xf>
    <xf borderId="27" fillId="3" fontId="3" numFmtId="0" xfId="0" applyAlignment="1" applyBorder="1" applyFont="1">
      <alignment horizontal="center" readingOrder="0" shrinkToFit="0" vertical="center" wrapText="0"/>
    </xf>
    <xf borderId="27" fillId="0" fontId="13" numFmtId="165" xfId="0" applyAlignment="1" applyBorder="1" applyFont="1" applyNumberFormat="1">
      <alignment horizontal="left" readingOrder="0" vertical="center"/>
    </xf>
    <xf borderId="0" fillId="0" fontId="1" numFmtId="167" xfId="0" applyAlignment="1" applyFont="1" applyNumberFormat="1">
      <alignment readingOrder="0"/>
    </xf>
    <xf borderId="33" fillId="3" fontId="13" numFmtId="165" xfId="0" applyAlignment="1" applyBorder="1" applyFont="1" applyNumberFormat="1">
      <alignment horizontal="left" readingOrder="0" vertical="center"/>
    </xf>
    <xf borderId="0" fillId="0" fontId="22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vertical="bottom"/>
    </xf>
    <xf borderId="0" fillId="7" fontId="23" numFmtId="0" xfId="0" applyAlignment="1" applyFill="1" applyFont="1">
      <alignment horizontal="left" readingOrder="0"/>
    </xf>
    <xf borderId="27" fillId="3" fontId="17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readingOrder="0"/>
    </xf>
    <xf borderId="36" fillId="0" fontId="24" numFmtId="0" xfId="0" applyAlignment="1" applyBorder="1" applyFont="1">
      <alignment horizontal="center" readingOrder="0" vertical="center"/>
    </xf>
    <xf borderId="37" fillId="0" fontId="3" numFmtId="0" xfId="0" applyAlignment="1" applyBorder="1" applyFont="1">
      <alignment horizontal="center" readingOrder="0" shrinkToFit="0" vertical="center" wrapText="1"/>
    </xf>
    <xf borderId="38" fillId="0" fontId="9" numFmtId="0" xfId="0" applyBorder="1" applyFont="1"/>
    <xf borderId="35" fillId="0" fontId="9" numFmtId="0" xfId="0" applyBorder="1" applyFont="1"/>
    <xf borderId="39" fillId="0" fontId="9" numFmtId="0" xfId="0" applyBorder="1" applyFont="1"/>
    <xf borderId="40" fillId="0" fontId="9" numFmtId="0" xfId="0" applyBorder="1" applyFont="1"/>
    <xf borderId="41" fillId="0" fontId="9" numFmtId="0" xfId="0" applyBorder="1" applyFont="1"/>
    <xf borderId="36" fillId="0" fontId="22" numFmtId="0" xfId="0" applyAlignment="1" applyBorder="1" applyFont="1">
      <alignment horizontal="center" readingOrder="0" vertical="center"/>
    </xf>
    <xf borderId="42" fillId="0" fontId="9" numFmtId="0" xfId="0" applyBorder="1" applyFont="1"/>
    <xf borderId="43" fillId="0" fontId="9" numFmtId="0" xfId="0" applyBorder="1" applyFont="1"/>
    <xf borderId="22" fillId="8" fontId="25" numFmtId="0" xfId="0" applyAlignment="1" applyBorder="1" applyFill="1" applyFont="1">
      <alignment horizontal="center" readingOrder="0" shrinkToFit="0" vertical="center" wrapText="1"/>
    </xf>
    <xf borderId="44" fillId="0" fontId="3" numFmtId="0" xfId="0" applyAlignment="1" applyBorder="1" applyFont="1">
      <alignment horizontal="left" readingOrder="0" shrinkToFit="0" vertical="center" wrapText="1"/>
    </xf>
    <xf borderId="45" fillId="0" fontId="9" numFmtId="0" xfId="0" applyBorder="1" applyFont="1"/>
    <xf borderId="46" fillId="0" fontId="3" numFmtId="0" xfId="0" applyAlignment="1" applyBorder="1" applyFont="1">
      <alignment horizontal="left" readingOrder="0" shrinkToFit="0" vertical="center" wrapText="1"/>
    </xf>
    <xf borderId="14" fillId="0" fontId="2" numFmtId="0" xfId="0" applyAlignment="1" applyBorder="1" applyFont="1">
      <alignment horizontal="center" vertical="bottom"/>
    </xf>
    <xf borderId="47" fillId="0" fontId="9" numFmtId="0" xfId="0" applyBorder="1" applyFont="1"/>
    <xf borderId="48" fillId="0" fontId="3" numFmtId="0" xfId="0" applyAlignment="1" applyBorder="1" applyFont="1">
      <alignment horizontal="left" readingOrder="0" shrinkToFit="0" vertical="center" wrapText="1"/>
    </xf>
    <xf borderId="49" fillId="0" fontId="9" numFmtId="0" xfId="0" applyBorder="1" applyFont="1"/>
    <xf borderId="50" fillId="0" fontId="3" numFmtId="0" xfId="0" applyAlignment="1" applyBorder="1" applyFont="1">
      <alignment horizontal="left" readingOrder="0" shrinkToFit="0" vertical="center" wrapText="1"/>
    </xf>
    <xf borderId="36" fillId="0" fontId="24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shrinkToFit="0" vertical="center" wrapText="1"/>
    </xf>
    <xf borderId="21" fillId="0" fontId="3" numFmtId="0" xfId="0" applyAlignment="1" applyBorder="1" applyFont="1">
      <alignment horizontal="left" shrinkToFit="0" vertical="center" wrapText="1"/>
    </xf>
    <xf borderId="3" fillId="8" fontId="25" numFmtId="0" xfId="0" applyAlignment="1" applyBorder="1" applyFont="1">
      <alignment horizontal="center" readingOrder="0" shrinkToFit="0" vertical="center" wrapText="1"/>
    </xf>
    <xf borderId="36" fillId="0" fontId="24" numFmtId="0" xfId="0" applyAlignment="1" applyBorder="1" applyFont="1">
      <alignment horizontal="right" readingOrder="0" vertical="center"/>
    </xf>
    <xf borderId="23" fillId="0" fontId="9" numFmtId="0" xfId="0" applyBorder="1" applyFont="1"/>
    <xf borderId="36" fillId="0" fontId="26" numFmtId="0" xfId="0" applyAlignment="1" applyBorder="1" applyFont="1">
      <alignment horizontal="left" readingOrder="0" vertical="top"/>
    </xf>
    <xf borderId="21" fillId="0" fontId="3" numFmtId="0" xfId="0" applyAlignment="1" applyBorder="1" applyFont="1">
      <alignment horizontal="left" readingOrder="0" shrinkToFit="0" vertical="center" wrapText="1"/>
    </xf>
    <xf borderId="21" fillId="0" fontId="2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51" fillId="2" fontId="10" numFmtId="0" xfId="0" applyAlignment="1" applyBorder="1" applyFont="1">
      <alignment horizontal="center" readingOrder="0" shrinkToFit="0" vertical="center" wrapText="0"/>
    </xf>
    <xf borderId="51" fillId="0" fontId="9" numFmtId="0" xfId="0" applyBorder="1" applyFont="1"/>
    <xf borderId="52" fillId="0" fontId="9" numFmtId="0" xfId="0" applyBorder="1" applyFont="1"/>
    <xf borderId="0" fillId="0" fontId="2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readingOrder="0"/>
    </xf>
    <xf borderId="0" fillId="3" fontId="22" numFmtId="0" xfId="0" applyAlignment="1" applyFont="1">
      <alignment horizontal="left" readingOrder="0" vertical="bottom"/>
    </xf>
    <xf borderId="0" fillId="9" fontId="1" numFmtId="0" xfId="0" applyFill="1" applyFont="1"/>
    <xf borderId="2" fillId="4" fontId="12" numFmtId="0" xfId="0" applyAlignment="1" applyBorder="1" applyFont="1">
      <alignment horizontal="center" readingOrder="0" shrinkToFit="0" wrapText="0"/>
    </xf>
    <xf borderId="0" fillId="9" fontId="1" numFmtId="0" xfId="0" applyAlignment="1" applyFont="1">
      <alignment readingOrder="0"/>
    </xf>
    <xf borderId="1" fillId="0" fontId="28" numFmtId="0" xfId="0" applyAlignment="1" applyBorder="1" applyFont="1">
      <alignment shrinkToFit="0" vertical="bottom" wrapText="0"/>
    </xf>
    <xf borderId="0" fillId="9" fontId="1" numFmtId="167" xfId="0" applyAlignment="1" applyFont="1" applyNumberFormat="1">
      <alignment readingOrder="0"/>
    </xf>
    <xf borderId="17" fillId="0" fontId="2" numFmtId="0" xfId="0" applyAlignment="1" applyBorder="1" applyFont="1">
      <alignment horizontal="center" shrinkToFit="0" vertical="center" wrapText="0"/>
    </xf>
    <xf borderId="21" fillId="0" fontId="21" numFmtId="0" xfId="0" applyAlignment="1" applyBorder="1" applyFont="1">
      <alignment horizontal="center" readingOrder="0" shrinkToFit="0" vertical="center" wrapText="1"/>
    </xf>
    <xf borderId="32" fillId="0" fontId="14" numFmtId="0" xfId="0" applyAlignment="1" applyBorder="1" applyFont="1">
      <alignment readingOrder="0" vertical="bottom"/>
    </xf>
    <xf borderId="14" fillId="0" fontId="28" numFmtId="0" xfId="0" applyAlignment="1" applyBorder="1" applyFont="1">
      <alignment shrinkToFit="0" vertical="bottom" wrapText="0"/>
    </xf>
    <xf borderId="21" fillId="0" fontId="21" numFmtId="0" xfId="0" applyAlignment="1" applyBorder="1" applyFont="1">
      <alignment horizontal="center" shrinkToFit="0" vertical="center" wrapText="1"/>
    </xf>
    <xf borderId="0" fillId="0" fontId="29" numFmtId="0" xfId="0" applyFont="1"/>
    <xf borderId="3" fillId="0" fontId="28" numFmtId="0" xfId="0" applyAlignment="1" applyBorder="1" applyFont="1">
      <alignment shrinkToFit="0" vertical="bottom" wrapText="0"/>
    </xf>
    <xf borderId="18" fillId="0" fontId="14" numFmtId="164" xfId="0" applyAlignment="1" applyBorder="1" applyFont="1" applyNumberFormat="1">
      <alignment horizontal="left" readingOrder="0" shrinkToFit="0" vertical="bottom" wrapText="0"/>
    </xf>
    <xf borderId="22" fillId="0" fontId="2" numFmtId="0" xfId="0" applyAlignment="1" applyBorder="1" applyFont="1">
      <alignment horizontal="center" readingOrder="0" shrinkToFit="0" wrapText="0"/>
    </xf>
    <xf borderId="24" fillId="0" fontId="9" numFmtId="0" xfId="0" applyBorder="1" applyFont="1"/>
    <xf borderId="25" fillId="0" fontId="9" numFmtId="0" xfId="0" applyBorder="1" applyFont="1"/>
    <xf borderId="53" fillId="0" fontId="9" numFmtId="0" xfId="0" applyBorder="1" applyFont="1"/>
    <xf borderId="32" fillId="0" fontId="14" numFmtId="164" xfId="0" applyAlignment="1" applyBorder="1" applyFont="1" applyNumberFormat="1">
      <alignment horizontal="left"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shrinkToFit="0" vertical="bottom" wrapText="0"/>
    </xf>
    <xf borderId="44" fillId="0" fontId="3" numFmtId="0" xfId="0" applyAlignment="1" applyBorder="1" applyFont="1">
      <alignment horizontal="left" readingOrder="0" shrinkToFit="0" vertical="center" wrapText="0"/>
    </xf>
    <xf borderId="29" fillId="5" fontId="20" numFmtId="0" xfId="0" applyAlignment="1" applyBorder="1" applyFont="1">
      <alignment horizontal="center" readingOrder="0" vertical="center"/>
    </xf>
    <xf borderId="35" fillId="5" fontId="20" numFmtId="0" xfId="0" applyAlignment="1" applyBorder="1" applyFont="1">
      <alignment horizontal="center" readingOrder="0" vertical="center"/>
    </xf>
    <xf borderId="38" fillId="5" fontId="20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shrinkToFit="0" vertical="center" wrapText="0"/>
    </xf>
    <xf borderId="0" fillId="3" fontId="21" numFmtId="0" xfId="0" applyAlignment="1" applyFont="1">
      <alignment horizontal="center" readingOrder="0"/>
    </xf>
    <xf borderId="44" fillId="0" fontId="13" numFmtId="165" xfId="0" applyAlignment="1" applyBorder="1" applyFont="1" applyNumberFormat="1">
      <alignment horizontal="left" readingOrder="0" vertical="center"/>
    </xf>
    <xf borderId="54" fillId="0" fontId="12" numFmtId="0" xfId="0" applyAlignment="1" applyBorder="1" applyFont="1">
      <alignment horizontal="left" readingOrder="0" vertical="bottom"/>
    </xf>
    <xf borderId="0" fillId="7" fontId="1" numFmtId="0" xfId="0" applyAlignment="1" applyFont="1">
      <alignment readingOrder="0"/>
    </xf>
    <xf borderId="54" fillId="0" fontId="9" numFmtId="0" xfId="0" applyBorder="1" applyFont="1"/>
    <xf borderId="0" fillId="0" fontId="13" numFmtId="164" xfId="0" applyAlignment="1" applyFont="1" applyNumberFormat="1">
      <alignment horizontal="left" readingOrder="0" shrinkToFit="0" vertical="center" wrapText="0"/>
    </xf>
    <xf borderId="0" fillId="3" fontId="13" numFmtId="0" xfId="0" applyAlignment="1" applyFont="1">
      <alignment horizontal="center" readingOrder="0" shrinkToFit="0" vertical="center" wrapText="0"/>
    </xf>
    <xf borderId="55" fillId="0" fontId="9" numFmtId="0" xfId="0" applyBorder="1" applyFont="1"/>
    <xf borderId="36" fillId="0" fontId="0" numFmtId="0" xfId="0" applyAlignment="1" applyBorder="1" applyFont="1">
      <alignment horizontal="center" readingOrder="0" vertical="center"/>
    </xf>
    <xf borderId="0" fillId="0" fontId="13" numFmtId="164" xfId="0" applyAlignment="1" applyFont="1" applyNumberFormat="1">
      <alignment horizontal="left" readingOrder="0" shrinkToFit="0" vertical="bottom" wrapText="0"/>
    </xf>
    <xf borderId="5" fillId="0" fontId="2" numFmtId="0" xfId="0" applyAlignment="1" applyBorder="1" applyFont="1">
      <alignment horizontal="center" shrinkToFit="0" wrapText="0"/>
    </xf>
    <xf borderId="0" fillId="3" fontId="21" numFmtId="0" xfId="0" applyAlignment="1" applyFont="1">
      <alignment horizontal="center"/>
    </xf>
    <xf borderId="36" fillId="0" fontId="24" numFmtId="0" xfId="0" applyAlignment="1" applyBorder="1" applyFont="1">
      <alignment horizontal="left" readingOrder="0" vertical="center"/>
    </xf>
    <xf borderId="56" fillId="0" fontId="14" numFmtId="164" xfId="0" applyAlignment="1" applyBorder="1" applyFont="1" applyNumberFormat="1">
      <alignment horizontal="left" readingOrder="0" shrinkToFit="0" vertical="center" wrapText="0"/>
    </xf>
    <xf borderId="57" fillId="0" fontId="9" numFmtId="0" xfId="0" applyBorder="1" applyFont="1"/>
    <xf borderId="58" fillId="0" fontId="9" numFmtId="0" xfId="0" applyBorder="1" applyFont="1"/>
    <xf borderId="0" fillId="0" fontId="3" numFmtId="0" xfId="0" applyAlignment="1" applyFont="1">
      <alignment horizontal="left" readingOrder="0" shrinkToFit="0" vertical="center" wrapText="1"/>
    </xf>
    <xf borderId="0" fillId="10" fontId="1" numFmtId="0" xfId="0" applyFill="1" applyFont="1"/>
    <xf borderId="59" fillId="0" fontId="9" numFmtId="0" xfId="0" applyBorder="1" applyFont="1"/>
    <xf borderId="60" fillId="0" fontId="9" numFmtId="0" xfId="0" applyBorder="1" applyFont="1"/>
    <xf borderId="61" fillId="0" fontId="9" numFmtId="0" xfId="0" applyBorder="1" applyFont="1"/>
    <xf borderId="62" fillId="0" fontId="9" numFmtId="0" xfId="0" applyBorder="1" applyFont="1"/>
    <xf borderId="63" fillId="0" fontId="9" numFmtId="0" xfId="0" applyBorder="1" applyFont="1"/>
    <xf borderId="0" fillId="10" fontId="1" numFmtId="0" xfId="0" applyAlignment="1" applyFont="1">
      <alignment readingOrder="0"/>
    </xf>
    <xf borderId="0" fillId="10" fontId="1" numFmtId="167" xfId="0" applyAlignment="1" applyFont="1" applyNumberFormat="1">
      <alignment readingOrder="0"/>
    </xf>
    <xf borderId="24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/>
    </xf>
    <xf borderId="64" fillId="0" fontId="3" numFmtId="0" xfId="0" applyAlignment="1" applyBorder="1" applyFont="1">
      <alignment horizontal="left" readingOrder="0"/>
    </xf>
    <xf borderId="65" fillId="0" fontId="3" numFmtId="0" xfId="0" applyAlignment="1" applyBorder="1" applyFont="1">
      <alignment horizontal="left" readingOrder="0"/>
    </xf>
    <xf borderId="65" fillId="0" fontId="3" numFmtId="164" xfId="0" applyAlignment="1" applyBorder="1" applyFont="1" applyNumberFormat="1">
      <alignment horizontal="left" readingOrder="0"/>
    </xf>
    <xf borderId="65" fillId="0" fontId="3" numFmtId="0" xfId="0" applyAlignment="1" applyBorder="1" applyFont="1">
      <alignment horizontal="left"/>
    </xf>
    <xf borderId="17" fillId="0" fontId="3" numFmtId="0" xfId="0" applyAlignment="1" applyBorder="1" applyFont="1">
      <alignment horizontal="left"/>
    </xf>
    <xf borderId="0" fillId="0" fontId="14" numFmtId="164" xfId="0" applyAlignment="1" applyFont="1" applyNumberFormat="1">
      <alignment horizontal="left" readingOrder="0" shrinkToFit="0" vertical="bottom" wrapText="0"/>
    </xf>
    <xf borderId="49" fillId="0" fontId="3" numFmtId="0" xfId="0" applyAlignment="1" applyBorder="1" applyFont="1">
      <alignment horizontal="left"/>
    </xf>
    <xf borderId="66" fillId="3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/>
    </xf>
    <xf borderId="0" fillId="10" fontId="30" numFmtId="0" xfId="0" applyFont="1"/>
    <xf borderId="45" fillId="0" fontId="3" numFmtId="0" xfId="0" applyAlignment="1" applyBorder="1" applyFont="1">
      <alignment horizontal="left"/>
    </xf>
    <xf borderId="7" fillId="2" fontId="10" numFmtId="0" xfId="0" applyAlignment="1" applyBorder="1" applyFont="1">
      <alignment horizontal="center" readingOrder="0" shrinkToFit="0" vertical="center" wrapText="0"/>
    </xf>
    <xf borderId="67" fillId="3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bottom"/>
    </xf>
    <xf borderId="47" fillId="0" fontId="12" numFmtId="0" xfId="0" applyAlignment="1" applyBorder="1" applyFont="1">
      <alignment horizontal="left" readingOrder="0" shrinkToFit="0" vertical="bottom" wrapText="1"/>
    </xf>
    <xf borderId="68" fillId="0" fontId="2" numFmtId="0" xfId="0" applyAlignment="1" applyBorder="1" applyFont="1">
      <alignment horizontal="center" vertical="center"/>
    </xf>
    <xf borderId="69" fillId="0" fontId="2" numFmtId="0" xfId="0" applyAlignment="1" applyBorder="1" applyFont="1">
      <alignment horizontal="center" vertical="center"/>
    </xf>
    <xf borderId="70" fillId="0" fontId="2" numFmtId="0" xfId="0" applyAlignment="1" applyBorder="1" applyFont="1">
      <alignment horizontal="center" vertical="center"/>
    </xf>
    <xf borderId="71" fillId="0" fontId="12" numFmtId="0" xfId="0" applyAlignment="1" applyBorder="1" applyFont="1">
      <alignment horizontal="left" readingOrder="0" shrinkToFit="0" vertical="center" wrapText="0"/>
    </xf>
    <xf borderId="72" fillId="0" fontId="12" numFmtId="0" xfId="0" applyAlignment="1" applyBorder="1" applyFont="1">
      <alignment horizontal="left" readingOrder="0" shrinkToFit="0" vertical="center" wrapText="0"/>
    </xf>
    <xf borderId="73" fillId="0" fontId="12" numFmtId="0" xfId="0" applyAlignment="1" applyBorder="1" applyFont="1">
      <alignment horizontal="left" readingOrder="0" shrinkToFit="0" vertical="center" wrapText="0"/>
    </xf>
    <xf borderId="74" fillId="0" fontId="19" numFmtId="0" xfId="0" applyAlignment="1" applyBorder="1" applyFont="1">
      <alignment readingOrder="0" shrinkToFit="0" vertical="center" wrapText="1"/>
    </xf>
    <xf borderId="72" fillId="0" fontId="12" numFmtId="0" xfId="0" applyAlignment="1" applyBorder="1" applyFont="1">
      <alignment horizontal="center" readingOrder="0" vertical="center"/>
    </xf>
    <xf borderId="71" fillId="0" fontId="12" numFmtId="0" xfId="0" applyAlignment="1" applyBorder="1" applyFont="1">
      <alignment horizontal="center" readingOrder="0" vertical="center"/>
    </xf>
    <xf borderId="75" fillId="0" fontId="12" numFmtId="0" xfId="0" applyAlignment="1" applyBorder="1" applyFont="1">
      <alignment horizontal="center" readingOrder="0" vertical="center"/>
    </xf>
    <xf borderId="67" fillId="3" fontId="2" numFmtId="0" xfId="0" applyAlignment="1" applyBorder="1" applyFont="1">
      <alignment horizontal="center" vertical="bottom"/>
    </xf>
    <xf borderId="28" fillId="0" fontId="12" numFmtId="0" xfId="0" applyAlignment="1" applyBorder="1" applyFont="1">
      <alignment horizontal="left" readingOrder="0" shrinkToFit="0" vertical="bottom" wrapText="0"/>
    </xf>
    <xf borderId="55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shrinkToFit="0" wrapText="0"/>
    </xf>
    <xf borderId="54" fillId="0" fontId="12" numFmtId="0" xfId="0" applyAlignment="1" applyBorder="1" applyFont="1">
      <alignment horizontal="left" readingOrder="0" shrinkToFit="0" vertical="center" wrapText="0"/>
    </xf>
    <xf borderId="76" fillId="0" fontId="12" numFmtId="0" xfId="0" applyAlignment="1" applyBorder="1" applyFont="1">
      <alignment horizontal="left" readingOrder="0" shrinkToFit="0" vertical="center" wrapText="0"/>
    </xf>
    <xf borderId="77" fillId="0" fontId="19" numFmtId="0" xfId="0" applyAlignment="1" applyBorder="1" applyFont="1">
      <alignment horizontal="right" readingOrder="0" shrinkToFit="0" vertical="center" wrapText="1"/>
    </xf>
    <xf borderId="77" fillId="0" fontId="12" numFmtId="0" xfId="0" applyAlignment="1" applyBorder="1" applyFont="1">
      <alignment horizontal="center" readingOrder="0" vertical="center"/>
    </xf>
    <xf borderId="23" fillId="0" fontId="12" numFmtId="0" xfId="0" applyAlignment="1" applyBorder="1" applyFont="1">
      <alignment horizontal="left" readingOrder="0" shrinkToFit="0" vertical="bottom" wrapText="0"/>
    </xf>
    <xf borderId="25" fillId="0" fontId="2" numFmtId="0" xfId="0" applyAlignment="1" applyBorder="1" applyFont="1">
      <alignment horizontal="center" vertical="center"/>
    </xf>
    <xf borderId="23" fillId="3" fontId="12" numFmtId="0" xfId="0" applyAlignment="1" applyBorder="1" applyFont="1">
      <alignment horizontal="left" readingOrder="0" shrinkToFit="0" vertical="bottom" wrapText="1"/>
    </xf>
    <xf borderId="25" fillId="3" fontId="12" numFmtId="0" xfId="0" applyAlignment="1" applyBorder="1" applyFont="1">
      <alignment horizontal="left" readingOrder="0" shrinkToFit="0" vertical="bottom" wrapText="1"/>
    </xf>
    <xf borderId="0" fillId="3" fontId="12" numFmtId="0" xfId="0" applyAlignment="1" applyFont="1">
      <alignment horizontal="left" readingOrder="0" shrinkToFit="0" vertical="bottom" wrapText="1"/>
    </xf>
    <xf borderId="47" fillId="3" fontId="12" numFmtId="0" xfId="0" applyAlignment="1" applyBorder="1" applyFont="1">
      <alignment horizontal="left" readingOrder="0" shrinkToFit="0" vertical="bottom" wrapText="1"/>
    </xf>
    <xf borderId="78" fillId="0" fontId="12" numFmtId="0" xfId="0" applyAlignment="1" applyBorder="1" applyFont="1">
      <alignment horizontal="left" readingOrder="0" shrinkToFit="0" vertical="bottom" wrapText="0"/>
    </xf>
    <xf borderId="79" fillId="0" fontId="9" numFmtId="0" xfId="0" applyBorder="1" applyFont="1"/>
    <xf borderId="78" fillId="3" fontId="12" numFmtId="168" xfId="0" applyAlignment="1" applyBorder="1" applyFont="1" applyNumberFormat="1">
      <alignment horizontal="left" readingOrder="0" shrinkToFit="0" vertical="bottom" wrapText="1"/>
    </xf>
    <xf borderId="80" fillId="0" fontId="9" numFmtId="0" xfId="0" applyBorder="1" applyFont="1"/>
    <xf borderId="78" fillId="3" fontId="12" numFmtId="0" xfId="0" applyAlignment="1" applyBorder="1" applyFont="1">
      <alignment horizontal="left" readingOrder="0" shrinkToFit="0" vertical="bottom" wrapText="0"/>
    </xf>
    <xf borderId="78" fillId="3" fontId="12" numFmtId="0" xfId="0" applyAlignment="1" applyBorder="1" applyFont="1">
      <alignment horizontal="left" readingOrder="0" shrinkToFit="0" vertical="bottom" wrapText="1"/>
    </xf>
    <xf borderId="78" fillId="0" fontId="12" numFmtId="0" xfId="0" applyAlignment="1" applyBorder="1" applyFont="1">
      <alignment horizontal="left" readingOrder="0" shrinkToFit="0" vertical="center" wrapText="0"/>
    </xf>
    <xf borderId="21" fillId="3" fontId="12" numFmtId="0" xfId="0" applyAlignment="1" applyBorder="1" applyFont="1">
      <alignment horizontal="left" readingOrder="0" shrinkToFit="0" vertical="bottom" wrapText="0"/>
    </xf>
    <xf borderId="21" fillId="3" fontId="12" numFmtId="0" xfId="0" applyAlignment="1" applyBorder="1" applyFont="1">
      <alignment horizontal="left" readingOrder="0" shrinkToFit="0" vertical="bottom" wrapText="1"/>
    </xf>
    <xf borderId="21" fillId="0" fontId="31" numFmtId="0" xfId="0" applyAlignment="1" applyBorder="1" applyFont="1">
      <alignment horizontal="center" readingOrder="0" shrinkToFit="0" vertical="bottom" wrapText="1"/>
    </xf>
    <xf borderId="21" fillId="0" fontId="1" numFmtId="0" xfId="0" applyBorder="1" applyFont="1"/>
    <xf borderId="21" fillId="0" fontId="19" numFmtId="0" xfId="0" applyAlignment="1" applyBorder="1" applyFont="1">
      <alignment readingOrder="0" shrinkToFit="0" vertical="center" wrapText="1"/>
    </xf>
    <xf borderId="21" fillId="0" fontId="14" numFmtId="0" xfId="0" applyAlignment="1" applyBorder="1" applyFont="1">
      <alignment horizontal="center" readingOrder="0" shrinkToFit="0" vertical="bottom" wrapText="1"/>
    </xf>
    <xf borderId="76" fillId="3" fontId="12" numFmtId="0" xfId="0" applyAlignment="1" applyBorder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left" readingOrder="0"/>
    </xf>
    <xf borderId="76" fillId="3" fontId="12" numFmtId="0" xfId="0" applyAlignment="1" applyBorder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/>
    </xf>
    <xf borderId="76" fillId="0" fontId="31" numFmtId="0" xfId="0" applyAlignment="1" applyBorder="1" applyFont="1">
      <alignment horizontal="center" readingOrder="0" shrinkToFit="0" vertical="bottom" wrapText="1"/>
    </xf>
    <xf borderId="54" fillId="0" fontId="1" numFmtId="0" xfId="0" applyBorder="1" applyFont="1"/>
    <xf borderId="76" fillId="0" fontId="1" numFmtId="0" xfId="0" applyBorder="1" applyFont="1"/>
    <xf borderId="76" fillId="0" fontId="19" numFmtId="0" xfId="0" applyAlignment="1" applyBorder="1" applyFont="1">
      <alignment readingOrder="0" shrinkToFit="0" vertical="center" wrapText="1"/>
    </xf>
    <xf borderId="76" fillId="0" fontId="14" numFmtId="0" xfId="0" applyAlignment="1" applyBorder="1" applyFont="1">
      <alignment horizontal="center" readingOrder="0" shrinkToFit="0" vertical="bottom" wrapText="1"/>
    </xf>
    <xf borderId="66" fillId="3" fontId="2" numFmtId="0" xfId="0" applyAlignment="1" applyBorder="1" applyFont="1">
      <alignment horizontal="center" vertical="bottom"/>
    </xf>
    <xf borderId="23" fillId="3" fontId="12" numFmtId="0" xfId="0" applyAlignment="1" applyBorder="1" applyFont="1">
      <alignment horizontal="left" readingOrder="0" shrinkToFit="0" vertical="bottom" wrapText="0"/>
    </xf>
    <xf borderId="23" fillId="0" fontId="31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horizontal="left" readingOrder="0" shrinkToFit="0" vertical="bottom" wrapText="0"/>
    </xf>
    <xf borderId="23" fillId="0" fontId="19" numFmtId="0" xfId="0" applyAlignment="1" applyBorder="1" applyFont="1">
      <alignment readingOrder="0" shrinkToFit="0" vertical="center" wrapText="1"/>
    </xf>
    <xf borderId="23" fillId="0" fontId="14" numFmtId="0" xfId="0" applyAlignment="1" applyBorder="1" applyFont="1">
      <alignment horizontal="center" readingOrder="0" shrinkToFit="0" vertical="bottom" wrapText="1"/>
    </xf>
    <xf borderId="33" fillId="3" fontId="12" numFmtId="0" xfId="0" applyAlignment="1" applyBorder="1" applyFont="1">
      <alignment horizontal="left" readingOrder="0" shrinkToFit="0" vertical="bottom" wrapText="0"/>
    </xf>
    <xf borderId="33" fillId="3" fontId="14" numFmtId="0" xfId="0" applyAlignment="1" applyBorder="1" applyFont="1">
      <alignment horizontal="left" readingOrder="0" shrinkToFit="0" vertical="bottom" wrapText="1"/>
    </xf>
    <xf borderId="81" fillId="0" fontId="9" numFmtId="0" xfId="0" applyBorder="1" applyFont="1"/>
    <xf borderId="24" fillId="0" fontId="12" numFmtId="0" xfId="0" applyAlignment="1" applyBorder="1" applyFont="1">
      <alignment horizontal="left" readingOrder="0" shrinkToFit="0" vertical="bottom" wrapText="0"/>
    </xf>
    <xf borderId="33" fillId="0" fontId="12" numFmtId="0" xfId="0" applyAlignment="1" applyBorder="1" applyFont="1">
      <alignment horizontal="left" readingOrder="0" shrinkToFit="0" vertical="bottom" wrapText="0"/>
    </xf>
    <xf borderId="33" fillId="0" fontId="14" numFmtId="0" xfId="0" applyAlignment="1" applyBorder="1" applyFont="1">
      <alignment horizontal="left" readingOrder="0" shrinkToFit="0" vertical="bottom" wrapText="1"/>
    </xf>
    <xf borderId="33" fillId="0" fontId="12" numFmtId="0" xfId="0" applyAlignment="1" applyBorder="1" applyFont="1">
      <alignment horizontal="left" readingOrder="0" shrinkToFit="0" vertical="center" wrapText="1"/>
    </xf>
    <xf borderId="17" fillId="0" fontId="21" numFmtId="0" xfId="0" applyAlignment="1" applyBorder="1" applyFont="1">
      <alignment horizontal="center"/>
    </xf>
    <xf borderId="36" fillId="10" fontId="24" numFmtId="0" xfId="0" applyAlignment="1" applyBorder="1" applyFont="1">
      <alignment horizontal="center" readingOrder="0" vertical="center"/>
    </xf>
    <xf borderId="33" fillId="0" fontId="12" numFmtId="0" xfId="0" applyAlignment="1" applyBorder="1" applyFont="1">
      <alignment horizontal="left" readingOrder="0" shrinkToFit="0" vertical="center" wrapText="0"/>
    </xf>
    <xf borderId="17" fillId="0" fontId="21" numFmtId="0" xfId="0" applyAlignment="1" applyBorder="1" applyFont="1">
      <alignment horizontal="center"/>
    </xf>
    <xf borderId="19" fillId="0" fontId="12" numFmtId="0" xfId="0" applyAlignment="1" applyBorder="1" applyFont="1">
      <alignment horizontal="left" readingOrder="0" vertical="bottom"/>
    </xf>
    <xf quotePrefix="1" borderId="33" fillId="3" fontId="14" numFmtId="0" xfId="0" applyAlignment="1" applyBorder="1" applyFont="1">
      <alignment horizontal="left" readingOrder="0" shrinkToFit="0" vertical="bottom" wrapText="1"/>
    </xf>
    <xf borderId="24" fillId="3" fontId="12" numFmtId="0" xfId="0" applyAlignment="1" applyBorder="1" applyFont="1">
      <alignment horizontal="left" readingOrder="0" shrinkToFit="0" vertical="bottom" wrapText="0"/>
    </xf>
    <xf borderId="0" fillId="0" fontId="25" numFmtId="0" xfId="0" applyAlignment="1" applyFont="1">
      <alignment horizontal="center"/>
    </xf>
    <xf borderId="33" fillId="0" fontId="12" numFmtId="0" xfId="0" applyAlignment="1" applyBorder="1" applyFont="1">
      <alignment horizontal="left" readingOrder="0" shrinkToFit="0" vertical="bottom" wrapText="1"/>
    </xf>
    <xf borderId="36" fillId="10" fontId="22" numFmtId="0" xfId="0" applyAlignment="1" applyBorder="1" applyFont="1">
      <alignment horizontal="center" readingOrder="0" vertical="center"/>
    </xf>
    <xf borderId="0" fillId="3" fontId="20" numFmtId="0" xfId="0" applyAlignment="1" applyFont="1">
      <alignment horizontal="center" readingOrder="0" shrinkToFit="0" vertical="center" wrapText="1"/>
    </xf>
    <xf borderId="82" fillId="3" fontId="20" numFmtId="0" xfId="0" applyAlignment="1" applyBorder="1" applyFont="1">
      <alignment horizontal="center" readingOrder="0" shrinkToFit="0" vertical="center" wrapText="1"/>
    </xf>
    <xf borderId="27" fillId="5" fontId="20" numFmtId="0" xfId="0" applyAlignment="1" applyBorder="1" applyFont="1">
      <alignment horizontal="center" readingOrder="0" shrinkToFit="0" vertical="center" wrapText="0"/>
    </xf>
    <xf borderId="70" fillId="3" fontId="20" numFmtId="0" xfId="0" applyAlignment="1" applyBorder="1" applyFont="1">
      <alignment horizontal="center" readingOrder="0" shrinkToFit="0" vertical="center" wrapText="1"/>
    </xf>
    <xf borderId="83" fillId="3" fontId="20" numFmtId="0" xfId="0" applyAlignment="1" applyBorder="1" applyFont="1">
      <alignment horizontal="center" readingOrder="0" shrinkToFit="0" vertical="center" wrapText="1"/>
    </xf>
    <xf borderId="27" fillId="3" fontId="3" numFmtId="0" xfId="0" applyAlignment="1" applyBorder="1" applyFont="1">
      <alignment horizontal="center" readingOrder="0" shrinkToFit="0" vertical="center" wrapText="1"/>
    </xf>
    <xf borderId="70" fillId="3" fontId="3" numFmtId="0" xfId="0" applyAlignment="1" applyBorder="1" applyFont="1">
      <alignment horizontal="center" readingOrder="0" shrinkToFit="0" vertical="center" wrapText="1"/>
    </xf>
    <xf borderId="84" fillId="3" fontId="2" numFmtId="0" xfId="0" applyAlignment="1" applyBorder="1" applyFont="1">
      <alignment horizontal="center" vertical="center"/>
    </xf>
    <xf borderId="27" fillId="3" fontId="15" numFmtId="0" xfId="0" applyAlignment="1" applyBorder="1" applyFont="1">
      <alignment horizontal="center" shrinkToFit="0" vertical="center" wrapText="1"/>
    </xf>
    <xf borderId="27" fillId="3" fontId="3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left" readingOrder="0" shrinkToFit="0" vertical="bottom" wrapText="1"/>
    </xf>
    <xf borderId="1" fillId="0" fontId="14" numFmtId="169" xfId="0" applyAlignment="1" applyBorder="1" applyFont="1" applyNumberFormat="1">
      <alignment horizontal="left" readingOrder="0" vertical="bottom"/>
    </xf>
    <xf borderId="5" fillId="0" fontId="12" numFmtId="0" xfId="0" applyAlignment="1" applyBorder="1" applyFont="1">
      <alignment horizontal="left" readingOrder="0" shrinkToFit="0" vertical="bottom" wrapText="1"/>
    </xf>
    <xf borderId="1" fillId="0" fontId="12" numFmtId="0" xfId="0" applyAlignment="1" applyBorder="1" applyFont="1">
      <alignment horizontal="center" readingOrder="0" vertical="center"/>
    </xf>
    <xf borderId="28" fillId="0" fontId="31" numFmtId="0" xfId="0" applyAlignment="1" applyBorder="1" applyFont="1">
      <alignment horizontal="center" readingOrder="0" shrinkToFit="0" vertical="bottom" wrapText="1"/>
    </xf>
    <xf borderId="28" fillId="0" fontId="14" numFmtId="0" xfId="0" applyAlignment="1" applyBorder="1" applyFont="1">
      <alignment horizontal="left" readingOrder="0" shrinkToFit="0" vertical="bottom" wrapText="1"/>
    </xf>
    <xf borderId="70" fillId="3" fontId="21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9" fillId="3" fontId="21" numFmtId="0" xfId="0" applyAlignment="1" applyBorder="1" applyFont="1">
      <alignment horizontal="center" readingOrder="0" shrinkToFit="0" vertical="center" wrapText="1"/>
    </xf>
    <xf borderId="27" fillId="3" fontId="3" numFmtId="0" xfId="0" applyAlignment="1" applyBorder="1" applyFont="1">
      <alignment horizontal="left" readingOrder="0" shrinkToFit="0" vertical="center" wrapText="1"/>
    </xf>
    <xf borderId="31" fillId="3" fontId="3" numFmtId="0" xfId="0" applyAlignment="1" applyBorder="1" applyFont="1">
      <alignment horizontal="left" readingOrder="0" shrinkToFit="0" vertical="center" wrapText="1"/>
    </xf>
    <xf borderId="31" fillId="3" fontId="21" numFmtId="0" xfId="0" applyAlignment="1" applyBorder="1" applyFont="1">
      <alignment horizontal="center" readingOrder="0" shrinkToFit="0" vertical="center" wrapText="1"/>
    </xf>
    <xf borderId="31" fillId="3" fontId="3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left" readingOrder="0" vertical="center"/>
    </xf>
    <xf borderId="0" fillId="3" fontId="1" numFmtId="167" xfId="0" applyAlignment="1" applyFont="1" applyNumberFormat="1">
      <alignment readingOrder="0"/>
    </xf>
    <xf borderId="37" fillId="0" fontId="3" numFmtId="0" xfId="0" applyAlignment="1" applyBorder="1" applyFont="1">
      <alignment horizontal="left" readingOrder="0" shrinkToFit="0" vertical="center" wrapText="1"/>
    </xf>
    <xf borderId="0" fillId="11" fontId="1" numFmtId="167" xfId="0" applyAlignment="1" applyFill="1" applyFont="1" applyNumberFormat="1">
      <alignment readingOrder="0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5" numFmtId="0" xfId="0" applyAlignment="1" applyFont="1">
      <alignment horizontal="center" readingOrder="0" shrinkToFit="0" vertical="center" wrapText="1"/>
    </xf>
    <xf borderId="23" fillId="0" fontId="3" numFmtId="0" xfId="0" applyAlignment="1" applyBorder="1" applyFont="1">
      <alignment horizontal="left" shrinkToFit="0" vertical="center" wrapText="1"/>
    </xf>
    <xf borderId="1" fillId="0" fontId="1" numFmtId="0" xfId="0" applyBorder="1" applyFont="1"/>
    <xf borderId="0" fillId="0" fontId="1" numFmtId="0" xfId="0" applyAlignment="1" applyFont="1">
      <alignment readingOrder="0" shrinkToFit="0" wrapText="1"/>
    </xf>
    <xf borderId="64" fillId="0" fontId="9" numFmtId="0" xfId="0" applyBorder="1" applyFont="1"/>
    <xf borderId="36" fillId="0" fontId="0" numFmtId="0" xfId="0" applyAlignment="1" applyBorder="1" applyFont="1">
      <alignment horizontal="center" readingOrder="0" vertical="bottom"/>
    </xf>
    <xf borderId="85" fillId="0" fontId="9" numFmtId="0" xfId="0" applyBorder="1" applyFont="1"/>
    <xf borderId="1" fillId="0" fontId="25" numFmtId="0" xfId="0" applyAlignment="1" applyBorder="1" applyFont="1">
      <alignment horizontal="center" readingOrder="0" shrinkToFit="0" vertical="center" wrapText="1"/>
    </xf>
    <xf borderId="86" fillId="3" fontId="3" numFmtId="0" xfId="0" applyAlignment="1" applyBorder="1" applyFont="1">
      <alignment horizontal="left" shrinkToFit="0" vertical="center" wrapText="1"/>
    </xf>
    <xf borderId="0" fillId="12" fontId="1" numFmtId="0" xfId="0" applyFill="1" applyFont="1"/>
    <xf borderId="0" fillId="12" fontId="1" numFmtId="0" xfId="0" applyAlignment="1" applyFont="1">
      <alignment readingOrder="0"/>
    </xf>
    <xf borderId="0" fillId="12" fontId="1" numFmtId="167" xfId="0" applyAlignment="1" applyFont="1" applyNumberFormat="1">
      <alignment readingOrder="0"/>
    </xf>
    <xf borderId="87" fillId="3" fontId="3" numFmtId="0" xfId="0" applyAlignment="1" applyBorder="1" applyFont="1">
      <alignment horizontal="left" shrinkToFit="0" vertical="center" wrapText="1"/>
    </xf>
    <xf borderId="36" fillId="12" fontId="24" numFmtId="0" xfId="0" applyAlignment="1" applyBorder="1" applyFont="1">
      <alignment horizontal="center" readingOrder="0" vertical="center"/>
    </xf>
    <xf borderId="1" fillId="0" fontId="13" numFmtId="165" xfId="0" applyAlignment="1" applyBorder="1" applyFont="1" applyNumberFormat="1">
      <alignment horizontal="left" readingOrder="0" vertical="center"/>
    </xf>
    <xf borderId="33" fillId="0" fontId="13" numFmtId="0" xfId="0" applyAlignment="1" applyBorder="1" applyFont="1">
      <alignment horizontal="left" readingOrder="0" vertical="center"/>
    </xf>
    <xf borderId="27" fillId="0" fontId="13" numFmtId="0" xfId="0" applyAlignment="1" applyBorder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0" fillId="13" fontId="1" numFmtId="0" xfId="0" applyAlignment="1" applyFill="1" applyFont="1">
      <alignment readingOrder="0"/>
    </xf>
    <xf borderId="0" fillId="13" fontId="1" numFmtId="0" xfId="0" applyFont="1"/>
    <xf borderId="27" fillId="3" fontId="3" numFmtId="164" xfId="0" applyAlignment="1" applyBorder="1" applyFont="1" applyNumberFormat="1">
      <alignment horizontal="center" shrinkToFit="0" vertical="center" wrapText="0"/>
    </xf>
    <xf borderId="27" fillId="3" fontId="3" numFmtId="164" xfId="0" applyAlignment="1" applyBorder="1" applyFont="1" applyNumberFormat="1">
      <alignment horizontal="center" readingOrder="0" shrinkToFit="0" vertical="center" wrapText="0"/>
    </xf>
    <xf borderId="27" fillId="14" fontId="3" numFmtId="0" xfId="0" applyAlignment="1" applyBorder="1" applyFill="1" applyFont="1">
      <alignment horizontal="center" readingOrder="0" shrinkToFit="0" vertical="center" wrapText="0"/>
    </xf>
    <xf borderId="27" fillId="3" fontId="3" numFmtId="0" xfId="0" applyAlignment="1" applyBorder="1" applyFont="1">
      <alignment horizontal="left" readingOrder="0" shrinkToFit="0" vertical="center" wrapText="0"/>
    </xf>
    <xf borderId="0" fillId="3" fontId="3" numFmtId="0" xfId="0" applyAlignment="1" applyFont="1">
      <alignment horizontal="left" readingOrder="0" shrinkToFit="0" vertical="center" wrapText="0"/>
    </xf>
    <xf borderId="27" fillId="0" fontId="13" numFmtId="165" xfId="0" applyAlignment="1" applyBorder="1" applyFont="1" applyNumberFormat="1">
      <alignment horizontal="left" vertical="center"/>
    </xf>
    <xf borderId="0" fillId="0" fontId="13" numFmtId="165" xfId="0" applyAlignment="1" applyFont="1" applyNumberFormat="1">
      <alignment horizontal="left" vertical="center"/>
    </xf>
    <xf borderId="88" fillId="0" fontId="12" numFmtId="0" xfId="0" applyAlignment="1" applyBorder="1" applyFont="1">
      <alignment horizontal="left" readingOrder="0" shrinkToFit="0" vertical="bottom" wrapText="1"/>
    </xf>
    <xf borderId="89" fillId="0" fontId="9" numFmtId="0" xfId="0" applyBorder="1" applyFont="1"/>
    <xf borderId="90" fillId="0" fontId="9" numFmtId="0" xfId="0" applyBorder="1" applyFont="1"/>
    <xf borderId="0" fillId="0" fontId="22" numFmtId="0" xfId="0" applyAlignment="1" applyFont="1">
      <alignment horizontal="center" readingOrder="0"/>
    </xf>
    <xf borderId="91" fillId="0" fontId="12" numFmtId="0" xfId="0" applyAlignment="1" applyBorder="1" applyFont="1">
      <alignment horizontal="left" readingOrder="0" shrinkToFit="0" vertical="bottom" wrapText="1"/>
    </xf>
    <xf borderId="0" fillId="15" fontId="1" numFmtId="0" xfId="0" applyAlignment="1" applyFill="1" applyFont="1">
      <alignment readingOrder="0"/>
    </xf>
    <xf borderId="0" fillId="15" fontId="1" numFmtId="0" xfId="0" applyFont="1"/>
    <xf borderId="0" fillId="15" fontId="1" numFmtId="167" xfId="0" applyAlignment="1" applyFont="1" applyNumberFormat="1">
      <alignment readingOrder="0"/>
    </xf>
    <xf borderId="37" fillId="0" fontId="13" numFmtId="165" xfId="0" applyAlignment="1" applyBorder="1" applyFont="1" applyNumberFormat="1">
      <alignment horizontal="left" readingOrder="0" vertical="center"/>
    </xf>
    <xf borderId="25" fillId="0" fontId="1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14" fillId="0" fontId="3" numFmtId="0" xfId="0" applyAlignment="1" applyBorder="1" applyFont="1">
      <alignment horizontal="left" readingOrder="0" shrinkToFit="0" vertical="center" wrapText="1"/>
    </xf>
    <xf borderId="14" fillId="0" fontId="3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readingOrder="0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0" fillId="11" fontId="1" numFmtId="0" xfId="0" applyAlignment="1" applyFont="1">
      <alignment readingOrder="0"/>
    </xf>
    <xf borderId="0" fillId="11" fontId="1" numFmtId="0" xfId="0" applyFont="1"/>
    <xf borderId="0" fillId="11" fontId="24" numFmtId="0" xfId="0" applyAlignment="1" applyFont="1">
      <alignment readingOrder="0" vertical="bottom"/>
    </xf>
    <xf borderId="0" fillId="3" fontId="1" numFmtId="0" xfId="0" applyFont="1"/>
    <xf borderId="0" fillId="16" fontId="1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11" fontId="1" numFmtId="0" xfId="0" applyAlignment="1" applyFont="1">
      <alignment readingOrder="0" vertical="top"/>
    </xf>
    <xf borderId="0" fillId="11" fontId="1" numFmtId="166" xfId="0" applyAlignment="1" applyFont="1" applyNumberFormat="1">
      <alignment readingOrder="0"/>
    </xf>
    <xf borderId="0" fillId="16" fontId="1" numFmtId="0" xfId="0" applyFont="1"/>
    <xf borderId="0" fillId="11" fontId="32" numFmtId="0" xfId="0" applyAlignment="1" applyFont="1">
      <alignment readingOrder="0" vertical="bottom"/>
    </xf>
    <xf borderId="0" fillId="11" fontId="33" numFmtId="0" xfId="0" applyAlignment="1" applyFont="1">
      <alignment readingOrder="0"/>
    </xf>
    <xf borderId="0" fillId="11" fontId="22" numFmtId="0" xfId="0" applyAlignment="1" applyFont="1">
      <alignment horizontal="left" readingOrder="0" vertical="bottom"/>
    </xf>
    <xf borderId="0" fillId="11" fontId="27" numFmtId="0" xfId="0" applyAlignment="1" applyFont="1">
      <alignment horizontal="center" readingOrder="0"/>
    </xf>
    <xf borderId="0" fillId="16" fontId="1" numFmtId="167" xfId="0" applyAlignment="1" applyFont="1" applyNumberFormat="1">
      <alignment readingOrder="0"/>
    </xf>
    <xf borderId="0" fillId="16" fontId="34" numFmtId="0" xfId="0" applyAlignment="1" applyFont="1">
      <alignment readingOrder="0"/>
    </xf>
    <xf borderId="0" fillId="18" fontId="1" numFmtId="0" xfId="0" applyAlignment="1" applyFill="1" applyFont="1">
      <alignment readingOrder="0"/>
    </xf>
    <xf borderId="0" fillId="18" fontId="1" numFmtId="0" xfId="0" applyFont="1"/>
    <xf borderId="0" fillId="18" fontId="1" numFmtId="167" xfId="0" applyAlignment="1" applyFont="1" applyNumberFormat="1">
      <alignment readingOrder="0"/>
    </xf>
    <xf borderId="0" fillId="18" fontId="35" numFmtId="0" xfId="0" applyAlignment="1" applyFont="1">
      <alignment readingOrder="0"/>
    </xf>
    <xf borderId="0" fillId="18" fontId="32" numFmtId="0" xfId="0" applyAlignment="1" applyFont="1">
      <alignment readingOrder="0" vertical="bottom"/>
    </xf>
    <xf borderId="0" fillId="19" fontId="1" numFmtId="0" xfId="0" applyAlignment="1" applyFill="1" applyFont="1">
      <alignment readingOrder="0"/>
    </xf>
    <xf borderId="0" fillId="19" fontId="1" numFmtId="0" xfId="0" applyFont="1"/>
    <xf borderId="0" fillId="19" fontId="1" numFmtId="167" xfId="0" applyAlignment="1" applyFont="1" applyNumberFormat="1">
      <alignment readingOrder="0"/>
    </xf>
    <xf borderId="0" fillId="19" fontId="36" numFmtId="0" xfId="0" applyAlignment="1" applyFont="1">
      <alignment readingOrder="0"/>
    </xf>
    <xf borderId="0" fillId="15" fontId="37" numFmtId="0" xfId="0" applyAlignment="1" applyFont="1">
      <alignment readingOrder="0"/>
    </xf>
    <xf borderId="0" fillId="11" fontId="5" numFmtId="0" xfId="0" applyAlignment="1" applyFont="1">
      <alignment vertical="bottom"/>
    </xf>
    <xf borderId="0" fillId="11" fontId="22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20" fontId="1" numFmtId="0" xfId="0" applyAlignment="1" applyFill="1" applyFont="1">
      <alignment readingOrder="0"/>
    </xf>
    <xf borderId="0" fillId="18" fontId="1" numFmtId="0" xfId="0" applyAlignment="1" applyFont="1">
      <alignment readingOrder="0" shrinkToFit="0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6</xdr:row>
      <xdr:rowOff>19050</xdr:rowOff>
    </xdr:from>
    <xdr:ext cx="1695450" cy="16954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1238250</xdr:colOff>
      <xdr:row>5</xdr:row>
      <xdr:rowOff>314325</xdr:rowOff>
    </xdr:from>
    <xdr:ext cx="1600200" cy="16097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6</xdr:row>
      <xdr:rowOff>19050</xdr:rowOff>
    </xdr:from>
    <xdr:ext cx="1457325" cy="144780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2143125</xdr:colOff>
      <xdr:row>6</xdr:row>
      <xdr:rowOff>9525</xdr:rowOff>
    </xdr:from>
    <xdr:ext cx="1343025" cy="134302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895350" cy="36195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1</xdr:row>
      <xdr:rowOff>238125</xdr:rowOff>
    </xdr:from>
    <xdr:ext cx="1771650" cy="600075"/>
    <xdr:sp>
      <xdr:nvSpPr>
        <xdr:cNvPr id="3" name="Shape 3"/>
        <xdr:cNvSpPr/>
      </xdr:nvSpPr>
      <xdr:spPr>
        <a:xfrm>
          <a:off x="795100" y="345425"/>
          <a:ext cx="1751400" cy="577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Save as PDF</a:t>
          </a:r>
          <a:endParaRPr sz="1400"/>
        </a:p>
      </xdr:txBody>
    </xdr:sp>
    <xdr:clientData fLocksWithSheet="0"/>
  </xdr:oneCellAnchor>
  <xdr:oneCellAnchor>
    <xdr:from>
      <xdr:col>1</xdr:col>
      <xdr:colOff>1076325</xdr:colOff>
      <xdr:row>28</xdr:row>
      <xdr:rowOff>76200</xdr:rowOff>
    </xdr:from>
    <xdr:ext cx="3200400" cy="43910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838200</xdr:colOff>
      <xdr:row>31</xdr:row>
      <xdr:rowOff>95250</xdr:rowOff>
    </xdr:from>
    <xdr:ext cx="542925" cy="1371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152525" cy="4667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33</xdr:row>
      <xdr:rowOff>190500</xdr:rowOff>
    </xdr:from>
    <xdr:ext cx="409575" cy="1038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723900" cy="2857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32</xdr:row>
      <xdr:rowOff>209550</xdr:rowOff>
    </xdr:from>
    <xdr:ext cx="2228850" cy="29622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30</xdr:row>
      <xdr:rowOff>57150</xdr:rowOff>
    </xdr:from>
    <xdr:ext cx="3419475" cy="16097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171575" cy="4762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14350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14350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23900" cy="2857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cpagador@nrdev.ph" TargetMode="External"/><Relationship Id="rId11" Type="http://schemas.openxmlformats.org/officeDocument/2006/relationships/hyperlink" Target="mailto:cpagador@nrdev.ph" TargetMode="External"/><Relationship Id="rId22" Type="http://schemas.openxmlformats.org/officeDocument/2006/relationships/vmlDrawing" Target="../drawings/vmlDrawing1.vml"/><Relationship Id="rId10" Type="http://schemas.openxmlformats.org/officeDocument/2006/relationships/hyperlink" Target="mailto:cpagador@nrdev.ph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mailto:cpagador@nrdev.ph" TargetMode="External"/><Relationship Id="rId12" Type="http://schemas.openxmlformats.org/officeDocument/2006/relationships/hyperlink" Target="mailto:cpagador@nrdev.ph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cpagador@nrdev.ph" TargetMode="External"/><Relationship Id="rId3" Type="http://schemas.openxmlformats.org/officeDocument/2006/relationships/hyperlink" Target="mailto:cpagador@nrdev.ph" TargetMode="External"/><Relationship Id="rId4" Type="http://schemas.openxmlformats.org/officeDocument/2006/relationships/hyperlink" Target="mailto:cpagador@nrdev.ph" TargetMode="External"/><Relationship Id="rId9" Type="http://schemas.openxmlformats.org/officeDocument/2006/relationships/hyperlink" Target="mailto:cpagador@nrdev.ph" TargetMode="External"/><Relationship Id="rId15" Type="http://schemas.openxmlformats.org/officeDocument/2006/relationships/hyperlink" Target="mailto:cpagador@nrdev.ph" TargetMode="External"/><Relationship Id="rId14" Type="http://schemas.openxmlformats.org/officeDocument/2006/relationships/hyperlink" Target="mailto:cpagador@nrdev.ph" TargetMode="External"/><Relationship Id="rId17" Type="http://schemas.openxmlformats.org/officeDocument/2006/relationships/hyperlink" Target="mailto:cpagador@nrdev.ph" TargetMode="External"/><Relationship Id="rId16" Type="http://schemas.openxmlformats.org/officeDocument/2006/relationships/hyperlink" Target="mailto:cpagador@nrdev.ph" TargetMode="External"/><Relationship Id="rId5" Type="http://schemas.openxmlformats.org/officeDocument/2006/relationships/hyperlink" Target="mailto:cpagador@nrdev.ph" TargetMode="External"/><Relationship Id="rId19" Type="http://schemas.openxmlformats.org/officeDocument/2006/relationships/hyperlink" Target="mailto:cpagador@nrdev.ph" TargetMode="External"/><Relationship Id="rId6" Type="http://schemas.openxmlformats.org/officeDocument/2006/relationships/hyperlink" Target="mailto:cpagador@nrdev.ph" TargetMode="External"/><Relationship Id="rId18" Type="http://schemas.openxmlformats.org/officeDocument/2006/relationships/hyperlink" Target="mailto:cpagador@nrdev.ph" TargetMode="External"/><Relationship Id="rId7" Type="http://schemas.openxmlformats.org/officeDocument/2006/relationships/hyperlink" Target="mailto:cpagador@nrdev.ph" TargetMode="External"/><Relationship Id="rId8" Type="http://schemas.openxmlformats.org/officeDocument/2006/relationships/hyperlink" Target="mailto:cpagador@nrdev.ph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1.75"/>
    <col customWidth="1" min="3" max="3" width="10.13"/>
    <col customWidth="1" min="4" max="4" width="26.63"/>
    <col customWidth="1" min="5" max="5" width="28.0"/>
    <col customWidth="1" min="6" max="7" width="37.63"/>
    <col customWidth="1" min="8" max="8" width="2.63"/>
  </cols>
  <sheetData>
    <row r="1" ht="7.5" customHeight="1">
      <c r="A1" s="4"/>
      <c r="B1" s="7" t="s">
        <v>2</v>
      </c>
      <c r="C1" s="11"/>
      <c r="D1" s="11"/>
      <c r="E1" s="11"/>
      <c r="F1" s="11"/>
      <c r="G1" s="11"/>
      <c r="H1" s="4"/>
    </row>
    <row r="2" ht="54.0" customHeight="1">
      <c r="A2" s="13"/>
      <c r="B2" s="16"/>
      <c r="C2" s="19"/>
      <c r="D2" s="21"/>
      <c r="E2" s="23" t="s">
        <v>14</v>
      </c>
      <c r="F2" s="19"/>
      <c r="G2" s="25"/>
      <c r="H2" s="28"/>
    </row>
    <row r="3" ht="30.0" customHeight="1">
      <c r="A3" s="31"/>
      <c r="B3" s="34" t="s">
        <v>24</v>
      </c>
      <c r="C3" s="36"/>
      <c r="D3" s="36"/>
      <c r="E3" s="36"/>
      <c r="F3" s="36"/>
      <c r="G3" s="38" t="s">
        <v>25</v>
      </c>
      <c r="H3" s="31"/>
    </row>
    <row r="4">
      <c r="A4" s="31"/>
      <c r="B4" s="41" t="s">
        <v>27</v>
      </c>
      <c r="C4" s="42"/>
      <c r="D4" s="35"/>
      <c r="E4" s="41" t="s">
        <v>28</v>
      </c>
      <c r="F4" s="41" t="s">
        <v>29</v>
      </c>
      <c r="G4" s="41" t="s">
        <v>30</v>
      </c>
      <c r="H4" s="31"/>
    </row>
    <row r="5">
      <c r="A5" s="31"/>
      <c r="B5" s="41" t="s">
        <v>31</v>
      </c>
      <c r="C5" s="41"/>
      <c r="D5" s="41" t="s">
        <v>33</v>
      </c>
      <c r="E5" s="46"/>
      <c r="F5" s="46" t="s">
        <v>34</v>
      </c>
      <c r="G5" s="46"/>
      <c r="H5" s="31"/>
    </row>
    <row r="6" ht="30.0" customHeight="1">
      <c r="A6" s="31"/>
      <c r="B6" s="34" t="s">
        <v>35</v>
      </c>
      <c r="C6" s="36"/>
      <c r="D6" s="36"/>
      <c r="E6" s="36"/>
      <c r="F6" s="36"/>
      <c r="G6" s="50"/>
      <c r="H6" s="31"/>
    </row>
    <row r="7" ht="7.5" customHeight="1">
      <c r="A7" s="4"/>
      <c r="B7" s="53"/>
      <c r="C7" s="55"/>
      <c r="D7" s="55"/>
      <c r="E7" s="55"/>
      <c r="F7" s="55"/>
      <c r="G7" s="55"/>
      <c r="H7" s="4"/>
    </row>
    <row r="8" ht="114.0" customHeight="1">
      <c r="A8" s="13"/>
      <c r="B8" s="59"/>
      <c r="C8" s="61"/>
      <c r="D8" s="61"/>
      <c r="E8" s="61"/>
      <c r="F8" s="61"/>
      <c r="G8" s="63"/>
      <c r="H8" s="28"/>
    </row>
    <row r="9">
      <c r="A9" s="66"/>
      <c r="B9" s="67" t="s">
        <v>40</v>
      </c>
      <c r="C9" s="67" t="s">
        <v>42</v>
      </c>
      <c r="D9" s="67" t="s">
        <v>44</v>
      </c>
      <c r="E9" s="67" t="s">
        <v>45</v>
      </c>
      <c r="F9" s="67" t="s">
        <v>46</v>
      </c>
      <c r="G9" s="67" t="s">
        <v>47</v>
      </c>
      <c r="H9" s="70"/>
    </row>
    <row r="10">
      <c r="A10" s="66"/>
      <c r="B10" s="74" t="s">
        <v>48</v>
      </c>
      <c r="C10" s="77" t="s">
        <v>50</v>
      </c>
      <c r="D10" s="78" t="s">
        <v>51</v>
      </c>
      <c r="E10" s="78"/>
      <c r="F10" s="78"/>
      <c r="G10" s="81"/>
      <c r="H10" s="70"/>
    </row>
    <row r="11">
      <c r="A11" s="66"/>
      <c r="B11" s="84"/>
      <c r="C11" s="85"/>
      <c r="D11" s="78" t="s">
        <v>54</v>
      </c>
      <c r="E11" s="78"/>
      <c r="F11" s="78"/>
      <c r="G11" s="78"/>
      <c r="H11" s="70"/>
    </row>
    <row r="12">
      <c r="A12" s="66"/>
      <c r="B12" s="84"/>
      <c r="C12" s="77" t="s">
        <v>55</v>
      </c>
      <c r="D12" s="78" t="s">
        <v>56</v>
      </c>
      <c r="E12" s="77"/>
      <c r="F12" s="81"/>
      <c r="G12" s="81"/>
      <c r="H12" s="70"/>
    </row>
    <row r="13">
      <c r="A13" s="66"/>
      <c r="B13" s="84"/>
      <c r="C13" s="84"/>
      <c r="D13" s="78" t="s">
        <v>59</v>
      </c>
      <c r="E13" s="91"/>
      <c r="F13" s="81"/>
      <c r="G13" s="81"/>
      <c r="H13" s="70"/>
    </row>
    <row r="14">
      <c r="A14" s="66"/>
      <c r="B14" s="84"/>
      <c r="C14" s="84"/>
      <c r="D14" s="78" t="s">
        <v>70</v>
      </c>
      <c r="E14" s="91"/>
      <c r="F14" s="81"/>
      <c r="G14" s="81"/>
      <c r="H14" s="70"/>
    </row>
    <row r="15">
      <c r="A15" s="66"/>
      <c r="B15" s="84"/>
      <c r="C15" s="84"/>
      <c r="D15" s="78" t="s">
        <v>71</v>
      </c>
      <c r="E15" s="91"/>
      <c r="F15" s="81"/>
      <c r="G15" s="81"/>
      <c r="H15" s="70"/>
    </row>
    <row r="16">
      <c r="A16" s="66"/>
      <c r="B16" s="84"/>
      <c r="C16" s="84"/>
      <c r="D16" s="78" t="s">
        <v>74</v>
      </c>
      <c r="E16" s="91"/>
      <c r="F16" s="81"/>
      <c r="G16" s="81"/>
      <c r="H16" s="70"/>
    </row>
    <row r="17">
      <c r="A17" s="66"/>
      <c r="B17" s="84"/>
      <c r="C17" s="84"/>
      <c r="D17" s="78" t="s">
        <v>83</v>
      </c>
      <c r="E17" s="91"/>
      <c r="F17" s="81"/>
      <c r="G17" s="81"/>
      <c r="H17" s="70"/>
    </row>
    <row r="18">
      <c r="A18" s="66"/>
      <c r="B18" s="84"/>
      <c r="C18" s="84"/>
      <c r="D18" s="78" t="s">
        <v>90</v>
      </c>
      <c r="E18" s="91"/>
      <c r="F18" s="78"/>
      <c r="G18" s="81"/>
      <c r="H18" s="70"/>
    </row>
    <row r="19">
      <c r="A19" s="66"/>
      <c r="B19" s="84"/>
      <c r="C19" s="84"/>
      <c r="D19" s="78" t="s">
        <v>92</v>
      </c>
      <c r="E19" s="91"/>
      <c r="F19" s="81"/>
      <c r="G19" s="81"/>
      <c r="H19" s="70"/>
    </row>
    <row r="20">
      <c r="A20" s="66"/>
      <c r="B20" s="84"/>
      <c r="C20" s="85"/>
      <c r="D20" s="78" t="s">
        <v>95</v>
      </c>
      <c r="E20" s="91"/>
      <c r="F20" s="81"/>
      <c r="G20" s="81"/>
      <c r="H20" s="70"/>
    </row>
    <row r="21">
      <c r="A21" s="66"/>
      <c r="B21" s="84"/>
      <c r="C21" s="77" t="s">
        <v>97</v>
      </c>
      <c r="D21" s="78" t="s">
        <v>100</v>
      </c>
      <c r="E21" s="91"/>
      <c r="F21" s="81"/>
      <c r="G21" s="81"/>
      <c r="H21" s="70"/>
    </row>
    <row r="22">
      <c r="A22" s="66"/>
      <c r="B22" s="84"/>
      <c r="C22" s="84"/>
      <c r="D22" s="78" t="s">
        <v>103</v>
      </c>
      <c r="E22" s="91"/>
      <c r="F22" s="81"/>
      <c r="G22" s="81"/>
      <c r="H22" s="70"/>
    </row>
    <row r="23">
      <c r="A23" s="66"/>
      <c r="B23" s="84"/>
      <c r="C23" s="84"/>
      <c r="D23" s="78" t="s">
        <v>107</v>
      </c>
      <c r="E23" s="91"/>
      <c r="F23" s="81"/>
      <c r="G23" s="81"/>
      <c r="H23" s="70"/>
    </row>
    <row r="24">
      <c r="A24" s="66"/>
      <c r="B24" s="84"/>
      <c r="C24" s="84"/>
      <c r="D24" s="78" t="s">
        <v>109</v>
      </c>
      <c r="E24" s="91"/>
      <c r="F24" s="81"/>
      <c r="G24" s="81"/>
      <c r="H24" s="70"/>
    </row>
    <row r="25">
      <c r="A25" s="66"/>
      <c r="B25" s="84"/>
      <c r="C25" s="84"/>
      <c r="D25" s="78" t="s">
        <v>114</v>
      </c>
      <c r="E25" s="91"/>
      <c r="F25" s="81"/>
      <c r="G25" s="81"/>
      <c r="H25" s="70"/>
    </row>
    <row r="26">
      <c r="A26" s="66"/>
      <c r="B26" s="84"/>
      <c r="C26" s="84"/>
      <c r="D26" s="78" t="s">
        <v>116</v>
      </c>
      <c r="E26" s="91"/>
      <c r="F26" s="81"/>
      <c r="G26" s="81"/>
      <c r="H26" s="70"/>
    </row>
    <row r="27">
      <c r="A27" s="66"/>
      <c r="B27" s="84"/>
      <c r="C27" s="84"/>
      <c r="D27" s="78" t="s">
        <v>119</v>
      </c>
      <c r="E27" s="91"/>
      <c r="F27" s="81"/>
      <c r="G27" s="81"/>
      <c r="H27" s="70"/>
    </row>
    <row r="28">
      <c r="A28" s="66"/>
      <c r="B28" s="85"/>
      <c r="C28" s="85"/>
      <c r="D28" s="78" t="s">
        <v>121</v>
      </c>
      <c r="E28" s="91"/>
      <c r="F28" s="81"/>
      <c r="G28" s="81"/>
      <c r="H28" s="70"/>
    </row>
    <row r="29">
      <c r="A29" s="66"/>
      <c r="B29" s="74" t="s">
        <v>125</v>
      </c>
      <c r="C29" s="77" t="s">
        <v>126</v>
      </c>
      <c r="D29" s="78" t="s">
        <v>127</v>
      </c>
      <c r="E29" s="91"/>
      <c r="F29" s="81"/>
      <c r="G29" s="81"/>
      <c r="H29" s="70"/>
    </row>
    <row r="30">
      <c r="A30" s="66"/>
      <c r="B30" s="84"/>
      <c r="C30" s="84"/>
      <c r="D30" s="78" t="s">
        <v>133</v>
      </c>
      <c r="E30" s="91"/>
      <c r="F30" s="81"/>
      <c r="G30" s="81"/>
      <c r="H30" s="70"/>
    </row>
    <row r="31">
      <c r="A31" s="66"/>
      <c r="B31" s="84"/>
      <c r="C31" s="85"/>
      <c r="D31" s="78" t="s">
        <v>134</v>
      </c>
      <c r="E31" s="91"/>
      <c r="F31" s="81"/>
      <c r="G31" s="81"/>
      <c r="H31" s="70"/>
    </row>
    <row r="32">
      <c r="A32" s="66"/>
      <c r="B32" s="84"/>
      <c r="C32" s="77" t="s">
        <v>138</v>
      </c>
      <c r="D32" s="78" t="s">
        <v>138</v>
      </c>
      <c r="E32" s="91"/>
      <c r="F32" s="81"/>
      <c r="G32" s="81"/>
      <c r="H32" s="70"/>
    </row>
    <row r="33">
      <c r="A33" s="66"/>
      <c r="B33" s="84"/>
      <c r="C33" s="85"/>
      <c r="D33" s="78" t="s">
        <v>142</v>
      </c>
      <c r="E33" s="91"/>
      <c r="F33" s="81"/>
      <c r="G33" s="81"/>
      <c r="H33" s="70"/>
    </row>
    <row r="34">
      <c r="A34" s="66"/>
      <c r="B34" s="85"/>
      <c r="C34" s="78" t="s">
        <v>153</v>
      </c>
      <c r="D34" s="78" t="s">
        <v>156</v>
      </c>
      <c r="E34" s="91"/>
      <c r="F34" s="81"/>
      <c r="G34" s="81"/>
      <c r="H34" s="70"/>
    </row>
    <row r="35">
      <c r="A35" s="66"/>
      <c r="B35" s="74" t="s">
        <v>159</v>
      </c>
      <c r="C35" s="77" t="s">
        <v>160</v>
      </c>
      <c r="D35" s="78" t="s">
        <v>162</v>
      </c>
      <c r="E35" s="91"/>
      <c r="F35" s="81"/>
      <c r="G35" s="81"/>
      <c r="H35" s="70"/>
    </row>
    <row r="36">
      <c r="A36" s="66"/>
      <c r="B36" s="84"/>
      <c r="C36" s="84"/>
      <c r="D36" s="78" t="s">
        <v>167</v>
      </c>
      <c r="E36" s="91"/>
      <c r="F36" s="81"/>
      <c r="G36" s="81"/>
      <c r="H36" s="70"/>
    </row>
    <row r="37">
      <c r="A37" s="66"/>
      <c r="B37" s="84"/>
      <c r="C37" s="84"/>
      <c r="D37" s="78" t="s">
        <v>170</v>
      </c>
      <c r="E37" s="91"/>
      <c r="F37" s="81"/>
      <c r="G37" s="81"/>
      <c r="H37" s="70"/>
    </row>
    <row r="38">
      <c r="A38" s="66"/>
      <c r="B38" s="84"/>
      <c r="C38" s="84"/>
      <c r="D38" s="78" t="s">
        <v>178</v>
      </c>
      <c r="E38" s="91"/>
      <c r="F38" s="81"/>
      <c r="G38" s="81"/>
      <c r="H38" s="70"/>
    </row>
    <row r="39">
      <c r="A39" s="66"/>
      <c r="B39" s="84"/>
      <c r="C39" s="84"/>
      <c r="D39" s="78" t="s">
        <v>182</v>
      </c>
      <c r="E39" s="91"/>
      <c r="F39" s="81"/>
      <c r="G39" s="81"/>
      <c r="H39" s="70"/>
    </row>
    <row r="40">
      <c r="A40" s="66"/>
      <c r="B40" s="84"/>
      <c r="C40" s="85"/>
      <c r="D40" s="78" t="s">
        <v>186</v>
      </c>
      <c r="E40" s="91"/>
      <c r="F40" s="81"/>
      <c r="G40" s="81"/>
      <c r="H40" s="70"/>
    </row>
    <row r="41">
      <c r="A41" s="66"/>
      <c r="B41" s="84"/>
      <c r="C41" s="77" t="s">
        <v>188</v>
      </c>
      <c r="D41" s="78" t="s">
        <v>190</v>
      </c>
      <c r="E41" s="91"/>
      <c r="F41" s="81"/>
      <c r="G41" s="81"/>
      <c r="H41" s="70"/>
    </row>
    <row r="42">
      <c r="A42" s="66"/>
      <c r="B42" s="84"/>
      <c r="C42" s="84"/>
      <c r="D42" s="78" t="s">
        <v>191</v>
      </c>
      <c r="E42" s="91"/>
      <c r="F42" s="81"/>
      <c r="G42" s="81"/>
      <c r="H42" s="70"/>
    </row>
    <row r="43">
      <c r="A43" s="66"/>
      <c r="B43" s="84"/>
      <c r="C43" s="85"/>
      <c r="D43" s="78" t="s">
        <v>193</v>
      </c>
      <c r="E43" s="91"/>
      <c r="F43" s="81"/>
      <c r="G43" s="81"/>
      <c r="H43" s="70"/>
    </row>
    <row r="44">
      <c r="A44" s="66"/>
      <c r="B44" s="84"/>
      <c r="C44" s="77" t="s">
        <v>198</v>
      </c>
      <c r="D44" s="78" t="s">
        <v>202</v>
      </c>
      <c r="E44" s="91"/>
      <c r="F44" s="81"/>
      <c r="G44" s="81"/>
      <c r="H44" s="70"/>
    </row>
    <row r="45">
      <c r="A45" s="66"/>
      <c r="B45" s="84"/>
      <c r="C45" s="85"/>
      <c r="D45" s="78" t="s">
        <v>211</v>
      </c>
      <c r="E45" s="91"/>
      <c r="F45" s="81"/>
      <c r="G45" s="81"/>
      <c r="H45" s="70"/>
    </row>
    <row r="46">
      <c r="A46" s="66"/>
      <c r="B46" s="84"/>
      <c r="C46" s="77" t="s">
        <v>218</v>
      </c>
      <c r="D46" s="78" t="s">
        <v>222</v>
      </c>
      <c r="E46" s="91"/>
      <c r="F46" s="81"/>
      <c r="G46" s="81"/>
      <c r="H46" s="70"/>
    </row>
    <row r="47">
      <c r="A47" s="66"/>
      <c r="B47" s="84"/>
      <c r="C47" s="85"/>
      <c r="D47" s="78" t="s">
        <v>225</v>
      </c>
      <c r="E47" s="91"/>
      <c r="F47" s="81"/>
      <c r="G47" s="81"/>
      <c r="H47" s="70"/>
    </row>
    <row r="48">
      <c r="A48" s="66"/>
      <c r="B48" s="85"/>
      <c r="C48" s="78" t="s">
        <v>227</v>
      </c>
      <c r="D48" s="78" t="s">
        <v>229</v>
      </c>
      <c r="E48" s="91"/>
      <c r="F48" s="81"/>
      <c r="G48" s="81"/>
      <c r="H48" s="70"/>
    </row>
    <row r="49">
      <c r="A49" s="66"/>
      <c r="B49" s="74" t="s">
        <v>232</v>
      </c>
      <c r="C49" s="77" t="s">
        <v>126</v>
      </c>
      <c r="D49" s="78" t="s">
        <v>133</v>
      </c>
      <c r="E49" s="91"/>
      <c r="F49" s="81"/>
      <c r="G49" s="81"/>
      <c r="H49" s="70"/>
    </row>
    <row r="50">
      <c r="A50" s="66"/>
      <c r="B50" s="84"/>
      <c r="C50" s="84"/>
      <c r="D50" s="78" t="s">
        <v>134</v>
      </c>
      <c r="E50" s="91"/>
      <c r="F50" s="81"/>
      <c r="G50" s="81"/>
      <c r="H50" s="70"/>
    </row>
    <row r="51">
      <c r="A51" s="66"/>
      <c r="B51" s="84"/>
      <c r="C51" s="84"/>
      <c r="D51" s="78" t="s">
        <v>241</v>
      </c>
      <c r="E51" s="91"/>
      <c r="F51" s="81"/>
      <c r="G51" s="81"/>
      <c r="H51" s="70"/>
    </row>
    <row r="52">
      <c r="A52" s="66"/>
      <c r="B52" s="84"/>
      <c r="C52" s="84"/>
      <c r="D52" s="78" t="s">
        <v>247</v>
      </c>
      <c r="E52" s="91"/>
      <c r="F52" s="81"/>
      <c r="G52" s="81"/>
      <c r="H52" s="70"/>
    </row>
    <row r="53">
      <c r="A53" s="66"/>
      <c r="B53" s="84"/>
      <c r="C53" s="85"/>
      <c r="D53" s="78" t="s">
        <v>251</v>
      </c>
      <c r="E53" s="91"/>
      <c r="F53" s="81"/>
      <c r="G53" s="81"/>
      <c r="H53" s="70"/>
    </row>
    <row r="54">
      <c r="A54" s="66"/>
      <c r="B54" s="84"/>
      <c r="C54" s="77" t="s">
        <v>138</v>
      </c>
      <c r="D54" s="78" t="s">
        <v>138</v>
      </c>
      <c r="E54" s="91"/>
      <c r="F54" s="81"/>
      <c r="G54" s="81"/>
      <c r="H54" s="70"/>
    </row>
    <row r="55">
      <c r="A55" s="66"/>
      <c r="B55" s="84"/>
      <c r="C55" s="85"/>
      <c r="D55" s="78" t="s">
        <v>142</v>
      </c>
      <c r="E55" s="91"/>
      <c r="F55" s="81"/>
      <c r="G55" s="81"/>
      <c r="H55" s="70"/>
    </row>
    <row r="56">
      <c r="A56" s="66"/>
      <c r="B56" s="85"/>
      <c r="C56" s="78" t="s">
        <v>153</v>
      </c>
      <c r="D56" s="78" t="s">
        <v>262</v>
      </c>
      <c r="E56" s="91"/>
      <c r="F56" s="81"/>
      <c r="G56" s="81"/>
      <c r="H56" s="70"/>
    </row>
    <row r="57">
      <c r="A57" s="66"/>
      <c r="B57" s="122" t="s">
        <v>264</v>
      </c>
      <c r="C57" s="78" t="s">
        <v>267</v>
      </c>
      <c r="D57" s="78" t="s">
        <v>268</v>
      </c>
      <c r="E57" s="91"/>
      <c r="F57" s="81"/>
      <c r="G57" s="81"/>
      <c r="H57" s="70"/>
    </row>
    <row r="58">
      <c r="A58" s="66"/>
      <c r="B58" s="122" t="s">
        <v>270</v>
      </c>
      <c r="C58" s="78"/>
      <c r="D58" s="78" t="s">
        <v>271</v>
      </c>
      <c r="E58" s="78"/>
      <c r="F58" s="78"/>
      <c r="G58" s="78"/>
      <c r="H58" s="70"/>
    </row>
    <row r="59" ht="30.0" customHeight="1">
      <c r="A59" s="31"/>
      <c r="B59" s="34" t="s">
        <v>279</v>
      </c>
      <c r="C59" s="36"/>
      <c r="D59" s="36"/>
      <c r="E59" s="36"/>
      <c r="F59" s="36"/>
      <c r="G59" s="50"/>
      <c r="H59" s="31"/>
    </row>
    <row r="60" ht="7.5" customHeight="1">
      <c r="A60" s="4"/>
      <c r="B60" s="53"/>
      <c r="C60" s="55"/>
      <c r="D60" s="55"/>
      <c r="E60" s="55"/>
      <c r="F60" s="55"/>
      <c r="G60" s="55"/>
      <c r="H60" s="31"/>
    </row>
    <row r="61">
      <c r="A61" s="13"/>
      <c r="B61" s="125"/>
      <c r="C61" s="126"/>
      <c r="D61" s="126"/>
      <c r="E61" s="126"/>
      <c r="F61" s="126"/>
      <c r="G61" s="127"/>
      <c r="H61" s="31"/>
    </row>
    <row r="62" ht="21.75" customHeight="1">
      <c r="A62" s="13"/>
      <c r="B62" s="128"/>
      <c r="G62" s="129"/>
      <c r="H62" s="31"/>
    </row>
    <row r="63">
      <c r="A63" s="13"/>
      <c r="B63" s="130"/>
      <c r="C63" s="132"/>
      <c r="D63" s="132"/>
      <c r="E63" s="132"/>
      <c r="F63" s="132"/>
      <c r="G63" s="133"/>
      <c r="H63" s="31"/>
    </row>
    <row r="64" ht="7.5" customHeight="1">
      <c r="A64" s="4"/>
      <c r="B64" s="53"/>
      <c r="C64" s="55"/>
      <c r="D64" s="55"/>
      <c r="E64" s="55"/>
      <c r="F64" s="55"/>
      <c r="G64" s="55"/>
      <c r="H64" s="31"/>
    </row>
    <row r="65">
      <c r="A65" s="13"/>
      <c r="B65" s="134" t="s">
        <v>291</v>
      </c>
      <c r="C65" s="135" t="s">
        <v>292</v>
      </c>
      <c r="D65" s="136"/>
      <c r="E65" s="137" t="s">
        <v>293</v>
      </c>
      <c r="F65" s="137" t="s">
        <v>294</v>
      </c>
      <c r="G65" s="137" t="s">
        <v>295</v>
      </c>
      <c r="H65" s="138"/>
    </row>
    <row r="66">
      <c r="A66" s="13"/>
      <c r="B66" s="139"/>
      <c r="C66" s="140" t="s">
        <v>26</v>
      </c>
      <c r="D66" s="141"/>
      <c r="E66" s="142" t="s">
        <v>26</v>
      </c>
      <c r="F66" s="142" t="s">
        <v>26</v>
      </c>
      <c r="G66" s="142" t="s">
        <v>26</v>
      </c>
      <c r="H66" s="138"/>
    </row>
    <row r="67">
      <c r="A67" s="13"/>
      <c r="B67" s="144"/>
      <c r="C67" s="55"/>
      <c r="D67" s="145"/>
      <c r="E67" s="145"/>
      <c r="F67" s="145"/>
      <c r="G67" s="145"/>
      <c r="H67" s="31"/>
    </row>
    <row r="68">
      <c r="A68" s="13"/>
      <c r="B68" s="146" t="s">
        <v>305</v>
      </c>
      <c r="C68" s="135" t="s">
        <v>292</v>
      </c>
      <c r="D68" s="136"/>
      <c r="E68" s="137" t="s">
        <v>293</v>
      </c>
      <c r="F68" s="137" t="s">
        <v>294</v>
      </c>
      <c r="G68" s="137" t="s">
        <v>295</v>
      </c>
      <c r="H68" s="31"/>
    </row>
    <row r="69">
      <c r="A69" s="13"/>
      <c r="B69" s="148"/>
      <c r="C69" s="140" t="s">
        <v>26</v>
      </c>
      <c r="D69" s="141"/>
      <c r="E69" s="142" t="s">
        <v>26</v>
      </c>
      <c r="F69" s="142" t="s">
        <v>26</v>
      </c>
      <c r="G69" s="142" t="s">
        <v>26</v>
      </c>
      <c r="H69" s="31"/>
    </row>
    <row r="70">
      <c r="A70" s="13"/>
      <c r="B70" s="144"/>
      <c r="C70" s="150"/>
      <c r="D70" s="150"/>
      <c r="E70" s="151"/>
      <c r="F70" s="150"/>
      <c r="G70" s="152"/>
      <c r="H70" s="31"/>
    </row>
  </sheetData>
  <mergeCells count="29">
    <mergeCell ref="B10:B28"/>
    <mergeCell ref="B29:B34"/>
    <mergeCell ref="B35:B48"/>
    <mergeCell ref="B49:B56"/>
    <mergeCell ref="B65:B66"/>
    <mergeCell ref="B68:B69"/>
    <mergeCell ref="B2:D2"/>
    <mergeCell ref="E2:G2"/>
    <mergeCell ref="B3:F3"/>
    <mergeCell ref="C4:D4"/>
    <mergeCell ref="B6:G6"/>
    <mergeCell ref="B8:G8"/>
    <mergeCell ref="C21:C28"/>
    <mergeCell ref="C10:C11"/>
    <mergeCell ref="C12:C20"/>
    <mergeCell ref="C29:C31"/>
    <mergeCell ref="C32:C33"/>
    <mergeCell ref="C35:C40"/>
    <mergeCell ref="C41:C43"/>
    <mergeCell ref="C44:C45"/>
    <mergeCell ref="C68:D68"/>
    <mergeCell ref="C69:D69"/>
    <mergeCell ref="C46:C47"/>
    <mergeCell ref="C49:C53"/>
    <mergeCell ref="C54:C55"/>
    <mergeCell ref="B59:G59"/>
    <mergeCell ref="B61:G63"/>
    <mergeCell ref="C65:D65"/>
    <mergeCell ref="C66:D66"/>
  </mergeCells>
  <printOptions gridLines="1" horizontalCentered="1"/>
  <pageMargins bottom="0.5" footer="0.0" header="0.0" left="0.5" right="0.5" top="0.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15.63"/>
    <col customWidth="1" hidden="1" min="5" max="5" width="13.63"/>
    <col customWidth="1" min="6" max="6" width="13.38"/>
    <col customWidth="1" min="7" max="7" width="22.5"/>
    <col customWidth="1" min="9" max="9" width="25.75"/>
    <col customWidth="1" min="10" max="10" width="38.38"/>
    <col customWidth="1" min="11" max="11" width="37.63"/>
    <col customWidth="1" min="12" max="12" width="19.13"/>
    <col customWidth="1" min="13" max="13" width="40.5"/>
    <col customWidth="1" min="14" max="14" width="45.63"/>
    <col customWidth="1" min="15" max="15" width="46.25"/>
    <col customWidth="1" min="16" max="16" width="45.63"/>
    <col customWidth="1" min="17" max="17" width="45.0"/>
    <col customWidth="1" min="18" max="18" width="46.25"/>
    <col customWidth="1" min="19" max="19" width="45.63"/>
    <col customWidth="1" min="20" max="20" width="52.38"/>
    <col customWidth="1" min="21" max="21" width="46.0"/>
    <col customWidth="1" min="22" max="22" width="45.63"/>
    <col customWidth="1" min="23" max="23" width="46.0"/>
    <col customWidth="1" min="24" max="32" width="45.63"/>
    <col customWidth="1" min="33" max="33" width="45.0"/>
    <col customWidth="1" min="34" max="34" width="35.38"/>
    <col customWidth="1" min="35" max="35" width="35.88"/>
    <col customWidth="1" min="36" max="36" width="36.38"/>
    <col customWidth="1" min="37" max="37" width="34.88"/>
    <col customWidth="1" min="38" max="38" width="35.88"/>
    <col customWidth="1" min="39" max="39" width="34.88"/>
    <col customWidth="1" min="40" max="40" width="33.13"/>
    <col customWidth="1" min="41" max="41" width="34.88"/>
    <col customWidth="1" min="42" max="42" width="34.5"/>
    <col customWidth="1" min="43" max="45" width="34.0"/>
    <col customWidth="1" min="46" max="46" width="25.75"/>
    <col customWidth="1" min="47" max="47" width="28.13"/>
    <col customWidth="1" min="48" max="48" width="27.0"/>
    <col customWidth="1" min="54" max="54" width="22.0"/>
    <col customWidth="1" min="55" max="55" width="24.63"/>
    <col customWidth="1" min="74" max="75" width="50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9" t="s">
        <v>3</v>
      </c>
      <c r="AH1" s="9" t="s">
        <v>4</v>
      </c>
      <c r="BB1" s="9" t="s">
        <v>5</v>
      </c>
      <c r="BU1" s="14"/>
      <c r="BV1" s="15" t="s">
        <v>6</v>
      </c>
      <c r="BW1" s="14" t="s">
        <v>7</v>
      </c>
    </row>
    <row r="2">
      <c r="A2" s="18" t="s">
        <v>8</v>
      </c>
      <c r="B2" s="18" t="s">
        <v>9</v>
      </c>
      <c r="C2" s="18" t="s">
        <v>10</v>
      </c>
      <c r="D2" s="18" t="s">
        <v>11</v>
      </c>
      <c r="E2" s="18" t="s">
        <v>12</v>
      </c>
      <c r="F2" s="18" t="s">
        <v>13</v>
      </c>
      <c r="G2" s="18" t="s">
        <v>15</v>
      </c>
      <c r="H2" s="18" t="s">
        <v>17</v>
      </c>
      <c r="I2" s="18" t="s">
        <v>18</v>
      </c>
      <c r="J2" s="18" t="s">
        <v>19</v>
      </c>
      <c r="K2" s="18" t="s">
        <v>20</v>
      </c>
      <c r="L2" s="18" t="s">
        <v>21</v>
      </c>
      <c r="M2" s="18" t="s">
        <v>23</v>
      </c>
      <c r="N2" s="18">
        <v>1.0</v>
      </c>
      <c r="O2" s="18">
        <v>2.0</v>
      </c>
      <c r="P2" s="18">
        <v>3.0</v>
      </c>
      <c r="Q2" s="18">
        <v>4.0</v>
      </c>
      <c r="R2" s="18">
        <v>5.0</v>
      </c>
      <c r="S2" s="18">
        <v>6.0</v>
      </c>
      <c r="T2" s="18">
        <v>7.0</v>
      </c>
      <c r="U2" s="18">
        <v>8.0</v>
      </c>
      <c r="V2" s="18">
        <v>9.0</v>
      </c>
      <c r="W2" s="18">
        <v>10.0</v>
      </c>
      <c r="X2" s="18">
        <v>11.0</v>
      </c>
      <c r="Y2" s="18">
        <f t="shared" ref="Y2:AG2" si="1">X2+1</f>
        <v>12</v>
      </c>
      <c r="Z2" s="18">
        <f t="shared" si="1"/>
        <v>13</v>
      </c>
      <c r="AA2" s="18">
        <f t="shared" si="1"/>
        <v>14</v>
      </c>
      <c r="AB2" s="18">
        <f t="shared" si="1"/>
        <v>15</v>
      </c>
      <c r="AC2" s="18">
        <f t="shared" si="1"/>
        <v>16</v>
      </c>
      <c r="AD2" s="18">
        <f t="shared" si="1"/>
        <v>17</v>
      </c>
      <c r="AE2" s="18">
        <f t="shared" si="1"/>
        <v>18</v>
      </c>
      <c r="AF2" s="18">
        <f t="shared" si="1"/>
        <v>19</v>
      </c>
      <c r="AG2" s="18">
        <f t="shared" si="1"/>
        <v>20</v>
      </c>
      <c r="AH2" s="18">
        <v>1.0</v>
      </c>
      <c r="AI2" s="18">
        <v>2.0</v>
      </c>
      <c r="AJ2" s="18">
        <v>3.0</v>
      </c>
      <c r="AK2" s="18">
        <v>4.0</v>
      </c>
      <c r="AL2" s="18">
        <v>5.0</v>
      </c>
      <c r="AM2" s="18">
        <v>6.0</v>
      </c>
      <c r="AN2" s="18">
        <v>7.0</v>
      </c>
      <c r="AO2" s="18">
        <v>8.0</v>
      </c>
      <c r="AP2" s="18">
        <v>9.0</v>
      </c>
      <c r="AQ2" s="18">
        <v>10.0</v>
      </c>
      <c r="AR2" s="18">
        <f t="shared" ref="AR2:BA2" si="2">AQ2+1</f>
        <v>11</v>
      </c>
      <c r="AS2" s="18">
        <f t="shared" si="2"/>
        <v>12</v>
      </c>
      <c r="AT2" s="18">
        <f t="shared" si="2"/>
        <v>13</v>
      </c>
      <c r="AU2" s="18">
        <f t="shared" si="2"/>
        <v>14</v>
      </c>
      <c r="AV2" s="18">
        <f t="shared" si="2"/>
        <v>15</v>
      </c>
      <c r="AW2" s="18">
        <f t="shared" si="2"/>
        <v>16</v>
      </c>
      <c r="AX2" s="18">
        <f t="shared" si="2"/>
        <v>17</v>
      </c>
      <c r="AY2" s="18">
        <f t="shared" si="2"/>
        <v>18</v>
      </c>
      <c r="AZ2" s="18">
        <f t="shared" si="2"/>
        <v>19</v>
      </c>
      <c r="BA2" s="18">
        <f t="shared" si="2"/>
        <v>20</v>
      </c>
      <c r="BB2" s="18">
        <v>1.0</v>
      </c>
      <c r="BC2" s="18">
        <v>2.0</v>
      </c>
      <c r="BD2" s="18">
        <v>3.0</v>
      </c>
      <c r="BE2" s="18">
        <v>4.0</v>
      </c>
      <c r="BF2" s="18">
        <v>5.0</v>
      </c>
      <c r="BG2" s="18">
        <v>6.0</v>
      </c>
      <c r="BH2" s="18">
        <v>7.0</v>
      </c>
      <c r="BI2" s="18">
        <v>8.0</v>
      </c>
      <c r="BJ2" s="18">
        <v>9.0</v>
      </c>
      <c r="BK2" s="18">
        <v>10.0</v>
      </c>
      <c r="BL2" s="18">
        <f t="shared" ref="BL2:BU2" si="3">BK2+1</f>
        <v>11</v>
      </c>
      <c r="BM2" s="18">
        <f t="shared" si="3"/>
        <v>12</v>
      </c>
      <c r="BN2" s="18">
        <f t="shared" si="3"/>
        <v>13</v>
      </c>
      <c r="BO2" s="18">
        <f t="shared" si="3"/>
        <v>14</v>
      </c>
      <c r="BP2" s="18">
        <f t="shared" si="3"/>
        <v>15</v>
      </c>
      <c r="BQ2" s="18">
        <f t="shared" si="3"/>
        <v>16</v>
      </c>
      <c r="BR2" s="18">
        <f t="shared" si="3"/>
        <v>17</v>
      </c>
      <c r="BS2" s="18">
        <f t="shared" si="3"/>
        <v>18</v>
      </c>
      <c r="BT2" s="18">
        <f t="shared" si="3"/>
        <v>19</v>
      </c>
      <c r="BU2" s="18">
        <f t="shared" si="3"/>
        <v>20</v>
      </c>
      <c r="BV2" s="79"/>
      <c r="BW2" s="79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</row>
    <row r="3">
      <c r="A3" s="1" t="s">
        <v>57</v>
      </c>
      <c r="B3" s="1"/>
      <c r="C3" s="1">
        <v>1.0</v>
      </c>
      <c r="D3" s="87"/>
      <c r="E3" s="87"/>
      <c r="F3" s="88" t="s">
        <v>58</v>
      </c>
      <c r="G3" s="90"/>
      <c r="H3" s="90">
        <v>46027.0</v>
      </c>
      <c r="I3" s="1" t="s">
        <v>60</v>
      </c>
      <c r="J3" s="1" t="s">
        <v>61</v>
      </c>
      <c r="K3" s="1" t="s">
        <v>62</v>
      </c>
      <c r="M3" s="1" t="s">
        <v>63</v>
      </c>
      <c r="N3" s="1" t="s">
        <v>64</v>
      </c>
      <c r="O3" s="1" t="s">
        <v>65</v>
      </c>
      <c r="P3" s="1" t="s">
        <v>66</v>
      </c>
      <c r="Q3" s="1" t="s">
        <v>67</v>
      </c>
      <c r="AH3" s="1" t="s">
        <v>68</v>
      </c>
      <c r="BV3" s="90">
        <v>46027.0</v>
      </c>
      <c r="BW3" s="1" t="s">
        <v>69</v>
      </c>
    </row>
    <row r="4">
      <c r="A4" s="1" t="s">
        <v>57</v>
      </c>
      <c r="C4" s="98">
        <f t="shared" ref="C4:C19" si="4">C3+1</f>
        <v>2</v>
      </c>
      <c r="D4" s="88" t="s">
        <v>72</v>
      </c>
      <c r="E4" s="88" t="s">
        <v>73</v>
      </c>
      <c r="F4" s="87"/>
      <c r="G4" s="1" t="s">
        <v>75</v>
      </c>
      <c r="H4" s="90">
        <v>46028.0</v>
      </c>
      <c r="I4" s="1" t="s">
        <v>77</v>
      </c>
      <c r="J4" s="1" t="s">
        <v>78</v>
      </c>
      <c r="K4" s="1" t="s">
        <v>80</v>
      </c>
      <c r="L4" s="1" t="s">
        <v>63</v>
      </c>
      <c r="M4" s="1" t="s">
        <v>82</v>
      </c>
      <c r="N4" s="1" t="s">
        <v>85</v>
      </c>
      <c r="O4" s="1" t="s">
        <v>86</v>
      </c>
      <c r="P4" s="1" t="s">
        <v>87</v>
      </c>
      <c r="Q4" s="1" t="s">
        <v>89</v>
      </c>
    </row>
    <row r="5">
      <c r="A5" s="1" t="s">
        <v>57</v>
      </c>
      <c r="C5" s="98">
        <f t="shared" si="4"/>
        <v>3</v>
      </c>
      <c r="D5" s="88" t="s">
        <v>91</v>
      </c>
      <c r="E5" s="88" t="s">
        <v>93</v>
      </c>
      <c r="F5" s="87"/>
      <c r="G5" s="1" t="s">
        <v>75</v>
      </c>
      <c r="H5" s="90">
        <v>46028.0</v>
      </c>
      <c r="I5" s="1" t="s">
        <v>77</v>
      </c>
      <c r="J5" s="1" t="s">
        <v>94</v>
      </c>
      <c r="K5" s="1" t="s">
        <v>80</v>
      </c>
      <c r="L5" s="1" t="s">
        <v>63</v>
      </c>
      <c r="M5" s="1" t="s">
        <v>96</v>
      </c>
      <c r="N5" s="1" t="s">
        <v>98</v>
      </c>
      <c r="O5" s="1" t="s">
        <v>99</v>
      </c>
      <c r="P5" s="1" t="s">
        <v>101</v>
      </c>
      <c r="Q5" s="1" t="s">
        <v>102</v>
      </c>
    </row>
    <row r="6">
      <c r="A6" s="1" t="s">
        <v>57</v>
      </c>
      <c r="C6" s="98">
        <f t="shared" si="4"/>
        <v>4</v>
      </c>
      <c r="D6" s="88" t="s">
        <v>105</v>
      </c>
      <c r="E6" s="88" t="s">
        <v>106</v>
      </c>
      <c r="F6" s="87"/>
      <c r="G6" s="1" t="s">
        <v>75</v>
      </c>
      <c r="H6" s="90">
        <v>46029.0</v>
      </c>
      <c r="I6" s="1" t="s">
        <v>77</v>
      </c>
      <c r="J6" s="1" t="s">
        <v>108</v>
      </c>
      <c r="K6" s="1" t="s">
        <v>80</v>
      </c>
      <c r="L6" s="1" t="s">
        <v>63</v>
      </c>
      <c r="M6" s="1" t="s">
        <v>110</v>
      </c>
      <c r="N6" s="1" t="s">
        <v>111</v>
      </c>
      <c r="O6" s="1" t="s">
        <v>112</v>
      </c>
      <c r="P6" s="1" t="s">
        <v>113</v>
      </c>
      <c r="Q6" s="1" t="s">
        <v>115</v>
      </c>
    </row>
    <row r="7">
      <c r="A7" s="1" t="s">
        <v>57</v>
      </c>
      <c r="C7" s="98">
        <f t="shared" si="4"/>
        <v>5</v>
      </c>
      <c r="D7" s="88" t="s">
        <v>117</v>
      </c>
      <c r="E7" s="88" t="s">
        <v>118</v>
      </c>
      <c r="F7" s="87"/>
      <c r="G7" s="1" t="s">
        <v>75</v>
      </c>
      <c r="H7" s="116">
        <v>46030.0</v>
      </c>
      <c r="I7" s="1" t="s">
        <v>77</v>
      </c>
      <c r="J7" s="1" t="s">
        <v>120</v>
      </c>
      <c r="K7" s="1" t="s">
        <v>80</v>
      </c>
      <c r="L7" s="1" t="s">
        <v>63</v>
      </c>
      <c r="M7" s="1" t="s">
        <v>122</v>
      </c>
      <c r="N7" s="1" t="s">
        <v>123</v>
      </c>
      <c r="AH7" s="1" t="s">
        <v>124</v>
      </c>
    </row>
    <row r="8">
      <c r="A8" s="1" t="s">
        <v>57</v>
      </c>
      <c r="C8" s="98">
        <f t="shared" si="4"/>
        <v>6</v>
      </c>
      <c r="D8" s="87"/>
      <c r="E8" s="87"/>
      <c r="F8" s="88" t="s">
        <v>128</v>
      </c>
      <c r="H8" s="116">
        <v>46031.0</v>
      </c>
      <c r="I8" s="1" t="s">
        <v>129</v>
      </c>
      <c r="J8" s="1" t="s">
        <v>130</v>
      </c>
      <c r="K8" s="1" t="s">
        <v>131</v>
      </c>
      <c r="L8" s="1" t="s">
        <v>132</v>
      </c>
      <c r="M8" s="1" t="s">
        <v>63</v>
      </c>
      <c r="N8" s="1" t="s">
        <v>101</v>
      </c>
      <c r="O8" s="1" t="s">
        <v>87</v>
      </c>
      <c r="BV8" s="90">
        <v>46031.0</v>
      </c>
      <c r="BW8" s="1" t="s">
        <v>69</v>
      </c>
    </row>
    <row r="9">
      <c r="A9" s="1" t="s">
        <v>57</v>
      </c>
      <c r="C9" s="98">
        <f t="shared" si="4"/>
        <v>7</v>
      </c>
      <c r="D9" s="88" t="s">
        <v>135</v>
      </c>
      <c r="E9" s="88" t="s">
        <v>136</v>
      </c>
      <c r="F9" s="87"/>
      <c r="G9" s="1" t="s">
        <v>137</v>
      </c>
      <c r="H9" s="116">
        <v>46031.0</v>
      </c>
      <c r="I9" s="1" t="s">
        <v>129</v>
      </c>
      <c r="J9" s="1" t="s">
        <v>139</v>
      </c>
      <c r="K9" s="1" t="s">
        <v>131</v>
      </c>
      <c r="L9" s="1" t="s">
        <v>63</v>
      </c>
      <c r="M9" s="1" t="s">
        <v>132</v>
      </c>
      <c r="N9" s="1" t="s">
        <v>140</v>
      </c>
      <c r="O9" s="1" t="s">
        <v>141</v>
      </c>
    </row>
    <row r="10">
      <c r="A10" s="1" t="s">
        <v>57</v>
      </c>
      <c r="C10" s="98">
        <f t="shared" si="4"/>
        <v>8</v>
      </c>
      <c r="D10" s="88" t="s">
        <v>143</v>
      </c>
      <c r="E10" s="88" t="s">
        <v>144</v>
      </c>
      <c r="F10" s="87"/>
      <c r="H10" s="116">
        <v>46034.0</v>
      </c>
      <c r="I10" s="1" t="s">
        <v>145</v>
      </c>
      <c r="J10" s="1" t="s">
        <v>146</v>
      </c>
      <c r="K10" s="1" t="s">
        <v>147</v>
      </c>
      <c r="L10" s="1" t="s">
        <v>63</v>
      </c>
      <c r="M10" s="1" t="s">
        <v>148</v>
      </c>
      <c r="N10" s="1" t="s">
        <v>149</v>
      </c>
      <c r="O10" s="1" t="s">
        <v>150</v>
      </c>
      <c r="P10" s="1" t="s">
        <v>151</v>
      </c>
      <c r="Q10" s="1" t="s">
        <v>152</v>
      </c>
      <c r="R10" s="1" t="s">
        <v>154</v>
      </c>
      <c r="S10" s="1" t="s">
        <v>155</v>
      </c>
      <c r="T10" s="1" t="s">
        <v>157</v>
      </c>
      <c r="U10" s="1" t="s">
        <v>158</v>
      </c>
    </row>
    <row r="11">
      <c r="A11" s="1" t="s">
        <v>57</v>
      </c>
      <c r="C11" s="98">
        <f t="shared" si="4"/>
        <v>9</v>
      </c>
      <c r="D11" s="88" t="s">
        <v>161</v>
      </c>
      <c r="E11" s="87"/>
      <c r="F11" s="87"/>
      <c r="G11" s="1" t="s">
        <v>163</v>
      </c>
      <c r="H11" s="116">
        <v>46034.0</v>
      </c>
      <c r="I11" s="1" t="s">
        <v>164</v>
      </c>
      <c r="J11" s="1" t="s">
        <v>165</v>
      </c>
      <c r="K11" s="1" t="s">
        <v>147</v>
      </c>
      <c r="L11" s="1" t="s">
        <v>63</v>
      </c>
      <c r="M11" s="1" t="s">
        <v>63</v>
      </c>
      <c r="N11" s="1" t="s">
        <v>166</v>
      </c>
    </row>
    <row r="12">
      <c r="A12" s="1" t="s">
        <v>57</v>
      </c>
      <c r="C12" s="98">
        <f t="shared" si="4"/>
        <v>10</v>
      </c>
      <c r="D12" s="88" t="s">
        <v>168</v>
      </c>
      <c r="E12" s="88" t="s">
        <v>169</v>
      </c>
      <c r="F12" s="87"/>
      <c r="G12" s="1" t="s">
        <v>171</v>
      </c>
      <c r="H12" s="116">
        <v>46034.0</v>
      </c>
      <c r="I12" s="1" t="s">
        <v>172</v>
      </c>
      <c r="J12" s="1" t="s">
        <v>173</v>
      </c>
      <c r="K12" s="1" t="s">
        <v>174</v>
      </c>
      <c r="L12" s="1" t="s">
        <v>63</v>
      </c>
      <c r="M12" s="1" t="s">
        <v>175</v>
      </c>
      <c r="N12" s="1" t="s">
        <v>176</v>
      </c>
      <c r="O12" s="1" t="s">
        <v>177</v>
      </c>
      <c r="P12" s="1" t="s">
        <v>179</v>
      </c>
      <c r="Q12" s="118"/>
      <c r="AH12" s="119" t="s">
        <v>180</v>
      </c>
      <c r="AI12" s="119" t="s">
        <v>181</v>
      </c>
      <c r="AJ12" s="119" t="s">
        <v>183</v>
      </c>
      <c r="BW12" s="1" t="s">
        <v>184</v>
      </c>
    </row>
    <row r="13">
      <c r="A13" s="1" t="s">
        <v>57</v>
      </c>
      <c r="C13" s="98">
        <f t="shared" si="4"/>
        <v>11</v>
      </c>
      <c r="D13" s="87"/>
      <c r="E13" s="87"/>
      <c r="F13" s="88" t="s">
        <v>185</v>
      </c>
      <c r="G13" s="1" t="s">
        <v>163</v>
      </c>
      <c r="H13" s="116">
        <v>46034.0</v>
      </c>
      <c r="I13" s="1" t="s">
        <v>164</v>
      </c>
      <c r="J13" s="1" t="s">
        <v>165</v>
      </c>
      <c r="K13" s="1" t="s">
        <v>147</v>
      </c>
      <c r="L13" s="1" t="s">
        <v>63</v>
      </c>
      <c r="M13" s="1" t="s">
        <v>63</v>
      </c>
      <c r="N13" s="1" t="s">
        <v>187</v>
      </c>
      <c r="BB13" s="1" t="s">
        <v>189</v>
      </c>
      <c r="BV13" s="116">
        <v>46034.0</v>
      </c>
      <c r="BW13" s="1" t="s">
        <v>189</v>
      </c>
    </row>
    <row r="14">
      <c r="A14" s="1" t="s">
        <v>57</v>
      </c>
      <c r="C14" s="98">
        <f t="shared" si="4"/>
        <v>12</v>
      </c>
      <c r="D14" s="88" t="s">
        <v>192</v>
      </c>
      <c r="E14" s="88" t="s">
        <v>194</v>
      </c>
      <c r="F14" s="87"/>
      <c r="G14" s="1" t="s">
        <v>195</v>
      </c>
      <c r="H14" s="116">
        <v>46036.0</v>
      </c>
      <c r="I14" s="1" t="s">
        <v>172</v>
      </c>
      <c r="J14" s="1" t="s">
        <v>196</v>
      </c>
      <c r="K14" s="1" t="s">
        <v>197</v>
      </c>
      <c r="L14" s="1" t="s">
        <v>63</v>
      </c>
      <c r="M14" s="1" t="s">
        <v>122</v>
      </c>
      <c r="N14" s="1" t="s">
        <v>199</v>
      </c>
      <c r="O14" s="1" t="s">
        <v>200</v>
      </c>
      <c r="P14" s="1" t="s">
        <v>201</v>
      </c>
      <c r="Q14" s="1" t="s">
        <v>203</v>
      </c>
      <c r="R14" s="1" t="s">
        <v>204</v>
      </c>
      <c r="S14" s="1" t="s">
        <v>205</v>
      </c>
      <c r="T14" s="1" t="s">
        <v>206</v>
      </c>
      <c r="U14" s="1" t="s">
        <v>207</v>
      </c>
      <c r="V14" s="1" t="s">
        <v>208</v>
      </c>
      <c r="W14" s="1" t="s">
        <v>209</v>
      </c>
      <c r="AH14" s="1" t="s">
        <v>210</v>
      </c>
      <c r="AI14" s="1" t="s">
        <v>212</v>
      </c>
      <c r="AJ14" s="1" t="s">
        <v>213</v>
      </c>
      <c r="AK14" s="1" t="s">
        <v>214</v>
      </c>
      <c r="AL14" s="120" t="s">
        <v>215</v>
      </c>
      <c r="AM14" s="1" t="s">
        <v>216</v>
      </c>
      <c r="AN14" s="1" t="s">
        <v>217</v>
      </c>
      <c r="AO14" s="1" t="s">
        <v>219</v>
      </c>
      <c r="AP14" s="1" t="s">
        <v>220</v>
      </c>
      <c r="AQ14" s="1" t="s">
        <v>221</v>
      </c>
    </row>
    <row r="15">
      <c r="A15" s="1" t="s">
        <v>57</v>
      </c>
      <c r="C15" s="98">
        <f t="shared" si="4"/>
        <v>13</v>
      </c>
      <c r="D15" s="88" t="s">
        <v>223</v>
      </c>
      <c r="E15" s="87"/>
      <c r="F15" s="87"/>
      <c r="G15" s="1" t="s">
        <v>224</v>
      </c>
      <c r="H15" s="116">
        <v>46035.0</v>
      </c>
      <c r="I15" s="1" t="s">
        <v>145</v>
      </c>
      <c r="J15" s="1" t="s">
        <v>226</v>
      </c>
      <c r="K15" s="1" t="s">
        <v>147</v>
      </c>
      <c r="L15" s="1" t="s">
        <v>63</v>
      </c>
      <c r="M15" s="1" t="s">
        <v>63</v>
      </c>
      <c r="N15" s="1" t="s">
        <v>157</v>
      </c>
      <c r="BB15" s="1" t="s">
        <v>228</v>
      </c>
    </row>
    <row r="16">
      <c r="A16" s="1" t="s">
        <v>57</v>
      </c>
      <c r="C16" s="98">
        <f t="shared" si="4"/>
        <v>14</v>
      </c>
      <c r="D16" s="88" t="s">
        <v>230</v>
      </c>
      <c r="E16" s="88" t="s">
        <v>231</v>
      </c>
      <c r="F16" s="87"/>
      <c r="G16" s="1" t="s">
        <v>75</v>
      </c>
      <c r="H16" s="116">
        <v>46036.0</v>
      </c>
      <c r="I16" s="1" t="s">
        <v>77</v>
      </c>
      <c r="J16" s="1" t="s">
        <v>233</v>
      </c>
      <c r="K16" s="1" t="s">
        <v>234</v>
      </c>
      <c r="L16" s="1" t="s">
        <v>63</v>
      </c>
      <c r="M16" s="1" t="s">
        <v>235</v>
      </c>
      <c r="N16" s="1" t="s">
        <v>236</v>
      </c>
      <c r="AH16" s="121" t="s">
        <v>237</v>
      </c>
      <c r="BV16" s="116"/>
    </row>
    <row r="17">
      <c r="A17" s="1" t="s">
        <v>57</v>
      </c>
      <c r="C17" s="98">
        <f t="shared" si="4"/>
        <v>15</v>
      </c>
      <c r="D17" s="88" t="s">
        <v>238</v>
      </c>
      <c r="E17" s="88" t="s">
        <v>239</v>
      </c>
      <c r="F17" s="87"/>
      <c r="G17" s="1" t="s">
        <v>240</v>
      </c>
      <c r="H17" s="116">
        <v>46036.0</v>
      </c>
      <c r="I17" s="1" t="s">
        <v>164</v>
      </c>
      <c r="J17" s="1" t="s">
        <v>242</v>
      </c>
      <c r="K17" s="1" t="s">
        <v>243</v>
      </c>
      <c r="L17" s="1" t="s">
        <v>63</v>
      </c>
      <c r="M17" s="1" t="s">
        <v>244</v>
      </c>
      <c r="N17" s="1" t="s">
        <v>245</v>
      </c>
      <c r="O17" s="1" t="s">
        <v>246</v>
      </c>
      <c r="AH17" s="1" t="s">
        <v>248</v>
      </c>
      <c r="BB17" s="1" t="s">
        <v>242</v>
      </c>
    </row>
    <row r="18">
      <c r="A18" s="1" t="s">
        <v>57</v>
      </c>
      <c r="C18" s="98">
        <f t="shared" si="4"/>
        <v>16</v>
      </c>
      <c r="D18" s="88" t="s">
        <v>249</v>
      </c>
      <c r="E18" s="88" t="s">
        <v>250</v>
      </c>
      <c r="F18" s="87"/>
      <c r="G18" s="1" t="s">
        <v>252</v>
      </c>
      <c r="H18" s="116">
        <v>46037.0</v>
      </c>
      <c r="I18" s="1" t="s">
        <v>172</v>
      </c>
      <c r="J18" s="1" t="s">
        <v>253</v>
      </c>
      <c r="K18" s="1" t="s">
        <v>254</v>
      </c>
      <c r="L18" s="1" t="s">
        <v>63</v>
      </c>
      <c r="M18" s="1" t="s">
        <v>255</v>
      </c>
      <c r="N18" s="1" t="s">
        <v>256</v>
      </c>
      <c r="O18" s="1" t="s">
        <v>246</v>
      </c>
      <c r="AH18" s="1" t="s">
        <v>257</v>
      </c>
    </row>
    <row r="19">
      <c r="A19" s="1" t="s">
        <v>57</v>
      </c>
      <c r="C19" s="98">
        <f t="shared" si="4"/>
        <v>17</v>
      </c>
      <c r="D19" s="88" t="s">
        <v>258</v>
      </c>
      <c r="E19" s="88" t="s">
        <v>259</v>
      </c>
      <c r="F19" s="88"/>
      <c r="G19" s="1" t="s">
        <v>260</v>
      </c>
      <c r="H19" s="116">
        <v>46037.0</v>
      </c>
      <c r="I19" s="1" t="s">
        <v>172</v>
      </c>
      <c r="J19" s="1" t="s">
        <v>173</v>
      </c>
      <c r="K19" s="1" t="s">
        <v>254</v>
      </c>
      <c r="L19" s="1" t="s">
        <v>63</v>
      </c>
      <c r="M19" s="1" t="s">
        <v>255</v>
      </c>
      <c r="N19" s="1" t="s">
        <v>245</v>
      </c>
      <c r="AH19" s="1" t="s">
        <v>248</v>
      </c>
      <c r="BB19" s="1" t="s">
        <v>261</v>
      </c>
      <c r="BV19" s="116">
        <v>46038.0</v>
      </c>
    </row>
    <row r="20">
      <c r="A20" s="1" t="s">
        <v>57</v>
      </c>
      <c r="B20" s="1"/>
      <c r="C20" s="1">
        <v>18.0</v>
      </c>
      <c r="D20" s="88"/>
      <c r="E20" s="88"/>
      <c r="F20" s="88" t="s">
        <v>263</v>
      </c>
      <c r="G20" s="1" t="s">
        <v>240</v>
      </c>
      <c r="H20" s="116">
        <v>46036.0</v>
      </c>
      <c r="I20" s="1" t="s">
        <v>164</v>
      </c>
      <c r="J20" s="1" t="s">
        <v>242</v>
      </c>
      <c r="K20" s="1" t="s">
        <v>265</v>
      </c>
      <c r="L20" s="1" t="s">
        <v>63</v>
      </c>
      <c r="M20" s="1" t="s">
        <v>266</v>
      </c>
      <c r="N20" s="123" t="s">
        <v>245</v>
      </c>
      <c r="O20" s="1" t="s">
        <v>246</v>
      </c>
      <c r="AH20" s="1" t="s">
        <v>248</v>
      </c>
      <c r="BB20" s="1" t="s">
        <v>269</v>
      </c>
      <c r="BV20" s="116">
        <v>46036.0</v>
      </c>
    </row>
    <row r="21">
      <c r="A21" s="1" t="s">
        <v>57</v>
      </c>
      <c r="B21" s="1"/>
      <c r="C21" s="1">
        <v>19.0</v>
      </c>
      <c r="D21" s="88" t="s">
        <v>272</v>
      </c>
      <c r="E21" s="88" t="s">
        <v>273</v>
      </c>
      <c r="F21" s="87"/>
      <c r="G21" s="1" t="s">
        <v>274</v>
      </c>
      <c r="H21" s="116">
        <v>46038.0</v>
      </c>
      <c r="I21" s="1" t="s">
        <v>164</v>
      </c>
      <c r="J21" s="1" t="s">
        <v>275</v>
      </c>
      <c r="K21" s="1" t="s">
        <v>265</v>
      </c>
      <c r="L21" s="1" t="s">
        <v>63</v>
      </c>
      <c r="M21" s="1" t="s">
        <v>276</v>
      </c>
      <c r="N21" s="123" t="s">
        <v>277</v>
      </c>
      <c r="O21" s="1" t="s">
        <v>278</v>
      </c>
      <c r="BB21" s="1" t="s">
        <v>280</v>
      </c>
      <c r="BC21" s="1" t="s">
        <v>280</v>
      </c>
    </row>
    <row r="22">
      <c r="A22" s="1" t="s">
        <v>57</v>
      </c>
      <c r="B22" s="1"/>
      <c r="C22" s="1">
        <v>20.0</v>
      </c>
      <c r="D22" s="88"/>
      <c r="E22" s="88" t="s">
        <v>281</v>
      </c>
      <c r="F22" s="87"/>
      <c r="H22" s="116">
        <v>46038.0</v>
      </c>
      <c r="I22" s="1" t="s">
        <v>282</v>
      </c>
      <c r="J22" s="1" t="s">
        <v>283</v>
      </c>
      <c r="K22" s="1" t="s">
        <v>265</v>
      </c>
      <c r="L22" s="1" t="s">
        <v>63</v>
      </c>
      <c r="M22" s="1" t="s">
        <v>284</v>
      </c>
      <c r="N22" s="124" t="s">
        <v>285</v>
      </c>
      <c r="BB22" s="1" t="s">
        <v>283</v>
      </c>
    </row>
    <row r="23">
      <c r="A23" s="1" t="s">
        <v>57</v>
      </c>
      <c r="B23" s="1"/>
      <c r="C23" s="1">
        <v>21.0</v>
      </c>
      <c r="D23" s="88"/>
      <c r="E23" s="88"/>
      <c r="F23" s="88" t="s">
        <v>286</v>
      </c>
      <c r="G23" s="1" t="s">
        <v>287</v>
      </c>
      <c r="H23" s="116">
        <v>46038.0</v>
      </c>
      <c r="I23" s="1" t="s">
        <v>282</v>
      </c>
      <c r="J23" s="1" t="s">
        <v>283</v>
      </c>
      <c r="K23" s="1" t="s">
        <v>265</v>
      </c>
      <c r="L23" s="1" t="s">
        <v>284</v>
      </c>
      <c r="M23" s="1" t="s">
        <v>63</v>
      </c>
      <c r="N23" s="131" t="s">
        <v>288</v>
      </c>
      <c r="BB23" s="1" t="s">
        <v>289</v>
      </c>
      <c r="BV23" s="116">
        <v>46038.0</v>
      </c>
    </row>
    <row r="24">
      <c r="A24" s="1" t="s">
        <v>57</v>
      </c>
      <c r="B24" s="1"/>
      <c r="C24" s="1">
        <v>22.0</v>
      </c>
      <c r="D24" s="88"/>
      <c r="E24" s="88"/>
      <c r="F24" s="88" t="s">
        <v>290</v>
      </c>
      <c r="G24" s="1" t="s">
        <v>260</v>
      </c>
      <c r="H24" s="116">
        <v>46038.0</v>
      </c>
      <c r="I24" s="1" t="s">
        <v>172</v>
      </c>
      <c r="J24" s="1" t="s">
        <v>173</v>
      </c>
      <c r="K24" s="1" t="s">
        <v>254</v>
      </c>
      <c r="L24" s="1" t="s">
        <v>284</v>
      </c>
      <c r="M24" s="1" t="s">
        <v>63</v>
      </c>
      <c r="N24" s="1" t="s">
        <v>245</v>
      </c>
      <c r="AH24" s="1" t="s">
        <v>248</v>
      </c>
      <c r="BB24" s="1" t="s">
        <v>261</v>
      </c>
      <c r="BV24" s="116">
        <v>46038.0</v>
      </c>
    </row>
    <row r="25">
      <c r="A25" s="1" t="s">
        <v>57</v>
      </c>
      <c r="B25" s="1"/>
      <c r="C25" s="1">
        <v>23.0</v>
      </c>
      <c r="D25" s="88"/>
      <c r="E25" s="88"/>
      <c r="F25" s="88" t="s">
        <v>296</v>
      </c>
      <c r="G25" s="1" t="s">
        <v>171</v>
      </c>
      <c r="H25" s="116">
        <v>46042.0</v>
      </c>
      <c r="I25" s="1" t="s">
        <v>172</v>
      </c>
      <c r="J25" s="1" t="s">
        <v>173</v>
      </c>
      <c r="K25" s="1" t="s">
        <v>174</v>
      </c>
      <c r="L25" s="1" t="s">
        <v>175</v>
      </c>
      <c r="M25" s="1" t="s">
        <v>63</v>
      </c>
      <c r="N25" s="1" t="s">
        <v>176</v>
      </c>
      <c r="O25" s="1" t="s">
        <v>179</v>
      </c>
      <c r="AH25" s="143" t="s">
        <v>297</v>
      </c>
      <c r="AI25" s="1" t="s">
        <v>298</v>
      </c>
      <c r="BB25" s="1" t="s">
        <v>299</v>
      </c>
      <c r="BC25" s="1" t="s">
        <v>300</v>
      </c>
      <c r="BV25" s="116">
        <v>46042.0</v>
      </c>
    </row>
    <row r="26">
      <c r="A26" s="1" t="s">
        <v>301</v>
      </c>
      <c r="B26" s="1"/>
      <c r="C26" s="1">
        <v>24.0</v>
      </c>
      <c r="D26" s="88" t="s">
        <v>302</v>
      </c>
      <c r="E26" s="88" t="s">
        <v>303</v>
      </c>
      <c r="F26" s="88"/>
      <c r="G26" s="1" t="s">
        <v>304</v>
      </c>
      <c r="H26" s="116">
        <v>46045.0</v>
      </c>
      <c r="I26" s="1" t="s">
        <v>306</v>
      </c>
      <c r="J26" s="1" t="s">
        <v>307</v>
      </c>
      <c r="K26" s="1" t="s">
        <v>308</v>
      </c>
      <c r="L26" s="1" t="s">
        <v>63</v>
      </c>
      <c r="M26" s="1" t="s">
        <v>309</v>
      </c>
      <c r="N26" s="1" t="s">
        <v>64</v>
      </c>
      <c r="O26" s="1" t="s">
        <v>310</v>
      </c>
      <c r="P26" s="1" t="s">
        <v>311</v>
      </c>
      <c r="AH26" s="1" t="s">
        <v>312</v>
      </c>
      <c r="AI26" s="147"/>
      <c r="AJ26" s="149"/>
    </row>
    <row r="27">
      <c r="A27" s="1" t="s">
        <v>57</v>
      </c>
      <c r="B27" s="1"/>
      <c r="C27" s="1">
        <v>25.0</v>
      </c>
      <c r="D27" s="88"/>
      <c r="E27" s="88"/>
      <c r="F27" s="88" t="s">
        <v>313</v>
      </c>
      <c r="G27" s="1" t="s">
        <v>171</v>
      </c>
      <c r="H27" s="116">
        <v>46045.0</v>
      </c>
      <c r="I27" s="1" t="s">
        <v>172</v>
      </c>
      <c r="J27" s="1" t="s">
        <v>173</v>
      </c>
      <c r="K27" s="1" t="s">
        <v>174</v>
      </c>
      <c r="L27" s="1" t="s">
        <v>175</v>
      </c>
      <c r="M27" s="1" t="s">
        <v>63</v>
      </c>
      <c r="N27" s="1" t="s">
        <v>177</v>
      </c>
      <c r="O27" s="1"/>
      <c r="P27" s="1"/>
      <c r="AH27" s="1" t="s">
        <v>314</v>
      </c>
      <c r="BB27" s="1" t="s">
        <v>315</v>
      </c>
      <c r="BV27" s="116">
        <v>46045.0</v>
      </c>
    </row>
    <row r="28">
      <c r="A28" s="1" t="s">
        <v>57</v>
      </c>
      <c r="B28" s="1"/>
      <c r="C28" s="1">
        <v>26.0</v>
      </c>
      <c r="D28" s="88"/>
      <c r="E28" s="88" t="s">
        <v>316</v>
      </c>
      <c r="F28" s="88"/>
      <c r="G28" s="1" t="s">
        <v>317</v>
      </c>
      <c r="H28" s="116">
        <v>46045.0</v>
      </c>
      <c r="I28" s="1" t="s">
        <v>318</v>
      </c>
      <c r="J28" s="1" t="s">
        <v>319</v>
      </c>
      <c r="K28" s="1" t="s">
        <v>265</v>
      </c>
      <c r="L28" s="1" t="s">
        <v>63</v>
      </c>
      <c r="M28" s="1" t="s">
        <v>63</v>
      </c>
      <c r="N28" s="153" t="s">
        <v>320</v>
      </c>
      <c r="O28" s="154"/>
      <c r="BB28" s="1" t="s">
        <v>321</v>
      </c>
    </row>
    <row r="29">
      <c r="A29" s="1" t="s">
        <v>57</v>
      </c>
      <c r="B29" s="1"/>
      <c r="C29" s="1">
        <v>27.0</v>
      </c>
      <c r="D29" s="88" t="s">
        <v>322</v>
      </c>
      <c r="E29" s="88" t="s">
        <v>323</v>
      </c>
      <c r="F29" s="88"/>
      <c r="G29" s="1" t="s">
        <v>75</v>
      </c>
      <c r="H29" s="116">
        <v>46046.0</v>
      </c>
      <c r="I29" s="1" t="s">
        <v>77</v>
      </c>
      <c r="J29" s="1" t="s">
        <v>324</v>
      </c>
      <c r="K29" s="1" t="s">
        <v>80</v>
      </c>
      <c r="L29" s="1" t="s">
        <v>63</v>
      </c>
      <c r="M29" s="1" t="s">
        <v>325</v>
      </c>
      <c r="N29" s="1" t="s">
        <v>326</v>
      </c>
      <c r="O29" s="1" t="s">
        <v>327</v>
      </c>
      <c r="P29" s="1" t="s">
        <v>328</v>
      </c>
      <c r="Q29" s="1" t="s">
        <v>329</v>
      </c>
    </row>
    <row r="30">
      <c r="A30" s="1" t="s">
        <v>57</v>
      </c>
      <c r="B30" s="1"/>
      <c r="C30" s="1">
        <v>28.0</v>
      </c>
      <c r="D30" s="88"/>
      <c r="E30" s="88" t="s">
        <v>330</v>
      </c>
      <c r="F30" s="88"/>
      <c r="G30" s="1" t="s">
        <v>331</v>
      </c>
      <c r="H30" s="116">
        <v>46049.0</v>
      </c>
      <c r="I30" s="1" t="s">
        <v>332</v>
      </c>
      <c r="J30" s="1" t="s">
        <v>333</v>
      </c>
      <c r="K30" s="1" t="s">
        <v>334</v>
      </c>
      <c r="L30" s="1" t="s">
        <v>63</v>
      </c>
      <c r="M30" s="1" t="s">
        <v>335</v>
      </c>
      <c r="N30" s="1" t="s">
        <v>336</v>
      </c>
      <c r="O30" s="131" t="s">
        <v>337</v>
      </c>
      <c r="P30" s="1" t="s">
        <v>338</v>
      </c>
      <c r="R30" s="1" t="s">
        <v>339</v>
      </c>
      <c r="AH30" s="1" t="s">
        <v>340</v>
      </c>
    </row>
    <row r="31">
      <c r="A31" s="1" t="s">
        <v>57</v>
      </c>
      <c r="B31" s="1"/>
      <c r="C31" s="1">
        <v>29.0</v>
      </c>
      <c r="D31" s="88" t="s">
        <v>341</v>
      </c>
      <c r="E31" s="88" t="s">
        <v>342</v>
      </c>
      <c r="F31" s="88"/>
      <c r="G31" s="1" t="s">
        <v>343</v>
      </c>
      <c r="H31" s="116">
        <v>46053.0</v>
      </c>
      <c r="I31" s="1" t="s">
        <v>145</v>
      </c>
      <c r="J31" s="1" t="s">
        <v>146</v>
      </c>
      <c r="K31" s="1" t="s">
        <v>147</v>
      </c>
      <c r="L31" s="1" t="s">
        <v>63</v>
      </c>
      <c r="M31" s="1" t="s">
        <v>148</v>
      </c>
      <c r="N31" s="1" t="s">
        <v>344</v>
      </c>
      <c r="O31" s="1" t="s">
        <v>345</v>
      </c>
      <c r="P31" s="1" t="s">
        <v>346</v>
      </c>
      <c r="Q31" s="1" t="s">
        <v>347</v>
      </c>
      <c r="R31" s="1" t="s">
        <v>348</v>
      </c>
      <c r="S31" s="1" t="s">
        <v>349</v>
      </c>
      <c r="T31" s="1" t="s">
        <v>350</v>
      </c>
    </row>
    <row r="32">
      <c r="A32" s="1" t="s">
        <v>57</v>
      </c>
      <c r="B32" s="1"/>
      <c r="C32" s="1">
        <v>30.0</v>
      </c>
      <c r="D32" s="88"/>
      <c r="E32" s="88"/>
      <c r="F32" s="88" t="s">
        <v>351</v>
      </c>
      <c r="G32" s="1" t="s">
        <v>331</v>
      </c>
      <c r="H32" s="116">
        <v>46049.0</v>
      </c>
      <c r="I32" s="1" t="s">
        <v>332</v>
      </c>
      <c r="J32" s="1" t="s">
        <v>333</v>
      </c>
      <c r="K32" s="1" t="s">
        <v>334</v>
      </c>
      <c r="L32" s="1" t="s">
        <v>335</v>
      </c>
      <c r="M32" s="1" t="s">
        <v>63</v>
      </c>
      <c r="N32" s="1" t="s">
        <v>336</v>
      </c>
      <c r="O32" s="131" t="s">
        <v>337</v>
      </c>
      <c r="P32" s="1" t="s">
        <v>338</v>
      </c>
      <c r="Q32" s="1" t="s">
        <v>353</v>
      </c>
      <c r="R32" s="1" t="s">
        <v>339</v>
      </c>
      <c r="AH32" s="1" t="s">
        <v>340</v>
      </c>
      <c r="BV32" s="116">
        <v>46049.0</v>
      </c>
    </row>
    <row r="33">
      <c r="C33" s="98">
        <f t="shared" ref="C33:C39" si="5">C32+1</f>
        <v>31</v>
      </c>
      <c r="D33" s="88" t="s">
        <v>354</v>
      </c>
      <c r="E33" s="88" t="s">
        <v>355</v>
      </c>
      <c r="F33" s="88"/>
      <c r="G33" s="1" t="s">
        <v>356</v>
      </c>
      <c r="H33" s="116">
        <v>46051.0</v>
      </c>
      <c r="I33" s="1" t="s">
        <v>357</v>
      </c>
      <c r="J33" s="1" t="s">
        <v>358</v>
      </c>
      <c r="K33" s="1" t="s">
        <v>359</v>
      </c>
      <c r="L33" s="1" t="s">
        <v>63</v>
      </c>
      <c r="M33" s="1" t="s">
        <v>63</v>
      </c>
      <c r="N33" s="1" t="s">
        <v>360</v>
      </c>
      <c r="AH33" s="1" t="s">
        <v>361</v>
      </c>
    </row>
    <row r="34">
      <c r="C34" s="98">
        <f t="shared" si="5"/>
        <v>32</v>
      </c>
      <c r="D34" s="88"/>
      <c r="E34" s="88"/>
      <c r="F34" s="88" t="s">
        <v>362</v>
      </c>
      <c r="G34" s="159" t="s">
        <v>363</v>
      </c>
      <c r="H34" s="116">
        <v>46051.0</v>
      </c>
      <c r="I34" s="1" t="s">
        <v>172</v>
      </c>
      <c r="J34" s="1" t="s">
        <v>364</v>
      </c>
      <c r="K34" s="1" t="s">
        <v>359</v>
      </c>
      <c r="L34" s="1" t="s">
        <v>63</v>
      </c>
      <c r="M34" s="1" t="s">
        <v>63</v>
      </c>
      <c r="N34" s="160" t="s">
        <v>365</v>
      </c>
      <c r="AH34" s="1" t="s">
        <v>366</v>
      </c>
      <c r="BB34" s="1" t="s">
        <v>367</v>
      </c>
      <c r="BV34" s="116">
        <v>46051.0</v>
      </c>
    </row>
    <row r="35">
      <c r="A35" s="161"/>
      <c r="B35" s="161"/>
      <c r="C35" s="161">
        <f t="shared" si="5"/>
        <v>33</v>
      </c>
      <c r="D35" s="163" t="s">
        <v>369</v>
      </c>
      <c r="E35" s="163" t="s">
        <v>370</v>
      </c>
      <c r="F35" s="161"/>
      <c r="G35" s="163" t="s">
        <v>371</v>
      </c>
      <c r="H35" s="165">
        <v>46054.0</v>
      </c>
      <c r="I35" s="163" t="s">
        <v>372</v>
      </c>
      <c r="J35" s="163" t="s">
        <v>373</v>
      </c>
      <c r="K35" s="163" t="s">
        <v>334</v>
      </c>
      <c r="L35" s="163" t="s">
        <v>63</v>
      </c>
      <c r="M35" s="163" t="s">
        <v>374</v>
      </c>
      <c r="N35" s="163" t="s">
        <v>375</v>
      </c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1"/>
      <c r="BH35" s="161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  <c r="BS35" s="161"/>
      <c r="BT35" s="161"/>
      <c r="BU35" s="161"/>
      <c r="BV35" s="161"/>
      <c r="BW35" s="161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N35" s="161"/>
      <c r="CO35" s="161"/>
      <c r="CP35" s="161"/>
      <c r="CQ35" s="161"/>
    </row>
    <row r="36">
      <c r="C36" s="98">
        <f t="shared" si="5"/>
        <v>34</v>
      </c>
      <c r="D36" s="88" t="s">
        <v>378</v>
      </c>
      <c r="E36" s="88" t="s">
        <v>379</v>
      </c>
      <c r="F36" s="87"/>
      <c r="G36" s="1" t="s">
        <v>381</v>
      </c>
      <c r="H36" s="116">
        <v>46053.0</v>
      </c>
      <c r="I36" s="1" t="s">
        <v>382</v>
      </c>
      <c r="J36" s="1" t="s">
        <v>373</v>
      </c>
      <c r="K36" s="1" t="s">
        <v>384</v>
      </c>
      <c r="L36" s="1" t="s">
        <v>63</v>
      </c>
      <c r="M36" s="1" t="s">
        <v>385</v>
      </c>
      <c r="N36" s="1" t="s">
        <v>386</v>
      </c>
      <c r="O36" s="124" t="s">
        <v>388</v>
      </c>
      <c r="AH36" s="1" t="s">
        <v>389</v>
      </c>
      <c r="AI36" s="1" t="s">
        <v>390</v>
      </c>
    </row>
    <row r="37">
      <c r="C37" s="98">
        <f t="shared" si="5"/>
        <v>35</v>
      </c>
      <c r="D37" s="88" t="s">
        <v>391</v>
      </c>
      <c r="E37" s="88" t="s">
        <v>392</v>
      </c>
      <c r="F37" s="87"/>
      <c r="G37" s="1" t="s">
        <v>393</v>
      </c>
      <c r="H37" s="116">
        <v>46054.0</v>
      </c>
      <c r="I37" s="1" t="s">
        <v>382</v>
      </c>
      <c r="J37" s="189" t="s">
        <v>394</v>
      </c>
      <c r="K37" s="1" t="s">
        <v>395</v>
      </c>
      <c r="L37" s="1" t="s">
        <v>63</v>
      </c>
      <c r="M37" s="1" t="s">
        <v>396</v>
      </c>
      <c r="N37" s="1" t="s">
        <v>397</v>
      </c>
      <c r="O37" s="194" t="s">
        <v>398</v>
      </c>
      <c r="AH37" s="198" t="s">
        <v>402</v>
      </c>
      <c r="AI37" s="1" t="s">
        <v>403</v>
      </c>
    </row>
    <row r="38">
      <c r="A38" s="203"/>
      <c r="B38" s="203"/>
      <c r="C38" s="203">
        <f t="shared" si="5"/>
        <v>36</v>
      </c>
      <c r="D38" s="87"/>
      <c r="E38" s="88" t="s">
        <v>408</v>
      </c>
      <c r="F38" s="87"/>
      <c r="G38" s="209" t="s">
        <v>409</v>
      </c>
      <c r="H38" s="210">
        <v>46055.0</v>
      </c>
      <c r="I38" s="209" t="s">
        <v>172</v>
      </c>
      <c r="J38" s="189" t="s">
        <v>373</v>
      </c>
      <c r="K38" s="209" t="s">
        <v>359</v>
      </c>
      <c r="L38" s="209" t="s">
        <v>63</v>
      </c>
      <c r="M38" s="209" t="s">
        <v>411</v>
      </c>
      <c r="N38" s="209" t="s">
        <v>412</v>
      </c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9" t="s">
        <v>414</v>
      </c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N38" s="203"/>
      <c r="CO38" s="203"/>
      <c r="CP38" s="203"/>
      <c r="CQ38" s="203"/>
    </row>
    <row r="39">
      <c r="A39" s="203"/>
      <c r="B39" s="203"/>
      <c r="C39" s="203">
        <f t="shared" si="5"/>
        <v>37</v>
      </c>
      <c r="D39" s="87"/>
      <c r="E39" s="87"/>
      <c r="F39" s="88" t="s">
        <v>417</v>
      </c>
      <c r="G39" s="209" t="s">
        <v>409</v>
      </c>
      <c r="H39" s="210">
        <v>46055.0</v>
      </c>
      <c r="I39" s="209" t="s">
        <v>172</v>
      </c>
      <c r="J39" s="189" t="s">
        <v>373</v>
      </c>
      <c r="K39" s="209" t="s">
        <v>359</v>
      </c>
      <c r="L39" s="209" t="s">
        <v>411</v>
      </c>
      <c r="M39" s="209" t="s">
        <v>63</v>
      </c>
      <c r="N39" s="209" t="s">
        <v>412</v>
      </c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22"/>
      <c r="AE39" s="203"/>
      <c r="AF39" s="203"/>
      <c r="AG39" s="203"/>
      <c r="AH39" s="209" t="s">
        <v>414</v>
      </c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3"/>
      <c r="BQ39" s="203"/>
      <c r="BR39" s="203"/>
      <c r="BS39" s="203"/>
      <c r="BT39" s="203"/>
      <c r="BU39" s="203"/>
      <c r="BV39" s="210">
        <v>46055.0</v>
      </c>
      <c r="BW39" s="203"/>
      <c r="BX39" s="203"/>
      <c r="BY39" s="203"/>
      <c r="BZ39" s="203"/>
      <c r="CA39" s="203"/>
      <c r="CB39" s="203"/>
      <c r="CC39" s="203"/>
      <c r="CD39" s="203"/>
      <c r="CE39" s="203"/>
      <c r="CF39" s="203"/>
      <c r="CG39" s="203"/>
      <c r="CH39" s="203"/>
      <c r="CI39" s="203"/>
      <c r="CJ39" s="203"/>
      <c r="CK39" s="203"/>
      <c r="CL39" s="203"/>
      <c r="CM39" s="203"/>
      <c r="CN39" s="203"/>
      <c r="CO39" s="203"/>
      <c r="CP39" s="203"/>
      <c r="CQ39" s="203"/>
    </row>
    <row r="40">
      <c r="A40" s="203"/>
      <c r="B40" s="209"/>
      <c r="C40" s="209">
        <v>38.0</v>
      </c>
      <c r="D40" s="87"/>
      <c r="E40" s="88" t="s">
        <v>423</v>
      </c>
      <c r="F40" s="87"/>
      <c r="G40" s="209" t="s">
        <v>425</v>
      </c>
      <c r="H40" s="210">
        <v>46056.0</v>
      </c>
      <c r="I40" s="209" t="s">
        <v>426</v>
      </c>
      <c r="J40" s="189" t="s">
        <v>427</v>
      </c>
      <c r="K40" s="209" t="s">
        <v>265</v>
      </c>
      <c r="L40" s="209" t="s">
        <v>63</v>
      </c>
      <c r="M40" s="209" t="s">
        <v>428</v>
      </c>
      <c r="N40" s="209" t="s">
        <v>429</v>
      </c>
      <c r="O40" s="209" t="s">
        <v>430</v>
      </c>
      <c r="P40" s="209" t="s">
        <v>431</v>
      </c>
      <c r="Q40" s="209" t="s">
        <v>432</v>
      </c>
      <c r="R40" s="209" t="s">
        <v>434</v>
      </c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9" t="s">
        <v>437</v>
      </c>
      <c r="BC40" s="209" t="s">
        <v>439</v>
      </c>
      <c r="BD40" s="209" t="s">
        <v>440</v>
      </c>
      <c r="BE40" s="209" t="s">
        <v>441</v>
      </c>
      <c r="BF40" s="209" t="s">
        <v>442</v>
      </c>
      <c r="BG40" s="203"/>
      <c r="BH40" s="203"/>
      <c r="BI40" s="203"/>
      <c r="BJ40" s="203"/>
      <c r="BK40" s="203"/>
      <c r="BL40" s="203"/>
      <c r="BM40" s="203"/>
      <c r="BN40" s="203"/>
      <c r="BO40" s="203"/>
      <c r="BP40" s="203"/>
      <c r="BQ40" s="203"/>
      <c r="BR40" s="203"/>
      <c r="BS40" s="203"/>
      <c r="BT40" s="203"/>
      <c r="BU40" s="203"/>
      <c r="BV40" s="203"/>
      <c r="BW40" s="203"/>
      <c r="BX40" s="203"/>
      <c r="BY40" s="203"/>
      <c r="BZ40" s="203"/>
      <c r="CA40" s="203"/>
      <c r="CB40" s="203"/>
      <c r="CC40" s="203"/>
      <c r="CD40" s="203"/>
      <c r="CE40" s="203"/>
      <c r="CF40" s="203"/>
      <c r="CG40" s="203"/>
      <c r="CH40" s="203"/>
      <c r="CI40" s="203"/>
      <c r="CJ40" s="203"/>
      <c r="CK40" s="203"/>
      <c r="CL40" s="203"/>
      <c r="CM40" s="203"/>
      <c r="CN40" s="203"/>
      <c r="CO40" s="203"/>
      <c r="CP40" s="203"/>
      <c r="CQ40" s="203"/>
    </row>
    <row r="41">
      <c r="A41" s="203"/>
      <c r="B41" s="209"/>
      <c r="C41" s="209">
        <v>39.0</v>
      </c>
      <c r="D41" s="88" t="s">
        <v>449</v>
      </c>
      <c r="E41" s="88" t="s">
        <v>450</v>
      </c>
      <c r="F41" s="87"/>
      <c r="G41" s="209" t="s">
        <v>371</v>
      </c>
      <c r="H41" s="210">
        <v>46056.0</v>
      </c>
      <c r="I41" s="209" t="s">
        <v>372</v>
      </c>
      <c r="J41" s="189" t="s">
        <v>373</v>
      </c>
      <c r="K41" s="209" t="s">
        <v>334</v>
      </c>
      <c r="L41" s="209" t="s">
        <v>63</v>
      </c>
      <c r="M41" s="209" t="s">
        <v>374</v>
      </c>
      <c r="N41" s="209" t="s">
        <v>451</v>
      </c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9" t="s">
        <v>414</v>
      </c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  <c r="CI41" s="203"/>
      <c r="CJ41" s="203"/>
      <c r="CK41" s="203"/>
      <c r="CL41" s="203"/>
      <c r="CM41" s="203"/>
      <c r="CN41" s="203"/>
      <c r="CO41" s="203"/>
      <c r="CP41" s="203"/>
      <c r="CQ41" s="203"/>
    </row>
    <row r="42">
      <c r="A42" s="203"/>
      <c r="B42" s="209"/>
      <c r="C42" s="209">
        <v>40.0</v>
      </c>
      <c r="D42" s="88" t="s">
        <v>457</v>
      </c>
      <c r="E42" s="88" t="s">
        <v>458</v>
      </c>
      <c r="F42" s="87"/>
      <c r="G42" s="209" t="s">
        <v>459</v>
      </c>
      <c r="H42" s="210">
        <v>46057.0</v>
      </c>
      <c r="I42" s="209" t="s">
        <v>129</v>
      </c>
      <c r="J42" s="189" t="s">
        <v>460</v>
      </c>
      <c r="K42" s="209" t="s">
        <v>461</v>
      </c>
      <c r="L42" s="209" t="s">
        <v>63</v>
      </c>
      <c r="M42" s="209" t="s">
        <v>463</v>
      </c>
      <c r="N42" s="288" t="s">
        <v>464</v>
      </c>
      <c r="O42" s="209" t="s">
        <v>465</v>
      </c>
      <c r="P42" s="209" t="s">
        <v>466</v>
      </c>
      <c r="Q42" s="209" t="s">
        <v>468</v>
      </c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  <c r="BX42" s="203"/>
      <c r="BY42" s="203"/>
      <c r="BZ42" s="203"/>
      <c r="CA42" s="203"/>
      <c r="CB42" s="203"/>
      <c r="CC42" s="203"/>
      <c r="CD42" s="203"/>
      <c r="CE42" s="203"/>
      <c r="CF42" s="203"/>
      <c r="CG42" s="203"/>
      <c r="CH42" s="203"/>
      <c r="CI42" s="203"/>
      <c r="CJ42" s="203"/>
      <c r="CK42" s="203"/>
      <c r="CL42" s="203"/>
      <c r="CM42" s="203"/>
      <c r="CN42" s="203"/>
      <c r="CO42" s="203"/>
      <c r="CP42" s="203"/>
      <c r="CQ42" s="203"/>
    </row>
    <row r="43">
      <c r="A43" s="203"/>
      <c r="B43" s="209"/>
      <c r="C43" s="209">
        <v>41.0</v>
      </c>
      <c r="D43" s="88" t="s">
        <v>477</v>
      </c>
      <c r="E43" s="88" t="s">
        <v>478</v>
      </c>
      <c r="F43" s="87"/>
      <c r="G43" s="209" t="s">
        <v>425</v>
      </c>
      <c r="H43" s="210">
        <v>46058.0</v>
      </c>
      <c r="I43" s="209" t="s">
        <v>164</v>
      </c>
      <c r="J43" s="189" t="s">
        <v>479</v>
      </c>
      <c r="K43" s="209" t="s">
        <v>265</v>
      </c>
      <c r="L43" s="209" t="s">
        <v>63</v>
      </c>
      <c r="M43" s="209" t="s">
        <v>276</v>
      </c>
      <c r="N43" s="296" t="s">
        <v>481</v>
      </c>
      <c r="O43" s="209" t="s">
        <v>482</v>
      </c>
      <c r="P43" s="209" t="s">
        <v>483</v>
      </c>
      <c r="Q43" s="209" t="s">
        <v>484</v>
      </c>
      <c r="R43" s="209" t="s">
        <v>486</v>
      </c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3"/>
      <c r="CH43" s="203"/>
      <c r="CI43" s="203"/>
      <c r="CJ43" s="203"/>
      <c r="CK43" s="203"/>
      <c r="CL43" s="203"/>
      <c r="CM43" s="203"/>
      <c r="CN43" s="203"/>
      <c r="CO43" s="203"/>
      <c r="CP43" s="203"/>
      <c r="CQ43" s="203"/>
    </row>
    <row r="44">
      <c r="A44" s="203"/>
      <c r="B44" s="209"/>
      <c r="C44" s="209">
        <v>42.0</v>
      </c>
      <c r="D44" s="88" t="s">
        <v>493</v>
      </c>
      <c r="E44" s="88" t="s">
        <v>494</v>
      </c>
      <c r="F44" s="87"/>
      <c r="G44" s="209" t="s">
        <v>495</v>
      </c>
      <c r="H44" s="210">
        <v>46060.0</v>
      </c>
      <c r="I44" s="209" t="s">
        <v>129</v>
      </c>
      <c r="J44" s="189" t="s">
        <v>496</v>
      </c>
      <c r="K44" s="209" t="s">
        <v>461</v>
      </c>
      <c r="L44" s="209" t="s">
        <v>63</v>
      </c>
      <c r="M44" s="209" t="s">
        <v>497</v>
      </c>
      <c r="N44" s="209" t="s">
        <v>498</v>
      </c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9" t="s">
        <v>501</v>
      </c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203"/>
      <c r="BP44" s="203"/>
      <c r="BQ44" s="203"/>
      <c r="BR44" s="203"/>
      <c r="BS44" s="203"/>
      <c r="BT44" s="203"/>
      <c r="BU44" s="203"/>
      <c r="BV44" s="203"/>
      <c r="BW44" s="203"/>
      <c r="BX44" s="203"/>
      <c r="BY44" s="203"/>
      <c r="BZ44" s="203"/>
      <c r="CA44" s="203"/>
      <c r="CB44" s="203"/>
      <c r="CC44" s="203"/>
      <c r="CD44" s="203"/>
      <c r="CE44" s="203"/>
      <c r="CF44" s="203"/>
      <c r="CG44" s="203"/>
      <c r="CH44" s="203"/>
      <c r="CI44" s="203"/>
      <c r="CJ44" s="203"/>
      <c r="CK44" s="203"/>
      <c r="CL44" s="203"/>
      <c r="CM44" s="203"/>
      <c r="CN44" s="203"/>
      <c r="CO44" s="203"/>
      <c r="CP44" s="203"/>
      <c r="CQ44" s="203"/>
    </row>
    <row r="45">
      <c r="A45" s="203"/>
      <c r="B45" s="209"/>
      <c r="C45" s="209">
        <v>43.0</v>
      </c>
      <c r="D45" s="88" t="s">
        <v>508</v>
      </c>
      <c r="E45" s="88" t="s">
        <v>509</v>
      </c>
      <c r="F45" s="87"/>
      <c r="G45" s="209" t="s">
        <v>510</v>
      </c>
      <c r="H45" s="210">
        <v>46060.0</v>
      </c>
      <c r="I45" s="209" t="s">
        <v>129</v>
      </c>
      <c r="J45" s="189" t="s">
        <v>511</v>
      </c>
      <c r="K45" s="209" t="s">
        <v>461</v>
      </c>
      <c r="L45" s="209" t="s">
        <v>63</v>
      </c>
      <c r="M45" s="209" t="s">
        <v>512</v>
      </c>
      <c r="N45" s="209" t="s">
        <v>513</v>
      </c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9" t="s">
        <v>514</v>
      </c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3"/>
      <c r="CC45" s="203"/>
      <c r="CD45" s="203"/>
      <c r="CE45" s="203"/>
      <c r="CF45" s="203"/>
      <c r="CG45" s="203"/>
      <c r="CH45" s="203"/>
      <c r="CI45" s="203"/>
      <c r="CJ45" s="203"/>
      <c r="CK45" s="203"/>
      <c r="CL45" s="203"/>
      <c r="CM45" s="203"/>
      <c r="CN45" s="203"/>
      <c r="CO45" s="203"/>
      <c r="CP45" s="203"/>
      <c r="CQ45" s="203"/>
    </row>
    <row r="46">
      <c r="A46" s="203"/>
      <c r="B46" s="209"/>
      <c r="C46" s="209">
        <v>44.0</v>
      </c>
      <c r="D46" s="88" t="s">
        <v>519</v>
      </c>
      <c r="E46" s="88" t="s">
        <v>521</v>
      </c>
      <c r="F46" s="87"/>
      <c r="G46" s="209" t="s">
        <v>523</v>
      </c>
      <c r="H46" s="210">
        <v>46065.0</v>
      </c>
      <c r="I46" s="209" t="s">
        <v>129</v>
      </c>
      <c r="J46" s="189" t="s">
        <v>525</v>
      </c>
      <c r="K46" s="209" t="s">
        <v>526</v>
      </c>
      <c r="L46" s="209" t="s">
        <v>63</v>
      </c>
      <c r="M46" s="209" t="s">
        <v>527</v>
      </c>
      <c r="N46" s="209" t="s">
        <v>528</v>
      </c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9" t="s">
        <v>531</v>
      </c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3"/>
      <c r="BQ46" s="203"/>
      <c r="BR46" s="203"/>
      <c r="BS46" s="203"/>
      <c r="BT46" s="203"/>
      <c r="BU46" s="203"/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3"/>
      <c r="CG46" s="203"/>
      <c r="CH46" s="203"/>
      <c r="CI46" s="203"/>
      <c r="CJ46" s="203"/>
      <c r="CK46" s="203"/>
      <c r="CL46" s="203"/>
      <c r="CM46" s="203"/>
      <c r="CN46" s="203"/>
      <c r="CO46" s="203"/>
      <c r="CP46" s="203"/>
      <c r="CQ46" s="203"/>
    </row>
    <row r="47">
      <c r="A47" s="203"/>
      <c r="B47" s="209"/>
      <c r="C47" s="209">
        <v>45.0</v>
      </c>
      <c r="D47" s="88"/>
      <c r="E47" s="88" t="s">
        <v>539</v>
      </c>
      <c r="F47" s="87"/>
      <c r="G47" s="209" t="s">
        <v>540</v>
      </c>
      <c r="H47" s="210">
        <v>46062.0</v>
      </c>
      <c r="I47" s="209" t="s">
        <v>145</v>
      </c>
      <c r="J47" s="189" t="s">
        <v>541</v>
      </c>
      <c r="K47" s="209" t="s">
        <v>147</v>
      </c>
      <c r="L47" s="209" t="s">
        <v>63</v>
      </c>
      <c r="M47" s="209" t="s">
        <v>542</v>
      </c>
      <c r="N47" s="209" t="s">
        <v>543</v>
      </c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9" t="s">
        <v>544</v>
      </c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3"/>
      <c r="CH47" s="203"/>
      <c r="CI47" s="203"/>
      <c r="CJ47" s="203"/>
      <c r="CK47" s="203"/>
      <c r="CL47" s="203"/>
      <c r="CM47" s="203"/>
      <c r="CN47" s="203"/>
      <c r="CO47" s="203"/>
      <c r="CP47" s="203"/>
      <c r="CQ47" s="203"/>
    </row>
    <row r="48">
      <c r="A48" s="203"/>
      <c r="B48" s="209"/>
      <c r="C48" s="209">
        <v>46.0</v>
      </c>
      <c r="D48" s="88" t="s">
        <v>545</v>
      </c>
      <c r="E48" s="88" t="s">
        <v>546</v>
      </c>
      <c r="F48" s="87"/>
      <c r="G48" s="209" t="s">
        <v>547</v>
      </c>
      <c r="H48" s="210">
        <v>46065.0</v>
      </c>
      <c r="I48" s="209" t="s">
        <v>548</v>
      </c>
      <c r="J48" s="189" t="s">
        <v>549</v>
      </c>
      <c r="K48" s="209" t="s">
        <v>550</v>
      </c>
      <c r="L48" s="209" t="s">
        <v>63</v>
      </c>
      <c r="M48" s="209" t="s">
        <v>551</v>
      </c>
      <c r="N48" s="288" t="s">
        <v>552</v>
      </c>
      <c r="O48" s="209" t="s">
        <v>553</v>
      </c>
      <c r="P48" s="209" t="s">
        <v>554</v>
      </c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203"/>
      <c r="CH48" s="203"/>
      <c r="CI48" s="203"/>
      <c r="CJ48" s="203"/>
      <c r="CK48" s="203"/>
      <c r="CL48" s="203"/>
      <c r="CM48" s="203"/>
      <c r="CN48" s="203"/>
      <c r="CO48" s="203"/>
      <c r="CP48" s="203"/>
      <c r="CQ48" s="203"/>
    </row>
    <row r="49">
      <c r="A49" s="203"/>
      <c r="B49" s="209"/>
      <c r="C49" s="209">
        <v>47.0</v>
      </c>
      <c r="D49" s="87"/>
      <c r="E49" s="87"/>
      <c r="F49" s="88" t="s">
        <v>555</v>
      </c>
      <c r="G49" s="209" t="s">
        <v>547</v>
      </c>
      <c r="H49" s="210">
        <v>46065.0</v>
      </c>
      <c r="I49" s="209" t="s">
        <v>548</v>
      </c>
      <c r="J49" s="189" t="s">
        <v>556</v>
      </c>
      <c r="K49" s="209" t="s">
        <v>550</v>
      </c>
      <c r="L49" s="209" t="s">
        <v>551</v>
      </c>
      <c r="M49" s="209" t="s">
        <v>63</v>
      </c>
      <c r="N49" s="209" t="s">
        <v>115</v>
      </c>
      <c r="O49" s="209" t="s">
        <v>113</v>
      </c>
      <c r="P49" s="209" t="s">
        <v>111</v>
      </c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3"/>
      <c r="BS49" s="203"/>
      <c r="BT49" s="203"/>
      <c r="BU49" s="203"/>
      <c r="BV49" s="210">
        <v>46065.0</v>
      </c>
      <c r="BW49" s="203"/>
      <c r="BX49" s="203"/>
      <c r="BY49" s="203"/>
      <c r="BZ49" s="203"/>
      <c r="CA49" s="203"/>
      <c r="CB49" s="203"/>
      <c r="CC49" s="203"/>
      <c r="CD49" s="203"/>
      <c r="CE49" s="203"/>
      <c r="CF49" s="203"/>
      <c r="CG49" s="203"/>
      <c r="CH49" s="203"/>
      <c r="CI49" s="203"/>
      <c r="CJ49" s="203"/>
      <c r="CK49" s="203"/>
      <c r="CL49" s="203"/>
      <c r="CM49" s="203"/>
      <c r="CN49" s="203"/>
      <c r="CO49" s="203"/>
      <c r="CP49" s="203"/>
      <c r="CQ49" s="203"/>
    </row>
    <row r="50">
      <c r="A50" s="203"/>
      <c r="B50" s="209"/>
      <c r="C50" s="209">
        <v>48.0</v>
      </c>
      <c r="D50" s="88" t="s">
        <v>557</v>
      </c>
      <c r="E50" s="88" t="s">
        <v>558</v>
      </c>
      <c r="F50" s="87"/>
      <c r="G50" s="209" t="s">
        <v>559</v>
      </c>
      <c r="H50" s="321">
        <v>46066.0</v>
      </c>
      <c r="I50" s="209" t="s">
        <v>382</v>
      </c>
      <c r="J50" s="189" t="s">
        <v>373</v>
      </c>
      <c r="K50" s="209" t="s">
        <v>560</v>
      </c>
      <c r="L50" s="209" t="s">
        <v>63</v>
      </c>
      <c r="M50" s="209" t="s">
        <v>561</v>
      </c>
      <c r="N50" s="209" t="s">
        <v>64</v>
      </c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9" t="s">
        <v>312</v>
      </c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  <c r="BZ50" s="203"/>
      <c r="CA50" s="203"/>
      <c r="CB50" s="203"/>
      <c r="CC50" s="203"/>
      <c r="CD50" s="203"/>
      <c r="CE50" s="203"/>
      <c r="CF50" s="203"/>
      <c r="CG50" s="203"/>
      <c r="CH50" s="203"/>
      <c r="CI50" s="203"/>
      <c r="CJ50" s="203"/>
      <c r="CK50" s="203"/>
      <c r="CL50" s="203"/>
      <c r="CM50" s="203"/>
      <c r="CN50" s="203"/>
      <c r="CO50" s="203"/>
      <c r="CP50" s="203"/>
      <c r="CQ50" s="203"/>
    </row>
    <row r="51">
      <c r="A51" s="203"/>
      <c r="B51" s="209"/>
      <c r="C51" s="209">
        <v>49.0</v>
      </c>
      <c r="D51" s="88" t="s">
        <v>567</v>
      </c>
      <c r="E51" s="88" t="s">
        <v>568</v>
      </c>
      <c r="F51" s="87"/>
      <c r="G51" s="209" t="s">
        <v>570</v>
      </c>
      <c r="H51" s="321">
        <v>46071.0</v>
      </c>
      <c r="I51" s="209" t="s">
        <v>382</v>
      </c>
      <c r="J51" s="189" t="s">
        <v>571</v>
      </c>
      <c r="K51" s="209" t="s">
        <v>572</v>
      </c>
      <c r="L51" s="209" t="s">
        <v>63</v>
      </c>
      <c r="M51" s="209" t="s">
        <v>573</v>
      </c>
      <c r="N51" s="209" t="s">
        <v>574</v>
      </c>
      <c r="O51" s="209" t="s">
        <v>575</v>
      </c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9" t="s">
        <v>576</v>
      </c>
      <c r="AI51" s="209" t="s">
        <v>577</v>
      </c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  <c r="CC51" s="203"/>
      <c r="CD51" s="203"/>
      <c r="CE51" s="203"/>
      <c r="CF51" s="203"/>
      <c r="CG51" s="203"/>
      <c r="CH51" s="203"/>
      <c r="CI51" s="203"/>
      <c r="CJ51" s="203"/>
      <c r="CK51" s="203"/>
      <c r="CL51" s="203"/>
      <c r="CM51" s="203"/>
      <c r="CN51" s="203"/>
      <c r="CO51" s="203"/>
      <c r="CP51" s="203"/>
      <c r="CQ51" s="203"/>
    </row>
    <row r="52">
      <c r="A52" s="203"/>
      <c r="B52" s="209"/>
      <c r="C52" s="209">
        <v>50.0</v>
      </c>
      <c r="D52" s="88" t="s">
        <v>578</v>
      </c>
      <c r="E52" s="88" t="s">
        <v>579</v>
      </c>
      <c r="F52" s="87"/>
      <c r="G52" s="209" t="s">
        <v>580</v>
      </c>
      <c r="H52" s="323">
        <v>46073.0</v>
      </c>
      <c r="I52" s="209" t="s">
        <v>382</v>
      </c>
      <c r="J52" s="189" t="s">
        <v>581</v>
      </c>
      <c r="K52" s="209" t="s">
        <v>582</v>
      </c>
      <c r="L52" s="209" t="s">
        <v>63</v>
      </c>
      <c r="M52" s="209" t="s">
        <v>235</v>
      </c>
      <c r="N52" s="209" t="s">
        <v>583</v>
      </c>
      <c r="O52" s="209" t="s">
        <v>584</v>
      </c>
      <c r="P52" s="209" t="s">
        <v>585</v>
      </c>
      <c r="Q52" s="209" t="s">
        <v>586</v>
      </c>
      <c r="R52" s="209" t="s">
        <v>587</v>
      </c>
      <c r="S52" s="209" t="s">
        <v>588</v>
      </c>
      <c r="T52" s="209" t="s">
        <v>589</v>
      </c>
      <c r="U52" s="209" t="s">
        <v>590</v>
      </c>
      <c r="V52" s="209" t="s">
        <v>591</v>
      </c>
      <c r="W52" s="209" t="s">
        <v>592</v>
      </c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9" t="s">
        <v>593</v>
      </c>
      <c r="AI52" s="209" t="s">
        <v>594</v>
      </c>
      <c r="AJ52" s="209" t="s">
        <v>595</v>
      </c>
      <c r="AK52" s="209" t="s">
        <v>596</v>
      </c>
      <c r="AL52" s="209" t="s">
        <v>597</v>
      </c>
      <c r="AM52" s="209" t="s">
        <v>598</v>
      </c>
      <c r="AN52" s="209" t="s">
        <v>599</v>
      </c>
      <c r="AO52" s="209" t="s">
        <v>600</v>
      </c>
      <c r="AP52" s="209" t="s">
        <v>601</v>
      </c>
      <c r="AQ52" s="209" t="s">
        <v>602</v>
      </c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  <c r="CC52" s="203"/>
      <c r="CD52" s="203"/>
      <c r="CE52" s="203"/>
      <c r="CF52" s="203"/>
      <c r="CG52" s="203"/>
      <c r="CH52" s="203"/>
      <c r="CI52" s="203"/>
      <c r="CJ52" s="203"/>
      <c r="CK52" s="203"/>
      <c r="CL52" s="203"/>
      <c r="CM52" s="203"/>
      <c r="CN52" s="203"/>
      <c r="CO52" s="203"/>
      <c r="CP52" s="203"/>
      <c r="CQ52" s="203"/>
    </row>
    <row r="53">
      <c r="A53" s="1" t="s">
        <v>1</v>
      </c>
      <c r="B53" s="1"/>
      <c r="C53" s="1">
        <v>51.0</v>
      </c>
      <c r="D53" s="88" t="s">
        <v>604</v>
      </c>
      <c r="E53" s="88" t="s">
        <v>605</v>
      </c>
      <c r="G53" s="209" t="s">
        <v>606</v>
      </c>
      <c r="H53" s="321">
        <v>46069.0</v>
      </c>
      <c r="I53" s="209" t="s">
        <v>382</v>
      </c>
      <c r="J53" s="189" t="s">
        <v>571</v>
      </c>
      <c r="K53" s="209" t="s">
        <v>607</v>
      </c>
      <c r="L53" s="209" t="s">
        <v>63</v>
      </c>
      <c r="M53" s="1" t="s">
        <v>608</v>
      </c>
      <c r="N53" s="1" t="s">
        <v>609</v>
      </c>
      <c r="O53" s="1" t="s">
        <v>610</v>
      </c>
      <c r="P53" s="1" t="s">
        <v>611</v>
      </c>
      <c r="Q53" s="1" t="s">
        <v>612</v>
      </c>
      <c r="R53" s="209" t="s">
        <v>613</v>
      </c>
      <c r="AH53" s="1" t="s">
        <v>614</v>
      </c>
      <c r="AI53" s="1" t="s">
        <v>615</v>
      </c>
      <c r="AJ53" s="1" t="s">
        <v>616</v>
      </c>
      <c r="AK53" s="1" t="s">
        <v>617</v>
      </c>
      <c r="AL53" s="1" t="s">
        <v>618</v>
      </c>
    </row>
    <row r="54">
      <c r="A54" s="1" t="s">
        <v>619</v>
      </c>
      <c r="B54" s="1"/>
      <c r="C54" s="1">
        <v>52.0</v>
      </c>
      <c r="D54" s="88" t="s">
        <v>620</v>
      </c>
      <c r="E54" s="88" t="s">
        <v>621</v>
      </c>
      <c r="G54" s="209" t="s">
        <v>622</v>
      </c>
      <c r="H54" s="321">
        <v>46080.0</v>
      </c>
      <c r="I54" s="209" t="s">
        <v>129</v>
      </c>
      <c r="J54" s="189" t="s">
        <v>623</v>
      </c>
      <c r="K54" s="1" t="s">
        <v>624</v>
      </c>
      <c r="L54" s="209" t="s">
        <v>63</v>
      </c>
      <c r="M54" s="1" t="s">
        <v>625</v>
      </c>
      <c r="N54" s="209" t="s">
        <v>626</v>
      </c>
      <c r="AH54" s="1" t="s">
        <v>627</v>
      </c>
    </row>
    <row r="55">
      <c r="B55" s="1"/>
      <c r="C55" s="1">
        <v>53.0</v>
      </c>
      <c r="F55" s="88" t="s">
        <v>629</v>
      </c>
      <c r="G55" s="1" t="s">
        <v>393</v>
      </c>
      <c r="H55" s="321">
        <v>46069.0</v>
      </c>
      <c r="I55" s="1" t="s">
        <v>382</v>
      </c>
      <c r="J55" s="189" t="s">
        <v>394</v>
      </c>
      <c r="K55" s="1" t="s">
        <v>395</v>
      </c>
      <c r="L55" s="329" t="s">
        <v>396</v>
      </c>
      <c r="M55" s="209" t="s">
        <v>63</v>
      </c>
      <c r="N55" s="1" t="s">
        <v>397</v>
      </c>
      <c r="O55" s="331" t="s">
        <v>398</v>
      </c>
      <c r="AH55" s="198" t="s">
        <v>402</v>
      </c>
      <c r="AI55" s="1" t="s">
        <v>403</v>
      </c>
      <c r="BV55" s="116">
        <v>46069.0</v>
      </c>
    </row>
    <row r="56">
      <c r="B56" s="1"/>
      <c r="C56" s="1">
        <v>54.0</v>
      </c>
      <c r="D56" s="88" t="s">
        <v>632</v>
      </c>
      <c r="E56" s="88" t="s">
        <v>633</v>
      </c>
      <c r="G56" s="209" t="s">
        <v>634</v>
      </c>
      <c r="H56" s="321">
        <v>46071.0</v>
      </c>
      <c r="I56" s="1" t="s">
        <v>382</v>
      </c>
      <c r="J56" s="189" t="s">
        <v>373</v>
      </c>
      <c r="K56" s="1" t="s">
        <v>635</v>
      </c>
      <c r="L56" s="209" t="s">
        <v>63</v>
      </c>
      <c r="M56" s="1" t="s">
        <v>636</v>
      </c>
      <c r="N56" s="1" t="s">
        <v>637</v>
      </c>
      <c r="O56" s="1" t="s">
        <v>638</v>
      </c>
      <c r="AH56" s="1" t="s">
        <v>639</v>
      </c>
      <c r="AI56" s="1" t="s">
        <v>640</v>
      </c>
    </row>
    <row r="57">
      <c r="B57" s="1"/>
      <c r="C57" s="1">
        <v>55.0</v>
      </c>
      <c r="D57" s="88" t="s">
        <v>642</v>
      </c>
      <c r="E57" s="88" t="s">
        <v>643</v>
      </c>
      <c r="G57" s="209" t="s">
        <v>644</v>
      </c>
      <c r="H57" s="321">
        <v>46070.0</v>
      </c>
      <c r="I57" s="1" t="s">
        <v>382</v>
      </c>
      <c r="J57" s="1" t="s">
        <v>373</v>
      </c>
      <c r="K57" s="1" t="s">
        <v>645</v>
      </c>
      <c r="L57" s="209" t="s">
        <v>63</v>
      </c>
      <c r="M57" s="1" t="s">
        <v>647</v>
      </c>
    </row>
    <row r="58">
      <c r="B58" s="1"/>
      <c r="C58" s="1">
        <v>56.0</v>
      </c>
      <c r="D58" s="88" t="s">
        <v>648</v>
      </c>
      <c r="E58" s="88" t="s">
        <v>649</v>
      </c>
      <c r="G58" s="209" t="s">
        <v>650</v>
      </c>
      <c r="H58" s="321">
        <v>46071.0</v>
      </c>
      <c r="I58" s="1" t="s">
        <v>382</v>
      </c>
      <c r="J58" s="189" t="s">
        <v>373</v>
      </c>
      <c r="K58" s="1" t="s">
        <v>651</v>
      </c>
      <c r="L58" s="209" t="s">
        <v>63</v>
      </c>
      <c r="M58" s="1" t="s">
        <v>652</v>
      </c>
      <c r="N58" s="1" t="s">
        <v>653</v>
      </c>
      <c r="O58" s="1" t="s">
        <v>654</v>
      </c>
      <c r="AH58" s="1" t="s">
        <v>655</v>
      </c>
      <c r="AI58" s="1" t="s">
        <v>656</v>
      </c>
    </row>
    <row r="59">
      <c r="B59" s="1"/>
      <c r="C59" s="1">
        <v>57.0</v>
      </c>
      <c r="D59" s="88" t="s">
        <v>657</v>
      </c>
      <c r="E59" s="88" t="s">
        <v>658</v>
      </c>
      <c r="F59" s="88"/>
      <c r="G59" s="209"/>
      <c r="H59" s="323">
        <v>46073.0</v>
      </c>
      <c r="I59" s="1" t="s">
        <v>382</v>
      </c>
      <c r="J59" s="1" t="s">
        <v>659</v>
      </c>
      <c r="K59" s="1" t="s">
        <v>660</v>
      </c>
      <c r="L59" s="209" t="s">
        <v>63</v>
      </c>
      <c r="M59" s="209" t="s">
        <v>661</v>
      </c>
      <c r="N59" s="1" t="s">
        <v>662</v>
      </c>
      <c r="O59" s="1" t="s">
        <v>663</v>
      </c>
      <c r="P59" s="1" t="s">
        <v>665</v>
      </c>
      <c r="Q59" s="1" t="s">
        <v>666</v>
      </c>
      <c r="R59" s="1" t="s">
        <v>667</v>
      </c>
      <c r="S59" s="1" t="s">
        <v>668</v>
      </c>
      <c r="T59" s="1" t="s">
        <v>669</v>
      </c>
      <c r="U59" s="1" t="s">
        <v>670</v>
      </c>
      <c r="V59" s="1" t="s">
        <v>671</v>
      </c>
      <c r="W59" s="1" t="s">
        <v>672</v>
      </c>
      <c r="AH59" s="1" t="s">
        <v>673</v>
      </c>
      <c r="AI59" s="1" t="s">
        <v>674</v>
      </c>
      <c r="AJ59" s="1" t="s">
        <v>675</v>
      </c>
      <c r="AK59" s="1" t="s">
        <v>676</v>
      </c>
      <c r="AL59" s="1" t="s">
        <v>677</v>
      </c>
      <c r="AM59" s="1" t="s">
        <v>678</v>
      </c>
      <c r="AN59" s="1" t="s">
        <v>679</v>
      </c>
      <c r="AO59" s="1" t="s">
        <v>680</v>
      </c>
      <c r="AP59" s="1" t="s">
        <v>681</v>
      </c>
      <c r="AQ59" s="1" t="s">
        <v>682</v>
      </c>
    </row>
    <row r="60">
      <c r="A60" s="335"/>
      <c r="B60" s="336"/>
      <c r="C60" s="336">
        <v>58.0</v>
      </c>
      <c r="D60" s="336"/>
      <c r="E60" s="336"/>
      <c r="F60" s="336" t="s">
        <v>683</v>
      </c>
      <c r="G60" s="336" t="s">
        <v>381</v>
      </c>
      <c r="H60" s="337">
        <v>46071.0</v>
      </c>
      <c r="I60" s="336" t="s">
        <v>382</v>
      </c>
      <c r="J60" s="336" t="s">
        <v>373</v>
      </c>
      <c r="K60" s="336" t="s">
        <v>384</v>
      </c>
      <c r="L60" s="336" t="s">
        <v>385</v>
      </c>
      <c r="M60" s="336" t="s">
        <v>63</v>
      </c>
      <c r="N60" s="336" t="s">
        <v>386</v>
      </c>
      <c r="O60" s="339" t="s">
        <v>388</v>
      </c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  <c r="AA60" s="335"/>
      <c r="AB60" s="335"/>
      <c r="AC60" s="335"/>
      <c r="AD60" s="335"/>
      <c r="AE60" s="335"/>
      <c r="AF60" s="335"/>
      <c r="AG60" s="335"/>
      <c r="AH60" s="336" t="s">
        <v>389</v>
      </c>
      <c r="AI60" s="336" t="s">
        <v>390</v>
      </c>
      <c r="AJ60" s="335"/>
      <c r="AK60" s="335"/>
      <c r="AL60" s="335"/>
      <c r="AM60" s="335"/>
      <c r="AN60" s="335"/>
      <c r="AO60" s="335"/>
      <c r="AP60" s="335"/>
      <c r="AQ60" s="335"/>
      <c r="AR60" s="335"/>
      <c r="AS60" s="335"/>
      <c r="AT60" s="335"/>
      <c r="AU60" s="335"/>
      <c r="AV60" s="335"/>
      <c r="AW60" s="335"/>
      <c r="AX60" s="335"/>
      <c r="AY60" s="335"/>
      <c r="AZ60" s="335"/>
      <c r="BA60" s="335"/>
      <c r="BB60" s="335"/>
      <c r="BC60" s="335"/>
      <c r="BD60" s="335"/>
      <c r="BE60" s="335"/>
      <c r="BF60" s="335"/>
      <c r="BG60" s="335"/>
      <c r="BH60" s="335"/>
      <c r="BI60" s="335"/>
      <c r="BJ60" s="335"/>
      <c r="BK60" s="335"/>
      <c r="BL60" s="335"/>
      <c r="BM60" s="335"/>
      <c r="BN60" s="335"/>
      <c r="BO60" s="335"/>
      <c r="BP60" s="335"/>
      <c r="BQ60" s="335"/>
      <c r="BR60" s="335"/>
      <c r="BS60" s="335"/>
      <c r="BT60" s="335"/>
      <c r="BU60" s="335"/>
      <c r="BV60" s="337">
        <v>46071.0</v>
      </c>
      <c r="BW60" s="335"/>
      <c r="BX60" s="335"/>
      <c r="BY60" s="335"/>
      <c r="BZ60" s="335"/>
      <c r="CA60" s="335"/>
      <c r="CB60" s="335"/>
      <c r="CC60" s="335"/>
      <c r="CD60" s="335"/>
      <c r="CE60" s="335"/>
      <c r="CF60" s="335"/>
      <c r="CG60" s="335"/>
      <c r="CH60" s="335"/>
      <c r="CI60" s="335"/>
      <c r="CJ60" s="335"/>
      <c r="CK60" s="335"/>
      <c r="CL60" s="335"/>
      <c r="CM60" s="335"/>
      <c r="CN60" s="335"/>
      <c r="CO60" s="335"/>
      <c r="CP60" s="335"/>
      <c r="CQ60" s="335"/>
    </row>
    <row r="61">
      <c r="B61" s="1"/>
      <c r="C61" s="1">
        <v>59.0</v>
      </c>
      <c r="D61" s="88" t="s">
        <v>684</v>
      </c>
      <c r="E61" s="88" t="s">
        <v>685</v>
      </c>
      <c r="G61" s="1" t="s">
        <v>686</v>
      </c>
      <c r="H61" s="323">
        <v>46073.0</v>
      </c>
      <c r="I61" s="1" t="s">
        <v>382</v>
      </c>
      <c r="J61" s="189" t="s">
        <v>659</v>
      </c>
      <c r="K61" s="1" t="s">
        <v>687</v>
      </c>
      <c r="L61" s="209" t="s">
        <v>63</v>
      </c>
      <c r="M61" s="209" t="s">
        <v>661</v>
      </c>
      <c r="N61" s="1" t="s">
        <v>688</v>
      </c>
      <c r="O61" s="1" t="s">
        <v>689</v>
      </c>
      <c r="P61" s="1" t="s">
        <v>690</v>
      </c>
      <c r="Q61" s="1" t="s">
        <v>691</v>
      </c>
      <c r="R61" s="1" t="s">
        <v>692</v>
      </c>
      <c r="S61" s="1" t="s">
        <v>693</v>
      </c>
      <c r="T61" s="1" t="s">
        <v>694</v>
      </c>
      <c r="U61" s="1" t="s">
        <v>695</v>
      </c>
      <c r="V61" s="1" t="s">
        <v>696</v>
      </c>
      <c r="W61" s="1" t="s">
        <v>697</v>
      </c>
      <c r="AH61" s="1" t="s">
        <v>698</v>
      </c>
      <c r="AI61" s="1" t="s">
        <v>699</v>
      </c>
      <c r="AJ61" s="1" t="s">
        <v>700</v>
      </c>
      <c r="AK61" s="1" t="s">
        <v>701</v>
      </c>
      <c r="AL61" s="1" t="s">
        <v>702</v>
      </c>
      <c r="AM61" s="1" t="s">
        <v>703</v>
      </c>
      <c r="AN61" s="1" t="s">
        <v>704</v>
      </c>
      <c r="AO61" s="1" t="s">
        <v>705</v>
      </c>
      <c r="AP61" s="1" t="s">
        <v>706</v>
      </c>
      <c r="AQ61" s="1" t="s">
        <v>707</v>
      </c>
    </row>
    <row r="62">
      <c r="C62" s="1">
        <v>60.0</v>
      </c>
      <c r="D62" s="88"/>
      <c r="E62" s="88"/>
      <c r="F62" s="88" t="s">
        <v>708</v>
      </c>
      <c r="G62" s="1" t="s">
        <v>356</v>
      </c>
      <c r="H62" s="321">
        <v>46072.0</v>
      </c>
      <c r="I62" s="1" t="s">
        <v>357</v>
      </c>
      <c r="J62" s="189" t="s">
        <v>709</v>
      </c>
      <c r="K62" s="1" t="s">
        <v>359</v>
      </c>
      <c r="L62" s="1" t="s">
        <v>63</v>
      </c>
      <c r="M62" s="1" t="s">
        <v>63</v>
      </c>
      <c r="N62" s="1" t="s">
        <v>360</v>
      </c>
      <c r="AH62" s="1"/>
      <c r="BV62" s="116">
        <v>46072.0</v>
      </c>
    </row>
    <row r="63">
      <c r="B63" s="1"/>
      <c r="C63" s="1">
        <v>61.0</v>
      </c>
      <c r="D63" s="88" t="s">
        <v>711</v>
      </c>
      <c r="E63" s="88" t="s">
        <v>712</v>
      </c>
      <c r="G63" s="1" t="s">
        <v>713</v>
      </c>
      <c r="H63" s="321">
        <v>46072.0</v>
      </c>
      <c r="I63" s="1" t="s">
        <v>357</v>
      </c>
      <c r="J63" s="189" t="s">
        <v>358</v>
      </c>
      <c r="K63" s="1" t="s">
        <v>359</v>
      </c>
      <c r="L63" s="1" t="s">
        <v>63</v>
      </c>
      <c r="M63" s="1" t="s">
        <v>63</v>
      </c>
      <c r="N63" s="1" t="s">
        <v>715</v>
      </c>
      <c r="AH63" s="1" t="s">
        <v>716</v>
      </c>
      <c r="BB63" s="1" t="s">
        <v>717</v>
      </c>
    </row>
    <row r="64">
      <c r="B64" s="1"/>
      <c r="C64" s="1">
        <v>62.0</v>
      </c>
      <c r="D64" s="88" t="s">
        <v>721</v>
      </c>
      <c r="E64" s="88" t="s">
        <v>723</v>
      </c>
      <c r="G64" s="1" t="s">
        <v>363</v>
      </c>
      <c r="H64" s="323">
        <v>46073.0</v>
      </c>
      <c r="I64" s="209" t="s">
        <v>129</v>
      </c>
      <c r="J64" s="189" t="s">
        <v>725</v>
      </c>
      <c r="K64" s="1" t="s">
        <v>624</v>
      </c>
      <c r="L64" s="1" t="s">
        <v>63</v>
      </c>
      <c r="M64" s="1" t="s">
        <v>726</v>
      </c>
      <c r="N64" s="1" t="s">
        <v>728</v>
      </c>
      <c r="AH64" s="1" t="s">
        <v>729</v>
      </c>
    </row>
    <row r="65">
      <c r="B65" s="1"/>
      <c r="C65" s="1">
        <v>63.0</v>
      </c>
      <c r="D65" s="88" t="s">
        <v>731</v>
      </c>
      <c r="E65" s="88" t="s">
        <v>733</v>
      </c>
      <c r="G65" s="1" t="s">
        <v>734</v>
      </c>
      <c r="H65" s="321">
        <v>46073.0</v>
      </c>
      <c r="I65" s="209" t="s">
        <v>129</v>
      </c>
      <c r="J65" s="189" t="s">
        <v>735</v>
      </c>
      <c r="K65" s="1" t="s">
        <v>736</v>
      </c>
      <c r="L65" s="1" t="s">
        <v>63</v>
      </c>
      <c r="M65" s="1" t="s">
        <v>737</v>
      </c>
      <c r="N65" s="1" t="s">
        <v>738</v>
      </c>
      <c r="AH65" s="1" t="s">
        <v>739</v>
      </c>
    </row>
    <row r="66">
      <c r="B66" s="1"/>
      <c r="C66" s="1">
        <v>64.0</v>
      </c>
      <c r="D66" s="344" t="s">
        <v>740</v>
      </c>
      <c r="E66" s="344" t="s">
        <v>741</v>
      </c>
      <c r="F66" s="345"/>
      <c r="G66" s="344" t="s">
        <v>742</v>
      </c>
      <c r="H66" s="345"/>
      <c r="I66" s="344" t="s">
        <v>129</v>
      </c>
      <c r="J66" s="344" t="s">
        <v>743</v>
      </c>
      <c r="K66" s="344" t="s">
        <v>745</v>
      </c>
      <c r="L66" s="344" t="s">
        <v>63</v>
      </c>
      <c r="M66" s="344" t="s">
        <v>746</v>
      </c>
    </row>
    <row r="67">
      <c r="B67" s="1"/>
      <c r="C67" s="1">
        <v>65.0</v>
      </c>
      <c r="D67" s="88" t="s">
        <v>748</v>
      </c>
      <c r="E67" s="88" t="s">
        <v>749</v>
      </c>
      <c r="G67" s="1" t="s">
        <v>751</v>
      </c>
      <c r="H67" s="116">
        <v>46080.0</v>
      </c>
      <c r="I67" s="209" t="s">
        <v>129</v>
      </c>
      <c r="J67" s="209" t="s">
        <v>752</v>
      </c>
      <c r="K67" s="1" t="s">
        <v>745</v>
      </c>
      <c r="L67" s="1" t="s">
        <v>63</v>
      </c>
      <c r="M67" s="1" t="s">
        <v>753</v>
      </c>
      <c r="N67" s="1" t="s">
        <v>755</v>
      </c>
      <c r="AH67" s="1" t="s">
        <v>756</v>
      </c>
    </row>
    <row r="68">
      <c r="B68" s="1"/>
      <c r="C68" s="1">
        <v>66.0</v>
      </c>
      <c r="E68" s="88" t="s">
        <v>368</v>
      </c>
      <c r="G68" s="1" t="s">
        <v>758</v>
      </c>
      <c r="H68" s="116">
        <v>46073.0</v>
      </c>
      <c r="I68" s="209" t="s">
        <v>145</v>
      </c>
      <c r="J68" s="1" t="s">
        <v>760</v>
      </c>
      <c r="K68" s="209" t="s">
        <v>265</v>
      </c>
      <c r="L68" s="1" t="s">
        <v>63</v>
      </c>
      <c r="M68" s="1" t="s">
        <v>63</v>
      </c>
      <c r="N68" s="1" t="s">
        <v>761</v>
      </c>
    </row>
    <row r="69">
      <c r="B69" s="1"/>
      <c r="C69" s="1">
        <v>67.0</v>
      </c>
      <c r="D69" s="88" t="s">
        <v>762</v>
      </c>
      <c r="E69" s="88" t="s">
        <v>764</v>
      </c>
      <c r="G69" s="1" t="s">
        <v>765</v>
      </c>
      <c r="H69" s="116">
        <v>46076.0</v>
      </c>
      <c r="I69" s="209" t="s">
        <v>548</v>
      </c>
      <c r="J69" s="1" t="s">
        <v>767</v>
      </c>
      <c r="K69" s="1" t="s">
        <v>768</v>
      </c>
      <c r="L69" s="1" t="s">
        <v>63</v>
      </c>
      <c r="M69" s="1" t="s">
        <v>770</v>
      </c>
      <c r="N69" s="1" t="s">
        <v>771</v>
      </c>
    </row>
    <row r="70">
      <c r="B70" s="1"/>
      <c r="C70" s="1">
        <v>68.0</v>
      </c>
      <c r="F70" s="88" t="s">
        <v>772</v>
      </c>
      <c r="G70" s="1" t="s">
        <v>765</v>
      </c>
      <c r="H70" s="116">
        <v>46077.0</v>
      </c>
      <c r="I70" s="209" t="s">
        <v>548</v>
      </c>
      <c r="J70" s="1" t="s">
        <v>767</v>
      </c>
      <c r="K70" s="1" t="s">
        <v>773</v>
      </c>
      <c r="L70" s="1" t="s">
        <v>770</v>
      </c>
      <c r="M70" s="1" t="s">
        <v>63</v>
      </c>
      <c r="N70" s="1" t="s">
        <v>774</v>
      </c>
      <c r="O70" s="1" t="s">
        <v>775</v>
      </c>
      <c r="P70" s="1" t="s">
        <v>776</v>
      </c>
      <c r="BV70" s="116">
        <v>46077.0</v>
      </c>
    </row>
    <row r="71">
      <c r="B71" s="1"/>
      <c r="C71" s="1">
        <v>69.0</v>
      </c>
      <c r="D71" s="88" t="s">
        <v>778</v>
      </c>
      <c r="E71" s="88" t="s">
        <v>779</v>
      </c>
      <c r="G71" s="1" t="s">
        <v>780</v>
      </c>
      <c r="H71" s="116">
        <v>46077.0</v>
      </c>
      <c r="I71" s="1" t="s">
        <v>548</v>
      </c>
      <c r="J71" s="1" t="s">
        <v>782</v>
      </c>
      <c r="K71" s="1" t="s">
        <v>783</v>
      </c>
      <c r="L71" s="1" t="s">
        <v>63</v>
      </c>
      <c r="M71" s="1" t="s">
        <v>63</v>
      </c>
      <c r="N71" s="124" t="s">
        <v>468</v>
      </c>
      <c r="O71" s="124" t="s">
        <v>464</v>
      </c>
    </row>
    <row r="72">
      <c r="B72" s="1"/>
      <c r="C72" s="1">
        <v>70.0</v>
      </c>
      <c r="D72" s="88" t="s">
        <v>787</v>
      </c>
      <c r="E72" s="88" t="s">
        <v>788</v>
      </c>
      <c r="G72" s="1" t="s">
        <v>789</v>
      </c>
      <c r="H72" s="116">
        <v>46078.0</v>
      </c>
      <c r="I72" s="209" t="s">
        <v>164</v>
      </c>
      <c r="J72" s="1" t="s">
        <v>790</v>
      </c>
      <c r="K72" s="1" t="s">
        <v>792</v>
      </c>
      <c r="L72" s="1" t="s">
        <v>63</v>
      </c>
      <c r="M72" s="1" t="s">
        <v>793</v>
      </c>
      <c r="N72" s="1" t="s">
        <v>795</v>
      </c>
      <c r="O72" s="1" t="s">
        <v>796</v>
      </c>
      <c r="P72" s="1" t="s">
        <v>797</v>
      </c>
      <c r="Q72" s="1" t="s">
        <v>799</v>
      </c>
      <c r="R72" s="1" t="s">
        <v>800</v>
      </c>
      <c r="S72" s="1" t="s">
        <v>801</v>
      </c>
      <c r="T72" s="1" t="s">
        <v>802</v>
      </c>
      <c r="U72" s="1" t="s">
        <v>803</v>
      </c>
      <c r="V72" s="1" t="s">
        <v>804</v>
      </c>
      <c r="W72" s="1" t="s">
        <v>805</v>
      </c>
      <c r="X72" s="1" t="s">
        <v>806</v>
      </c>
      <c r="Y72" s="1" t="s">
        <v>807</v>
      </c>
      <c r="Z72" s="1" t="s">
        <v>808</v>
      </c>
      <c r="AA72" s="1" t="s">
        <v>810</v>
      </c>
      <c r="AB72" s="1" t="s">
        <v>811</v>
      </c>
      <c r="AC72" s="1" t="s">
        <v>813</v>
      </c>
      <c r="AD72" s="1" t="s">
        <v>814</v>
      </c>
      <c r="AE72" s="1" t="s">
        <v>815</v>
      </c>
      <c r="AF72" s="1" t="s">
        <v>817</v>
      </c>
      <c r="AG72" s="1" t="s">
        <v>818</v>
      </c>
    </row>
    <row r="73">
      <c r="C73" s="1">
        <v>71.0</v>
      </c>
      <c r="F73" s="88" t="s">
        <v>820</v>
      </c>
      <c r="G73" s="1" t="s">
        <v>789</v>
      </c>
      <c r="H73" s="116">
        <v>46078.0</v>
      </c>
      <c r="I73" s="209" t="s">
        <v>164</v>
      </c>
      <c r="J73" s="1" t="s">
        <v>822</v>
      </c>
      <c r="K73" s="1" t="s">
        <v>792</v>
      </c>
      <c r="L73" s="1" t="s">
        <v>793</v>
      </c>
      <c r="M73" s="1" t="s">
        <v>63</v>
      </c>
      <c r="N73" s="1" t="s">
        <v>824</v>
      </c>
      <c r="O73" s="1" t="s">
        <v>825</v>
      </c>
      <c r="P73" s="1" t="s">
        <v>826</v>
      </c>
      <c r="Q73" s="1" t="s">
        <v>827</v>
      </c>
      <c r="R73" s="1" t="s">
        <v>828</v>
      </c>
      <c r="S73" s="1" t="s">
        <v>829</v>
      </c>
      <c r="T73" s="1" t="s">
        <v>830</v>
      </c>
      <c r="U73" s="1" t="s">
        <v>831</v>
      </c>
      <c r="V73" s="1" t="s">
        <v>832</v>
      </c>
      <c r="W73" s="1" t="s">
        <v>833</v>
      </c>
      <c r="X73" s="1" t="s">
        <v>834</v>
      </c>
      <c r="Y73" s="1" t="s">
        <v>835</v>
      </c>
      <c r="Z73" s="1" t="s">
        <v>836</v>
      </c>
      <c r="AA73" s="1" t="s">
        <v>837</v>
      </c>
      <c r="AB73" s="1" t="s">
        <v>838</v>
      </c>
      <c r="AC73" s="1" t="s">
        <v>839</v>
      </c>
      <c r="AD73" s="1" t="s">
        <v>840</v>
      </c>
      <c r="AE73" s="1" t="s">
        <v>841</v>
      </c>
      <c r="AF73" s="1" t="s">
        <v>842</v>
      </c>
      <c r="AG73" s="356" t="s">
        <v>843</v>
      </c>
      <c r="BV73" s="116">
        <v>46078.0</v>
      </c>
    </row>
    <row r="74">
      <c r="A74" s="358" t="s">
        <v>844</v>
      </c>
      <c r="B74" s="359"/>
      <c r="C74" s="358">
        <v>72.0</v>
      </c>
      <c r="D74" s="358" t="s">
        <v>845</v>
      </c>
      <c r="E74" s="358" t="s">
        <v>846</v>
      </c>
      <c r="F74" s="359"/>
      <c r="G74" s="358" t="s">
        <v>847</v>
      </c>
      <c r="H74" s="360">
        <v>46080.0</v>
      </c>
      <c r="I74" s="358" t="s">
        <v>145</v>
      </c>
      <c r="J74" s="358" t="s">
        <v>848</v>
      </c>
      <c r="K74" s="358" t="s">
        <v>849</v>
      </c>
      <c r="L74" s="358" t="s">
        <v>63</v>
      </c>
      <c r="M74" s="358" t="s">
        <v>793</v>
      </c>
      <c r="N74" s="358" t="s">
        <v>850</v>
      </c>
      <c r="O74" s="358" t="s">
        <v>851</v>
      </c>
      <c r="P74" s="358" t="s">
        <v>852</v>
      </c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359"/>
      <c r="AB74" s="359"/>
      <c r="AC74" s="359"/>
      <c r="AD74" s="359"/>
      <c r="AE74" s="359"/>
      <c r="AF74" s="359"/>
      <c r="AG74" s="359"/>
      <c r="AH74" s="359"/>
      <c r="AI74" s="359"/>
      <c r="AJ74" s="359"/>
      <c r="AK74" s="359"/>
      <c r="AL74" s="359"/>
      <c r="AM74" s="359"/>
      <c r="AN74" s="359"/>
      <c r="AO74" s="359"/>
      <c r="AP74" s="359"/>
      <c r="AQ74" s="359"/>
      <c r="AR74" s="359"/>
      <c r="AS74" s="359"/>
      <c r="AT74" s="359"/>
      <c r="AU74" s="359"/>
      <c r="AV74" s="359"/>
      <c r="AW74" s="359"/>
      <c r="AX74" s="359"/>
      <c r="AY74" s="359"/>
      <c r="AZ74" s="359"/>
      <c r="BA74" s="359"/>
      <c r="BB74" s="359"/>
      <c r="BC74" s="359"/>
      <c r="BD74" s="359"/>
      <c r="BE74" s="359"/>
      <c r="BF74" s="359"/>
      <c r="BG74" s="359"/>
      <c r="BH74" s="359"/>
      <c r="BI74" s="359"/>
      <c r="BJ74" s="359"/>
      <c r="BK74" s="359"/>
      <c r="BL74" s="359"/>
      <c r="BM74" s="359"/>
      <c r="BN74" s="359"/>
      <c r="BO74" s="359"/>
      <c r="BP74" s="359"/>
      <c r="BQ74" s="359"/>
      <c r="BR74" s="359"/>
      <c r="BS74" s="359"/>
      <c r="BT74" s="359"/>
      <c r="BU74" s="359"/>
      <c r="BV74" s="359"/>
      <c r="BW74" s="359"/>
      <c r="BX74" s="359"/>
      <c r="BY74" s="359"/>
      <c r="BZ74" s="359"/>
      <c r="CA74" s="359"/>
      <c r="CB74" s="359"/>
      <c r="CC74" s="359"/>
      <c r="CD74" s="359"/>
      <c r="CE74" s="359"/>
      <c r="CF74" s="359"/>
      <c r="CG74" s="359"/>
      <c r="CH74" s="359"/>
      <c r="CI74" s="359"/>
      <c r="CJ74" s="359"/>
      <c r="CK74" s="359"/>
      <c r="CL74" s="359"/>
      <c r="CM74" s="359"/>
      <c r="CN74" s="359"/>
      <c r="CO74" s="359"/>
      <c r="CP74" s="359"/>
      <c r="CQ74" s="359"/>
    </row>
    <row r="75">
      <c r="C75" s="1">
        <v>73.0</v>
      </c>
      <c r="D75" s="88" t="s">
        <v>854</v>
      </c>
      <c r="E75" s="88" t="s">
        <v>855</v>
      </c>
      <c r="G75" s="1" t="s">
        <v>856</v>
      </c>
      <c r="H75" s="116">
        <v>46080.0</v>
      </c>
      <c r="I75" s="1" t="s">
        <v>77</v>
      </c>
      <c r="J75" s="1" t="s">
        <v>857</v>
      </c>
      <c r="K75" s="1" t="s">
        <v>80</v>
      </c>
      <c r="L75" s="1" t="s">
        <v>63</v>
      </c>
      <c r="M75" s="1" t="s">
        <v>858</v>
      </c>
      <c r="N75" s="1" t="s">
        <v>859</v>
      </c>
    </row>
    <row r="76">
      <c r="C76" s="1">
        <v>74.0</v>
      </c>
      <c r="D76" s="88" t="s">
        <v>860</v>
      </c>
      <c r="E76" s="88" t="s">
        <v>861</v>
      </c>
      <c r="G76" s="1" t="s">
        <v>862</v>
      </c>
      <c r="H76" s="116">
        <v>46080.0</v>
      </c>
      <c r="I76" s="1" t="s">
        <v>77</v>
      </c>
      <c r="J76" s="1" t="s">
        <v>857</v>
      </c>
      <c r="K76" s="1" t="s">
        <v>80</v>
      </c>
      <c r="L76" s="1" t="s">
        <v>63</v>
      </c>
      <c r="M76" s="1" t="s">
        <v>858</v>
      </c>
      <c r="N76" s="124" t="s">
        <v>835</v>
      </c>
      <c r="BW76" s="1" t="s">
        <v>864</v>
      </c>
    </row>
    <row r="77">
      <c r="C77" s="1">
        <v>75.0</v>
      </c>
      <c r="F77" s="88" t="s">
        <v>865</v>
      </c>
      <c r="G77" s="1" t="s">
        <v>789</v>
      </c>
      <c r="H77" s="116">
        <v>46078.0</v>
      </c>
      <c r="I77" s="209" t="s">
        <v>164</v>
      </c>
      <c r="J77" s="1" t="s">
        <v>866</v>
      </c>
      <c r="K77" s="1" t="s">
        <v>849</v>
      </c>
      <c r="L77" s="1" t="s">
        <v>793</v>
      </c>
      <c r="M77" s="1" t="s">
        <v>63</v>
      </c>
      <c r="N77" s="1" t="s">
        <v>867</v>
      </c>
      <c r="AH77" s="1" t="s">
        <v>868</v>
      </c>
      <c r="BV77" s="116">
        <v>46078.0</v>
      </c>
    </row>
    <row r="78">
      <c r="C78" s="1">
        <v>76.0</v>
      </c>
      <c r="D78" s="88" t="s">
        <v>869</v>
      </c>
      <c r="E78" s="88" t="s">
        <v>870</v>
      </c>
      <c r="G78" s="1" t="s">
        <v>871</v>
      </c>
      <c r="H78" s="116">
        <v>46081.0</v>
      </c>
      <c r="I78" s="1" t="s">
        <v>357</v>
      </c>
      <c r="J78" s="1" t="s">
        <v>358</v>
      </c>
      <c r="K78" s="1" t="s">
        <v>872</v>
      </c>
      <c r="L78" s="1" t="s">
        <v>63</v>
      </c>
      <c r="M78" s="1" t="s">
        <v>63</v>
      </c>
      <c r="N78" s="1" t="s">
        <v>873</v>
      </c>
      <c r="AH78" s="1" t="s">
        <v>874</v>
      </c>
    </row>
    <row r="79">
      <c r="A79" s="368" t="s">
        <v>57</v>
      </c>
      <c r="B79" s="369"/>
      <c r="C79" s="368">
        <v>77.0</v>
      </c>
      <c r="D79" s="368" t="s">
        <v>875</v>
      </c>
      <c r="E79" s="368" t="s">
        <v>876</v>
      </c>
      <c r="F79" s="369"/>
      <c r="G79" s="368" t="s">
        <v>877</v>
      </c>
      <c r="H79" s="323">
        <v>46105.0</v>
      </c>
      <c r="I79" s="368" t="s">
        <v>382</v>
      </c>
      <c r="J79" s="368" t="s">
        <v>373</v>
      </c>
      <c r="K79" s="368" t="s">
        <v>878</v>
      </c>
      <c r="L79" s="368" t="s">
        <v>63</v>
      </c>
      <c r="M79" s="368" t="s">
        <v>879</v>
      </c>
      <c r="N79" s="368" t="s">
        <v>880</v>
      </c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  <c r="AA79" s="369"/>
      <c r="AB79" s="369"/>
      <c r="AC79" s="369"/>
      <c r="AD79" s="369"/>
      <c r="AE79" s="369"/>
      <c r="AF79" s="369"/>
      <c r="AG79" s="369"/>
      <c r="AH79" s="368" t="s">
        <v>881</v>
      </c>
      <c r="AI79" s="369"/>
      <c r="AJ79" s="369"/>
      <c r="AK79" s="369"/>
      <c r="AL79" s="369"/>
      <c r="AM79" s="369"/>
      <c r="AN79" s="369"/>
      <c r="AO79" s="369"/>
      <c r="AP79" s="369"/>
      <c r="AQ79" s="369"/>
      <c r="AR79" s="369"/>
      <c r="AS79" s="369"/>
      <c r="AT79" s="369"/>
      <c r="AU79" s="369"/>
      <c r="AV79" s="369"/>
      <c r="AW79" s="369"/>
      <c r="AX79" s="369"/>
      <c r="AY79" s="369"/>
      <c r="AZ79" s="369"/>
      <c r="BA79" s="369"/>
      <c r="BB79" s="369"/>
      <c r="BC79" s="369"/>
      <c r="BD79" s="369"/>
      <c r="BE79" s="369"/>
      <c r="BF79" s="369"/>
      <c r="BG79" s="369"/>
      <c r="BH79" s="369"/>
      <c r="BI79" s="369"/>
      <c r="BJ79" s="369"/>
      <c r="BK79" s="369"/>
      <c r="BL79" s="369"/>
      <c r="BM79" s="369"/>
      <c r="BN79" s="369"/>
      <c r="BO79" s="369"/>
      <c r="BP79" s="369"/>
      <c r="BQ79" s="369"/>
      <c r="BR79" s="369"/>
      <c r="BS79" s="369"/>
      <c r="BT79" s="369"/>
      <c r="BU79" s="369"/>
      <c r="BV79" s="369"/>
      <c r="BW79" s="369"/>
      <c r="BX79" s="369"/>
      <c r="BY79" s="369"/>
      <c r="BZ79" s="369"/>
      <c r="CA79" s="369"/>
      <c r="CB79" s="369"/>
      <c r="CC79" s="369"/>
      <c r="CD79" s="369"/>
      <c r="CE79" s="369"/>
      <c r="CF79" s="369"/>
      <c r="CG79" s="369"/>
      <c r="CH79" s="369"/>
      <c r="CI79" s="369"/>
      <c r="CJ79" s="369"/>
      <c r="CK79" s="369"/>
      <c r="CL79" s="369"/>
      <c r="CM79" s="369"/>
      <c r="CN79" s="369"/>
      <c r="CO79" s="369"/>
      <c r="CP79" s="369"/>
      <c r="CQ79" s="369"/>
    </row>
    <row r="80">
      <c r="A80" s="368" t="s">
        <v>57</v>
      </c>
      <c r="B80" s="369"/>
      <c r="C80" s="368">
        <v>78.0</v>
      </c>
      <c r="D80" s="368" t="s">
        <v>882</v>
      </c>
      <c r="E80" s="368" t="s">
        <v>883</v>
      </c>
      <c r="F80" s="369"/>
      <c r="G80" s="368" t="s">
        <v>884</v>
      </c>
      <c r="H80" s="323">
        <v>46108.0</v>
      </c>
      <c r="I80" s="368" t="s">
        <v>164</v>
      </c>
      <c r="J80" s="368" t="s">
        <v>885</v>
      </c>
      <c r="K80" s="368" t="s">
        <v>886</v>
      </c>
      <c r="L80" s="368" t="s">
        <v>63</v>
      </c>
      <c r="M80" s="368" t="s">
        <v>858</v>
      </c>
      <c r="N80" s="368" t="s">
        <v>887</v>
      </c>
      <c r="O80" s="368" t="s">
        <v>888</v>
      </c>
      <c r="P80" s="370" t="s">
        <v>889</v>
      </c>
      <c r="Q80" s="369"/>
      <c r="R80" s="369"/>
      <c r="S80" s="369"/>
      <c r="T80" s="369"/>
      <c r="U80" s="369"/>
      <c r="V80" s="369"/>
      <c r="W80" s="369"/>
      <c r="X80" s="369"/>
      <c r="Y80" s="369"/>
      <c r="Z80" s="369"/>
      <c r="AA80" s="369"/>
      <c r="AB80" s="369"/>
      <c r="AC80" s="369"/>
      <c r="AD80" s="369"/>
      <c r="AE80" s="369"/>
      <c r="AF80" s="369"/>
      <c r="AG80" s="369"/>
      <c r="AH80" s="368" t="s">
        <v>890</v>
      </c>
      <c r="AI80" s="368" t="s">
        <v>891</v>
      </c>
      <c r="AJ80" s="369"/>
      <c r="AK80" s="369"/>
      <c r="AL80" s="369"/>
      <c r="AM80" s="369"/>
      <c r="AN80" s="369"/>
      <c r="AO80" s="369"/>
      <c r="AP80" s="369"/>
      <c r="AQ80" s="369"/>
      <c r="AR80" s="369"/>
      <c r="AS80" s="369"/>
      <c r="AT80" s="369"/>
      <c r="AU80" s="369"/>
      <c r="AV80" s="369"/>
      <c r="AW80" s="369"/>
      <c r="AX80" s="369"/>
      <c r="AY80" s="369"/>
      <c r="AZ80" s="369"/>
      <c r="BA80" s="369"/>
      <c r="BB80" s="369"/>
      <c r="BC80" s="369"/>
      <c r="BD80" s="369"/>
      <c r="BE80" s="369"/>
      <c r="BF80" s="369"/>
      <c r="BG80" s="369"/>
      <c r="BH80" s="369"/>
      <c r="BI80" s="369"/>
      <c r="BJ80" s="369"/>
      <c r="BK80" s="369"/>
      <c r="BL80" s="369"/>
      <c r="BM80" s="369"/>
      <c r="BN80" s="369"/>
      <c r="BO80" s="369"/>
      <c r="BP80" s="369"/>
      <c r="BQ80" s="369"/>
      <c r="BR80" s="369"/>
      <c r="BS80" s="369"/>
      <c r="BT80" s="369"/>
      <c r="BU80" s="369"/>
      <c r="BV80" s="369"/>
      <c r="BW80" s="369"/>
      <c r="BX80" s="369"/>
      <c r="BY80" s="369"/>
      <c r="BZ80" s="369"/>
      <c r="CA80" s="369"/>
      <c r="CB80" s="369"/>
      <c r="CC80" s="369"/>
      <c r="CD80" s="369"/>
      <c r="CE80" s="369"/>
      <c r="CF80" s="369"/>
      <c r="CG80" s="369"/>
      <c r="CH80" s="369"/>
      <c r="CI80" s="369"/>
      <c r="CJ80" s="369"/>
      <c r="CK80" s="369"/>
      <c r="CL80" s="369"/>
      <c r="CM80" s="369"/>
      <c r="CN80" s="369"/>
      <c r="CO80" s="369"/>
      <c r="CP80" s="369"/>
      <c r="CQ80" s="369"/>
    </row>
    <row r="81">
      <c r="A81" s="368" t="s">
        <v>57</v>
      </c>
      <c r="B81" s="369"/>
      <c r="C81" s="368">
        <v>79.0</v>
      </c>
      <c r="D81" s="368" t="s">
        <v>892</v>
      </c>
      <c r="E81" s="368" t="s">
        <v>893</v>
      </c>
      <c r="F81" s="369"/>
      <c r="G81" s="368" t="s">
        <v>894</v>
      </c>
      <c r="H81" s="323">
        <v>46087.0</v>
      </c>
      <c r="I81" s="368" t="s">
        <v>382</v>
      </c>
      <c r="J81" s="368" t="s">
        <v>895</v>
      </c>
      <c r="K81" s="368" t="s">
        <v>896</v>
      </c>
      <c r="L81" s="368" t="s">
        <v>63</v>
      </c>
      <c r="M81" s="368" t="s">
        <v>897</v>
      </c>
      <c r="N81" s="368" t="s">
        <v>898</v>
      </c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  <c r="AA81" s="369"/>
      <c r="AB81" s="369"/>
      <c r="AC81" s="369"/>
      <c r="AD81" s="369"/>
      <c r="AE81" s="369"/>
      <c r="AF81" s="369"/>
      <c r="AG81" s="369"/>
      <c r="AH81" s="368" t="s">
        <v>899</v>
      </c>
      <c r="AI81" s="369"/>
      <c r="AJ81" s="369"/>
      <c r="AK81" s="369"/>
      <c r="AL81" s="369"/>
      <c r="AM81" s="369"/>
      <c r="AN81" s="369"/>
      <c r="AO81" s="369"/>
      <c r="AP81" s="369"/>
      <c r="AQ81" s="369"/>
      <c r="AR81" s="369"/>
      <c r="AS81" s="369"/>
      <c r="AT81" s="369"/>
      <c r="AU81" s="369"/>
      <c r="AV81" s="369"/>
      <c r="AW81" s="369"/>
      <c r="AX81" s="369"/>
      <c r="AY81" s="369"/>
      <c r="AZ81" s="369"/>
      <c r="BA81" s="369"/>
      <c r="BB81" s="369"/>
      <c r="BC81" s="369"/>
      <c r="BD81" s="369"/>
      <c r="BE81" s="369"/>
      <c r="BF81" s="369"/>
      <c r="BG81" s="369"/>
      <c r="BH81" s="369"/>
      <c r="BI81" s="369"/>
      <c r="BJ81" s="369"/>
      <c r="BK81" s="369"/>
      <c r="BL81" s="369"/>
      <c r="BM81" s="369"/>
      <c r="BN81" s="369"/>
      <c r="BO81" s="369"/>
      <c r="BP81" s="369"/>
      <c r="BQ81" s="369"/>
      <c r="BR81" s="369"/>
      <c r="BS81" s="369"/>
      <c r="BT81" s="369"/>
      <c r="BU81" s="369"/>
      <c r="BV81" s="369"/>
      <c r="BW81" s="369"/>
      <c r="BX81" s="369"/>
      <c r="BY81" s="369"/>
      <c r="BZ81" s="369"/>
      <c r="CA81" s="369"/>
      <c r="CB81" s="369"/>
      <c r="CC81" s="369"/>
      <c r="CD81" s="369"/>
      <c r="CE81" s="369"/>
      <c r="CF81" s="369"/>
      <c r="CG81" s="369"/>
      <c r="CH81" s="369"/>
      <c r="CI81" s="369"/>
      <c r="CJ81" s="369"/>
      <c r="CK81" s="369"/>
      <c r="CL81" s="369"/>
      <c r="CM81" s="369"/>
      <c r="CN81" s="369"/>
      <c r="CO81" s="369"/>
      <c r="CP81" s="369"/>
      <c r="CQ81" s="369"/>
    </row>
    <row r="82">
      <c r="A82" s="368" t="s">
        <v>57</v>
      </c>
      <c r="B82" s="369"/>
      <c r="C82" s="368">
        <v>80.0</v>
      </c>
      <c r="D82" s="368" t="s">
        <v>900</v>
      </c>
      <c r="E82" s="368" t="s">
        <v>901</v>
      </c>
      <c r="F82" s="369"/>
      <c r="G82" s="368" t="s">
        <v>902</v>
      </c>
      <c r="H82" s="323">
        <v>46085.0</v>
      </c>
      <c r="I82" s="368" t="s">
        <v>145</v>
      </c>
      <c r="J82" s="368" t="s">
        <v>903</v>
      </c>
      <c r="K82" s="368" t="s">
        <v>904</v>
      </c>
      <c r="L82" s="368" t="s">
        <v>63</v>
      </c>
      <c r="M82" s="368" t="s">
        <v>63</v>
      </c>
      <c r="N82" s="368" t="s">
        <v>905</v>
      </c>
      <c r="O82" s="368" t="s">
        <v>906</v>
      </c>
      <c r="P82" s="369"/>
      <c r="Q82" s="369"/>
      <c r="R82" s="369"/>
      <c r="S82" s="369"/>
      <c r="T82" s="369"/>
      <c r="U82" s="369"/>
      <c r="V82" s="369"/>
      <c r="W82" s="369"/>
      <c r="X82" s="369"/>
      <c r="Y82" s="369"/>
      <c r="Z82" s="369"/>
      <c r="AA82" s="369"/>
      <c r="AB82" s="369"/>
      <c r="AC82" s="369"/>
      <c r="AD82" s="369"/>
      <c r="AE82" s="369"/>
      <c r="AF82" s="369"/>
      <c r="AG82" s="369"/>
      <c r="AH82" s="369"/>
      <c r="AI82" s="369"/>
      <c r="AJ82" s="369"/>
      <c r="AK82" s="369"/>
      <c r="AL82" s="369"/>
      <c r="AM82" s="369"/>
      <c r="AN82" s="369"/>
      <c r="AO82" s="369"/>
      <c r="AP82" s="369"/>
      <c r="AQ82" s="369"/>
      <c r="AR82" s="369"/>
      <c r="AS82" s="369"/>
      <c r="AT82" s="369"/>
      <c r="AU82" s="369"/>
      <c r="AV82" s="369"/>
      <c r="AW82" s="369"/>
      <c r="AX82" s="369"/>
      <c r="AY82" s="369"/>
      <c r="AZ82" s="369"/>
      <c r="BA82" s="369"/>
      <c r="BB82" s="369"/>
      <c r="BC82" s="369"/>
      <c r="BD82" s="369"/>
      <c r="BE82" s="369"/>
      <c r="BF82" s="369"/>
      <c r="BG82" s="369"/>
      <c r="BH82" s="369"/>
      <c r="BI82" s="369"/>
      <c r="BJ82" s="369"/>
      <c r="BK82" s="369"/>
      <c r="BL82" s="369"/>
      <c r="BM82" s="369"/>
      <c r="BN82" s="369"/>
      <c r="BO82" s="369"/>
      <c r="BP82" s="369"/>
      <c r="BQ82" s="369"/>
      <c r="BR82" s="369"/>
      <c r="BS82" s="369"/>
      <c r="BT82" s="369"/>
      <c r="BU82" s="369"/>
      <c r="BV82" s="369"/>
      <c r="BW82" s="369"/>
      <c r="BX82" s="369"/>
      <c r="BY82" s="369"/>
      <c r="BZ82" s="369"/>
      <c r="CA82" s="369"/>
      <c r="CB82" s="369"/>
      <c r="CC82" s="369"/>
      <c r="CD82" s="369"/>
      <c r="CE82" s="369"/>
      <c r="CF82" s="369"/>
      <c r="CG82" s="369"/>
      <c r="CH82" s="369"/>
      <c r="CI82" s="369"/>
      <c r="CJ82" s="369"/>
      <c r="CK82" s="369"/>
      <c r="CL82" s="369"/>
      <c r="CM82" s="369"/>
      <c r="CN82" s="369"/>
      <c r="CO82" s="369"/>
      <c r="CP82" s="369"/>
      <c r="CQ82" s="369"/>
    </row>
    <row r="83">
      <c r="A83" s="368" t="s">
        <v>57</v>
      </c>
      <c r="B83" s="369"/>
      <c r="C83" s="368">
        <v>81.0</v>
      </c>
      <c r="D83" s="368" t="s">
        <v>907</v>
      </c>
      <c r="E83" s="368" t="s">
        <v>908</v>
      </c>
      <c r="F83" s="369"/>
      <c r="G83" s="368" t="s">
        <v>909</v>
      </c>
      <c r="H83" s="323">
        <v>46086.0</v>
      </c>
      <c r="I83" s="368" t="s">
        <v>164</v>
      </c>
      <c r="J83" s="368" t="s">
        <v>910</v>
      </c>
      <c r="K83" s="368" t="s">
        <v>886</v>
      </c>
      <c r="L83" s="368" t="s">
        <v>63</v>
      </c>
      <c r="M83" s="368" t="s">
        <v>858</v>
      </c>
      <c r="N83" s="368" t="s">
        <v>157</v>
      </c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  <c r="AA83" s="369"/>
      <c r="AB83" s="369"/>
      <c r="AC83" s="369"/>
      <c r="AD83" s="369"/>
      <c r="AE83" s="369"/>
      <c r="AF83" s="369"/>
      <c r="AG83" s="369"/>
      <c r="AH83" s="369"/>
      <c r="AI83" s="369"/>
      <c r="AJ83" s="369"/>
      <c r="AK83" s="369"/>
      <c r="AL83" s="369"/>
      <c r="AM83" s="369"/>
      <c r="AN83" s="369"/>
      <c r="AO83" s="369"/>
      <c r="AP83" s="369"/>
      <c r="AQ83" s="369"/>
      <c r="AR83" s="369"/>
      <c r="AS83" s="369"/>
      <c r="AT83" s="369"/>
      <c r="AU83" s="369"/>
      <c r="AV83" s="369"/>
      <c r="AW83" s="369"/>
      <c r="AX83" s="369"/>
      <c r="AY83" s="369"/>
      <c r="AZ83" s="369"/>
      <c r="BA83" s="369"/>
      <c r="BB83" s="369"/>
      <c r="BC83" s="369"/>
      <c r="BD83" s="369"/>
      <c r="BE83" s="369"/>
      <c r="BF83" s="369"/>
      <c r="BG83" s="369"/>
      <c r="BH83" s="369"/>
      <c r="BI83" s="369"/>
      <c r="BJ83" s="369"/>
      <c r="BK83" s="369"/>
      <c r="BL83" s="369"/>
      <c r="BM83" s="369"/>
      <c r="BN83" s="369"/>
      <c r="BO83" s="369"/>
      <c r="BP83" s="369"/>
      <c r="BQ83" s="369"/>
      <c r="BR83" s="369"/>
      <c r="BS83" s="369"/>
      <c r="BT83" s="369"/>
      <c r="BU83" s="369"/>
      <c r="BV83" s="369"/>
      <c r="BW83" s="369"/>
      <c r="BX83" s="369"/>
      <c r="BY83" s="369"/>
      <c r="BZ83" s="369"/>
      <c r="CA83" s="369"/>
      <c r="CB83" s="369"/>
      <c r="CC83" s="369"/>
      <c r="CD83" s="369"/>
      <c r="CE83" s="369"/>
      <c r="CF83" s="369"/>
      <c r="CG83" s="369"/>
      <c r="CH83" s="369"/>
      <c r="CI83" s="369"/>
      <c r="CJ83" s="369"/>
      <c r="CK83" s="369"/>
      <c r="CL83" s="369"/>
      <c r="CM83" s="369"/>
      <c r="CN83" s="369"/>
      <c r="CO83" s="369"/>
      <c r="CP83" s="369"/>
      <c r="CQ83" s="369"/>
    </row>
    <row r="84">
      <c r="A84" s="368" t="s">
        <v>57</v>
      </c>
      <c r="B84" s="369"/>
      <c r="C84" s="368">
        <v>82.0</v>
      </c>
      <c r="D84" s="368" t="s">
        <v>911</v>
      </c>
      <c r="E84" s="368" t="s">
        <v>912</v>
      </c>
      <c r="F84" s="369"/>
      <c r="G84" s="368" t="s">
        <v>913</v>
      </c>
      <c r="H84" s="323">
        <v>46088.0</v>
      </c>
      <c r="I84" s="368" t="s">
        <v>129</v>
      </c>
      <c r="J84" s="368" t="s">
        <v>914</v>
      </c>
      <c r="K84" s="368" t="s">
        <v>915</v>
      </c>
      <c r="L84" s="368" t="s">
        <v>63</v>
      </c>
      <c r="M84" s="368" t="s">
        <v>916</v>
      </c>
      <c r="N84" s="368" t="s">
        <v>917</v>
      </c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69"/>
      <c r="Z84" s="369"/>
      <c r="AA84" s="369"/>
      <c r="AB84" s="369"/>
      <c r="AC84" s="369"/>
      <c r="AD84" s="369"/>
      <c r="AE84" s="369"/>
      <c r="AF84" s="369"/>
      <c r="AG84" s="369"/>
      <c r="AH84" s="368" t="s">
        <v>918</v>
      </c>
      <c r="AI84" s="369"/>
      <c r="AJ84" s="369"/>
      <c r="AK84" s="369"/>
      <c r="AL84" s="369"/>
      <c r="AM84" s="369"/>
      <c r="AN84" s="369"/>
      <c r="AO84" s="369"/>
      <c r="AP84" s="369"/>
      <c r="AQ84" s="369"/>
      <c r="AR84" s="369"/>
      <c r="AS84" s="369"/>
      <c r="AT84" s="369"/>
      <c r="AU84" s="369"/>
      <c r="AV84" s="369"/>
      <c r="AW84" s="369"/>
      <c r="AX84" s="369"/>
      <c r="AY84" s="369"/>
      <c r="AZ84" s="369"/>
      <c r="BA84" s="369"/>
      <c r="BB84" s="369"/>
      <c r="BC84" s="369"/>
      <c r="BD84" s="369"/>
      <c r="BE84" s="369"/>
      <c r="BF84" s="369"/>
      <c r="BG84" s="369"/>
      <c r="BH84" s="369"/>
      <c r="BI84" s="369"/>
      <c r="BJ84" s="369"/>
      <c r="BK84" s="369"/>
      <c r="BL84" s="369"/>
      <c r="BM84" s="369"/>
      <c r="BN84" s="369"/>
      <c r="BO84" s="369"/>
      <c r="BP84" s="369"/>
      <c r="BQ84" s="369"/>
      <c r="BR84" s="369"/>
      <c r="BS84" s="369"/>
      <c r="BT84" s="369"/>
      <c r="BU84" s="369"/>
      <c r="BV84" s="369"/>
      <c r="BW84" s="369"/>
      <c r="BX84" s="369"/>
      <c r="BY84" s="369"/>
      <c r="BZ84" s="369"/>
      <c r="CA84" s="369"/>
      <c r="CB84" s="369"/>
      <c r="CC84" s="369"/>
      <c r="CD84" s="369"/>
      <c r="CE84" s="369"/>
      <c r="CF84" s="369"/>
      <c r="CG84" s="369"/>
      <c r="CH84" s="369"/>
      <c r="CI84" s="369"/>
      <c r="CJ84" s="369"/>
      <c r="CK84" s="369"/>
      <c r="CL84" s="369"/>
      <c r="CM84" s="369"/>
      <c r="CN84" s="369"/>
      <c r="CO84" s="369"/>
      <c r="CP84" s="369"/>
      <c r="CQ84" s="369"/>
    </row>
    <row r="85">
      <c r="A85" s="1" t="s">
        <v>301</v>
      </c>
      <c r="C85" s="1">
        <v>83.0</v>
      </c>
      <c r="D85" s="52" t="s">
        <v>919</v>
      </c>
      <c r="E85" s="52" t="s">
        <v>920</v>
      </c>
      <c r="F85" s="371"/>
      <c r="G85" s="372" t="s">
        <v>921</v>
      </c>
      <c r="H85" s="116">
        <v>46088.0</v>
      </c>
      <c r="I85" s="209" t="s">
        <v>129</v>
      </c>
      <c r="J85" s="1" t="s">
        <v>922</v>
      </c>
      <c r="K85" s="1" t="s">
        <v>923</v>
      </c>
      <c r="L85" s="1" t="s">
        <v>63</v>
      </c>
      <c r="M85" s="1" t="s">
        <v>924</v>
      </c>
      <c r="N85" s="373" t="s">
        <v>925</v>
      </c>
      <c r="AH85" s="372" t="s">
        <v>926</v>
      </c>
    </row>
    <row r="86">
      <c r="A86" s="1" t="s">
        <v>301</v>
      </c>
      <c r="C86" s="1">
        <v>84.0</v>
      </c>
      <c r="D86" s="52" t="s">
        <v>927</v>
      </c>
      <c r="E86" s="52" t="s">
        <v>928</v>
      </c>
      <c r="F86" s="371"/>
      <c r="G86" s="372" t="s">
        <v>929</v>
      </c>
      <c r="H86" s="116">
        <v>46088.0</v>
      </c>
      <c r="I86" s="209" t="s">
        <v>129</v>
      </c>
      <c r="J86" s="1" t="s">
        <v>930</v>
      </c>
      <c r="K86" s="1" t="s">
        <v>931</v>
      </c>
      <c r="L86" s="1" t="s">
        <v>63</v>
      </c>
      <c r="M86" s="1" t="s">
        <v>931</v>
      </c>
      <c r="N86" s="373" t="s">
        <v>932</v>
      </c>
      <c r="AH86" s="1" t="s">
        <v>933</v>
      </c>
    </row>
    <row r="87">
      <c r="A87" s="368" t="s">
        <v>57</v>
      </c>
      <c r="B87" s="369"/>
      <c r="C87" s="368">
        <v>85.0</v>
      </c>
      <c r="D87" s="369"/>
      <c r="E87" s="369"/>
      <c r="F87" s="368" t="s">
        <v>934</v>
      </c>
      <c r="G87" s="368" t="s">
        <v>634</v>
      </c>
      <c r="H87" s="323">
        <v>46086.0</v>
      </c>
      <c r="I87" s="368" t="s">
        <v>382</v>
      </c>
      <c r="J87" s="368" t="s">
        <v>373</v>
      </c>
      <c r="K87" s="368" t="s">
        <v>635</v>
      </c>
      <c r="L87" s="368" t="s">
        <v>636</v>
      </c>
      <c r="M87" s="368" t="s">
        <v>63</v>
      </c>
      <c r="N87" s="368" t="s">
        <v>637</v>
      </c>
      <c r="O87" s="368" t="s">
        <v>638</v>
      </c>
      <c r="P87" s="369"/>
      <c r="Q87" s="369"/>
      <c r="R87" s="369"/>
      <c r="S87" s="369"/>
      <c r="T87" s="369"/>
      <c r="U87" s="369"/>
      <c r="V87" s="369"/>
      <c r="W87" s="369"/>
      <c r="X87" s="369"/>
      <c r="Y87" s="369"/>
      <c r="Z87" s="369"/>
      <c r="AA87" s="369"/>
      <c r="AB87" s="369"/>
      <c r="AC87" s="369"/>
      <c r="AD87" s="369"/>
      <c r="AE87" s="369"/>
      <c r="AF87" s="369"/>
      <c r="AG87" s="369"/>
      <c r="AH87" s="368" t="s">
        <v>935</v>
      </c>
      <c r="AI87" s="368" t="s">
        <v>936</v>
      </c>
      <c r="AJ87" s="369"/>
      <c r="AK87" s="369"/>
      <c r="AL87" s="369"/>
      <c r="AM87" s="369"/>
      <c r="AN87" s="369"/>
      <c r="AO87" s="369"/>
      <c r="AP87" s="369"/>
      <c r="AQ87" s="369"/>
      <c r="AR87" s="369"/>
      <c r="AS87" s="369"/>
      <c r="AT87" s="369"/>
      <c r="AU87" s="369"/>
      <c r="AV87" s="369"/>
      <c r="AW87" s="369"/>
      <c r="AX87" s="369"/>
      <c r="AY87" s="369"/>
      <c r="AZ87" s="369"/>
      <c r="BA87" s="369"/>
      <c r="BB87" s="369"/>
      <c r="BC87" s="369"/>
      <c r="BD87" s="369"/>
      <c r="BE87" s="369"/>
      <c r="BF87" s="369"/>
      <c r="BG87" s="369"/>
      <c r="BH87" s="369"/>
      <c r="BI87" s="369"/>
      <c r="BJ87" s="369"/>
      <c r="BK87" s="369"/>
      <c r="BL87" s="369"/>
      <c r="BM87" s="369"/>
      <c r="BN87" s="369"/>
      <c r="BO87" s="369"/>
      <c r="BP87" s="369"/>
      <c r="BQ87" s="369"/>
      <c r="BR87" s="369"/>
      <c r="BS87" s="369"/>
      <c r="BT87" s="369"/>
      <c r="BU87" s="369"/>
      <c r="BV87" s="323">
        <v>46086.0</v>
      </c>
      <c r="BW87" s="369"/>
      <c r="BX87" s="369"/>
      <c r="BY87" s="369"/>
      <c r="BZ87" s="369"/>
      <c r="CA87" s="369"/>
      <c r="CB87" s="369"/>
      <c r="CC87" s="369"/>
      <c r="CD87" s="369"/>
      <c r="CE87" s="369"/>
      <c r="CF87" s="369"/>
      <c r="CG87" s="369"/>
      <c r="CH87" s="369"/>
      <c r="CI87" s="369"/>
      <c r="CJ87" s="369"/>
      <c r="CK87" s="369"/>
      <c r="CL87" s="369"/>
      <c r="CM87" s="369"/>
      <c r="CN87" s="369"/>
      <c r="CO87" s="369"/>
      <c r="CP87" s="369"/>
      <c r="CQ87" s="369"/>
    </row>
    <row r="88">
      <c r="A88" s="1" t="s">
        <v>301</v>
      </c>
      <c r="C88" s="1">
        <v>86.0</v>
      </c>
      <c r="D88" s="52" t="s">
        <v>937</v>
      </c>
      <c r="E88" s="52" t="s">
        <v>938</v>
      </c>
      <c r="F88" s="371"/>
      <c r="G88" s="189" t="s">
        <v>939</v>
      </c>
      <c r="H88" s="116">
        <v>46090.0</v>
      </c>
      <c r="I88" s="209" t="s">
        <v>129</v>
      </c>
      <c r="J88" s="1" t="s">
        <v>940</v>
      </c>
      <c r="K88" s="1" t="s">
        <v>941</v>
      </c>
      <c r="L88" s="1" t="s">
        <v>63</v>
      </c>
      <c r="M88" s="1" t="s">
        <v>942</v>
      </c>
      <c r="N88" s="1" t="s">
        <v>925</v>
      </c>
      <c r="AH88" s="1" t="s">
        <v>926</v>
      </c>
    </row>
    <row r="89">
      <c r="A89" s="368" t="s">
        <v>57</v>
      </c>
      <c r="C89" s="1">
        <v>87.0</v>
      </c>
      <c r="D89" s="52" t="s">
        <v>943</v>
      </c>
      <c r="E89" s="52" t="s">
        <v>944</v>
      </c>
      <c r="F89" s="371"/>
      <c r="G89" s="1" t="s">
        <v>945</v>
      </c>
      <c r="H89" s="116">
        <v>46136.0</v>
      </c>
      <c r="I89" s="209" t="s">
        <v>129</v>
      </c>
      <c r="J89" s="1" t="s">
        <v>946</v>
      </c>
      <c r="K89" s="163" t="s">
        <v>947</v>
      </c>
      <c r="L89" s="1" t="s">
        <v>63</v>
      </c>
      <c r="M89" s="1" t="s">
        <v>948</v>
      </c>
      <c r="N89" s="1" t="s">
        <v>932</v>
      </c>
      <c r="AH89" s="1" t="s">
        <v>933</v>
      </c>
    </row>
    <row r="90">
      <c r="A90" s="368" t="s">
        <v>57</v>
      </c>
      <c r="B90" s="369"/>
      <c r="C90" s="368">
        <v>88.0</v>
      </c>
      <c r="D90" s="368" t="s">
        <v>949</v>
      </c>
      <c r="E90" s="368" t="s">
        <v>950</v>
      </c>
      <c r="F90" s="369"/>
      <c r="G90" s="368" t="s">
        <v>951</v>
      </c>
      <c r="H90" s="323">
        <v>46106.0</v>
      </c>
      <c r="I90" s="368" t="s">
        <v>382</v>
      </c>
      <c r="J90" s="368" t="s">
        <v>373</v>
      </c>
      <c r="K90" s="368" t="s">
        <v>952</v>
      </c>
      <c r="L90" s="368" t="s">
        <v>63</v>
      </c>
      <c r="M90" s="368" t="s">
        <v>953</v>
      </c>
      <c r="N90" s="368" t="s">
        <v>954</v>
      </c>
      <c r="O90" s="368"/>
      <c r="P90" s="368"/>
      <c r="Q90" s="368"/>
      <c r="R90" s="368"/>
      <c r="S90" s="369"/>
      <c r="T90" s="369"/>
      <c r="U90" s="369"/>
      <c r="V90" s="369"/>
      <c r="W90" s="369"/>
      <c r="X90" s="369"/>
      <c r="Y90" s="369"/>
      <c r="Z90" s="369"/>
      <c r="AA90" s="369"/>
      <c r="AB90" s="369"/>
      <c r="AC90" s="369"/>
      <c r="AD90" s="369"/>
      <c r="AE90" s="369"/>
      <c r="AF90" s="369"/>
      <c r="AG90" s="369"/>
      <c r="AH90" s="368" t="s">
        <v>955</v>
      </c>
      <c r="AI90" s="369"/>
      <c r="AJ90" s="369"/>
      <c r="AK90" s="369"/>
      <c r="AL90" s="369"/>
      <c r="AM90" s="369"/>
      <c r="AN90" s="369"/>
      <c r="AO90" s="369"/>
      <c r="AP90" s="369"/>
      <c r="AQ90" s="369"/>
      <c r="AR90" s="369"/>
      <c r="AS90" s="369"/>
      <c r="AT90" s="369"/>
      <c r="AU90" s="369"/>
      <c r="AV90" s="369"/>
      <c r="AW90" s="369"/>
      <c r="AX90" s="369"/>
      <c r="AY90" s="369"/>
      <c r="AZ90" s="369"/>
      <c r="BA90" s="369"/>
      <c r="BB90" s="369"/>
      <c r="BC90" s="369"/>
      <c r="BD90" s="369"/>
      <c r="BE90" s="369"/>
      <c r="BF90" s="369"/>
      <c r="BG90" s="369"/>
      <c r="BH90" s="369"/>
      <c r="BI90" s="369"/>
      <c r="BJ90" s="369"/>
      <c r="BK90" s="369"/>
      <c r="BL90" s="369"/>
      <c r="BM90" s="369"/>
      <c r="BN90" s="369"/>
      <c r="BO90" s="369"/>
      <c r="BP90" s="369"/>
      <c r="BQ90" s="369"/>
      <c r="BR90" s="369"/>
      <c r="BS90" s="369"/>
      <c r="BT90" s="369"/>
      <c r="BU90" s="369"/>
      <c r="BV90" s="369"/>
      <c r="BW90" s="369"/>
      <c r="BX90" s="369"/>
      <c r="BY90" s="369"/>
      <c r="BZ90" s="369"/>
      <c r="CA90" s="369"/>
      <c r="CB90" s="369"/>
      <c r="CC90" s="369"/>
      <c r="CD90" s="369"/>
      <c r="CE90" s="369"/>
      <c r="CF90" s="369"/>
      <c r="CG90" s="369"/>
      <c r="CH90" s="369"/>
      <c r="CI90" s="369"/>
      <c r="CJ90" s="369"/>
      <c r="CK90" s="369"/>
      <c r="CL90" s="369"/>
      <c r="CM90" s="369"/>
      <c r="CN90" s="369"/>
      <c r="CO90" s="369"/>
      <c r="CP90" s="369"/>
      <c r="CQ90" s="369"/>
    </row>
    <row r="91">
      <c r="A91" s="368" t="s">
        <v>57</v>
      </c>
      <c r="B91" s="369"/>
      <c r="C91" s="368">
        <v>89.0</v>
      </c>
      <c r="D91" s="368" t="s">
        <v>956</v>
      </c>
      <c r="E91" s="368" t="s">
        <v>957</v>
      </c>
      <c r="F91" s="369"/>
      <c r="G91" s="368" t="s">
        <v>958</v>
      </c>
      <c r="H91" s="323">
        <v>46106.0</v>
      </c>
      <c r="I91" s="368" t="s">
        <v>382</v>
      </c>
      <c r="J91" s="368" t="s">
        <v>373</v>
      </c>
      <c r="K91" s="368" t="s">
        <v>959</v>
      </c>
      <c r="L91" s="368" t="s">
        <v>63</v>
      </c>
      <c r="M91" s="368" t="s">
        <v>953</v>
      </c>
      <c r="N91" s="368" t="s">
        <v>960</v>
      </c>
      <c r="O91" s="368" t="s">
        <v>961</v>
      </c>
      <c r="P91" s="368" t="s">
        <v>962</v>
      </c>
      <c r="Q91" s="368" t="s">
        <v>963</v>
      </c>
      <c r="R91" s="368" t="s">
        <v>964</v>
      </c>
      <c r="S91" s="368" t="s">
        <v>965</v>
      </c>
      <c r="T91" s="368" t="s">
        <v>966</v>
      </c>
      <c r="U91" s="368" t="s">
        <v>176</v>
      </c>
      <c r="V91" s="368" t="s">
        <v>177</v>
      </c>
      <c r="W91" s="368" t="s">
        <v>179</v>
      </c>
      <c r="X91" s="368" t="s">
        <v>967</v>
      </c>
      <c r="Y91" s="368" t="s">
        <v>968</v>
      </c>
      <c r="Z91" s="369"/>
      <c r="AA91" s="369"/>
      <c r="AB91" s="369"/>
      <c r="AC91" s="369"/>
      <c r="AD91" s="369"/>
      <c r="AE91" s="369"/>
      <c r="AF91" s="369"/>
      <c r="AG91" s="369"/>
      <c r="AH91" s="368" t="s">
        <v>969</v>
      </c>
      <c r="AI91" s="368" t="s">
        <v>970</v>
      </c>
      <c r="AJ91" s="368" t="s">
        <v>971</v>
      </c>
      <c r="AK91" s="368" t="s">
        <v>972</v>
      </c>
      <c r="AL91" s="368" t="s">
        <v>973</v>
      </c>
      <c r="AM91" s="368" t="s">
        <v>974</v>
      </c>
      <c r="AN91" s="368" t="s">
        <v>975</v>
      </c>
      <c r="AO91" s="374" t="s">
        <v>180</v>
      </c>
      <c r="AP91" s="374" t="s">
        <v>181</v>
      </c>
      <c r="AQ91" s="374" t="s">
        <v>183</v>
      </c>
      <c r="AR91" s="368" t="s">
        <v>976</v>
      </c>
      <c r="AS91" s="368" t="s">
        <v>977</v>
      </c>
      <c r="AT91" s="369"/>
      <c r="AU91" s="369"/>
      <c r="AV91" s="369"/>
      <c r="AW91" s="369"/>
      <c r="AX91" s="369"/>
      <c r="AY91" s="369"/>
      <c r="AZ91" s="369"/>
      <c r="BA91" s="369"/>
      <c r="BB91" s="369"/>
      <c r="BC91" s="369"/>
      <c r="BD91" s="369"/>
      <c r="BE91" s="369"/>
      <c r="BF91" s="369"/>
      <c r="BG91" s="369"/>
      <c r="BH91" s="369"/>
      <c r="BI91" s="369"/>
      <c r="BJ91" s="369"/>
      <c r="BK91" s="369"/>
      <c r="BL91" s="369"/>
      <c r="BM91" s="369"/>
      <c r="BN91" s="369"/>
      <c r="BO91" s="369"/>
      <c r="BP91" s="369"/>
      <c r="BQ91" s="369"/>
      <c r="BR91" s="369"/>
      <c r="BS91" s="369"/>
      <c r="BT91" s="369"/>
      <c r="BU91" s="369"/>
      <c r="BV91" s="369"/>
      <c r="BW91" s="369"/>
      <c r="BX91" s="369"/>
      <c r="BY91" s="369"/>
      <c r="BZ91" s="369"/>
      <c r="CA91" s="369"/>
      <c r="CB91" s="369"/>
      <c r="CC91" s="369"/>
      <c r="CD91" s="369"/>
      <c r="CE91" s="369"/>
      <c r="CF91" s="369"/>
      <c r="CG91" s="369"/>
      <c r="CH91" s="369"/>
      <c r="CI91" s="369"/>
      <c r="CJ91" s="369"/>
      <c r="CK91" s="369"/>
      <c r="CL91" s="369"/>
      <c r="CM91" s="369"/>
      <c r="CN91" s="369"/>
      <c r="CO91" s="369"/>
      <c r="CP91" s="369"/>
      <c r="CQ91" s="369"/>
    </row>
    <row r="92">
      <c r="A92" s="368" t="s">
        <v>57</v>
      </c>
      <c r="B92" s="369"/>
      <c r="C92" s="368">
        <v>90.0</v>
      </c>
      <c r="D92" s="369"/>
      <c r="E92" s="369"/>
      <c r="F92" s="368" t="s">
        <v>978</v>
      </c>
      <c r="G92" s="368" t="s">
        <v>634</v>
      </c>
      <c r="H92" s="323">
        <v>46087.0</v>
      </c>
      <c r="I92" s="368" t="s">
        <v>382</v>
      </c>
      <c r="J92" s="368" t="s">
        <v>895</v>
      </c>
      <c r="K92" s="368" t="s">
        <v>979</v>
      </c>
      <c r="L92" s="368" t="s">
        <v>897</v>
      </c>
      <c r="M92" s="368" t="s">
        <v>63</v>
      </c>
      <c r="N92" s="368" t="s">
        <v>898</v>
      </c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69"/>
      <c r="Z92" s="369"/>
      <c r="AA92" s="369"/>
      <c r="AB92" s="369"/>
      <c r="AC92" s="369"/>
      <c r="AD92" s="369"/>
      <c r="AE92" s="369"/>
      <c r="AF92" s="369"/>
      <c r="AG92" s="369"/>
      <c r="AH92" s="368" t="s">
        <v>899</v>
      </c>
      <c r="AI92" s="369"/>
      <c r="AJ92" s="369"/>
      <c r="AK92" s="369"/>
      <c r="AL92" s="369"/>
      <c r="AM92" s="369"/>
      <c r="AN92" s="369"/>
      <c r="AO92" s="369"/>
      <c r="AP92" s="369"/>
      <c r="AQ92" s="369"/>
      <c r="AR92" s="369"/>
      <c r="AS92" s="369"/>
      <c r="AT92" s="369"/>
      <c r="AU92" s="369"/>
      <c r="AV92" s="369"/>
      <c r="AW92" s="369"/>
      <c r="AX92" s="369"/>
      <c r="AY92" s="369"/>
      <c r="AZ92" s="369"/>
      <c r="BA92" s="369"/>
      <c r="BB92" s="369"/>
      <c r="BC92" s="369"/>
      <c r="BD92" s="369"/>
      <c r="BE92" s="369"/>
      <c r="BF92" s="369"/>
      <c r="BG92" s="369"/>
      <c r="BH92" s="369"/>
      <c r="BI92" s="369"/>
      <c r="BJ92" s="369"/>
      <c r="BK92" s="369"/>
      <c r="BL92" s="369"/>
      <c r="BM92" s="369"/>
      <c r="BN92" s="369"/>
      <c r="BO92" s="369"/>
      <c r="BP92" s="369"/>
      <c r="BQ92" s="369"/>
      <c r="BR92" s="369"/>
      <c r="BS92" s="369"/>
      <c r="BT92" s="369"/>
      <c r="BU92" s="369"/>
      <c r="BV92" s="323">
        <v>46087.0</v>
      </c>
      <c r="BW92" s="369"/>
      <c r="BX92" s="369"/>
      <c r="BY92" s="369"/>
      <c r="BZ92" s="369"/>
      <c r="CA92" s="369"/>
      <c r="CB92" s="369"/>
      <c r="CC92" s="369"/>
      <c r="CD92" s="369"/>
      <c r="CE92" s="369"/>
      <c r="CF92" s="369"/>
      <c r="CG92" s="369"/>
      <c r="CH92" s="369"/>
      <c r="CI92" s="369"/>
      <c r="CJ92" s="369"/>
      <c r="CK92" s="369"/>
      <c r="CL92" s="369"/>
      <c r="CM92" s="369"/>
      <c r="CN92" s="369"/>
      <c r="CO92" s="369"/>
      <c r="CP92" s="369"/>
      <c r="CQ92" s="369"/>
    </row>
    <row r="93">
      <c r="A93" s="368" t="s">
        <v>57</v>
      </c>
      <c r="B93" s="369"/>
      <c r="C93" s="368">
        <v>91.0</v>
      </c>
      <c r="D93" s="368" t="s">
        <v>980</v>
      </c>
      <c r="E93" s="369"/>
      <c r="F93" s="369"/>
      <c r="G93" s="368" t="s">
        <v>981</v>
      </c>
      <c r="H93" s="323">
        <v>46108.0</v>
      </c>
      <c r="I93" s="368" t="s">
        <v>164</v>
      </c>
      <c r="J93" s="368" t="s">
        <v>982</v>
      </c>
      <c r="K93" s="368" t="s">
        <v>886</v>
      </c>
      <c r="L93" s="368" t="s">
        <v>63</v>
      </c>
      <c r="M93" s="368" t="s">
        <v>858</v>
      </c>
      <c r="N93" s="368" t="s">
        <v>983</v>
      </c>
      <c r="O93" s="368" t="s">
        <v>984</v>
      </c>
      <c r="P93" s="368" t="s">
        <v>985</v>
      </c>
      <c r="Q93" s="368" t="s">
        <v>986</v>
      </c>
      <c r="R93" s="368" t="s">
        <v>466</v>
      </c>
      <c r="S93" s="368" t="s">
        <v>987</v>
      </c>
      <c r="T93" s="368" t="s">
        <v>988</v>
      </c>
      <c r="U93" s="368" t="s">
        <v>989</v>
      </c>
      <c r="V93" s="369"/>
      <c r="W93" s="369"/>
      <c r="X93" s="369"/>
      <c r="Y93" s="369"/>
      <c r="Z93" s="369"/>
      <c r="AA93" s="369"/>
      <c r="AB93" s="369"/>
      <c r="AC93" s="369"/>
      <c r="AD93" s="369"/>
      <c r="AE93" s="369"/>
      <c r="AF93" s="369"/>
      <c r="AG93" s="369"/>
      <c r="AH93" s="369"/>
      <c r="AI93" s="369"/>
      <c r="AJ93" s="369"/>
      <c r="AK93" s="369"/>
      <c r="AL93" s="369"/>
      <c r="AM93" s="369"/>
      <c r="AN93" s="369"/>
      <c r="AO93" s="369"/>
      <c r="AP93" s="369"/>
      <c r="AQ93" s="369"/>
      <c r="AR93" s="369"/>
      <c r="AS93" s="369"/>
      <c r="AT93" s="369"/>
      <c r="AU93" s="369"/>
      <c r="AV93" s="369"/>
      <c r="AW93" s="369"/>
      <c r="AX93" s="369"/>
      <c r="AY93" s="369"/>
      <c r="AZ93" s="369"/>
      <c r="BA93" s="369"/>
      <c r="BB93" s="369"/>
      <c r="BC93" s="369"/>
      <c r="BD93" s="369"/>
      <c r="BE93" s="369"/>
      <c r="BF93" s="369"/>
      <c r="BG93" s="369"/>
      <c r="BH93" s="369"/>
      <c r="BI93" s="369"/>
      <c r="BJ93" s="369"/>
      <c r="BK93" s="369"/>
      <c r="BL93" s="369"/>
      <c r="BM93" s="369"/>
      <c r="BN93" s="369"/>
      <c r="BO93" s="369"/>
      <c r="BP93" s="369"/>
      <c r="BQ93" s="369"/>
      <c r="BR93" s="369"/>
      <c r="BS93" s="369"/>
      <c r="BT93" s="369"/>
      <c r="BU93" s="369"/>
      <c r="BV93" s="369"/>
      <c r="BW93" s="369"/>
      <c r="BX93" s="369"/>
      <c r="BY93" s="369"/>
      <c r="BZ93" s="369"/>
      <c r="CA93" s="369"/>
      <c r="CB93" s="369"/>
      <c r="CC93" s="369"/>
      <c r="CD93" s="369"/>
      <c r="CE93" s="369"/>
      <c r="CF93" s="369"/>
      <c r="CG93" s="369"/>
      <c r="CH93" s="369"/>
      <c r="CI93" s="369"/>
      <c r="CJ93" s="369"/>
      <c r="CK93" s="369"/>
      <c r="CL93" s="369"/>
      <c r="CM93" s="369"/>
      <c r="CN93" s="369"/>
      <c r="CO93" s="369"/>
      <c r="CP93" s="369"/>
      <c r="CQ93" s="369"/>
    </row>
    <row r="94">
      <c r="A94" s="368" t="s">
        <v>57</v>
      </c>
      <c r="B94" s="369"/>
      <c r="C94" s="368">
        <v>92.0</v>
      </c>
      <c r="D94" s="368" t="s">
        <v>990</v>
      </c>
      <c r="E94" s="369"/>
      <c r="F94" s="369"/>
      <c r="G94" s="368" t="s">
        <v>991</v>
      </c>
      <c r="H94" s="323">
        <v>46094.0</v>
      </c>
      <c r="I94" s="368" t="s">
        <v>382</v>
      </c>
      <c r="J94" s="368" t="s">
        <v>571</v>
      </c>
      <c r="K94" s="368" t="s">
        <v>992</v>
      </c>
      <c r="L94" s="368" t="s">
        <v>63</v>
      </c>
      <c r="M94" s="368" t="s">
        <v>993</v>
      </c>
      <c r="N94" s="368" t="s">
        <v>994</v>
      </c>
      <c r="O94" s="368" t="s">
        <v>995</v>
      </c>
      <c r="P94" s="369"/>
      <c r="Q94" s="369"/>
      <c r="R94" s="369"/>
      <c r="S94" s="369"/>
      <c r="T94" s="369"/>
      <c r="U94" s="369"/>
      <c r="V94" s="369"/>
      <c r="W94" s="369"/>
      <c r="X94" s="369"/>
      <c r="Y94" s="369"/>
      <c r="Z94" s="369"/>
      <c r="AA94" s="369"/>
      <c r="AB94" s="369"/>
      <c r="AC94" s="369"/>
      <c r="AD94" s="369"/>
      <c r="AE94" s="369"/>
      <c r="AF94" s="369"/>
      <c r="AG94" s="369"/>
      <c r="AH94" s="368" t="s">
        <v>996</v>
      </c>
      <c r="AI94" s="368" t="s">
        <v>997</v>
      </c>
      <c r="AJ94" s="369"/>
      <c r="AK94" s="369"/>
      <c r="AL94" s="369"/>
      <c r="AM94" s="369"/>
      <c r="AN94" s="369"/>
      <c r="AO94" s="369"/>
      <c r="AP94" s="369"/>
      <c r="AQ94" s="369"/>
      <c r="AR94" s="369"/>
      <c r="AS94" s="369"/>
      <c r="AT94" s="369"/>
      <c r="AU94" s="369"/>
      <c r="AV94" s="369"/>
      <c r="AW94" s="369"/>
      <c r="AX94" s="369"/>
      <c r="AY94" s="369"/>
      <c r="AZ94" s="369"/>
      <c r="BA94" s="369"/>
      <c r="BB94" s="369"/>
      <c r="BC94" s="369"/>
      <c r="BD94" s="369"/>
      <c r="BE94" s="369"/>
      <c r="BF94" s="369"/>
      <c r="BG94" s="369"/>
      <c r="BH94" s="369"/>
      <c r="BI94" s="369"/>
      <c r="BJ94" s="369"/>
      <c r="BK94" s="369"/>
      <c r="BL94" s="369"/>
      <c r="BM94" s="369"/>
      <c r="BN94" s="369"/>
      <c r="BO94" s="369"/>
      <c r="BP94" s="369"/>
      <c r="BQ94" s="369"/>
      <c r="BR94" s="369"/>
      <c r="BS94" s="369"/>
      <c r="BT94" s="369"/>
      <c r="BU94" s="369"/>
      <c r="BV94" s="369"/>
      <c r="BW94" s="369"/>
      <c r="BX94" s="369"/>
      <c r="BY94" s="369"/>
      <c r="BZ94" s="369"/>
      <c r="CA94" s="369"/>
      <c r="CB94" s="369"/>
      <c r="CC94" s="369"/>
      <c r="CD94" s="369"/>
      <c r="CE94" s="369"/>
      <c r="CF94" s="369"/>
      <c r="CG94" s="369"/>
      <c r="CH94" s="369"/>
      <c r="CI94" s="369"/>
      <c r="CJ94" s="369"/>
      <c r="CK94" s="369"/>
      <c r="CL94" s="369"/>
      <c r="CM94" s="369"/>
      <c r="CN94" s="369"/>
      <c r="CO94" s="369"/>
      <c r="CP94" s="369"/>
      <c r="CQ94" s="369"/>
    </row>
    <row r="95">
      <c r="A95" s="368" t="s">
        <v>57</v>
      </c>
      <c r="B95" s="369"/>
      <c r="C95" s="368">
        <v>93.0</v>
      </c>
      <c r="D95" s="368" t="s">
        <v>998</v>
      </c>
      <c r="E95" s="369"/>
      <c r="F95" s="369"/>
      <c r="G95" s="368" t="s">
        <v>644</v>
      </c>
      <c r="H95" s="323">
        <v>46093.0</v>
      </c>
      <c r="I95" s="368" t="s">
        <v>382</v>
      </c>
      <c r="J95" s="368" t="s">
        <v>373</v>
      </c>
      <c r="K95" s="368" t="s">
        <v>999</v>
      </c>
      <c r="L95" s="368" t="s">
        <v>63</v>
      </c>
      <c r="M95" s="368" t="s">
        <v>647</v>
      </c>
      <c r="N95" s="368" t="s">
        <v>667</v>
      </c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  <c r="AA95" s="369"/>
      <c r="AB95" s="369"/>
      <c r="AC95" s="369"/>
      <c r="AD95" s="369"/>
      <c r="AE95" s="369"/>
      <c r="AF95" s="369"/>
      <c r="AG95" s="369"/>
      <c r="AH95" s="368" t="s">
        <v>677</v>
      </c>
      <c r="AI95" s="369"/>
      <c r="AJ95" s="369"/>
      <c r="AK95" s="369"/>
      <c r="AL95" s="369"/>
      <c r="AM95" s="369"/>
      <c r="AN95" s="369"/>
      <c r="AO95" s="369"/>
      <c r="AP95" s="369"/>
      <c r="AQ95" s="369"/>
      <c r="AR95" s="369"/>
      <c r="AS95" s="369"/>
      <c r="AT95" s="369"/>
      <c r="AU95" s="369"/>
      <c r="AV95" s="369"/>
      <c r="AW95" s="369"/>
      <c r="AX95" s="369"/>
      <c r="AY95" s="369"/>
      <c r="AZ95" s="369"/>
      <c r="BA95" s="369"/>
      <c r="BB95" s="369"/>
      <c r="BC95" s="369"/>
      <c r="BD95" s="369"/>
      <c r="BE95" s="369"/>
      <c r="BF95" s="369"/>
      <c r="BG95" s="369"/>
      <c r="BH95" s="369"/>
      <c r="BI95" s="369"/>
      <c r="BJ95" s="369"/>
      <c r="BK95" s="369"/>
      <c r="BL95" s="369"/>
      <c r="BM95" s="369"/>
      <c r="BN95" s="369"/>
      <c r="BO95" s="369"/>
      <c r="BP95" s="369"/>
      <c r="BQ95" s="369"/>
      <c r="BR95" s="369"/>
      <c r="BS95" s="369"/>
      <c r="BT95" s="369"/>
      <c r="BU95" s="369"/>
      <c r="BV95" s="369"/>
      <c r="BW95" s="369"/>
      <c r="BX95" s="369"/>
      <c r="BY95" s="369"/>
      <c r="BZ95" s="369"/>
      <c r="CA95" s="369"/>
      <c r="CB95" s="369"/>
      <c r="CC95" s="369"/>
      <c r="CD95" s="369"/>
      <c r="CE95" s="369"/>
      <c r="CF95" s="369"/>
      <c r="CG95" s="369"/>
      <c r="CH95" s="369"/>
      <c r="CI95" s="369"/>
      <c r="CJ95" s="369"/>
      <c r="CK95" s="369"/>
      <c r="CL95" s="369"/>
      <c r="CM95" s="369"/>
      <c r="CN95" s="369"/>
      <c r="CO95" s="369"/>
      <c r="CP95" s="369"/>
      <c r="CQ95" s="369"/>
    </row>
    <row r="96">
      <c r="A96" s="368" t="s">
        <v>57</v>
      </c>
      <c r="B96" s="369"/>
      <c r="C96" s="368">
        <v>94.0</v>
      </c>
      <c r="D96" s="368" t="s">
        <v>1000</v>
      </c>
      <c r="E96" s="369"/>
      <c r="F96" s="369"/>
      <c r="G96" s="368" t="s">
        <v>713</v>
      </c>
      <c r="H96" s="323">
        <v>46092.0</v>
      </c>
      <c r="I96" s="368" t="s">
        <v>1001</v>
      </c>
      <c r="J96" s="368" t="s">
        <v>358</v>
      </c>
      <c r="K96" s="368" t="s">
        <v>359</v>
      </c>
      <c r="L96" s="368" t="s">
        <v>63</v>
      </c>
      <c r="M96" s="368" t="s">
        <v>63</v>
      </c>
      <c r="N96" s="368" t="s">
        <v>1002</v>
      </c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  <c r="AA96" s="369"/>
      <c r="AB96" s="369"/>
      <c r="AC96" s="369"/>
      <c r="AD96" s="369"/>
      <c r="AE96" s="369"/>
      <c r="AF96" s="369"/>
      <c r="AG96" s="369"/>
      <c r="AH96" s="369"/>
      <c r="AI96" s="369"/>
      <c r="AJ96" s="369"/>
      <c r="AK96" s="369"/>
      <c r="AL96" s="369"/>
      <c r="AM96" s="369"/>
      <c r="AN96" s="369"/>
      <c r="AO96" s="369"/>
      <c r="AP96" s="369"/>
      <c r="AQ96" s="369"/>
      <c r="AR96" s="369"/>
      <c r="AS96" s="369"/>
      <c r="AT96" s="369"/>
      <c r="AU96" s="369"/>
      <c r="AV96" s="369"/>
      <c r="AW96" s="369"/>
      <c r="AX96" s="369"/>
      <c r="AY96" s="369"/>
      <c r="AZ96" s="369"/>
      <c r="BA96" s="369"/>
      <c r="BB96" s="369"/>
      <c r="BC96" s="369"/>
      <c r="BD96" s="369"/>
      <c r="BE96" s="369"/>
      <c r="BF96" s="369"/>
      <c r="BG96" s="369"/>
      <c r="BH96" s="369"/>
      <c r="BI96" s="369"/>
      <c r="BJ96" s="369"/>
      <c r="BK96" s="369"/>
      <c r="BL96" s="369"/>
      <c r="BM96" s="369"/>
      <c r="BN96" s="369"/>
      <c r="BO96" s="369"/>
      <c r="BP96" s="369"/>
      <c r="BQ96" s="369"/>
      <c r="BR96" s="369"/>
      <c r="BS96" s="369"/>
      <c r="BT96" s="369"/>
      <c r="BU96" s="369"/>
      <c r="BV96" s="369"/>
      <c r="BW96" s="368" t="s">
        <v>1003</v>
      </c>
      <c r="BX96" s="369"/>
      <c r="BY96" s="369"/>
      <c r="BZ96" s="369"/>
      <c r="CA96" s="369"/>
      <c r="CB96" s="369"/>
      <c r="CC96" s="369"/>
      <c r="CD96" s="369"/>
      <c r="CE96" s="369"/>
      <c r="CF96" s="369"/>
      <c r="CG96" s="369"/>
      <c r="CH96" s="369"/>
      <c r="CI96" s="369"/>
      <c r="CJ96" s="369"/>
      <c r="CK96" s="369"/>
      <c r="CL96" s="369"/>
      <c r="CM96" s="369"/>
      <c r="CN96" s="369"/>
      <c r="CO96" s="369"/>
      <c r="CP96" s="369"/>
      <c r="CQ96" s="369"/>
    </row>
    <row r="97">
      <c r="A97" s="368" t="s">
        <v>57</v>
      </c>
      <c r="B97" s="369"/>
      <c r="C97" s="368">
        <v>95.0</v>
      </c>
      <c r="D97" s="368" t="s">
        <v>1004</v>
      </c>
      <c r="E97" s="369"/>
      <c r="F97" s="369"/>
      <c r="G97" s="368" t="s">
        <v>1005</v>
      </c>
      <c r="H97" s="323">
        <v>46097.0</v>
      </c>
      <c r="I97" s="368" t="s">
        <v>164</v>
      </c>
      <c r="J97" s="368" t="s">
        <v>358</v>
      </c>
      <c r="K97" s="368" t="s">
        <v>886</v>
      </c>
      <c r="L97" s="368" t="s">
        <v>63</v>
      </c>
      <c r="M97" s="368" t="s">
        <v>63</v>
      </c>
      <c r="N97" s="368" t="s">
        <v>1006</v>
      </c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  <c r="AA97" s="369"/>
      <c r="AB97" s="369"/>
      <c r="AC97" s="369"/>
      <c r="AD97" s="369"/>
      <c r="AE97" s="369"/>
      <c r="AF97" s="369"/>
      <c r="AG97" s="369"/>
      <c r="AH97" s="368" t="s">
        <v>1007</v>
      </c>
      <c r="AI97" s="369"/>
      <c r="AJ97" s="369"/>
      <c r="AK97" s="369"/>
      <c r="AL97" s="369"/>
      <c r="AM97" s="369"/>
      <c r="AN97" s="369"/>
      <c r="AO97" s="369"/>
      <c r="AP97" s="369"/>
      <c r="AQ97" s="369"/>
      <c r="AR97" s="369"/>
      <c r="AS97" s="369"/>
      <c r="AT97" s="369"/>
      <c r="AU97" s="369"/>
      <c r="AV97" s="369"/>
      <c r="AW97" s="369"/>
      <c r="AX97" s="369"/>
      <c r="AY97" s="369"/>
      <c r="AZ97" s="369"/>
      <c r="BA97" s="369"/>
      <c r="BB97" s="369"/>
      <c r="BC97" s="369"/>
      <c r="BD97" s="369"/>
      <c r="BE97" s="369"/>
      <c r="BF97" s="369"/>
      <c r="BG97" s="369"/>
      <c r="BH97" s="369"/>
      <c r="BI97" s="369"/>
      <c r="BJ97" s="369"/>
      <c r="BK97" s="369"/>
      <c r="BL97" s="369"/>
      <c r="BM97" s="369"/>
      <c r="BN97" s="369"/>
      <c r="BO97" s="369"/>
      <c r="BP97" s="369"/>
      <c r="BQ97" s="369"/>
      <c r="BR97" s="369"/>
      <c r="BS97" s="369"/>
      <c r="BT97" s="369"/>
      <c r="BU97" s="369"/>
      <c r="BV97" s="369"/>
      <c r="BW97" s="369"/>
      <c r="BX97" s="369"/>
      <c r="BY97" s="369"/>
      <c r="BZ97" s="369"/>
      <c r="CA97" s="369"/>
      <c r="CB97" s="369"/>
      <c r="CC97" s="369"/>
      <c r="CD97" s="369"/>
      <c r="CE97" s="369"/>
      <c r="CF97" s="369"/>
      <c r="CG97" s="369"/>
      <c r="CH97" s="369"/>
      <c r="CI97" s="369"/>
      <c r="CJ97" s="369"/>
      <c r="CK97" s="369"/>
      <c r="CL97" s="369"/>
      <c r="CM97" s="369"/>
      <c r="CN97" s="369"/>
      <c r="CO97" s="369"/>
      <c r="CP97" s="369"/>
      <c r="CQ97" s="369"/>
    </row>
    <row r="98">
      <c r="A98" s="368" t="s">
        <v>57</v>
      </c>
      <c r="B98" s="369"/>
      <c r="C98" s="368">
        <v>96.0</v>
      </c>
      <c r="D98" s="369"/>
      <c r="E98" s="369"/>
      <c r="F98" s="368" t="s">
        <v>1008</v>
      </c>
      <c r="G98" s="368" t="s">
        <v>713</v>
      </c>
      <c r="H98" s="323">
        <v>46092.0</v>
      </c>
      <c r="I98" s="368" t="s">
        <v>357</v>
      </c>
      <c r="J98" s="368" t="s">
        <v>358</v>
      </c>
      <c r="K98" s="368" t="s">
        <v>359</v>
      </c>
      <c r="L98" s="368" t="s">
        <v>63</v>
      </c>
      <c r="M98" s="368" t="s">
        <v>63</v>
      </c>
      <c r="N98" s="368" t="s">
        <v>715</v>
      </c>
      <c r="O98" s="369"/>
      <c r="P98" s="369"/>
      <c r="Q98" s="369"/>
      <c r="R98" s="369"/>
      <c r="S98" s="369"/>
      <c r="T98" s="369"/>
      <c r="U98" s="369"/>
      <c r="V98" s="369"/>
      <c r="W98" s="369"/>
      <c r="X98" s="369"/>
      <c r="Y98" s="369"/>
      <c r="Z98" s="369"/>
      <c r="AA98" s="369"/>
      <c r="AB98" s="369"/>
      <c r="AC98" s="369"/>
      <c r="AD98" s="369"/>
      <c r="AE98" s="369"/>
      <c r="AF98" s="369"/>
      <c r="AG98" s="369"/>
      <c r="AH98" s="369"/>
      <c r="AI98" s="369"/>
      <c r="AJ98" s="369"/>
      <c r="AK98" s="369"/>
      <c r="AL98" s="369"/>
      <c r="AM98" s="369"/>
      <c r="AN98" s="369"/>
      <c r="AO98" s="369"/>
      <c r="AP98" s="369"/>
      <c r="AQ98" s="369"/>
      <c r="AR98" s="369"/>
      <c r="AS98" s="369"/>
      <c r="AT98" s="369"/>
      <c r="AU98" s="369"/>
      <c r="AV98" s="369"/>
      <c r="AW98" s="369"/>
      <c r="AX98" s="369"/>
      <c r="AY98" s="369"/>
      <c r="AZ98" s="369"/>
      <c r="BA98" s="369"/>
      <c r="BB98" s="369"/>
      <c r="BC98" s="369"/>
      <c r="BD98" s="369"/>
      <c r="BE98" s="369"/>
      <c r="BF98" s="369"/>
      <c r="BG98" s="369"/>
      <c r="BH98" s="369"/>
      <c r="BI98" s="369"/>
      <c r="BJ98" s="369"/>
      <c r="BK98" s="369"/>
      <c r="BL98" s="369"/>
      <c r="BM98" s="369"/>
      <c r="BN98" s="369"/>
      <c r="BO98" s="369"/>
      <c r="BP98" s="369"/>
      <c r="BQ98" s="369"/>
      <c r="BR98" s="369"/>
      <c r="BS98" s="369"/>
      <c r="BT98" s="369"/>
      <c r="BU98" s="369"/>
      <c r="BV98" s="369"/>
      <c r="BW98" s="369"/>
      <c r="BX98" s="369"/>
      <c r="BY98" s="369"/>
      <c r="BZ98" s="369"/>
      <c r="CA98" s="369"/>
      <c r="CB98" s="369"/>
      <c r="CC98" s="369"/>
      <c r="CD98" s="369"/>
      <c r="CE98" s="369"/>
      <c r="CF98" s="369"/>
      <c r="CG98" s="369"/>
      <c r="CH98" s="369"/>
      <c r="CI98" s="369"/>
      <c r="CJ98" s="369"/>
      <c r="CK98" s="369"/>
      <c r="CL98" s="369"/>
      <c r="CM98" s="369"/>
      <c r="CN98" s="369"/>
      <c r="CO98" s="369"/>
      <c r="CP98" s="369"/>
      <c r="CQ98" s="369"/>
    </row>
    <row r="99">
      <c r="A99" s="368" t="s">
        <v>57</v>
      </c>
      <c r="B99" s="369"/>
      <c r="C99" s="368">
        <v>97.0</v>
      </c>
      <c r="D99" s="368" t="s">
        <v>1009</v>
      </c>
      <c r="E99" s="369"/>
      <c r="F99" s="369"/>
      <c r="G99" s="368" t="s">
        <v>1010</v>
      </c>
      <c r="H99" s="323">
        <v>46093.0</v>
      </c>
      <c r="I99" s="368" t="s">
        <v>382</v>
      </c>
      <c r="J99" s="368" t="s">
        <v>373</v>
      </c>
      <c r="K99" s="368" t="s">
        <v>1011</v>
      </c>
      <c r="L99" s="368" t="s">
        <v>63</v>
      </c>
      <c r="M99" s="368" t="s">
        <v>1012</v>
      </c>
      <c r="N99" s="368" t="s">
        <v>1013</v>
      </c>
      <c r="O99" s="368" t="s">
        <v>1014</v>
      </c>
      <c r="P99" s="368" t="s">
        <v>1015</v>
      </c>
      <c r="Q99" s="368" t="s">
        <v>1016</v>
      </c>
      <c r="R99" s="369"/>
      <c r="S99" s="369"/>
      <c r="T99" s="369"/>
      <c r="U99" s="369"/>
      <c r="V99" s="369"/>
      <c r="W99" s="369"/>
      <c r="X99" s="369"/>
      <c r="Y99" s="369"/>
      <c r="Z99" s="369"/>
      <c r="AA99" s="369"/>
      <c r="AB99" s="369"/>
      <c r="AC99" s="369"/>
      <c r="AD99" s="369"/>
      <c r="AE99" s="369"/>
      <c r="AF99" s="369"/>
      <c r="AG99" s="369"/>
      <c r="AH99" s="369"/>
      <c r="AI99" s="369"/>
      <c r="AJ99" s="369"/>
      <c r="AK99" s="369"/>
      <c r="AL99" s="369"/>
      <c r="AM99" s="369"/>
      <c r="AN99" s="369"/>
      <c r="AO99" s="369"/>
      <c r="AP99" s="369"/>
      <c r="AQ99" s="369"/>
      <c r="AR99" s="369"/>
      <c r="AS99" s="369"/>
      <c r="AT99" s="369"/>
      <c r="AU99" s="369"/>
      <c r="AV99" s="369"/>
      <c r="AW99" s="369"/>
      <c r="AX99" s="369"/>
      <c r="AY99" s="369"/>
      <c r="AZ99" s="369"/>
      <c r="BA99" s="369"/>
      <c r="BB99" s="369"/>
      <c r="BC99" s="369"/>
      <c r="BD99" s="369"/>
      <c r="BE99" s="369"/>
      <c r="BF99" s="369"/>
      <c r="BG99" s="369"/>
      <c r="BH99" s="369"/>
      <c r="BI99" s="369"/>
      <c r="BJ99" s="369"/>
      <c r="BK99" s="369"/>
      <c r="BL99" s="369"/>
      <c r="BM99" s="369"/>
      <c r="BN99" s="369"/>
      <c r="BO99" s="369"/>
      <c r="BP99" s="369"/>
      <c r="BQ99" s="369"/>
      <c r="BR99" s="369"/>
      <c r="BS99" s="369"/>
      <c r="BT99" s="369"/>
      <c r="BU99" s="369"/>
      <c r="BV99" s="369"/>
      <c r="BW99" s="368" t="s">
        <v>1017</v>
      </c>
      <c r="BX99" s="369"/>
      <c r="BY99" s="369"/>
      <c r="BZ99" s="369"/>
      <c r="CA99" s="369"/>
      <c r="CB99" s="369"/>
      <c r="CC99" s="369"/>
      <c r="CD99" s="369"/>
      <c r="CE99" s="369"/>
      <c r="CF99" s="369"/>
      <c r="CG99" s="369"/>
      <c r="CH99" s="369"/>
      <c r="CI99" s="369"/>
      <c r="CJ99" s="369"/>
      <c r="CK99" s="369"/>
      <c r="CL99" s="369"/>
      <c r="CM99" s="369"/>
      <c r="CN99" s="369"/>
      <c r="CO99" s="369"/>
      <c r="CP99" s="369"/>
      <c r="CQ99" s="369"/>
    </row>
    <row r="100">
      <c r="A100" s="368" t="s">
        <v>57</v>
      </c>
      <c r="B100" s="369"/>
      <c r="C100" s="368">
        <v>98.0</v>
      </c>
      <c r="D100" s="369"/>
      <c r="E100" s="369"/>
      <c r="F100" s="368" t="s">
        <v>1018</v>
      </c>
      <c r="G100" s="369"/>
      <c r="H100" s="323">
        <v>46094.0</v>
      </c>
      <c r="I100" s="368" t="s">
        <v>129</v>
      </c>
      <c r="J100" s="368" t="s">
        <v>1019</v>
      </c>
      <c r="K100" s="368" t="s">
        <v>461</v>
      </c>
      <c r="L100" s="368" t="s">
        <v>1020</v>
      </c>
      <c r="M100" s="368" t="s">
        <v>63</v>
      </c>
      <c r="N100" s="368" t="s">
        <v>1021</v>
      </c>
      <c r="O100" s="369"/>
      <c r="P100" s="369"/>
      <c r="Q100" s="369"/>
      <c r="R100" s="369"/>
      <c r="S100" s="369"/>
      <c r="T100" s="369"/>
      <c r="U100" s="369"/>
      <c r="V100" s="369"/>
      <c r="W100" s="369"/>
      <c r="X100" s="369"/>
      <c r="Y100" s="369"/>
      <c r="Z100" s="369"/>
      <c r="AA100" s="369"/>
      <c r="AB100" s="369"/>
      <c r="AC100" s="369"/>
      <c r="AD100" s="369"/>
      <c r="AE100" s="369"/>
      <c r="AF100" s="369"/>
      <c r="AG100" s="369"/>
      <c r="AH100" s="369"/>
      <c r="AI100" s="369"/>
      <c r="AJ100" s="369"/>
      <c r="AK100" s="369"/>
      <c r="AL100" s="369"/>
      <c r="AM100" s="369"/>
      <c r="AN100" s="369"/>
      <c r="AO100" s="369"/>
      <c r="AP100" s="369"/>
      <c r="AQ100" s="369"/>
      <c r="AR100" s="369"/>
      <c r="AS100" s="369"/>
      <c r="AT100" s="369"/>
      <c r="AU100" s="369"/>
      <c r="AV100" s="369"/>
      <c r="AW100" s="369"/>
      <c r="AX100" s="369"/>
      <c r="AY100" s="369"/>
      <c r="AZ100" s="369"/>
      <c r="BA100" s="369"/>
      <c r="BB100" s="369"/>
      <c r="BC100" s="369"/>
      <c r="BD100" s="369"/>
      <c r="BE100" s="369"/>
      <c r="BF100" s="369"/>
      <c r="BG100" s="369"/>
      <c r="BH100" s="369"/>
      <c r="BI100" s="369"/>
      <c r="BJ100" s="369"/>
      <c r="BK100" s="369"/>
      <c r="BL100" s="369"/>
      <c r="BM100" s="369"/>
      <c r="BN100" s="369"/>
      <c r="BO100" s="369"/>
      <c r="BP100" s="369"/>
      <c r="BQ100" s="369"/>
      <c r="BR100" s="369"/>
      <c r="BS100" s="369"/>
      <c r="BT100" s="369"/>
      <c r="BU100" s="369"/>
      <c r="BV100" s="323">
        <v>46094.0</v>
      </c>
      <c r="BW100" s="369"/>
      <c r="BX100" s="369"/>
      <c r="BY100" s="369"/>
      <c r="BZ100" s="369"/>
      <c r="CA100" s="369"/>
      <c r="CB100" s="369"/>
      <c r="CC100" s="369"/>
      <c r="CD100" s="369"/>
      <c r="CE100" s="369"/>
      <c r="CF100" s="369"/>
      <c r="CG100" s="369"/>
      <c r="CH100" s="369"/>
      <c r="CI100" s="369"/>
      <c r="CJ100" s="369"/>
      <c r="CK100" s="369"/>
      <c r="CL100" s="369"/>
      <c r="CM100" s="369"/>
      <c r="CN100" s="369"/>
      <c r="CO100" s="369"/>
      <c r="CP100" s="369"/>
      <c r="CQ100" s="369"/>
    </row>
    <row r="101">
      <c r="A101" s="368" t="s">
        <v>57</v>
      </c>
      <c r="B101" s="369"/>
      <c r="C101" s="368">
        <v>99.0</v>
      </c>
      <c r="D101" s="368" t="s">
        <v>1022</v>
      </c>
      <c r="E101" s="369"/>
      <c r="F101" s="369"/>
      <c r="G101" s="368" t="s">
        <v>1023</v>
      </c>
      <c r="H101" s="323">
        <v>46095.0</v>
      </c>
      <c r="I101" s="368" t="s">
        <v>145</v>
      </c>
      <c r="J101" s="368" t="s">
        <v>1024</v>
      </c>
      <c r="K101" s="368" t="s">
        <v>1025</v>
      </c>
      <c r="L101" s="368" t="s">
        <v>63</v>
      </c>
      <c r="M101" s="368" t="s">
        <v>1026</v>
      </c>
      <c r="N101" s="368" t="s">
        <v>1027</v>
      </c>
      <c r="O101" s="368" t="s">
        <v>1028</v>
      </c>
      <c r="P101" s="368" t="s">
        <v>1029</v>
      </c>
      <c r="Q101" s="368" t="s">
        <v>1030</v>
      </c>
      <c r="R101" s="368" t="s">
        <v>1031</v>
      </c>
      <c r="S101" s="368" t="s">
        <v>1032</v>
      </c>
      <c r="T101" s="369"/>
      <c r="U101" s="369"/>
      <c r="V101" s="369"/>
      <c r="W101" s="369"/>
      <c r="X101" s="369"/>
      <c r="Y101" s="369"/>
      <c r="Z101" s="369"/>
      <c r="AA101" s="369"/>
      <c r="AB101" s="369"/>
      <c r="AC101" s="369"/>
      <c r="AD101" s="369"/>
      <c r="AE101" s="369"/>
      <c r="AF101" s="369"/>
      <c r="AG101" s="369"/>
      <c r="AH101" s="369"/>
      <c r="AI101" s="369"/>
      <c r="AJ101" s="369"/>
      <c r="AK101" s="369"/>
      <c r="AL101" s="369"/>
      <c r="AM101" s="369"/>
      <c r="AN101" s="369"/>
      <c r="AO101" s="369"/>
      <c r="AP101" s="369"/>
      <c r="AQ101" s="369"/>
      <c r="AR101" s="369"/>
      <c r="AS101" s="369"/>
      <c r="AT101" s="369"/>
      <c r="AU101" s="369"/>
      <c r="AV101" s="369"/>
      <c r="AW101" s="369"/>
      <c r="AX101" s="369"/>
      <c r="AY101" s="369"/>
      <c r="AZ101" s="369"/>
      <c r="BA101" s="369"/>
      <c r="BB101" s="368" t="s">
        <v>1033</v>
      </c>
      <c r="BC101" s="368" t="s">
        <v>1033</v>
      </c>
      <c r="BD101" s="368" t="s">
        <v>1034</v>
      </c>
      <c r="BE101" s="368" t="s">
        <v>1034</v>
      </c>
      <c r="BF101" s="368" t="s">
        <v>1034</v>
      </c>
      <c r="BG101" s="368" t="s">
        <v>1035</v>
      </c>
      <c r="BH101" s="368" t="s">
        <v>1035</v>
      </c>
      <c r="BI101" s="369"/>
      <c r="BJ101" s="369"/>
      <c r="BK101" s="369"/>
      <c r="BL101" s="369"/>
      <c r="BM101" s="369"/>
      <c r="BN101" s="369"/>
      <c r="BO101" s="369"/>
      <c r="BP101" s="369"/>
      <c r="BQ101" s="369"/>
      <c r="BR101" s="369"/>
      <c r="BS101" s="369"/>
      <c r="BT101" s="369"/>
      <c r="BU101" s="369"/>
      <c r="BV101" s="369"/>
      <c r="BW101" s="369"/>
      <c r="BX101" s="369"/>
      <c r="BY101" s="369"/>
      <c r="BZ101" s="369"/>
      <c r="CA101" s="369"/>
      <c r="CB101" s="369"/>
      <c r="CC101" s="369"/>
      <c r="CD101" s="369"/>
      <c r="CE101" s="369"/>
      <c r="CF101" s="369"/>
      <c r="CG101" s="369"/>
      <c r="CH101" s="369"/>
      <c r="CI101" s="369"/>
      <c r="CJ101" s="369"/>
      <c r="CK101" s="369"/>
      <c r="CL101" s="369"/>
      <c r="CM101" s="369"/>
      <c r="CN101" s="369"/>
      <c r="CO101" s="369"/>
      <c r="CP101" s="369"/>
      <c r="CQ101" s="369"/>
    </row>
    <row r="102">
      <c r="A102" s="368" t="s">
        <v>57</v>
      </c>
      <c r="B102" s="369"/>
      <c r="C102" s="368">
        <v>100.0</v>
      </c>
      <c r="D102" s="368" t="s">
        <v>1036</v>
      </c>
      <c r="E102" s="369"/>
      <c r="F102" s="369"/>
      <c r="G102" s="368" t="s">
        <v>1037</v>
      </c>
      <c r="H102" s="323">
        <v>46099.0</v>
      </c>
      <c r="I102" s="368" t="s">
        <v>382</v>
      </c>
      <c r="J102" s="368" t="s">
        <v>373</v>
      </c>
      <c r="K102" s="368" t="s">
        <v>896</v>
      </c>
      <c r="L102" s="368" t="s">
        <v>63</v>
      </c>
      <c r="M102" s="368" t="s">
        <v>897</v>
      </c>
      <c r="N102" s="368" t="s">
        <v>898</v>
      </c>
      <c r="O102" s="369"/>
      <c r="P102" s="369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  <c r="AA102" s="369"/>
      <c r="AB102" s="369"/>
      <c r="AC102" s="369"/>
      <c r="AD102" s="369"/>
      <c r="AE102" s="369"/>
      <c r="AF102" s="369"/>
      <c r="AG102" s="369"/>
      <c r="AH102" s="368" t="s">
        <v>1038</v>
      </c>
      <c r="AI102" s="369"/>
      <c r="AJ102" s="369"/>
      <c r="AK102" s="369"/>
      <c r="AL102" s="369"/>
      <c r="AM102" s="369"/>
      <c r="AN102" s="369"/>
      <c r="AO102" s="369"/>
      <c r="AP102" s="369"/>
      <c r="AQ102" s="369"/>
      <c r="AR102" s="369"/>
      <c r="AS102" s="369"/>
      <c r="AT102" s="369"/>
      <c r="AU102" s="369"/>
      <c r="AV102" s="369"/>
      <c r="AW102" s="369"/>
      <c r="AX102" s="369"/>
      <c r="AY102" s="369"/>
      <c r="AZ102" s="369"/>
      <c r="BA102" s="369"/>
      <c r="BB102" s="369"/>
      <c r="BC102" s="369"/>
      <c r="BD102" s="369"/>
      <c r="BE102" s="369"/>
      <c r="BF102" s="369"/>
      <c r="BG102" s="369"/>
      <c r="BH102" s="369"/>
      <c r="BI102" s="369"/>
      <c r="BJ102" s="369"/>
      <c r="BK102" s="369"/>
      <c r="BL102" s="369"/>
      <c r="BM102" s="369"/>
      <c r="BN102" s="369"/>
      <c r="BO102" s="369"/>
      <c r="BP102" s="369"/>
      <c r="BQ102" s="369"/>
      <c r="BR102" s="369"/>
      <c r="BS102" s="369"/>
      <c r="BT102" s="369"/>
      <c r="BU102" s="369"/>
      <c r="BV102" s="369"/>
      <c r="BW102" s="369"/>
      <c r="BX102" s="369"/>
      <c r="BY102" s="369"/>
      <c r="BZ102" s="369"/>
      <c r="CA102" s="369"/>
      <c r="CB102" s="369"/>
      <c r="CC102" s="369"/>
      <c r="CD102" s="369"/>
      <c r="CE102" s="369"/>
      <c r="CF102" s="369"/>
      <c r="CG102" s="369"/>
      <c r="CH102" s="369"/>
      <c r="CI102" s="369"/>
      <c r="CJ102" s="369"/>
      <c r="CK102" s="369"/>
      <c r="CL102" s="369"/>
      <c r="CM102" s="369"/>
      <c r="CN102" s="369"/>
      <c r="CO102" s="369"/>
      <c r="CP102" s="369"/>
      <c r="CQ102" s="369"/>
    </row>
    <row r="103">
      <c r="A103" s="368" t="s">
        <v>57</v>
      </c>
      <c r="B103" s="369"/>
      <c r="C103" s="368">
        <v>101.0</v>
      </c>
      <c r="D103" s="368" t="s">
        <v>1039</v>
      </c>
      <c r="E103" s="369"/>
      <c r="F103" s="369"/>
      <c r="G103" s="368" t="s">
        <v>1040</v>
      </c>
      <c r="H103" s="323">
        <v>46100.0</v>
      </c>
      <c r="I103" s="368" t="s">
        <v>382</v>
      </c>
      <c r="J103" s="368" t="s">
        <v>1041</v>
      </c>
      <c r="K103" s="368" t="s">
        <v>1042</v>
      </c>
      <c r="L103" s="368" t="s">
        <v>63</v>
      </c>
      <c r="M103" s="368" t="s">
        <v>897</v>
      </c>
      <c r="N103" s="368" t="s">
        <v>1043</v>
      </c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  <c r="AA103" s="369"/>
      <c r="AB103" s="369"/>
      <c r="AC103" s="369"/>
      <c r="AD103" s="369"/>
      <c r="AE103" s="369"/>
      <c r="AF103" s="369"/>
      <c r="AG103" s="369"/>
      <c r="AH103" s="369"/>
      <c r="AI103" s="369"/>
      <c r="AJ103" s="369"/>
      <c r="AK103" s="369"/>
      <c r="AL103" s="369"/>
      <c r="AM103" s="369"/>
      <c r="AN103" s="369"/>
      <c r="AO103" s="369"/>
      <c r="AP103" s="369"/>
      <c r="AQ103" s="369"/>
      <c r="AR103" s="369"/>
      <c r="AS103" s="369"/>
      <c r="AT103" s="369"/>
      <c r="AU103" s="369"/>
      <c r="AV103" s="369"/>
      <c r="AW103" s="369"/>
      <c r="AX103" s="369"/>
      <c r="AY103" s="369"/>
      <c r="AZ103" s="369"/>
      <c r="BA103" s="369"/>
      <c r="BB103" s="369"/>
      <c r="BC103" s="369"/>
      <c r="BD103" s="369"/>
      <c r="BE103" s="369"/>
      <c r="BF103" s="369"/>
      <c r="BG103" s="369"/>
      <c r="BH103" s="369"/>
      <c r="BI103" s="369"/>
      <c r="BJ103" s="369"/>
      <c r="BK103" s="369"/>
      <c r="BL103" s="369"/>
      <c r="BM103" s="369"/>
      <c r="BN103" s="369"/>
      <c r="BO103" s="369"/>
      <c r="BP103" s="369"/>
      <c r="BQ103" s="369"/>
      <c r="BR103" s="369"/>
      <c r="BS103" s="369"/>
      <c r="BT103" s="369"/>
      <c r="BU103" s="369"/>
      <c r="BV103" s="369"/>
      <c r="BW103" s="369"/>
      <c r="BX103" s="369"/>
      <c r="BY103" s="369"/>
      <c r="BZ103" s="369"/>
      <c r="CA103" s="369"/>
      <c r="CB103" s="369"/>
      <c r="CC103" s="369"/>
      <c r="CD103" s="369"/>
      <c r="CE103" s="369"/>
      <c r="CF103" s="369"/>
      <c r="CG103" s="369"/>
      <c r="CH103" s="369"/>
      <c r="CI103" s="369"/>
      <c r="CJ103" s="369"/>
      <c r="CK103" s="369"/>
      <c r="CL103" s="369"/>
      <c r="CM103" s="369"/>
      <c r="CN103" s="369"/>
      <c r="CO103" s="369"/>
      <c r="CP103" s="369"/>
      <c r="CQ103" s="369"/>
    </row>
    <row r="104">
      <c r="A104" s="368" t="s">
        <v>57</v>
      </c>
      <c r="B104" s="369"/>
      <c r="C104" s="368">
        <v>102.0</v>
      </c>
      <c r="D104" s="369"/>
      <c r="E104" s="369"/>
      <c r="F104" s="368" t="s">
        <v>1044</v>
      </c>
      <c r="G104" s="368" t="s">
        <v>371</v>
      </c>
      <c r="H104" s="323">
        <v>46100.0</v>
      </c>
      <c r="I104" s="368" t="s">
        <v>382</v>
      </c>
      <c r="J104" s="368" t="s">
        <v>373</v>
      </c>
      <c r="K104" s="368" t="s">
        <v>1045</v>
      </c>
      <c r="L104" s="368" t="s">
        <v>63</v>
      </c>
      <c r="M104" s="368" t="s">
        <v>374</v>
      </c>
      <c r="N104" s="368" t="s">
        <v>451</v>
      </c>
      <c r="O104" s="369"/>
      <c r="P104" s="369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  <c r="AA104" s="369"/>
      <c r="AB104" s="369"/>
      <c r="AC104" s="369"/>
      <c r="AD104" s="369"/>
      <c r="AE104" s="369"/>
      <c r="AF104" s="369"/>
      <c r="AG104" s="369"/>
      <c r="AH104" s="368" t="s">
        <v>1046</v>
      </c>
      <c r="AI104" s="369"/>
      <c r="AJ104" s="369"/>
      <c r="AK104" s="369"/>
      <c r="AL104" s="369"/>
      <c r="AM104" s="369"/>
      <c r="AN104" s="369"/>
      <c r="AO104" s="369"/>
      <c r="AP104" s="369"/>
      <c r="AQ104" s="369"/>
      <c r="AR104" s="369"/>
      <c r="AS104" s="369"/>
      <c r="AT104" s="369"/>
      <c r="AU104" s="369"/>
      <c r="AV104" s="369"/>
      <c r="AW104" s="369"/>
      <c r="AX104" s="369"/>
      <c r="AY104" s="369"/>
      <c r="AZ104" s="369"/>
      <c r="BA104" s="369"/>
      <c r="BB104" s="369"/>
      <c r="BC104" s="369"/>
      <c r="BD104" s="369"/>
      <c r="BE104" s="369"/>
      <c r="BF104" s="369"/>
      <c r="BG104" s="369"/>
      <c r="BH104" s="369"/>
      <c r="BI104" s="369"/>
      <c r="BJ104" s="369"/>
      <c r="BK104" s="369"/>
      <c r="BL104" s="369"/>
      <c r="BM104" s="369"/>
      <c r="BN104" s="369"/>
      <c r="BO104" s="369"/>
      <c r="BP104" s="369"/>
      <c r="BQ104" s="369"/>
      <c r="BR104" s="369"/>
      <c r="BS104" s="369"/>
      <c r="BT104" s="369"/>
      <c r="BU104" s="369"/>
      <c r="BV104" s="375">
        <v>46100.0</v>
      </c>
      <c r="BW104" s="369"/>
      <c r="BX104" s="369"/>
      <c r="BY104" s="369"/>
      <c r="BZ104" s="369"/>
      <c r="CA104" s="369"/>
      <c r="CB104" s="369"/>
      <c r="CC104" s="369"/>
      <c r="CD104" s="369"/>
      <c r="CE104" s="369"/>
      <c r="CF104" s="369"/>
      <c r="CG104" s="369"/>
      <c r="CH104" s="369"/>
      <c r="CI104" s="369"/>
      <c r="CJ104" s="369"/>
      <c r="CK104" s="369"/>
      <c r="CL104" s="369"/>
      <c r="CM104" s="369"/>
      <c r="CN104" s="369"/>
      <c r="CO104" s="369"/>
      <c r="CP104" s="369"/>
      <c r="CQ104" s="369"/>
    </row>
    <row r="105">
      <c r="A105" s="368" t="s">
        <v>57</v>
      </c>
      <c r="B105" s="369"/>
      <c r="C105" s="368">
        <v>103.0</v>
      </c>
      <c r="D105" s="368" t="s">
        <v>1047</v>
      </c>
      <c r="E105" s="369"/>
      <c r="F105" s="369"/>
      <c r="G105" s="368" t="s">
        <v>1048</v>
      </c>
      <c r="H105" s="323">
        <v>46104.0</v>
      </c>
      <c r="I105" s="368" t="s">
        <v>77</v>
      </c>
      <c r="J105" s="368" t="s">
        <v>1049</v>
      </c>
      <c r="K105" s="368" t="s">
        <v>80</v>
      </c>
      <c r="L105" s="368" t="s">
        <v>63</v>
      </c>
      <c r="M105" s="368" t="s">
        <v>63</v>
      </c>
      <c r="N105" s="368" t="s">
        <v>1050</v>
      </c>
      <c r="O105" s="369"/>
      <c r="P105" s="369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  <c r="AA105" s="369"/>
      <c r="AB105" s="369"/>
      <c r="AC105" s="369"/>
      <c r="AD105" s="369"/>
      <c r="AE105" s="369"/>
      <c r="AF105" s="369"/>
      <c r="AG105" s="369"/>
      <c r="AH105" s="368" t="s">
        <v>1051</v>
      </c>
      <c r="AI105" s="369"/>
      <c r="AJ105" s="369"/>
      <c r="AK105" s="369"/>
      <c r="AL105" s="369"/>
      <c r="AM105" s="369"/>
      <c r="AN105" s="369"/>
      <c r="AO105" s="369"/>
      <c r="AP105" s="369"/>
      <c r="AQ105" s="369"/>
      <c r="AR105" s="369"/>
      <c r="AS105" s="369"/>
      <c r="AT105" s="369"/>
      <c r="AU105" s="369"/>
      <c r="AV105" s="369"/>
      <c r="AW105" s="369"/>
      <c r="AX105" s="369"/>
      <c r="AY105" s="369"/>
      <c r="AZ105" s="369"/>
      <c r="BA105" s="369"/>
      <c r="BB105" s="369"/>
      <c r="BC105" s="369"/>
      <c r="BD105" s="369"/>
      <c r="BE105" s="369"/>
      <c r="BF105" s="369"/>
      <c r="BG105" s="369"/>
      <c r="BH105" s="369"/>
      <c r="BI105" s="369"/>
      <c r="BJ105" s="369"/>
      <c r="BK105" s="369"/>
      <c r="BL105" s="369"/>
      <c r="BM105" s="369"/>
      <c r="BN105" s="369"/>
      <c r="BO105" s="369"/>
      <c r="BP105" s="369"/>
      <c r="BQ105" s="369"/>
      <c r="BR105" s="369"/>
      <c r="BS105" s="369"/>
      <c r="BT105" s="369"/>
      <c r="BU105" s="369"/>
      <c r="BV105" s="369"/>
      <c r="BW105" s="369"/>
      <c r="BX105" s="369"/>
      <c r="BY105" s="369"/>
      <c r="BZ105" s="369"/>
      <c r="CA105" s="369"/>
      <c r="CB105" s="369"/>
      <c r="CC105" s="369"/>
      <c r="CD105" s="369"/>
      <c r="CE105" s="369"/>
      <c r="CF105" s="369"/>
      <c r="CG105" s="369"/>
      <c r="CH105" s="369"/>
      <c r="CI105" s="369"/>
      <c r="CJ105" s="369"/>
      <c r="CK105" s="369"/>
      <c r="CL105" s="369"/>
      <c r="CM105" s="369"/>
      <c r="CN105" s="369"/>
      <c r="CO105" s="369"/>
      <c r="CP105" s="369"/>
      <c r="CQ105" s="369"/>
    </row>
    <row r="106">
      <c r="C106" s="1">
        <v>104.0</v>
      </c>
      <c r="D106" s="376"/>
      <c r="E106" s="376"/>
      <c r="F106" s="372" t="s">
        <v>1052</v>
      </c>
      <c r="G106" s="209" t="s">
        <v>371</v>
      </c>
      <c r="H106" s="116">
        <v>46104.0</v>
      </c>
      <c r="I106" s="1" t="s">
        <v>382</v>
      </c>
      <c r="J106" s="1" t="s">
        <v>373</v>
      </c>
      <c r="K106" s="1" t="s">
        <v>1045</v>
      </c>
      <c r="L106" s="209" t="s">
        <v>374</v>
      </c>
      <c r="M106" s="209" t="s">
        <v>63</v>
      </c>
      <c r="N106" s="1" t="s">
        <v>1053</v>
      </c>
      <c r="O106" s="1" t="s">
        <v>246</v>
      </c>
      <c r="BV106" s="116">
        <v>46104.0</v>
      </c>
    </row>
    <row r="107">
      <c r="A107" s="1" t="s">
        <v>301</v>
      </c>
      <c r="C107" s="1">
        <v>105.0</v>
      </c>
      <c r="D107" s="52" t="s">
        <v>1054</v>
      </c>
      <c r="G107" s="1" t="s">
        <v>1055</v>
      </c>
      <c r="H107" s="116">
        <v>46108.0</v>
      </c>
      <c r="I107" s="1" t="s">
        <v>164</v>
      </c>
      <c r="J107" s="1" t="s">
        <v>1056</v>
      </c>
      <c r="K107" s="1" t="s">
        <v>886</v>
      </c>
      <c r="L107" s="209" t="s">
        <v>63</v>
      </c>
      <c r="M107" s="209" t="s">
        <v>63</v>
      </c>
      <c r="N107" s="209" t="s">
        <v>1057</v>
      </c>
      <c r="O107" s="1" t="s">
        <v>1058</v>
      </c>
      <c r="P107" s="1" t="s">
        <v>1059</v>
      </c>
      <c r="Q107" s="1" t="s">
        <v>1060</v>
      </c>
      <c r="R107" s="1" t="s">
        <v>1061</v>
      </c>
      <c r="S107" s="1" t="s">
        <v>1062</v>
      </c>
      <c r="T107" s="1" t="s">
        <v>1063</v>
      </c>
      <c r="U107" s="1" t="s">
        <v>1064</v>
      </c>
      <c r="V107" s="1" t="s">
        <v>1065</v>
      </c>
      <c r="W107" s="1" t="s">
        <v>1066</v>
      </c>
      <c r="X107" s="1" t="s">
        <v>1067</v>
      </c>
      <c r="Y107" s="1" t="s">
        <v>1068</v>
      </c>
      <c r="Z107" s="1" t="s">
        <v>1069</v>
      </c>
      <c r="AA107" s="1" t="s">
        <v>1070</v>
      </c>
      <c r="AB107" s="1" t="s">
        <v>1071</v>
      </c>
      <c r="AC107" s="1" t="s">
        <v>1072</v>
      </c>
      <c r="AD107" s="1" t="s">
        <v>1073</v>
      </c>
      <c r="AE107" s="1" t="s">
        <v>1074</v>
      </c>
      <c r="AF107" s="1" t="s">
        <v>1075</v>
      </c>
      <c r="AG107" s="1" t="s">
        <v>1076</v>
      </c>
    </row>
    <row r="108">
      <c r="A108" s="368" t="s">
        <v>57</v>
      </c>
      <c r="B108" s="369"/>
      <c r="C108" s="368">
        <v>106.0</v>
      </c>
      <c r="D108" s="368" t="s">
        <v>1077</v>
      </c>
      <c r="E108" s="369"/>
      <c r="F108" s="369"/>
      <c r="G108" s="368" t="s">
        <v>1055</v>
      </c>
      <c r="H108" s="323">
        <v>46108.0</v>
      </c>
      <c r="I108" s="368" t="s">
        <v>164</v>
      </c>
      <c r="J108" s="368" t="s">
        <v>1056</v>
      </c>
      <c r="K108" s="368" t="s">
        <v>886</v>
      </c>
      <c r="L108" s="368" t="s">
        <v>63</v>
      </c>
      <c r="M108" s="368" t="s">
        <v>63</v>
      </c>
      <c r="N108" s="368" t="s">
        <v>1078</v>
      </c>
      <c r="O108" s="368" t="s">
        <v>1079</v>
      </c>
      <c r="P108" s="368" t="s">
        <v>1080</v>
      </c>
      <c r="Q108" s="368" t="s">
        <v>1081</v>
      </c>
      <c r="R108" s="368" t="s">
        <v>1082</v>
      </c>
      <c r="S108" s="368" t="s">
        <v>1083</v>
      </c>
      <c r="T108" s="368" t="s">
        <v>1084</v>
      </c>
      <c r="U108" s="368" t="s">
        <v>1085</v>
      </c>
      <c r="V108" s="368" t="s">
        <v>1086</v>
      </c>
      <c r="W108" s="368" t="s">
        <v>1087</v>
      </c>
      <c r="X108" s="368" t="s">
        <v>1088</v>
      </c>
      <c r="Y108" s="368" t="s">
        <v>1089</v>
      </c>
      <c r="Z108" s="368" t="s">
        <v>1090</v>
      </c>
      <c r="AA108" s="368" t="s">
        <v>1013</v>
      </c>
      <c r="AB108" s="368" t="s">
        <v>1091</v>
      </c>
      <c r="AC108" s="368" t="s">
        <v>1092</v>
      </c>
      <c r="AD108" s="368" t="s">
        <v>1093</v>
      </c>
      <c r="AE108" s="368" t="s">
        <v>1094</v>
      </c>
      <c r="AF108" s="368" t="s">
        <v>1095</v>
      </c>
      <c r="AG108" s="368" t="s">
        <v>1096</v>
      </c>
      <c r="AH108" s="369"/>
      <c r="AI108" s="369"/>
      <c r="AJ108" s="369"/>
      <c r="AK108" s="369"/>
      <c r="AL108" s="369"/>
      <c r="AM108" s="369"/>
      <c r="AN108" s="369"/>
      <c r="AO108" s="369"/>
      <c r="AP108" s="369"/>
      <c r="AQ108" s="369"/>
      <c r="AR108" s="369"/>
      <c r="AS108" s="369"/>
      <c r="AT108" s="369"/>
      <c r="AU108" s="369"/>
      <c r="AV108" s="369"/>
      <c r="AW108" s="369"/>
      <c r="AX108" s="369"/>
      <c r="AY108" s="369"/>
      <c r="AZ108" s="369"/>
      <c r="BA108" s="369"/>
      <c r="BB108" s="369"/>
      <c r="BC108" s="369"/>
      <c r="BD108" s="369"/>
      <c r="BE108" s="369"/>
      <c r="BF108" s="369"/>
      <c r="BG108" s="369"/>
      <c r="BH108" s="369"/>
      <c r="BI108" s="369"/>
      <c r="BJ108" s="369"/>
      <c r="BK108" s="369"/>
      <c r="BL108" s="369"/>
      <c r="BM108" s="369"/>
      <c r="BN108" s="369"/>
      <c r="BO108" s="369"/>
      <c r="BP108" s="369"/>
      <c r="BQ108" s="369"/>
      <c r="BR108" s="369"/>
      <c r="BS108" s="369"/>
      <c r="BT108" s="369"/>
      <c r="BU108" s="369"/>
      <c r="BV108" s="369"/>
      <c r="BW108" s="369"/>
      <c r="BX108" s="369"/>
      <c r="BY108" s="369"/>
      <c r="BZ108" s="369"/>
      <c r="CA108" s="369"/>
      <c r="CB108" s="369"/>
      <c r="CC108" s="369"/>
      <c r="CD108" s="369"/>
      <c r="CE108" s="369"/>
      <c r="CF108" s="369"/>
      <c r="CG108" s="369"/>
      <c r="CH108" s="369"/>
      <c r="CI108" s="369"/>
      <c r="CJ108" s="369"/>
      <c r="CK108" s="369"/>
      <c r="CL108" s="369"/>
      <c r="CM108" s="369"/>
      <c r="CN108" s="369"/>
      <c r="CO108" s="369"/>
      <c r="CP108" s="369"/>
      <c r="CQ108" s="369"/>
    </row>
    <row r="109">
      <c r="A109" s="368" t="s">
        <v>57</v>
      </c>
      <c r="B109" s="369"/>
      <c r="C109" s="368">
        <v>107.0</v>
      </c>
      <c r="D109" s="368" t="s">
        <v>1097</v>
      </c>
      <c r="E109" s="369"/>
      <c r="F109" s="369"/>
      <c r="G109" s="368" t="s">
        <v>1098</v>
      </c>
      <c r="H109" s="323">
        <v>46105.0</v>
      </c>
      <c r="I109" s="368" t="s">
        <v>164</v>
      </c>
      <c r="J109" s="368" t="s">
        <v>1099</v>
      </c>
      <c r="K109" s="368" t="s">
        <v>886</v>
      </c>
      <c r="L109" s="368" t="s">
        <v>63</v>
      </c>
      <c r="M109" s="368" t="s">
        <v>63</v>
      </c>
      <c r="N109" s="368" t="s">
        <v>1100</v>
      </c>
      <c r="O109" s="368" t="s">
        <v>1101</v>
      </c>
      <c r="P109" s="368" t="s">
        <v>1102</v>
      </c>
      <c r="Q109" s="368" t="s">
        <v>1103</v>
      </c>
      <c r="R109" s="369"/>
      <c r="S109" s="369"/>
      <c r="T109" s="369"/>
      <c r="U109" s="369"/>
      <c r="V109" s="369"/>
      <c r="W109" s="369"/>
      <c r="X109" s="369"/>
      <c r="Y109" s="369"/>
      <c r="Z109" s="369"/>
      <c r="AA109" s="369"/>
      <c r="AB109" s="369"/>
      <c r="AC109" s="369"/>
      <c r="AD109" s="369"/>
      <c r="AE109" s="369"/>
      <c r="AF109" s="369"/>
      <c r="AG109" s="369"/>
      <c r="AH109" s="368" t="s">
        <v>1104</v>
      </c>
      <c r="AI109" s="368" t="s">
        <v>1105</v>
      </c>
      <c r="AJ109" s="369"/>
      <c r="AK109" s="369"/>
      <c r="AL109" s="369"/>
      <c r="AM109" s="369"/>
      <c r="AN109" s="369"/>
      <c r="AO109" s="369"/>
      <c r="AP109" s="369"/>
      <c r="AQ109" s="369"/>
      <c r="AR109" s="369"/>
      <c r="AS109" s="369"/>
      <c r="AT109" s="369"/>
      <c r="AU109" s="369"/>
      <c r="AV109" s="369"/>
      <c r="AW109" s="369"/>
      <c r="AX109" s="369"/>
      <c r="AY109" s="369"/>
      <c r="AZ109" s="369"/>
      <c r="BA109" s="369"/>
      <c r="BB109" s="369"/>
      <c r="BC109" s="369"/>
      <c r="BD109" s="369"/>
      <c r="BE109" s="369"/>
      <c r="BF109" s="369"/>
      <c r="BG109" s="369"/>
      <c r="BH109" s="369"/>
      <c r="BI109" s="369"/>
      <c r="BJ109" s="369"/>
      <c r="BK109" s="369"/>
      <c r="BL109" s="369"/>
      <c r="BM109" s="369"/>
      <c r="BN109" s="369"/>
      <c r="BO109" s="369"/>
      <c r="BP109" s="369"/>
      <c r="BQ109" s="369"/>
      <c r="BR109" s="369"/>
      <c r="BS109" s="369"/>
      <c r="BT109" s="369"/>
      <c r="BU109" s="369"/>
      <c r="BV109" s="369"/>
      <c r="BW109" s="369"/>
      <c r="BX109" s="369"/>
      <c r="BY109" s="369"/>
      <c r="BZ109" s="369"/>
      <c r="CA109" s="369"/>
      <c r="CB109" s="369"/>
      <c r="CC109" s="369"/>
      <c r="CD109" s="369"/>
      <c r="CE109" s="369"/>
      <c r="CF109" s="369"/>
      <c r="CG109" s="369"/>
      <c r="CH109" s="369"/>
      <c r="CI109" s="369"/>
      <c r="CJ109" s="369"/>
      <c r="CK109" s="369"/>
      <c r="CL109" s="369"/>
      <c r="CM109" s="369"/>
      <c r="CN109" s="369"/>
      <c r="CO109" s="369"/>
      <c r="CP109" s="369"/>
      <c r="CQ109" s="369"/>
    </row>
    <row r="110">
      <c r="A110" s="368" t="s">
        <v>57</v>
      </c>
      <c r="B110" s="369"/>
      <c r="C110" s="368">
        <v>108.0</v>
      </c>
      <c r="D110" s="369"/>
      <c r="E110" s="369"/>
      <c r="F110" s="368" t="s">
        <v>1106</v>
      </c>
      <c r="G110" s="368" t="s">
        <v>1048</v>
      </c>
      <c r="H110" s="323">
        <v>46106.0</v>
      </c>
      <c r="I110" s="368" t="s">
        <v>77</v>
      </c>
      <c r="J110" s="368" t="s">
        <v>1049</v>
      </c>
      <c r="K110" s="368" t="s">
        <v>80</v>
      </c>
      <c r="L110" s="368" t="s">
        <v>63</v>
      </c>
      <c r="M110" s="368" t="s">
        <v>63</v>
      </c>
      <c r="N110" s="368" t="s">
        <v>1006</v>
      </c>
      <c r="O110" s="368" t="s">
        <v>1107</v>
      </c>
      <c r="P110" s="369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  <c r="AA110" s="369"/>
      <c r="AB110" s="369"/>
      <c r="AC110" s="369"/>
      <c r="AD110" s="369"/>
      <c r="AE110" s="369"/>
      <c r="AF110" s="369"/>
      <c r="AG110" s="369"/>
      <c r="AH110" s="368" t="s">
        <v>1108</v>
      </c>
      <c r="AI110" s="369"/>
      <c r="AJ110" s="369"/>
      <c r="AK110" s="369"/>
      <c r="AL110" s="369"/>
      <c r="AM110" s="369"/>
      <c r="AN110" s="369"/>
      <c r="AO110" s="369"/>
      <c r="AP110" s="369"/>
      <c r="AQ110" s="369"/>
      <c r="AR110" s="369"/>
      <c r="AS110" s="369"/>
      <c r="AT110" s="369"/>
      <c r="AU110" s="369"/>
      <c r="AV110" s="369"/>
      <c r="AW110" s="369"/>
      <c r="AX110" s="369"/>
      <c r="AY110" s="369"/>
      <c r="AZ110" s="369"/>
      <c r="BA110" s="369"/>
      <c r="BB110" s="368"/>
      <c r="BC110" s="369"/>
      <c r="BD110" s="369"/>
      <c r="BE110" s="369"/>
      <c r="BF110" s="369"/>
      <c r="BG110" s="369"/>
      <c r="BH110" s="369"/>
      <c r="BI110" s="369"/>
      <c r="BJ110" s="369"/>
      <c r="BK110" s="369"/>
      <c r="BL110" s="369"/>
      <c r="BM110" s="369"/>
      <c r="BN110" s="369"/>
      <c r="BO110" s="369"/>
      <c r="BP110" s="369"/>
      <c r="BQ110" s="369"/>
      <c r="BR110" s="369"/>
      <c r="BS110" s="369"/>
      <c r="BT110" s="369"/>
      <c r="BU110" s="369"/>
      <c r="BV110" s="323">
        <v>46106.0</v>
      </c>
      <c r="BW110" s="368" t="s">
        <v>1109</v>
      </c>
      <c r="BX110" s="369"/>
      <c r="BY110" s="369"/>
      <c r="BZ110" s="369"/>
      <c r="CA110" s="369"/>
      <c r="CB110" s="369"/>
      <c r="CC110" s="369"/>
      <c r="CD110" s="369"/>
      <c r="CE110" s="369"/>
      <c r="CF110" s="369"/>
      <c r="CG110" s="369"/>
      <c r="CH110" s="369"/>
      <c r="CI110" s="369"/>
      <c r="CJ110" s="369"/>
      <c r="CK110" s="369"/>
      <c r="CL110" s="369"/>
      <c r="CM110" s="369"/>
      <c r="CN110" s="369"/>
      <c r="CO110" s="369"/>
      <c r="CP110" s="369"/>
      <c r="CQ110" s="369"/>
    </row>
    <row r="111">
      <c r="A111" s="368" t="s">
        <v>57</v>
      </c>
      <c r="B111" s="369"/>
      <c r="C111" s="368">
        <v>109.0</v>
      </c>
      <c r="D111" s="368" t="s">
        <v>1110</v>
      </c>
      <c r="E111" s="369"/>
      <c r="F111" s="369"/>
      <c r="G111" s="368" t="s">
        <v>1111</v>
      </c>
      <c r="H111" s="323">
        <v>46108.0</v>
      </c>
      <c r="I111" s="368" t="s">
        <v>306</v>
      </c>
      <c r="J111" s="368" t="s">
        <v>1112</v>
      </c>
      <c r="K111" s="368" t="s">
        <v>1113</v>
      </c>
      <c r="L111" s="368" t="s">
        <v>63</v>
      </c>
      <c r="M111" s="368" t="s">
        <v>1114</v>
      </c>
      <c r="N111" s="368" t="s">
        <v>1115</v>
      </c>
      <c r="O111" s="368" t="s">
        <v>1116</v>
      </c>
      <c r="P111" s="368" t="s">
        <v>1117</v>
      </c>
      <c r="Q111" s="368" t="s">
        <v>1118</v>
      </c>
      <c r="R111" s="368" t="s">
        <v>1119</v>
      </c>
      <c r="S111" s="368" t="s">
        <v>1120</v>
      </c>
      <c r="T111" s="368" t="s">
        <v>1121</v>
      </c>
      <c r="U111" s="368" t="s">
        <v>1122</v>
      </c>
      <c r="V111" s="368" t="s">
        <v>1123</v>
      </c>
      <c r="W111" s="369"/>
      <c r="X111" s="369"/>
      <c r="Y111" s="369"/>
      <c r="Z111" s="369"/>
      <c r="AA111" s="369"/>
      <c r="AB111" s="369"/>
      <c r="AC111" s="369"/>
      <c r="AD111" s="369"/>
      <c r="AE111" s="369"/>
      <c r="AF111" s="369"/>
      <c r="AG111" s="369"/>
      <c r="AH111" s="368" t="s">
        <v>1124</v>
      </c>
      <c r="AI111" s="368" t="s">
        <v>1125</v>
      </c>
      <c r="AJ111" s="368" t="s">
        <v>1126</v>
      </c>
      <c r="AK111" s="368" t="s">
        <v>1127</v>
      </c>
      <c r="AL111" s="368" t="s">
        <v>1128</v>
      </c>
      <c r="AM111" s="368" t="s">
        <v>1129</v>
      </c>
      <c r="AN111" s="368" t="s">
        <v>1130</v>
      </c>
      <c r="AO111" s="368" t="s">
        <v>1131</v>
      </c>
      <c r="AP111" s="368" t="s">
        <v>1132</v>
      </c>
      <c r="AQ111" s="369"/>
      <c r="AR111" s="369"/>
      <c r="AS111" s="369"/>
      <c r="AT111" s="369"/>
      <c r="AU111" s="369"/>
      <c r="AV111" s="369"/>
      <c r="AW111" s="369"/>
      <c r="AX111" s="369"/>
      <c r="AY111" s="369"/>
      <c r="AZ111" s="369"/>
      <c r="BA111" s="369"/>
      <c r="BB111" s="369"/>
      <c r="BC111" s="369"/>
      <c r="BD111" s="369"/>
      <c r="BE111" s="369"/>
      <c r="BF111" s="369"/>
      <c r="BG111" s="369"/>
      <c r="BH111" s="369"/>
      <c r="BI111" s="369"/>
      <c r="BJ111" s="369"/>
      <c r="BK111" s="369"/>
      <c r="BL111" s="369"/>
      <c r="BM111" s="369"/>
      <c r="BN111" s="369"/>
      <c r="BO111" s="369"/>
      <c r="BP111" s="369"/>
      <c r="BQ111" s="369"/>
      <c r="BR111" s="369"/>
      <c r="BS111" s="369"/>
      <c r="BT111" s="369"/>
      <c r="BU111" s="369"/>
      <c r="BV111" s="369"/>
      <c r="BW111" s="369"/>
      <c r="BX111" s="369"/>
      <c r="BY111" s="369"/>
      <c r="BZ111" s="369"/>
      <c r="CA111" s="369"/>
      <c r="CB111" s="369"/>
      <c r="CC111" s="369"/>
      <c r="CD111" s="369"/>
      <c r="CE111" s="369"/>
      <c r="CF111" s="369"/>
      <c r="CG111" s="369"/>
      <c r="CH111" s="369"/>
      <c r="CI111" s="369"/>
      <c r="CJ111" s="369"/>
      <c r="CK111" s="369"/>
      <c r="CL111" s="369"/>
      <c r="CM111" s="369"/>
      <c r="CN111" s="369"/>
      <c r="CO111" s="369"/>
      <c r="CP111" s="369"/>
      <c r="CQ111" s="369"/>
    </row>
    <row r="112">
      <c r="A112" s="1" t="s">
        <v>301</v>
      </c>
      <c r="C112" s="1">
        <v>110.0</v>
      </c>
      <c r="D112" s="88" t="s">
        <v>1133</v>
      </c>
      <c r="G112" s="1" t="s">
        <v>1055</v>
      </c>
      <c r="H112" s="116">
        <v>46108.0</v>
      </c>
      <c r="I112" s="1" t="s">
        <v>164</v>
      </c>
      <c r="J112" s="1" t="s">
        <v>1056</v>
      </c>
      <c r="K112" s="1" t="s">
        <v>886</v>
      </c>
      <c r="L112" s="209" t="s">
        <v>63</v>
      </c>
      <c r="M112" s="209" t="s">
        <v>63</v>
      </c>
      <c r="N112" s="1" t="s">
        <v>1134</v>
      </c>
      <c r="O112" s="1" t="s">
        <v>1135</v>
      </c>
    </row>
    <row r="113">
      <c r="A113" s="368" t="s">
        <v>57</v>
      </c>
      <c r="B113" s="369"/>
      <c r="C113" s="368">
        <v>111.0</v>
      </c>
      <c r="D113" s="368" t="s">
        <v>1136</v>
      </c>
      <c r="E113" s="369"/>
      <c r="F113" s="369"/>
      <c r="G113" s="368" t="s">
        <v>1137</v>
      </c>
      <c r="H113" s="323">
        <v>46108.0</v>
      </c>
      <c r="I113" s="368" t="s">
        <v>1138</v>
      </c>
      <c r="J113" s="368" t="s">
        <v>358</v>
      </c>
      <c r="K113" s="368" t="s">
        <v>1139</v>
      </c>
      <c r="L113" s="368" t="s">
        <v>63</v>
      </c>
      <c r="M113" s="368" t="s">
        <v>63</v>
      </c>
      <c r="N113" s="368" t="s">
        <v>1140</v>
      </c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  <c r="AA113" s="369"/>
      <c r="AB113" s="369"/>
      <c r="AC113" s="369"/>
      <c r="AD113" s="369"/>
      <c r="AE113" s="369"/>
      <c r="AF113" s="369"/>
      <c r="AG113" s="369"/>
      <c r="AH113" s="369"/>
      <c r="AI113" s="369"/>
      <c r="AJ113" s="369"/>
      <c r="AK113" s="369"/>
      <c r="AL113" s="369"/>
      <c r="AM113" s="369"/>
      <c r="AN113" s="369"/>
      <c r="AO113" s="369"/>
      <c r="AP113" s="369"/>
      <c r="AQ113" s="369"/>
      <c r="AR113" s="369"/>
      <c r="AS113" s="369"/>
      <c r="AT113" s="369"/>
      <c r="AU113" s="369"/>
      <c r="AV113" s="369"/>
      <c r="AW113" s="369"/>
      <c r="AX113" s="369"/>
      <c r="AY113" s="369"/>
      <c r="AZ113" s="369"/>
      <c r="BA113" s="369"/>
      <c r="BB113" s="369"/>
      <c r="BC113" s="369"/>
      <c r="BD113" s="369"/>
      <c r="BE113" s="369"/>
      <c r="BF113" s="369"/>
      <c r="BG113" s="369"/>
      <c r="BH113" s="369"/>
      <c r="BI113" s="369"/>
      <c r="BJ113" s="369"/>
      <c r="BK113" s="369"/>
      <c r="BL113" s="369"/>
      <c r="BM113" s="369"/>
      <c r="BN113" s="369"/>
      <c r="BO113" s="369"/>
      <c r="BP113" s="369"/>
      <c r="BQ113" s="369"/>
      <c r="BR113" s="369"/>
      <c r="BS113" s="369"/>
      <c r="BT113" s="369"/>
      <c r="BU113" s="369"/>
      <c r="BV113" s="369"/>
      <c r="BW113" s="369"/>
      <c r="BX113" s="369"/>
      <c r="BY113" s="369"/>
      <c r="BZ113" s="369"/>
      <c r="CA113" s="369"/>
      <c r="CB113" s="369"/>
      <c r="CC113" s="369"/>
      <c r="CD113" s="369"/>
      <c r="CE113" s="369"/>
      <c r="CF113" s="369"/>
      <c r="CG113" s="369"/>
      <c r="CH113" s="369"/>
      <c r="CI113" s="369"/>
      <c r="CJ113" s="369"/>
      <c r="CK113" s="369"/>
      <c r="CL113" s="369"/>
      <c r="CM113" s="369"/>
      <c r="CN113" s="369"/>
      <c r="CO113" s="369"/>
      <c r="CP113" s="369"/>
      <c r="CQ113" s="369"/>
    </row>
    <row r="114">
      <c r="A114" s="368" t="s">
        <v>57</v>
      </c>
      <c r="B114" s="369"/>
      <c r="C114" s="368">
        <v>112.0</v>
      </c>
      <c r="D114" s="368" t="s">
        <v>1141</v>
      </c>
      <c r="E114" s="369"/>
      <c r="F114" s="369"/>
      <c r="G114" s="368" t="s">
        <v>1142</v>
      </c>
      <c r="H114" s="323">
        <v>46119.0</v>
      </c>
      <c r="I114" s="368" t="s">
        <v>1143</v>
      </c>
      <c r="J114" s="368" t="s">
        <v>253</v>
      </c>
      <c r="K114" s="368" t="s">
        <v>1144</v>
      </c>
      <c r="L114" s="368" t="s">
        <v>63</v>
      </c>
      <c r="M114" s="368" t="s">
        <v>1145</v>
      </c>
      <c r="N114" s="368" t="s">
        <v>1146</v>
      </c>
      <c r="O114" s="368" t="s">
        <v>1147</v>
      </c>
      <c r="P114" s="368" t="s">
        <v>246</v>
      </c>
      <c r="Q114" s="377" t="s">
        <v>1148</v>
      </c>
      <c r="R114" s="377" t="s">
        <v>1149</v>
      </c>
      <c r="S114" s="368" t="s">
        <v>1150</v>
      </c>
      <c r="T114" s="369"/>
      <c r="U114" s="369"/>
      <c r="V114" s="369"/>
      <c r="W114" s="369"/>
      <c r="X114" s="369"/>
      <c r="Y114" s="369"/>
      <c r="Z114" s="369"/>
      <c r="AA114" s="369"/>
      <c r="AB114" s="369"/>
      <c r="AC114" s="369"/>
      <c r="AD114" s="369"/>
      <c r="AE114" s="369"/>
      <c r="AF114" s="369"/>
      <c r="AG114" s="369"/>
      <c r="AH114" s="368" t="s">
        <v>1151</v>
      </c>
      <c r="AI114" s="368" t="s">
        <v>1152</v>
      </c>
      <c r="AJ114" s="369"/>
      <c r="AK114" s="369"/>
      <c r="AL114" s="369"/>
      <c r="AM114" s="369"/>
      <c r="AN114" s="369"/>
      <c r="AO114" s="369"/>
      <c r="AP114" s="369"/>
      <c r="AQ114" s="369"/>
      <c r="AR114" s="369"/>
      <c r="AS114" s="369"/>
      <c r="AT114" s="369"/>
      <c r="AU114" s="369"/>
      <c r="AV114" s="369"/>
      <c r="AW114" s="369"/>
      <c r="AX114" s="369"/>
      <c r="AY114" s="369"/>
      <c r="AZ114" s="369"/>
      <c r="BA114" s="369"/>
      <c r="BB114" s="369"/>
      <c r="BC114" s="369"/>
      <c r="BD114" s="369"/>
      <c r="BE114" s="369"/>
      <c r="BF114" s="369"/>
      <c r="BG114" s="369"/>
      <c r="BH114" s="369"/>
      <c r="BI114" s="369"/>
      <c r="BJ114" s="369"/>
      <c r="BK114" s="369"/>
      <c r="BL114" s="369"/>
      <c r="BM114" s="369"/>
      <c r="BN114" s="369"/>
      <c r="BO114" s="369"/>
      <c r="BP114" s="369"/>
      <c r="BQ114" s="369"/>
      <c r="BR114" s="369"/>
      <c r="BS114" s="369"/>
      <c r="BT114" s="369"/>
      <c r="BU114" s="369"/>
      <c r="BV114" s="369"/>
      <c r="BW114" s="369"/>
      <c r="BX114" s="369"/>
      <c r="BY114" s="369"/>
      <c r="BZ114" s="369"/>
      <c r="CA114" s="369"/>
      <c r="CB114" s="369"/>
      <c r="CC114" s="369"/>
      <c r="CD114" s="369"/>
      <c r="CE114" s="369"/>
      <c r="CF114" s="369"/>
      <c r="CG114" s="369"/>
      <c r="CH114" s="369"/>
      <c r="CI114" s="369"/>
      <c r="CJ114" s="369"/>
      <c r="CK114" s="369"/>
      <c r="CL114" s="369"/>
      <c r="CM114" s="369"/>
      <c r="CN114" s="369"/>
      <c r="CO114" s="369"/>
      <c r="CP114" s="369"/>
      <c r="CQ114" s="369"/>
    </row>
    <row r="115">
      <c r="A115" s="368" t="s">
        <v>57</v>
      </c>
      <c r="B115" s="369"/>
      <c r="C115" s="368">
        <v>113.0</v>
      </c>
      <c r="D115" s="368" t="s">
        <v>1153</v>
      </c>
      <c r="E115" s="369"/>
      <c r="F115" s="369"/>
      <c r="G115" s="368" t="s">
        <v>1154</v>
      </c>
      <c r="H115" s="323">
        <v>46112.0</v>
      </c>
      <c r="I115" s="368" t="s">
        <v>306</v>
      </c>
      <c r="J115" s="368" t="s">
        <v>373</v>
      </c>
      <c r="K115" s="368" t="s">
        <v>1155</v>
      </c>
      <c r="L115" s="368" t="s">
        <v>63</v>
      </c>
      <c r="M115" s="368" t="s">
        <v>1156</v>
      </c>
      <c r="N115" s="368" t="s">
        <v>1157</v>
      </c>
      <c r="O115" s="368" t="s">
        <v>1158</v>
      </c>
      <c r="P115" s="369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  <c r="AA115" s="369"/>
      <c r="AB115" s="369"/>
      <c r="AC115" s="369"/>
      <c r="AD115" s="369"/>
      <c r="AE115" s="369"/>
      <c r="AF115" s="369"/>
      <c r="AG115" s="369"/>
      <c r="AH115" s="368" t="s">
        <v>1159</v>
      </c>
      <c r="AI115" s="368" t="s">
        <v>1160</v>
      </c>
      <c r="AJ115" s="369"/>
      <c r="AK115" s="369"/>
      <c r="AL115" s="369"/>
      <c r="AM115" s="369"/>
      <c r="AN115" s="369"/>
      <c r="AO115" s="369"/>
      <c r="AP115" s="369"/>
      <c r="AQ115" s="369"/>
      <c r="AR115" s="369"/>
      <c r="AS115" s="369"/>
      <c r="AT115" s="369"/>
      <c r="AU115" s="369"/>
      <c r="AV115" s="369"/>
      <c r="AW115" s="369"/>
      <c r="AX115" s="369"/>
      <c r="AY115" s="369"/>
      <c r="AZ115" s="369"/>
      <c r="BA115" s="369"/>
      <c r="BB115" s="369"/>
      <c r="BC115" s="369"/>
      <c r="BD115" s="369"/>
      <c r="BE115" s="369"/>
      <c r="BF115" s="369"/>
      <c r="BG115" s="369"/>
      <c r="BH115" s="369"/>
      <c r="BI115" s="369"/>
      <c r="BJ115" s="369"/>
      <c r="BK115" s="369"/>
      <c r="BL115" s="369"/>
      <c r="BM115" s="369"/>
      <c r="BN115" s="369"/>
      <c r="BO115" s="369"/>
      <c r="BP115" s="369"/>
      <c r="BQ115" s="369"/>
      <c r="BR115" s="369"/>
      <c r="BS115" s="369"/>
      <c r="BT115" s="369"/>
      <c r="BU115" s="369"/>
      <c r="BV115" s="369"/>
      <c r="BW115" s="369"/>
      <c r="BX115" s="369"/>
      <c r="BY115" s="369"/>
      <c r="BZ115" s="369"/>
      <c r="CA115" s="369"/>
      <c r="CB115" s="369"/>
      <c r="CC115" s="369"/>
      <c r="CD115" s="369"/>
      <c r="CE115" s="369"/>
      <c r="CF115" s="369"/>
      <c r="CG115" s="369"/>
      <c r="CH115" s="369"/>
      <c r="CI115" s="369"/>
      <c r="CJ115" s="369"/>
      <c r="CK115" s="369"/>
      <c r="CL115" s="369"/>
      <c r="CM115" s="369"/>
      <c r="CN115" s="369"/>
      <c r="CO115" s="369"/>
      <c r="CP115" s="369"/>
      <c r="CQ115" s="369"/>
    </row>
    <row r="116">
      <c r="A116" s="368" t="s">
        <v>57</v>
      </c>
      <c r="B116" s="369"/>
      <c r="C116" s="368">
        <v>114.0</v>
      </c>
      <c r="D116" s="368" t="s">
        <v>1161</v>
      </c>
      <c r="E116" s="369"/>
      <c r="F116" s="369"/>
      <c r="G116" s="368" t="s">
        <v>1162</v>
      </c>
      <c r="H116" s="323">
        <v>46112.0</v>
      </c>
      <c r="I116" s="368" t="s">
        <v>77</v>
      </c>
      <c r="J116" s="368" t="s">
        <v>1163</v>
      </c>
      <c r="K116" s="368" t="s">
        <v>80</v>
      </c>
      <c r="L116" s="368" t="s">
        <v>63</v>
      </c>
      <c r="M116" s="368" t="s">
        <v>276</v>
      </c>
      <c r="N116" s="368" t="s">
        <v>1164</v>
      </c>
      <c r="O116" s="368" t="s">
        <v>1107</v>
      </c>
      <c r="P116" s="369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  <c r="AA116" s="369"/>
      <c r="AB116" s="369"/>
      <c r="AC116" s="369"/>
      <c r="AD116" s="369"/>
      <c r="AE116" s="369"/>
      <c r="AF116" s="369"/>
      <c r="AG116" s="369"/>
      <c r="AH116" s="369"/>
      <c r="AI116" s="369"/>
      <c r="AJ116" s="369"/>
      <c r="AK116" s="369"/>
      <c r="AL116" s="369"/>
      <c r="AM116" s="369"/>
      <c r="AN116" s="369"/>
      <c r="AO116" s="369"/>
      <c r="AP116" s="369"/>
      <c r="AQ116" s="369"/>
      <c r="AR116" s="369"/>
      <c r="AS116" s="369"/>
      <c r="AT116" s="369"/>
      <c r="AU116" s="369"/>
      <c r="AV116" s="369"/>
      <c r="AW116" s="369"/>
      <c r="AX116" s="369"/>
      <c r="AY116" s="369"/>
      <c r="AZ116" s="369"/>
      <c r="BA116" s="369"/>
      <c r="BB116" s="369"/>
      <c r="BC116" s="369"/>
      <c r="BD116" s="369"/>
      <c r="BE116" s="369"/>
      <c r="BF116" s="369"/>
      <c r="BG116" s="369"/>
      <c r="BH116" s="369"/>
      <c r="BI116" s="369"/>
      <c r="BJ116" s="369"/>
      <c r="BK116" s="369"/>
      <c r="BL116" s="369"/>
      <c r="BM116" s="369"/>
      <c r="BN116" s="369"/>
      <c r="BO116" s="369"/>
      <c r="BP116" s="369"/>
      <c r="BQ116" s="369"/>
      <c r="BR116" s="369"/>
      <c r="BS116" s="369"/>
      <c r="BT116" s="369"/>
      <c r="BU116" s="369"/>
      <c r="BV116" s="369"/>
      <c r="BW116" s="369"/>
      <c r="BX116" s="369"/>
      <c r="BY116" s="369"/>
      <c r="BZ116" s="369"/>
      <c r="CA116" s="369"/>
      <c r="CB116" s="369"/>
      <c r="CC116" s="369"/>
      <c r="CD116" s="369"/>
      <c r="CE116" s="369"/>
      <c r="CF116" s="369"/>
      <c r="CG116" s="369"/>
      <c r="CH116" s="369"/>
      <c r="CI116" s="369"/>
      <c r="CJ116" s="369"/>
      <c r="CK116" s="369"/>
      <c r="CL116" s="369"/>
      <c r="CM116" s="369"/>
      <c r="CN116" s="369"/>
      <c r="CO116" s="369"/>
      <c r="CP116" s="369"/>
      <c r="CQ116" s="369"/>
    </row>
    <row r="117">
      <c r="A117" s="368" t="s">
        <v>57</v>
      </c>
      <c r="B117" s="369"/>
      <c r="C117" s="368">
        <v>115.0</v>
      </c>
      <c r="D117" s="369"/>
      <c r="E117" s="369"/>
      <c r="F117" s="368" t="s">
        <v>1165</v>
      </c>
      <c r="G117" s="368" t="s">
        <v>951</v>
      </c>
      <c r="H117" s="323">
        <v>46106.0</v>
      </c>
      <c r="I117" s="368" t="s">
        <v>306</v>
      </c>
      <c r="J117" s="368" t="s">
        <v>373</v>
      </c>
      <c r="K117" s="368" t="s">
        <v>952</v>
      </c>
      <c r="L117" s="368" t="s">
        <v>1166</v>
      </c>
      <c r="M117" s="368" t="s">
        <v>63</v>
      </c>
      <c r="N117" s="368" t="s">
        <v>954</v>
      </c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  <c r="AA117" s="369"/>
      <c r="AB117" s="369"/>
      <c r="AC117" s="369"/>
      <c r="AD117" s="369"/>
      <c r="AE117" s="369"/>
      <c r="AF117" s="369"/>
      <c r="AG117" s="369"/>
      <c r="AH117" s="368" t="s">
        <v>1167</v>
      </c>
      <c r="AI117" s="369"/>
      <c r="AJ117" s="369"/>
      <c r="AK117" s="369"/>
      <c r="AL117" s="369"/>
      <c r="AM117" s="369"/>
      <c r="AN117" s="369"/>
      <c r="AO117" s="369"/>
      <c r="AP117" s="369"/>
      <c r="AQ117" s="369"/>
      <c r="AR117" s="369"/>
      <c r="AS117" s="369"/>
      <c r="AT117" s="369"/>
      <c r="AU117" s="369"/>
      <c r="AV117" s="369"/>
      <c r="AW117" s="369"/>
      <c r="AX117" s="369"/>
      <c r="AY117" s="369"/>
      <c r="AZ117" s="369"/>
      <c r="BA117" s="369"/>
      <c r="BB117" s="369"/>
      <c r="BC117" s="369"/>
      <c r="BD117" s="369"/>
      <c r="BE117" s="369"/>
      <c r="BF117" s="369"/>
      <c r="BG117" s="369"/>
      <c r="BH117" s="369"/>
      <c r="BI117" s="369"/>
      <c r="BJ117" s="369"/>
      <c r="BK117" s="369"/>
      <c r="BL117" s="369"/>
      <c r="BM117" s="369"/>
      <c r="BN117" s="369"/>
      <c r="BO117" s="369"/>
      <c r="BP117" s="369"/>
      <c r="BQ117" s="369"/>
      <c r="BR117" s="369"/>
      <c r="BS117" s="369"/>
      <c r="BT117" s="369"/>
      <c r="BU117" s="369"/>
      <c r="BV117" s="323">
        <v>46106.0</v>
      </c>
      <c r="BW117" s="369"/>
      <c r="BX117" s="369"/>
      <c r="BY117" s="369"/>
      <c r="BZ117" s="369"/>
      <c r="CA117" s="369"/>
      <c r="CB117" s="369"/>
      <c r="CC117" s="369"/>
      <c r="CD117" s="369"/>
      <c r="CE117" s="369"/>
      <c r="CF117" s="369"/>
      <c r="CG117" s="369"/>
      <c r="CH117" s="369"/>
      <c r="CI117" s="369"/>
      <c r="CJ117" s="369"/>
      <c r="CK117" s="369"/>
      <c r="CL117" s="369"/>
      <c r="CM117" s="369"/>
      <c r="CN117" s="369"/>
      <c r="CO117" s="369"/>
      <c r="CP117" s="369"/>
      <c r="CQ117" s="369"/>
    </row>
    <row r="118">
      <c r="A118" s="368" t="s">
        <v>57</v>
      </c>
      <c r="B118" s="369"/>
      <c r="C118" s="368">
        <v>116.0</v>
      </c>
      <c r="D118" s="368"/>
      <c r="E118" s="369"/>
      <c r="F118" s="368" t="s">
        <v>1168</v>
      </c>
      <c r="G118" s="368" t="s">
        <v>1005</v>
      </c>
      <c r="H118" s="323">
        <v>46112.0</v>
      </c>
      <c r="I118" s="368" t="s">
        <v>164</v>
      </c>
      <c r="J118" s="368" t="s">
        <v>358</v>
      </c>
      <c r="K118" s="368" t="s">
        <v>886</v>
      </c>
      <c r="L118" s="368" t="s">
        <v>63</v>
      </c>
      <c r="M118" s="368" t="s">
        <v>63</v>
      </c>
      <c r="N118" s="368" t="s">
        <v>1050</v>
      </c>
      <c r="O118" s="369"/>
      <c r="P118" s="369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  <c r="AA118" s="369"/>
      <c r="AB118" s="369"/>
      <c r="AC118" s="369"/>
      <c r="AD118" s="369"/>
      <c r="AE118" s="369"/>
      <c r="AF118" s="369"/>
      <c r="AG118" s="369"/>
      <c r="AH118" s="368" t="s">
        <v>1169</v>
      </c>
      <c r="AI118" s="369"/>
      <c r="AJ118" s="369"/>
      <c r="AK118" s="369"/>
      <c r="AL118" s="369"/>
      <c r="AM118" s="369"/>
      <c r="AN118" s="369"/>
      <c r="AO118" s="369"/>
      <c r="AP118" s="369"/>
      <c r="AQ118" s="369"/>
      <c r="AR118" s="369"/>
      <c r="AS118" s="369"/>
      <c r="AT118" s="369"/>
      <c r="AU118" s="369"/>
      <c r="AV118" s="369"/>
      <c r="AW118" s="369"/>
      <c r="AX118" s="369"/>
      <c r="AY118" s="369"/>
      <c r="AZ118" s="369"/>
      <c r="BA118" s="369"/>
      <c r="BB118" s="369"/>
      <c r="BC118" s="369"/>
      <c r="BD118" s="369"/>
      <c r="BE118" s="369"/>
      <c r="BF118" s="369"/>
      <c r="BG118" s="369"/>
      <c r="BH118" s="369"/>
      <c r="BI118" s="369"/>
      <c r="BJ118" s="369"/>
      <c r="BK118" s="369"/>
      <c r="BL118" s="369"/>
      <c r="BM118" s="369"/>
      <c r="BN118" s="369"/>
      <c r="BO118" s="369"/>
      <c r="BP118" s="369"/>
      <c r="BQ118" s="369"/>
      <c r="BR118" s="369"/>
      <c r="BS118" s="369"/>
      <c r="BT118" s="369"/>
      <c r="BU118" s="369"/>
      <c r="BV118" s="369"/>
      <c r="BW118" s="369"/>
      <c r="BX118" s="369"/>
      <c r="BY118" s="369"/>
      <c r="BZ118" s="369"/>
      <c r="CA118" s="369"/>
      <c r="CB118" s="369"/>
      <c r="CC118" s="369"/>
      <c r="CD118" s="369"/>
      <c r="CE118" s="369"/>
      <c r="CF118" s="369"/>
      <c r="CG118" s="369"/>
      <c r="CH118" s="369"/>
      <c r="CI118" s="369"/>
      <c r="CJ118" s="369"/>
      <c r="CK118" s="369"/>
      <c r="CL118" s="369"/>
      <c r="CM118" s="369"/>
      <c r="CN118" s="369"/>
      <c r="CO118" s="369"/>
      <c r="CP118" s="369"/>
      <c r="CQ118" s="369"/>
    </row>
    <row r="119">
      <c r="A119" s="368" t="s">
        <v>57</v>
      </c>
      <c r="B119" s="369"/>
      <c r="C119" s="368">
        <v>117.0</v>
      </c>
      <c r="D119" s="368" t="s">
        <v>1170</v>
      </c>
      <c r="E119" s="369"/>
      <c r="F119" s="369"/>
      <c r="G119" s="368" t="s">
        <v>1005</v>
      </c>
      <c r="H119" s="323">
        <v>46113.0</v>
      </c>
      <c r="I119" s="368" t="s">
        <v>164</v>
      </c>
      <c r="J119" s="368" t="s">
        <v>358</v>
      </c>
      <c r="K119" s="368" t="s">
        <v>886</v>
      </c>
      <c r="L119" s="368" t="s">
        <v>63</v>
      </c>
      <c r="M119" s="368" t="s">
        <v>63</v>
      </c>
      <c r="N119" s="368" t="s">
        <v>1006</v>
      </c>
      <c r="O119" s="369"/>
      <c r="P119" s="369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  <c r="AA119" s="369"/>
      <c r="AB119" s="369"/>
      <c r="AC119" s="369"/>
      <c r="AD119" s="369"/>
      <c r="AE119" s="369"/>
      <c r="AF119" s="369"/>
      <c r="AG119" s="369"/>
      <c r="AH119" s="368" t="s">
        <v>1171</v>
      </c>
      <c r="AI119" s="369"/>
      <c r="AJ119" s="369"/>
      <c r="AK119" s="369"/>
      <c r="AL119" s="369"/>
      <c r="AM119" s="369"/>
      <c r="AN119" s="369"/>
      <c r="AO119" s="369"/>
      <c r="AP119" s="369"/>
      <c r="AQ119" s="369"/>
      <c r="AR119" s="369"/>
      <c r="AS119" s="369"/>
      <c r="AT119" s="369"/>
      <c r="AU119" s="369"/>
      <c r="AV119" s="369"/>
      <c r="AW119" s="369"/>
      <c r="AX119" s="369"/>
      <c r="AY119" s="369"/>
      <c r="AZ119" s="369"/>
      <c r="BA119" s="369"/>
      <c r="BB119" s="369"/>
      <c r="BC119" s="369"/>
      <c r="BD119" s="369"/>
      <c r="BE119" s="369"/>
      <c r="BF119" s="369"/>
      <c r="BG119" s="369"/>
      <c r="BH119" s="369"/>
      <c r="BI119" s="369"/>
      <c r="BJ119" s="369"/>
      <c r="BK119" s="369"/>
      <c r="BL119" s="369"/>
      <c r="BM119" s="369"/>
      <c r="BN119" s="369"/>
      <c r="BO119" s="369"/>
      <c r="BP119" s="369"/>
      <c r="BQ119" s="369"/>
      <c r="BR119" s="369"/>
      <c r="BS119" s="369"/>
      <c r="BT119" s="369"/>
      <c r="BU119" s="369"/>
      <c r="BV119" s="369"/>
      <c r="BW119" s="369"/>
      <c r="BX119" s="369"/>
      <c r="BY119" s="369"/>
      <c r="BZ119" s="369"/>
      <c r="CA119" s="369"/>
      <c r="CB119" s="369"/>
      <c r="CC119" s="369"/>
      <c r="CD119" s="369"/>
      <c r="CE119" s="369"/>
      <c r="CF119" s="369"/>
      <c r="CG119" s="369"/>
      <c r="CH119" s="369"/>
      <c r="CI119" s="369"/>
      <c r="CJ119" s="369"/>
      <c r="CK119" s="369"/>
      <c r="CL119" s="369"/>
      <c r="CM119" s="369"/>
      <c r="CN119" s="369"/>
      <c r="CO119" s="369"/>
      <c r="CP119" s="369"/>
      <c r="CQ119" s="369"/>
    </row>
    <row r="120">
      <c r="A120" s="368" t="s">
        <v>57</v>
      </c>
      <c r="B120" s="369"/>
      <c r="C120" s="368">
        <v>118.0</v>
      </c>
      <c r="D120" s="368" t="s">
        <v>1172</v>
      </c>
      <c r="E120" s="369"/>
      <c r="F120" s="369"/>
      <c r="G120" s="368" t="s">
        <v>1173</v>
      </c>
      <c r="H120" s="323">
        <v>46113.0</v>
      </c>
      <c r="I120" s="368" t="s">
        <v>77</v>
      </c>
      <c r="J120" s="368" t="s">
        <v>358</v>
      </c>
      <c r="K120" s="368" t="s">
        <v>80</v>
      </c>
      <c r="L120" s="368" t="s">
        <v>63</v>
      </c>
      <c r="M120" s="368" t="s">
        <v>63</v>
      </c>
      <c r="N120" s="368" t="s">
        <v>1174</v>
      </c>
      <c r="O120" s="369"/>
      <c r="P120" s="369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  <c r="AA120" s="369"/>
      <c r="AB120" s="369"/>
      <c r="AC120" s="369"/>
      <c r="AD120" s="369"/>
      <c r="AE120" s="369"/>
      <c r="AF120" s="369"/>
      <c r="AG120" s="369"/>
      <c r="AH120" s="368" t="s">
        <v>1175</v>
      </c>
      <c r="AI120" s="369"/>
      <c r="AJ120" s="369"/>
      <c r="AK120" s="369"/>
      <c r="AL120" s="369"/>
      <c r="AM120" s="369"/>
      <c r="AN120" s="369"/>
      <c r="AO120" s="369"/>
      <c r="AP120" s="369"/>
      <c r="AQ120" s="369"/>
      <c r="AR120" s="369"/>
      <c r="AS120" s="369"/>
      <c r="AT120" s="369"/>
      <c r="AU120" s="369"/>
      <c r="AV120" s="369"/>
      <c r="AW120" s="369"/>
      <c r="AX120" s="369"/>
      <c r="AY120" s="369"/>
      <c r="AZ120" s="369"/>
      <c r="BA120" s="369"/>
      <c r="BB120" s="369"/>
      <c r="BC120" s="369"/>
      <c r="BD120" s="369"/>
      <c r="BE120" s="369"/>
      <c r="BF120" s="369"/>
      <c r="BG120" s="369"/>
      <c r="BH120" s="369"/>
      <c r="BI120" s="369"/>
      <c r="BJ120" s="369"/>
      <c r="BK120" s="369"/>
      <c r="BL120" s="369"/>
      <c r="BM120" s="369"/>
      <c r="BN120" s="369"/>
      <c r="BO120" s="369"/>
      <c r="BP120" s="369"/>
      <c r="BQ120" s="369"/>
      <c r="BR120" s="369"/>
      <c r="BS120" s="369"/>
      <c r="BT120" s="369"/>
      <c r="BU120" s="369"/>
      <c r="BV120" s="369"/>
      <c r="BW120" s="369"/>
      <c r="BX120" s="369"/>
      <c r="BY120" s="369"/>
      <c r="BZ120" s="369"/>
      <c r="CA120" s="369"/>
      <c r="CB120" s="369"/>
      <c r="CC120" s="369"/>
      <c r="CD120" s="369"/>
      <c r="CE120" s="369"/>
      <c r="CF120" s="369"/>
      <c r="CG120" s="369"/>
      <c r="CH120" s="369"/>
      <c r="CI120" s="369"/>
      <c r="CJ120" s="369"/>
      <c r="CK120" s="369"/>
      <c r="CL120" s="369"/>
      <c r="CM120" s="369"/>
      <c r="CN120" s="369"/>
      <c r="CO120" s="369"/>
      <c r="CP120" s="369"/>
      <c r="CQ120" s="369"/>
    </row>
    <row r="121">
      <c r="A121" s="368" t="s">
        <v>57</v>
      </c>
      <c r="B121" s="369"/>
      <c r="C121" s="368">
        <v>119.0</v>
      </c>
      <c r="D121" s="368" t="s">
        <v>1176</v>
      </c>
      <c r="E121" s="369"/>
      <c r="F121" s="369"/>
      <c r="G121" s="368" t="s">
        <v>1177</v>
      </c>
      <c r="H121" s="323">
        <v>46118.0</v>
      </c>
      <c r="I121" s="368" t="s">
        <v>306</v>
      </c>
      <c r="J121" s="368" t="s">
        <v>373</v>
      </c>
      <c r="K121" s="368" t="s">
        <v>1178</v>
      </c>
      <c r="L121" s="368" t="s">
        <v>63</v>
      </c>
      <c r="M121" s="368" t="s">
        <v>1179</v>
      </c>
      <c r="N121" s="368" t="s">
        <v>1180</v>
      </c>
      <c r="O121" s="368" t="s">
        <v>1181</v>
      </c>
      <c r="P121" s="369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  <c r="AA121" s="369"/>
      <c r="AB121" s="369"/>
      <c r="AC121" s="369"/>
      <c r="AD121" s="369"/>
      <c r="AE121" s="369"/>
      <c r="AF121" s="369"/>
      <c r="AG121" s="369"/>
      <c r="AH121" s="368" t="s">
        <v>1182</v>
      </c>
      <c r="AI121" s="368" t="s">
        <v>1183</v>
      </c>
      <c r="AJ121" s="369"/>
      <c r="AK121" s="369"/>
      <c r="AL121" s="369"/>
      <c r="AM121" s="369"/>
      <c r="AN121" s="369"/>
      <c r="AO121" s="369"/>
      <c r="AP121" s="369"/>
      <c r="AQ121" s="369"/>
      <c r="AR121" s="369"/>
      <c r="AS121" s="369"/>
      <c r="AT121" s="369"/>
      <c r="AU121" s="369"/>
      <c r="AV121" s="369"/>
      <c r="AW121" s="369"/>
      <c r="AX121" s="369"/>
      <c r="AY121" s="369"/>
      <c r="AZ121" s="369"/>
      <c r="BA121" s="369"/>
      <c r="BB121" s="369"/>
      <c r="BC121" s="369"/>
      <c r="BD121" s="369"/>
      <c r="BE121" s="369"/>
      <c r="BF121" s="369"/>
      <c r="BG121" s="369"/>
      <c r="BH121" s="369"/>
      <c r="BI121" s="369"/>
      <c r="BJ121" s="369"/>
      <c r="BK121" s="369"/>
      <c r="BL121" s="369"/>
      <c r="BM121" s="369"/>
      <c r="BN121" s="369"/>
      <c r="BO121" s="369"/>
      <c r="BP121" s="369"/>
      <c r="BQ121" s="369"/>
      <c r="BR121" s="369"/>
      <c r="BS121" s="369"/>
      <c r="BT121" s="369"/>
      <c r="BU121" s="369"/>
      <c r="BV121" s="369"/>
      <c r="BW121" s="369"/>
      <c r="BX121" s="369"/>
      <c r="BY121" s="369"/>
      <c r="BZ121" s="369"/>
      <c r="CA121" s="369"/>
      <c r="CB121" s="369"/>
      <c r="CC121" s="369"/>
      <c r="CD121" s="369"/>
      <c r="CE121" s="369"/>
      <c r="CF121" s="369"/>
      <c r="CG121" s="369"/>
      <c r="CH121" s="369"/>
      <c r="CI121" s="369"/>
      <c r="CJ121" s="369"/>
      <c r="CK121" s="369"/>
      <c r="CL121" s="369"/>
      <c r="CM121" s="369"/>
      <c r="CN121" s="369"/>
      <c r="CO121" s="369"/>
      <c r="CP121" s="369"/>
      <c r="CQ121" s="369"/>
    </row>
    <row r="122">
      <c r="A122" s="368" t="s">
        <v>57</v>
      </c>
      <c r="B122" s="369"/>
      <c r="C122" s="368">
        <v>120.0</v>
      </c>
      <c r="D122" s="369"/>
      <c r="E122" s="369"/>
      <c r="F122" s="368" t="s">
        <v>1184</v>
      </c>
      <c r="G122" s="368" t="s">
        <v>1173</v>
      </c>
      <c r="H122" s="323">
        <v>46118.0</v>
      </c>
      <c r="I122" s="368" t="s">
        <v>77</v>
      </c>
      <c r="J122" s="368" t="s">
        <v>358</v>
      </c>
      <c r="K122" s="368" t="s">
        <v>80</v>
      </c>
      <c r="L122" s="368" t="s">
        <v>63</v>
      </c>
      <c r="M122" s="368" t="s">
        <v>63</v>
      </c>
      <c r="N122" s="368" t="s">
        <v>1174</v>
      </c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  <c r="AA122" s="369"/>
      <c r="AB122" s="369"/>
      <c r="AC122" s="369"/>
      <c r="AD122" s="369"/>
      <c r="AE122" s="369"/>
      <c r="AF122" s="369"/>
      <c r="AG122" s="369"/>
      <c r="AH122" s="368" t="s">
        <v>1175</v>
      </c>
      <c r="AI122" s="369"/>
      <c r="AJ122" s="369"/>
      <c r="AK122" s="369"/>
      <c r="AL122" s="369"/>
      <c r="AM122" s="369"/>
      <c r="AN122" s="369"/>
      <c r="AO122" s="369"/>
      <c r="AP122" s="369"/>
      <c r="AQ122" s="369"/>
      <c r="AR122" s="369"/>
      <c r="AS122" s="369"/>
      <c r="AT122" s="369"/>
      <c r="AU122" s="369"/>
      <c r="AV122" s="369"/>
      <c r="AW122" s="369"/>
      <c r="AX122" s="369"/>
      <c r="AY122" s="369"/>
      <c r="AZ122" s="369"/>
      <c r="BA122" s="369"/>
      <c r="BB122" s="369"/>
      <c r="BC122" s="369"/>
      <c r="BD122" s="369"/>
      <c r="BE122" s="369"/>
      <c r="BF122" s="369"/>
      <c r="BG122" s="369"/>
      <c r="BH122" s="369"/>
      <c r="BI122" s="369"/>
      <c r="BJ122" s="369"/>
      <c r="BK122" s="369"/>
      <c r="BL122" s="369"/>
      <c r="BM122" s="369"/>
      <c r="BN122" s="369"/>
      <c r="BO122" s="369"/>
      <c r="BP122" s="369"/>
      <c r="BQ122" s="369"/>
      <c r="BR122" s="369"/>
      <c r="BS122" s="369"/>
      <c r="BT122" s="369"/>
      <c r="BU122" s="369"/>
      <c r="BV122" s="323">
        <v>46118.0</v>
      </c>
      <c r="BW122" s="369"/>
      <c r="BX122" s="369"/>
      <c r="BY122" s="369"/>
      <c r="BZ122" s="369"/>
      <c r="CA122" s="369"/>
      <c r="CB122" s="369"/>
      <c r="CC122" s="369"/>
      <c r="CD122" s="369"/>
      <c r="CE122" s="369"/>
      <c r="CF122" s="369"/>
      <c r="CG122" s="369"/>
      <c r="CH122" s="369"/>
      <c r="CI122" s="369"/>
      <c r="CJ122" s="369"/>
      <c r="CK122" s="369"/>
      <c r="CL122" s="369"/>
      <c r="CM122" s="369"/>
      <c r="CN122" s="369"/>
      <c r="CO122" s="369"/>
      <c r="CP122" s="369"/>
      <c r="CQ122" s="369"/>
    </row>
    <row r="123">
      <c r="A123" s="368" t="s">
        <v>57</v>
      </c>
      <c r="B123" s="369"/>
      <c r="C123" s="368">
        <v>121.0</v>
      </c>
      <c r="D123" s="368" t="s">
        <v>1185</v>
      </c>
      <c r="E123" s="369"/>
      <c r="F123" s="369"/>
      <c r="G123" s="368" t="s">
        <v>1186</v>
      </c>
      <c r="H123" s="323">
        <v>46123.0</v>
      </c>
      <c r="I123" s="368" t="s">
        <v>77</v>
      </c>
      <c r="J123" s="368" t="s">
        <v>1187</v>
      </c>
      <c r="K123" s="368" t="s">
        <v>80</v>
      </c>
      <c r="L123" s="368" t="s">
        <v>63</v>
      </c>
      <c r="M123" s="368" t="s">
        <v>63</v>
      </c>
      <c r="N123" s="368" t="s">
        <v>1188</v>
      </c>
      <c r="O123" s="368" t="s">
        <v>1189</v>
      </c>
      <c r="P123" s="368" t="s">
        <v>1190</v>
      </c>
      <c r="Q123" s="368" t="s">
        <v>1191</v>
      </c>
      <c r="R123" s="368" t="s">
        <v>1192</v>
      </c>
      <c r="S123" s="368" t="s">
        <v>1193</v>
      </c>
      <c r="T123" s="368" t="s">
        <v>1194</v>
      </c>
      <c r="U123" s="368" t="s">
        <v>1195</v>
      </c>
      <c r="V123" s="368" t="s">
        <v>1196</v>
      </c>
      <c r="W123" s="368" t="s">
        <v>1197</v>
      </c>
      <c r="X123" s="368" t="s">
        <v>1198</v>
      </c>
      <c r="Y123" s="368" t="s">
        <v>1199</v>
      </c>
      <c r="Z123" s="368" t="s">
        <v>1200</v>
      </c>
      <c r="AA123" s="368" t="s">
        <v>829</v>
      </c>
      <c r="AB123" s="368" t="s">
        <v>832</v>
      </c>
      <c r="AC123" s="368" t="s">
        <v>1201</v>
      </c>
      <c r="AD123" s="368" t="s">
        <v>1202</v>
      </c>
      <c r="AE123" s="368" t="s">
        <v>830</v>
      </c>
      <c r="AF123" s="368" t="s">
        <v>1203</v>
      </c>
      <c r="AG123" s="368" t="s">
        <v>1204</v>
      </c>
      <c r="AH123" s="369"/>
      <c r="AI123" s="369"/>
      <c r="AJ123" s="369"/>
      <c r="AK123" s="369"/>
      <c r="AL123" s="369"/>
      <c r="AM123" s="369"/>
      <c r="AN123" s="369"/>
      <c r="AO123" s="369"/>
      <c r="AP123" s="369"/>
      <c r="AQ123" s="369"/>
      <c r="AR123" s="369"/>
      <c r="AS123" s="369"/>
      <c r="AT123" s="369"/>
      <c r="AU123" s="369"/>
      <c r="AV123" s="369"/>
      <c r="AW123" s="369"/>
      <c r="AX123" s="369"/>
      <c r="AY123" s="369"/>
      <c r="AZ123" s="369"/>
      <c r="BA123" s="369"/>
      <c r="BB123" s="369"/>
      <c r="BC123" s="369"/>
      <c r="BD123" s="369"/>
      <c r="BE123" s="369"/>
      <c r="BF123" s="369"/>
      <c r="BG123" s="369"/>
      <c r="BH123" s="369"/>
      <c r="BI123" s="369"/>
      <c r="BJ123" s="369"/>
      <c r="BK123" s="369"/>
      <c r="BL123" s="369"/>
      <c r="BM123" s="369"/>
      <c r="BN123" s="369"/>
      <c r="BO123" s="369"/>
      <c r="BP123" s="369"/>
      <c r="BQ123" s="369"/>
      <c r="BR123" s="369"/>
      <c r="BS123" s="369"/>
      <c r="BT123" s="369"/>
      <c r="BU123" s="369"/>
      <c r="BV123" s="369"/>
      <c r="BW123" s="369"/>
    </row>
    <row r="124">
      <c r="A124" s="368" t="s">
        <v>57</v>
      </c>
      <c r="B124" s="369"/>
      <c r="C124" s="368">
        <v>122.0</v>
      </c>
      <c r="D124" s="368" t="s">
        <v>1205</v>
      </c>
      <c r="E124" s="369"/>
      <c r="F124" s="369"/>
      <c r="G124" s="368" t="s">
        <v>1186</v>
      </c>
      <c r="H124" s="323">
        <v>46123.0</v>
      </c>
      <c r="I124" s="368" t="s">
        <v>77</v>
      </c>
      <c r="J124" s="368" t="s">
        <v>1187</v>
      </c>
      <c r="K124" s="368" t="s">
        <v>80</v>
      </c>
      <c r="L124" s="368" t="s">
        <v>63</v>
      </c>
      <c r="M124" s="368" t="s">
        <v>63</v>
      </c>
      <c r="N124" s="368" t="s">
        <v>86</v>
      </c>
      <c r="O124" s="368" t="s">
        <v>1206</v>
      </c>
      <c r="P124" s="368" t="s">
        <v>1207</v>
      </c>
      <c r="Q124" s="368" t="s">
        <v>89</v>
      </c>
      <c r="R124" s="369"/>
      <c r="S124" s="369"/>
      <c r="T124" s="369"/>
      <c r="U124" s="369"/>
      <c r="V124" s="369"/>
      <c r="W124" s="369"/>
      <c r="X124" s="369"/>
      <c r="Y124" s="369"/>
      <c r="Z124" s="369"/>
      <c r="AA124" s="369"/>
      <c r="AB124" s="369"/>
      <c r="AC124" s="369"/>
      <c r="AD124" s="369"/>
      <c r="AE124" s="369"/>
      <c r="AF124" s="369"/>
      <c r="AG124" s="369"/>
      <c r="AH124" s="369"/>
      <c r="AI124" s="369"/>
      <c r="AJ124" s="369"/>
      <c r="AK124" s="369"/>
      <c r="AL124" s="369"/>
      <c r="AM124" s="369"/>
      <c r="AN124" s="369"/>
      <c r="AO124" s="369"/>
      <c r="AP124" s="369"/>
      <c r="AQ124" s="369"/>
      <c r="AR124" s="369"/>
      <c r="AS124" s="369"/>
      <c r="AT124" s="369"/>
      <c r="AU124" s="369"/>
      <c r="AV124" s="369"/>
      <c r="AW124" s="369"/>
      <c r="AX124" s="369"/>
      <c r="AY124" s="369"/>
      <c r="AZ124" s="369"/>
      <c r="BA124" s="369"/>
      <c r="BB124" s="369"/>
      <c r="BC124" s="369"/>
      <c r="BD124" s="369"/>
      <c r="BE124" s="369"/>
      <c r="BF124" s="369"/>
      <c r="BG124" s="369"/>
      <c r="BH124" s="369"/>
      <c r="BI124" s="369"/>
      <c r="BJ124" s="369"/>
      <c r="BK124" s="369"/>
      <c r="BL124" s="369"/>
      <c r="BM124" s="369"/>
      <c r="BN124" s="369"/>
      <c r="BO124" s="369"/>
      <c r="BP124" s="369"/>
      <c r="BQ124" s="369"/>
      <c r="BR124" s="369"/>
      <c r="BS124" s="369"/>
      <c r="BT124" s="369"/>
      <c r="BU124" s="369"/>
      <c r="BV124" s="369"/>
      <c r="BW124" s="369"/>
    </row>
    <row r="125">
      <c r="A125" s="368" t="s">
        <v>57</v>
      </c>
      <c r="B125" s="369"/>
      <c r="C125" s="368">
        <v>123.0</v>
      </c>
      <c r="D125" s="369"/>
      <c r="E125" s="369"/>
      <c r="F125" s="368" t="s">
        <v>1208</v>
      </c>
      <c r="G125" s="368" t="s">
        <v>644</v>
      </c>
      <c r="H125" s="323">
        <v>46122.0</v>
      </c>
      <c r="I125" s="368" t="s">
        <v>382</v>
      </c>
      <c r="J125" s="368" t="s">
        <v>373</v>
      </c>
      <c r="K125" s="368" t="s">
        <v>999</v>
      </c>
      <c r="L125" s="368" t="s">
        <v>647</v>
      </c>
      <c r="M125" s="368" t="s">
        <v>63</v>
      </c>
      <c r="N125" s="368" t="s">
        <v>667</v>
      </c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  <c r="AA125" s="369"/>
      <c r="AB125" s="369"/>
      <c r="AC125" s="369"/>
      <c r="AD125" s="369"/>
      <c r="AE125" s="369"/>
      <c r="AF125" s="369"/>
      <c r="AG125" s="369"/>
      <c r="AH125" s="368" t="s">
        <v>677</v>
      </c>
      <c r="AI125" s="369"/>
      <c r="AJ125" s="369"/>
      <c r="AK125" s="369"/>
      <c r="AL125" s="369"/>
      <c r="AM125" s="369"/>
      <c r="AN125" s="369"/>
      <c r="AO125" s="369"/>
      <c r="AP125" s="369"/>
      <c r="AQ125" s="369"/>
      <c r="AR125" s="369"/>
      <c r="AS125" s="369"/>
      <c r="AT125" s="369"/>
      <c r="AU125" s="369"/>
      <c r="AV125" s="369"/>
      <c r="AW125" s="369"/>
      <c r="AX125" s="369"/>
      <c r="AY125" s="369"/>
      <c r="AZ125" s="369"/>
      <c r="BA125" s="369"/>
      <c r="BB125" s="369"/>
      <c r="BC125" s="369"/>
      <c r="BD125" s="369"/>
      <c r="BE125" s="369"/>
      <c r="BF125" s="369"/>
      <c r="BG125" s="369"/>
      <c r="BH125" s="369"/>
      <c r="BI125" s="369"/>
      <c r="BJ125" s="369"/>
      <c r="BK125" s="369"/>
      <c r="BL125" s="369"/>
      <c r="BM125" s="369"/>
      <c r="BN125" s="369"/>
      <c r="BO125" s="369"/>
      <c r="BP125" s="369"/>
      <c r="BQ125" s="369"/>
      <c r="BR125" s="369"/>
      <c r="BS125" s="369"/>
      <c r="BT125" s="369"/>
      <c r="BU125" s="369"/>
      <c r="BV125" s="323">
        <v>46122.0</v>
      </c>
      <c r="BW125" s="369"/>
      <c r="BX125" s="369"/>
      <c r="BY125" s="369"/>
      <c r="BZ125" s="369"/>
      <c r="CA125" s="369"/>
      <c r="CB125" s="369"/>
      <c r="CC125" s="369"/>
      <c r="CD125" s="369"/>
      <c r="CE125" s="369"/>
      <c r="CF125" s="369"/>
      <c r="CG125" s="369"/>
      <c r="CH125" s="369"/>
      <c r="CI125" s="369"/>
      <c r="CJ125" s="369"/>
      <c r="CK125" s="369"/>
      <c r="CL125" s="369"/>
      <c r="CM125" s="369"/>
      <c r="CN125" s="369"/>
      <c r="CO125" s="369"/>
      <c r="CP125" s="369"/>
      <c r="CQ125" s="369"/>
    </row>
    <row r="126">
      <c r="A126" s="368" t="s">
        <v>57</v>
      </c>
      <c r="B126" s="369"/>
      <c r="C126" s="368">
        <v>124.0</v>
      </c>
      <c r="D126" s="368" t="s">
        <v>1209</v>
      </c>
      <c r="E126" s="369"/>
      <c r="F126" s="369"/>
      <c r="G126" s="368" t="s">
        <v>1210</v>
      </c>
      <c r="H126" s="323">
        <v>46125.0</v>
      </c>
      <c r="I126" s="378" t="s">
        <v>1211</v>
      </c>
      <c r="J126" s="368" t="s">
        <v>659</v>
      </c>
      <c r="K126" s="368" t="s">
        <v>1212</v>
      </c>
      <c r="L126" s="368" t="s">
        <v>63</v>
      </c>
      <c r="M126" s="368" t="s">
        <v>1213</v>
      </c>
      <c r="N126" s="368" t="s">
        <v>1214</v>
      </c>
      <c r="O126" s="368" t="s">
        <v>1215</v>
      </c>
      <c r="P126" s="368" t="s">
        <v>889</v>
      </c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  <c r="AA126" s="369"/>
      <c r="AB126" s="369"/>
      <c r="AC126" s="369"/>
      <c r="AD126" s="369"/>
      <c r="AE126" s="369"/>
      <c r="AF126" s="369"/>
      <c r="AG126" s="369"/>
      <c r="AH126" s="368" t="s">
        <v>1216</v>
      </c>
      <c r="AI126" s="368" t="s">
        <v>1217</v>
      </c>
      <c r="AJ126" s="369"/>
      <c r="AK126" s="369"/>
      <c r="AL126" s="369"/>
      <c r="AM126" s="369"/>
      <c r="AN126" s="369"/>
      <c r="AO126" s="369"/>
      <c r="AP126" s="369"/>
      <c r="AQ126" s="369"/>
      <c r="AR126" s="369"/>
      <c r="AS126" s="369"/>
      <c r="AT126" s="369"/>
      <c r="AU126" s="369"/>
      <c r="AV126" s="369"/>
      <c r="AW126" s="369"/>
      <c r="AX126" s="369"/>
      <c r="AY126" s="369"/>
      <c r="AZ126" s="369"/>
      <c r="BA126" s="369"/>
      <c r="BB126" s="369"/>
      <c r="BC126" s="369"/>
      <c r="BD126" s="369"/>
      <c r="BE126" s="369"/>
      <c r="BF126" s="369"/>
      <c r="BG126" s="369"/>
      <c r="BH126" s="369"/>
      <c r="BI126" s="369"/>
      <c r="BJ126" s="369"/>
      <c r="BK126" s="369"/>
      <c r="BL126" s="369"/>
      <c r="BM126" s="369"/>
      <c r="BN126" s="369"/>
      <c r="BO126" s="369"/>
      <c r="BP126" s="369"/>
      <c r="BQ126" s="369"/>
      <c r="BR126" s="369"/>
      <c r="BS126" s="369"/>
      <c r="BT126" s="369"/>
      <c r="BU126" s="369"/>
      <c r="BV126" s="369"/>
      <c r="BW126" s="369"/>
      <c r="BX126" s="369"/>
      <c r="BY126" s="369"/>
      <c r="BZ126" s="369"/>
      <c r="CA126" s="369"/>
      <c r="CB126" s="369"/>
      <c r="CC126" s="369"/>
      <c r="CD126" s="369"/>
      <c r="CE126" s="369"/>
      <c r="CF126" s="369"/>
      <c r="CG126" s="369"/>
      <c r="CH126" s="369"/>
      <c r="CI126" s="369"/>
      <c r="CJ126" s="369"/>
      <c r="CK126" s="369"/>
      <c r="CL126" s="369"/>
      <c r="CM126" s="369"/>
      <c r="CN126" s="369"/>
      <c r="CO126" s="369"/>
      <c r="CP126" s="369"/>
      <c r="CQ126" s="369"/>
    </row>
    <row r="127">
      <c r="A127" s="368" t="s">
        <v>57</v>
      </c>
      <c r="B127" s="369"/>
      <c r="C127" s="368">
        <v>125.0</v>
      </c>
      <c r="D127" s="368"/>
      <c r="E127" s="369"/>
      <c r="F127" s="368" t="s">
        <v>1218</v>
      </c>
      <c r="G127" s="368" t="s">
        <v>877</v>
      </c>
      <c r="H127" s="323">
        <v>46125.0</v>
      </c>
      <c r="I127" s="368" t="s">
        <v>382</v>
      </c>
      <c r="J127" s="368" t="s">
        <v>373</v>
      </c>
      <c r="K127" s="163" t="s">
        <v>878</v>
      </c>
      <c r="L127" s="368" t="s">
        <v>879</v>
      </c>
      <c r="M127" s="368" t="s">
        <v>63</v>
      </c>
      <c r="N127" s="368" t="s">
        <v>880</v>
      </c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  <c r="AA127" s="369"/>
      <c r="AB127" s="369"/>
      <c r="AC127" s="369"/>
      <c r="AD127" s="369"/>
      <c r="AE127" s="369"/>
      <c r="AF127" s="369"/>
      <c r="AG127" s="369"/>
      <c r="AH127" s="368" t="s">
        <v>1219</v>
      </c>
      <c r="AI127" s="369"/>
      <c r="AJ127" s="369"/>
      <c r="AK127" s="369"/>
      <c r="AL127" s="369"/>
      <c r="AM127" s="369"/>
      <c r="AN127" s="369"/>
      <c r="AO127" s="369"/>
      <c r="AP127" s="369"/>
      <c r="AQ127" s="369"/>
      <c r="AR127" s="369"/>
      <c r="AS127" s="369"/>
      <c r="AT127" s="369"/>
      <c r="AU127" s="369"/>
      <c r="AV127" s="369"/>
      <c r="AW127" s="369"/>
      <c r="AX127" s="369"/>
      <c r="AY127" s="369"/>
      <c r="AZ127" s="369"/>
      <c r="BA127" s="369"/>
      <c r="BB127" s="369"/>
      <c r="BC127" s="369"/>
      <c r="BD127" s="369"/>
      <c r="BE127" s="369"/>
      <c r="BF127" s="369"/>
      <c r="BG127" s="369"/>
      <c r="BH127" s="369"/>
      <c r="BI127" s="369"/>
      <c r="BJ127" s="369"/>
      <c r="BK127" s="369"/>
      <c r="BL127" s="369"/>
      <c r="BM127" s="369"/>
      <c r="BN127" s="369"/>
      <c r="BO127" s="369"/>
      <c r="BP127" s="369"/>
      <c r="BQ127" s="369"/>
      <c r="BR127" s="369"/>
      <c r="BS127" s="369"/>
      <c r="BT127" s="369"/>
      <c r="BU127" s="369"/>
      <c r="BV127" s="369"/>
      <c r="BW127" s="369"/>
      <c r="BX127" s="369"/>
      <c r="BY127" s="369"/>
      <c r="BZ127" s="369"/>
      <c r="CA127" s="369"/>
      <c r="CB127" s="369"/>
      <c r="CC127" s="369"/>
      <c r="CD127" s="369"/>
      <c r="CE127" s="369"/>
      <c r="CF127" s="369"/>
      <c r="CG127" s="369"/>
      <c r="CH127" s="369"/>
      <c r="CI127" s="369"/>
      <c r="CJ127" s="369"/>
      <c r="CK127" s="369"/>
      <c r="CL127" s="369"/>
      <c r="CM127" s="369"/>
      <c r="CN127" s="369"/>
      <c r="CO127" s="369"/>
      <c r="CP127" s="369"/>
      <c r="CQ127" s="369"/>
    </row>
    <row r="128">
      <c r="A128" s="368" t="s">
        <v>57</v>
      </c>
      <c r="B128" s="369"/>
      <c r="C128" s="368">
        <v>126.0</v>
      </c>
      <c r="D128" s="368" t="s">
        <v>1220</v>
      </c>
      <c r="E128" s="369"/>
      <c r="F128" s="369"/>
      <c r="G128" s="368" t="s">
        <v>1221</v>
      </c>
      <c r="H128" s="323">
        <v>46129.0</v>
      </c>
      <c r="I128" s="378" t="s">
        <v>1211</v>
      </c>
      <c r="J128" s="368" t="s">
        <v>373</v>
      </c>
      <c r="K128" s="163" t="s">
        <v>1222</v>
      </c>
      <c r="L128" s="368" t="s">
        <v>63</v>
      </c>
      <c r="M128" s="368" t="s">
        <v>1223</v>
      </c>
      <c r="N128" s="368" t="s">
        <v>1224</v>
      </c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  <c r="AA128" s="369"/>
      <c r="AB128" s="369"/>
      <c r="AC128" s="369"/>
      <c r="AD128" s="369"/>
      <c r="AE128" s="369"/>
      <c r="AF128" s="369"/>
      <c r="AG128" s="369"/>
      <c r="AH128" s="368" t="s">
        <v>1225</v>
      </c>
      <c r="AI128" s="369"/>
      <c r="AJ128" s="369"/>
      <c r="AK128" s="369"/>
      <c r="AL128" s="369"/>
      <c r="AM128" s="369"/>
      <c r="AN128" s="369"/>
      <c r="AO128" s="369"/>
      <c r="AP128" s="369"/>
      <c r="AQ128" s="369"/>
      <c r="AR128" s="369"/>
      <c r="AS128" s="369"/>
      <c r="AT128" s="369"/>
      <c r="AU128" s="369"/>
      <c r="AV128" s="369"/>
      <c r="AW128" s="369"/>
      <c r="AX128" s="369"/>
      <c r="AY128" s="369"/>
      <c r="AZ128" s="369"/>
      <c r="BA128" s="369"/>
      <c r="BB128" s="369"/>
      <c r="BC128" s="369"/>
      <c r="BD128" s="369"/>
      <c r="BE128" s="369"/>
      <c r="BF128" s="369"/>
      <c r="BG128" s="369"/>
      <c r="BH128" s="369"/>
      <c r="BI128" s="369"/>
      <c r="BJ128" s="369"/>
      <c r="BK128" s="369"/>
      <c r="BL128" s="369"/>
      <c r="BM128" s="369"/>
      <c r="BN128" s="369"/>
      <c r="BO128" s="369"/>
      <c r="BP128" s="369"/>
      <c r="BQ128" s="369"/>
      <c r="BR128" s="369"/>
      <c r="BS128" s="369"/>
      <c r="BT128" s="369"/>
      <c r="BU128" s="369"/>
      <c r="BV128" s="369"/>
      <c r="BW128" s="369"/>
      <c r="BX128" s="369"/>
      <c r="BY128" s="369"/>
      <c r="BZ128" s="369"/>
      <c r="CA128" s="369"/>
      <c r="CB128" s="369"/>
      <c r="CC128" s="369"/>
      <c r="CD128" s="369"/>
      <c r="CE128" s="369"/>
      <c r="CF128" s="369"/>
      <c r="CG128" s="369"/>
      <c r="CH128" s="369"/>
      <c r="CI128" s="369"/>
      <c r="CJ128" s="369"/>
      <c r="CK128" s="369"/>
      <c r="CL128" s="369"/>
      <c r="CM128" s="369"/>
      <c r="CN128" s="369"/>
      <c r="CO128" s="369"/>
      <c r="CP128" s="369"/>
      <c r="CQ128" s="369"/>
    </row>
    <row r="129">
      <c r="A129" s="368"/>
      <c r="B129" s="369"/>
      <c r="C129" s="368">
        <v>127.0</v>
      </c>
      <c r="D129" s="368" t="s">
        <v>1226</v>
      </c>
      <c r="E129" s="369"/>
      <c r="F129" s="369"/>
      <c r="G129" s="368" t="s">
        <v>1227</v>
      </c>
      <c r="H129" s="323">
        <v>46127.0</v>
      </c>
      <c r="I129" s="368" t="s">
        <v>407</v>
      </c>
      <c r="J129" s="368" t="s">
        <v>373</v>
      </c>
      <c r="K129" s="163" t="s">
        <v>959</v>
      </c>
      <c r="L129" s="368" t="s">
        <v>63</v>
      </c>
      <c r="M129" s="368" t="s">
        <v>1166</v>
      </c>
      <c r="N129" s="368" t="s">
        <v>1228</v>
      </c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  <c r="AA129" s="369"/>
      <c r="AB129" s="369"/>
      <c r="AC129" s="369"/>
      <c r="AD129" s="369"/>
      <c r="AE129" s="369"/>
      <c r="AF129" s="369"/>
      <c r="AG129" s="369"/>
      <c r="AH129" s="369"/>
      <c r="AI129" s="369"/>
      <c r="AJ129" s="369"/>
      <c r="AK129" s="369"/>
      <c r="AL129" s="369"/>
      <c r="AM129" s="369"/>
      <c r="AN129" s="369"/>
      <c r="AO129" s="369"/>
      <c r="AP129" s="369"/>
      <c r="AQ129" s="369"/>
      <c r="AR129" s="369"/>
      <c r="AS129" s="369"/>
      <c r="AT129" s="369"/>
      <c r="AU129" s="369"/>
      <c r="AV129" s="369"/>
      <c r="AW129" s="369"/>
      <c r="AX129" s="369"/>
      <c r="AY129" s="369"/>
      <c r="AZ129" s="369"/>
      <c r="BA129" s="369"/>
      <c r="BB129" s="369"/>
      <c r="BC129" s="369"/>
      <c r="BD129" s="369"/>
      <c r="BE129" s="369"/>
      <c r="BF129" s="369"/>
      <c r="BG129" s="369"/>
      <c r="BH129" s="369"/>
      <c r="BI129" s="369"/>
      <c r="BJ129" s="369"/>
      <c r="BK129" s="369"/>
      <c r="BL129" s="369"/>
      <c r="BM129" s="369"/>
      <c r="BN129" s="369"/>
      <c r="BO129" s="369"/>
      <c r="BP129" s="369"/>
      <c r="BQ129" s="369"/>
      <c r="BR129" s="369"/>
      <c r="BS129" s="369"/>
      <c r="BT129" s="369"/>
      <c r="BU129" s="369"/>
      <c r="BV129" s="369"/>
      <c r="BW129" s="369"/>
      <c r="BX129" s="369"/>
      <c r="BY129" s="369"/>
      <c r="BZ129" s="369"/>
      <c r="CA129" s="369"/>
      <c r="CB129" s="369"/>
      <c r="CC129" s="369"/>
      <c r="CD129" s="369"/>
      <c r="CE129" s="369"/>
      <c r="CF129" s="369"/>
      <c r="CG129" s="369"/>
      <c r="CH129" s="369"/>
      <c r="CI129" s="369"/>
      <c r="CJ129" s="369"/>
      <c r="CK129" s="369"/>
      <c r="CL129" s="369"/>
      <c r="CM129" s="369"/>
      <c r="CN129" s="369"/>
      <c r="CO129" s="369"/>
      <c r="CP129" s="369"/>
      <c r="CQ129" s="369"/>
    </row>
    <row r="130">
      <c r="A130" s="368" t="s">
        <v>57</v>
      </c>
      <c r="B130" s="369"/>
      <c r="C130" s="368">
        <v>128.0</v>
      </c>
      <c r="D130" s="368" t="s">
        <v>1229</v>
      </c>
      <c r="E130" s="369"/>
      <c r="F130" s="369"/>
      <c r="G130" s="368" t="s">
        <v>1230</v>
      </c>
      <c r="H130" s="323">
        <v>46129.0</v>
      </c>
      <c r="I130" s="378" t="s">
        <v>1211</v>
      </c>
      <c r="J130" s="368" t="s">
        <v>373</v>
      </c>
      <c r="K130" s="163" t="s">
        <v>1231</v>
      </c>
      <c r="L130" s="368" t="s">
        <v>63</v>
      </c>
      <c r="M130" s="368" t="s">
        <v>1232</v>
      </c>
      <c r="N130" s="368" t="s">
        <v>1233</v>
      </c>
      <c r="O130" s="368" t="s">
        <v>1234</v>
      </c>
      <c r="P130" s="369"/>
      <c r="Q130" s="369"/>
      <c r="R130" s="369"/>
      <c r="S130" s="369"/>
      <c r="T130" s="369"/>
      <c r="U130" s="369"/>
      <c r="V130" s="369"/>
      <c r="W130" s="369"/>
      <c r="X130" s="369"/>
      <c r="Y130" s="369"/>
      <c r="Z130" s="369"/>
      <c r="AA130" s="369"/>
      <c r="AB130" s="369"/>
      <c r="AC130" s="369"/>
      <c r="AD130" s="369"/>
      <c r="AE130" s="369"/>
      <c r="AF130" s="369"/>
      <c r="AG130" s="369"/>
      <c r="AH130" s="368" t="s">
        <v>1235</v>
      </c>
      <c r="AI130" s="368" t="s">
        <v>1236</v>
      </c>
      <c r="AJ130" s="369"/>
      <c r="AK130" s="369"/>
      <c r="AL130" s="369"/>
      <c r="AM130" s="369"/>
      <c r="AN130" s="369"/>
      <c r="AO130" s="369"/>
      <c r="AP130" s="369"/>
      <c r="AQ130" s="369"/>
      <c r="AR130" s="369"/>
      <c r="AS130" s="369"/>
      <c r="AT130" s="369"/>
      <c r="AU130" s="369"/>
      <c r="AV130" s="369"/>
      <c r="AW130" s="369"/>
      <c r="AX130" s="369"/>
      <c r="AY130" s="369"/>
      <c r="AZ130" s="369"/>
      <c r="BA130" s="369"/>
      <c r="BB130" s="369"/>
      <c r="BC130" s="369"/>
      <c r="BD130" s="369"/>
      <c r="BE130" s="369"/>
      <c r="BF130" s="369"/>
      <c r="BG130" s="369"/>
      <c r="BH130" s="369"/>
      <c r="BI130" s="369"/>
      <c r="BJ130" s="369"/>
      <c r="BK130" s="369"/>
      <c r="BL130" s="369"/>
      <c r="BM130" s="369"/>
      <c r="BN130" s="369"/>
      <c r="BO130" s="369"/>
      <c r="BP130" s="369"/>
      <c r="BQ130" s="369"/>
      <c r="BR130" s="369"/>
      <c r="BS130" s="369"/>
      <c r="BT130" s="369"/>
      <c r="BU130" s="369"/>
      <c r="BV130" s="369"/>
      <c r="BW130" s="369"/>
      <c r="BX130" s="369"/>
      <c r="BY130" s="369"/>
      <c r="BZ130" s="369"/>
      <c r="CA130" s="369"/>
      <c r="CB130" s="369"/>
      <c r="CC130" s="369"/>
      <c r="CD130" s="369"/>
      <c r="CE130" s="369"/>
      <c r="CF130" s="369"/>
      <c r="CG130" s="369"/>
      <c r="CH130" s="369"/>
      <c r="CI130" s="369"/>
      <c r="CJ130" s="369"/>
      <c r="CK130" s="369"/>
      <c r="CL130" s="369"/>
      <c r="CM130" s="369"/>
      <c r="CN130" s="369"/>
      <c r="CO130" s="369"/>
      <c r="CP130" s="369"/>
      <c r="CQ130" s="369"/>
    </row>
    <row r="131">
      <c r="A131" s="368" t="s">
        <v>57</v>
      </c>
      <c r="B131" s="369"/>
      <c r="C131" s="368">
        <v>129.0</v>
      </c>
      <c r="D131" s="368" t="s">
        <v>1237</v>
      </c>
      <c r="E131" s="369"/>
      <c r="F131" s="369"/>
      <c r="G131" s="368" t="s">
        <v>1238</v>
      </c>
      <c r="H131" s="323">
        <v>46129.0</v>
      </c>
      <c r="I131" s="368" t="s">
        <v>145</v>
      </c>
      <c r="J131" s="368" t="s">
        <v>253</v>
      </c>
      <c r="K131" s="163" t="s">
        <v>1239</v>
      </c>
      <c r="L131" s="368" t="s">
        <v>63</v>
      </c>
      <c r="M131" s="368" t="s">
        <v>1240</v>
      </c>
      <c r="N131" s="379" t="s">
        <v>1241</v>
      </c>
      <c r="O131" s="368" t="s">
        <v>1242</v>
      </c>
      <c r="P131" s="369"/>
      <c r="Q131" s="369"/>
      <c r="R131" s="369"/>
      <c r="S131" s="369"/>
      <c r="T131" s="369"/>
      <c r="U131" s="369"/>
      <c r="V131" s="369"/>
      <c r="W131" s="369"/>
      <c r="X131" s="369"/>
      <c r="Y131" s="369"/>
      <c r="Z131" s="369"/>
      <c r="AA131" s="369"/>
      <c r="AB131" s="369"/>
      <c r="AC131" s="369"/>
      <c r="AD131" s="369"/>
      <c r="AE131" s="369"/>
      <c r="AF131" s="369"/>
      <c r="AG131" s="369"/>
      <c r="AH131" s="369"/>
      <c r="AI131" s="369"/>
      <c r="AJ131" s="369"/>
      <c r="AK131" s="369"/>
      <c r="AL131" s="369"/>
      <c r="AM131" s="369"/>
      <c r="AN131" s="369"/>
      <c r="AO131" s="369"/>
      <c r="AP131" s="369"/>
      <c r="AQ131" s="369"/>
      <c r="AR131" s="369"/>
      <c r="AS131" s="369"/>
      <c r="AT131" s="369"/>
      <c r="AU131" s="369"/>
      <c r="AV131" s="369"/>
      <c r="AW131" s="369"/>
      <c r="AX131" s="369"/>
      <c r="AY131" s="369"/>
      <c r="AZ131" s="369"/>
      <c r="BA131" s="369"/>
      <c r="BB131" s="369"/>
      <c r="BC131" s="369"/>
      <c r="BD131" s="369"/>
      <c r="BE131" s="369"/>
      <c r="BF131" s="369"/>
      <c r="BG131" s="369"/>
      <c r="BH131" s="369"/>
      <c r="BI131" s="369"/>
      <c r="BJ131" s="369"/>
      <c r="BK131" s="369"/>
      <c r="BL131" s="369"/>
      <c r="BM131" s="369"/>
      <c r="BN131" s="369"/>
      <c r="BO131" s="369"/>
      <c r="BP131" s="369"/>
      <c r="BQ131" s="369"/>
      <c r="BR131" s="369"/>
      <c r="BS131" s="369"/>
      <c r="BT131" s="369"/>
      <c r="BU131" s="369"/>
      <c r="BV131" s="369"/>
      <c r="BW131" s="369"/>
      <c r="BX131" s="369"/>
      <c r="BY131" s="369"/>
      <c r="BZ131" s="369"/>
      <c r="CA131" s="369"/>
      <c r="CB131" s="369"/>
      <c r="CC131" s="369"/>
      <c r="CD131" s="369"/>
      <c r="CE131" s="369"/>
      <c r="CF131" s="369"/>
      <c r="CG131" s="369"/>
      <c r="CH131" s="369"/>
      <c r="CI131" s="369"/>
      <c r="CJ131" s="369"/>
      <c r="CK131" s="369"/>
      <c r="CL131" s="369"/>
      <c r="CM131" s="369"/>
      <c r="CN131" s="369"/>
      <c r="CO131" s="369"/>
      <c r="CP131" s="369"/>
      <c r="CQ131" s="369"/>
    </row>
    <row r="132">
      <c r="A132" s="368" t="s">
        <v>57</v>
      </c>
      <c r="B132" s="369"/>
      <c r="C132" s="368">
        <v>130.0</v>
      </c>
      <c r="D132" s="368" t="s">
        <v>1243</v>
      </c>
      <c r="E132" s="369"/>
      <c r="F132" s="369"/>
      <c r="G132" s="368" t="s">
        <v>1244</v>
      </c>
      <c r="H132" s="323">
        <v>46132.0</v>
      </c>
      <c r="I132" s="368" t="s">
        <v>145</v>
      </c>
      <c r="J132" s="368" t="s">
        <v>1245</v>
      </c>
      <c r="K132" s="368" t="s">
        <v>1246</v>
      </c>
      <c r="L132" s="368" t="s">
        <v>63</v>
      </c>
      <c r="M132" s="368" t="s">
        <v>1247</v>
      </c>
      <c r="N132" s="368" t="s">
        <v>1248</v>
      </c>
      <c r="O132" s="368" t="s">
        <v>1249</v>
      </c>
      <c r="P132" s="368" t="s">
        <v>1250</v>
      </c>
      <c r="Q132" s="368" t="s">
        <v>1251</v>
      </c>
      <c r="R132" s="368" t="s">
        <v>1252</v>
      </c>
      <c r="S132" s="368" t="s">
        <v>1241</v>
      </c>
      <c r="T132" s="368" t="s">
        <v>1253</v>
      </c>
      <c r="U132" s="368" t="s">
        <v>1254</v>
      </c>
      <c r="V132" s="368" t="s">
        <v>1255</v>
      </c>
      <c r="W132" s="368" t="s">
        <v>1256</v>
      </c>
      <c r="X132" s="369"/>
      <c r="Y132" s="369"/>
      <c r="Z132" s="369"/>
      <c r="AA132" s="369"/>
      <c r="AB132" s="369"/>
      <c r="AC132" s="369"/>
      <c r="AD132" s="369"/>
      <c r="AE132" s="369"/>
      <c r="AF132" s="369"/>
      <c r="AG132" s="369"/>
      <c r="AH132" s="369"/>
      <c r="AI132" s="369"/>
      <c r="AJ132" s="369"/>
      <c r="AK132" s="369"/>
      <c r="AL132" s="369"/>
      <c r="AM132" s="369"/>
      <c r="AN132" s="369"/>
      <c r="AO132" s="369"/>
      <c r="AP132" s="369"/>
      <c r="AQ132" s="369"/>
      <c r="AR132" s="369"/>
      <c r="AS132" s="369"/>
      <c r="AT132" s="369"/>
      <c r="AU132" s="369"/>
      <c r="AV132" s="369"/>
      <c r="AW132" s="369"/>
      <c r="AX132" s="369"/>
      <c r="AY132" s="369"/>
      <c r="AZ132" s="369"/>
      <c r="BA132" s="369"/>
      <c r="BB132" s="369"/>
      <c r="BC132" s="369"/>
      <c r="BD132" s="369"/>
      <c r="BE132" s="369"/>
      <c r="BF132" s="369"/>
      <c r="BG132" s="369"/>
      <c r="BH132" s="369"/>
      <c r="BI132" s="369"/>
      <c r="BJ132" s="369"/>
      <c r="BK132" s="369"/>
      <c r="BL132" s="369"/>
      <c r="BM132" s="369"/>
      <c r="BN132" s="369"/>
      <c r="BO132" s="369"/>
      <c r="BP132" s="369"/>
      <c r="BQ132" s="369"/>
      <c r="BR132" s="369"/>
      <c r="BS132" s="369"/>
      <c r="BT132" s="369"/>
      <c r="BU132" s="369"/>
      <c r="BV132" s="369"/>
      <c r="BW132" s="369"/>
      <c r="BX132" s="369"/>
      <c r="BY132" s="369"/>
      <c r="BZ132" s="369"/>
      <c r="CA132" s="369"/>
      <c r="CB132" s="369"/>
      <c r="CC132" s="369"/>
      <c r="CD132" s="369"/>
      <c r="CE132" s="369"/>
      <c r="CF132" s="369"/>
      <c r="CG132" s="369"/>
      <c r="CH132" s="369"/>
      <c r="CI132" s="369"/>
      <c r="CJ132" s="369"/>
      <c r="CK132" s="369"/>
      <c r="CL132" s="369"/>
      <c r="CM132" s="369"/>
      <c r="CN132" s="369"/>
      <c r="CO132" s="369"/>
      <c r="CP132" s="369"/>
      <c r="CQ132" s="369"/>
    </row>
    <row r="133">
      <c r="A133" s="368" t="s">
        <v>57</v>
      </c>
      <c r="B133" s="369"/>
      <c r="C133" s="368">
        <v>131.0</v>
      </c>
      <c r="D133" s="369"/>
      <c r="E133" s="369"/>
      <c r="F133" s="368" t="s">
        <v>1257</v>
      </c>
      <c r="G133" s="380" t="s">
        <v>1258</v>
      </c>
      <c r="H133" s="323">
        <v>46128.0</v>
      </c>
      <c r="I133" s="368" t="s">
        <v>357</v>
      </c>
      <c r="J133" s="368" t="s">
        <v>709</v>
      </c>
      <c r="K133" s="163" t="s">
        <v>1042</v>
      </c>
      <c r="L133" s="368" t="s">
        <v>63</v>
      </c>
      <c r="M133" s="368" t="s">
        <v>63</v>
      </c>
      <c r="N133" s="368" t="s">
        <v>1259</v>
      </c>
      <c r="O133" s="369"/>
      <c r="P133" s="369"/>
      <c r="Q133" s="369"/>
      <c r="R133" s="369"/>
      <c r="S133" s="369"/>
      <c r="T133" s="369"/>
      <c r="U133" s="369"/>
      <c r="V133" s="369"/>
      <c r="W133" s="369"/>
      <c r="X133" s="369"/>
      <c r="Y133" s="369"/>
      <c r="Z133" s="369"/>
      <c r="AA133" s="369"/>
      <c r="AB133" s="369"/>
      <c r="AC133" s="369"/>
      <c r="AD133" s="369"/>
      <c r="AE133" s="369"/>
      <c r="AF133" s="369"/>
      <c r="AG133" s="369"/>
      <c r="AH133" s="368" t="s">
        <v>1260</v>
      </c>
      <c r="AI133" s="369"/>
      <c r="AJ133" s="369"/>
      <c r="AK133" s="369"/>
      <c r="AL133" s="369"/>
      <c r="AM133" s="369"/>
      <c r="AN133" s="369"/>
      <c r="AO133" s="369"/>
      <c r="AP133" s="369"/>
      <c r="AQ133" s="369"/>
      <c r="AR133" s="369"/>
      <c r="AS133" s="369"/>
      <c r="AT133" s="369"/>
      <c r="AU133" s="369"/>
      <c r="AV133" s="369"/>
      <c r="AW133" s="369"/>
      <c r="AX133" s="369"/>
      <c r="AY133" s="369"/>
      <c r="AZ133" s="369"/>
      <c r="BA133" s="369"/>
      <c r="BB133" s="369"/>
      <c r="BC133" s="369"/>
      <c r="BD133" s="369"/>
      <c r="BE133" s="369"/>
      <c r="BF133" s="369"/>
      <c r="BG133" s="369"/>
      <c r="BH133" s="369"/>
      <c r="BI133" s="369"/>
      <c r="BJ133" s="369"/>
      <c r="BK133" s="369"/>
      <c r="BL133" s="369"/>
      <c r="BM133" s="369"/>
      <c r="BN133" s="369"/>
      <c r="BO133" s="369"/>
      <c r="BP133" s="369"/>
      <c r="BQ133" s="369"/>
      <c r="BR133" s="369"/>
      <c r="BS133" s="369"/>
      <c r="BT133" s="369"/>
      <c r="BU133" s="369"/>
      <c r="BV133" s="323">
        <v>46128.0</v>
      </c>
      <c r="BW133" s="369"/>
      <c r="BX133" s="369"/>
      <c r="BY133" s="369"/>
      <c r="BZ133" s="369"/>
      <c r="CA133" s="369"/>
      <c r="CB133" s="369"/>
      <c r="CC133" s="369"/>
      <c r="CD133" s="369"/>
      <c r="CE133" s="369"/>
      <c r="CF133" s="369"/>
      <c r="CG133" s="369"/>
      <c r="CH133" s="369"/>
      <c r="CI133" s="369"/>
      <c r="CJ133" s="369"/>
      <c r="CK133" s="369"/>
      <c r="CL133" s="369"/>
      <c r="CM133" s="369"/>
      <c r="CN133" s="369"/>
      <c r="CO133" s="369"/>
      <c r="CP133" s="369"/>
      <c r="CQ133" s="369"/>
    </row>
    <row r="134">
      <c r="A134" s="368" t="s">
        <v>57</v>
      </c>
      <c r="B134" s="369"/>
      <c r="C134" s="368">
        <v>132.0</v>
      </c>
      <c r="D134" s="368" t="s">
        <v>1261</v>
      </c>
      <c r="E134" s="369"/>
      <c r="F134" s="369"/>
      <c r="G134" s="368" t="s">
        <v>1262</v>
      </c>
      <c r="H134" s="323">
        <v>46133.0</v>
      </c>
      <c r="I134" s="368" t="s">
        <v>382</v>
      </c>
      <c r="J134" s="368" t="s">
        <v>373</v>
      </c>
      <c r="K134" s="368" t="s">
        <v>1263</v>
      </c>
      <c r="L134" s="368" t="s">
        <v>63</v>
      </c>
      <c r="M134" s="368" t="s">
        <v>1264</v>
      </c>
      <c r="N134" s="368" t="s">
        <v>1265</v>
      </c>
      <c r="O134" s="368" t="s">
        <v>1266</v>
      </c>
      <c r="P134" s="369"/>
      <c r="Q134" s="369"/>
      <c r="R134" s="369"/>
      <c r="S134" s="369"/>
      <c r="T134" s="369"/>
      <c r="U134" s="369"/>
      <c r="V134" s="369"/>
      <c r="W134" s="369"/>
      <c r="X134" s="369"/>
      <c r="Y134" s="369"/>
      <c r="Z134" s="369"/>
      <c r="AA134" s="369"/>
      <c r="AB134" s="369"/>
      <c r="AC134" s="369"/>
      <c r="AD134" s="369"/>
      <c r="AE134" s="369"/>
      <c r="AF134" s="369"/>
      <c r="AG134" s="369"/>
      <c r="AH134" s="368" t="s">
        <v>1267</v>
      </c>
      <c r="AI134" s="368" t="s">
        <v>1268</v>
      </c>
      <c r="AJ134" s="369"/>
      <c r="AK134" s="369"/>
      <c r="AL134" s="369"/>
      <c r="AM134" s="369"/>
      <c r="AN134" s="369"/>
      <c r="AO134" s="369"/>
      <c r="AP134" s="369"/>
      <c r="AQ134" s="369"/>
      <c r="AR134" s="369"/>
      <c r="AS134" s="369"/>
      <c r="AT134" s="369"/>
      <c r="AU134" s="369"/>
      <c r="AV134" s="369"/>
      <c r="AW134" s="369"/>
      <c r="AX134" s="369"/>
      <c r="AY134" s="369"/>
      <c r="AZ134" s="369"/>
      <c r="BA134" s="369"/>
      <c r="BB134" s="369"/>
      <c r="BC134" s="369"/>
      <c r="BD134" s="369"/>
      <c r="BE134" s="369"/>
      <c r="BF134" s="369"/>
      <c r="BG134" s="369"/>
      <c r="BH134" s="369"/>
      <c r="BI134" s="369"/>
      <c r="BJ134" s="369"/>
      <c r="BK134" s="369"/>
      <c r="BL134" s="369"/>
      <c r="BM134" s="369"/>
      <c r="BN134" s="369"/>
      <c r="BO134" s="369"/>
      <c r="BP134" s="369"/>
      <c r="BQ134" s="369"/>
      <c r="BR134" s="369"/>
      <c r="BS134" s="369"/>
      <c r="BT134" s="369"/>
      <c r="BU134" s="369"/>
      <c r="BV134" s="369"/>
      <c r="BW134" s="369"/>
      <c r="BX134" s="369"/>
      <c r="BY134" s="369"/>
      <c r="BZ134" s="369"/>
      <c r="CA134" s="369"/>
      <c r="CB134" s="369"/>
      <c r="CC134" s="369"/>
      <c r="CD134" s="369"/>
      <c r="CE134" s="369"/>
      <c r="CF134" s="369"/>
      <c r="CG134" s="369"/>
      <c r="CH134" s="369"/>
      <c r="CI134" s="369"/>
      <c r="CJ134" s="369"/>
      <c r="CK134" s="369"/>
      <c r="CL134" s="369"/>
      <c r="CM134" s="369"/>
      <c r="CN134" s="369"/>
      <c r="CO134" s="369"/>
      <c r="CP134" s="369"/>
      <c r="CQ134" s="369"/>
    </row>
    <row r="135">
      <c r="A135" s="368" t="s">
        <v>57</v>
      </c>
      <c r="B135" s="369"/>
      <c r="C135" s="368">
        <v>133.0</v>
      </c>
      <c r="D135" s="368" t="s">
        <v>1269</v>
      </c>
      <c r="E135" s="369"/>
      <c r="F135" s="369"/>
      <c r="G135" s="368" t="s">
        <v>1270</v>
      </c>
      <c r="H135" s="323">
        <v>46132.0</v>
      </c>
      <c r="I135" s="368" t="s">
        <v>357</v>
      </c>
      <c r="J135" s="368" t="s">
        <v>358</v>
      </c>
      <c r="K135" s="368" t="s">
        <v>80</v>
      </c>
      <c r="L135" s="368" t="s">
        <v>63</v>
      </c>
      <c r="M135" s="368" t="s">
        <v>63</v>
      </c>
      <c r="N135" s="368" t="s">
        <v>1271</v>
      </c>
      <c r="O135" s="368" t="s">
        <v>1228</v>
      </c>
      <c r="P135" s="368" t="s">
        <v>339</v>
      </c>
      <c r="Q135" s="369"/>
      <c r="R135" s="369"/>
      <c r="S135" s="369"/>
      <c r="T135" s="369"/>
      <c r="U135" s="369"/>
      <c r="V135" s="369"/>
      <c r="W135" s="369"/>
      <c r="X135" s="369"/>
      <c r="Y135" s="369"/>
      <c r="Z135" s="369"/>
      <c r="AA135" s="369"/>
      <c r="AB135" s="369"/>
      <c r="AC135" s="369"/>
      <c r="AD135" s="369"/>
      <c r="AE135" s="369"/>
      <c r="AF135" s="369"/>
      <c r="AG135" s="369"/>
      <c r="AH135" s="368" t="s">
        <v>1272</v>
      </c>
      <c r="AI135" s="369"/>
      <c r="AJ135" s="369"/>
      <c r="AK135" s="369"/>
      <c r="AL135" s="369"/>
      <c r="AM135" s="369"/>
      <c r="AN135" s="369"/>
      <c r="AO135" s="369"/>
      <c r="AP135" s="369"/>
      <c r="AQ135" s="369"/>
      <c r="AR135" s="369"/>
      <c r="AS135" s="369"/>
      <c r="AT135" s="369"/>
      <c r="AU135" s="369"/>
      <c r="AV135" s="369"/>
      <c r="AW135" s="369"/>
      <c r="AX135" s="369"/>
      <c r="AY135" s="369"/>
      <c r="AZ135" s="369"/>
      <c r="BA135" s="369"/>
      <c r="BB135" s="369"/>
      <c r="BC135" s="369"/>
      <c r="BD135" s="369"/>
      <c r="BE135" s="369"/>
      <c r="BF135" s="369"/>
      <c r="BG135" s="369"/>
      <c r="BH135" s="369"/>
      <c r="BI135" s="369"/>
      <c r="BJ135" s="369"/>
      <c r="BK135" s="369"/>
      <c r="BL135" s="369"/>
      <c r="BM135" s="369"/>
      <c r="BN135" s="369"/>
      <c r="BO135" s="369"/>
      <c r="BP135" s="369"/>
      <c r="BQ135" s="369"/>
      <c r="BR135" s="369"/>
      <c r="BS135" s="369"/>
      <c r="BT135" s="369"/>
      <c r="BU135" s="369"/>
      <c r="BV135" s="369"/>
      <c r="BW135" s="369"/>
    </row>
    <row r="136">
      <c r="A136" s="368" t="s">
        <v>57</v>
      </c>
      <c r="B136" s="369"/>
      <c r="C136" s="368">
        <v>134.0</v>
      </c>
      <c r="D136" s="368" t="s">
        <v>1273</v>
      </c>
      <c r="E136" s="369"/>
      <c r="F136" s="369"/>
      <c r="G136" s="368" t="s">
        <v>1274</v>
      </c>
      <c r="H136" s="323">
        <v>46132.0</v>
      </c>
      <c r="I136" s="368" t="s">
        <v>357</v>
      </c>
      <c r="J136" s="368" t="s">
        <v>358</v>
      </c>
      <c r="K136" s="368" t="s">
        <v>550</v>
      </c>
      <c r="L136" s="368" t="s">
        <v>63</v>
      </c>
      <c r="M136" s="368" t="s">
        <v>63</v>
      </c>
      <c r="N136" s="368" t="s">
        <v>1275</v>
      </c>
      <c r="O136" s="368" t="s">
        <v>1228</v>
      </c>
      <c r="P136" s="369"/>
      <c r="Q136" s="369"/>
      <c r="R136" s="369"/>
      <c r="S136" s="369"/>
      <c r="T136" s="369"/>
      <c r="U136" s="369"/>
      <c r="V136" s="369"/>
      <c r="W136" s="369"/>
      <c r="X136" s="369"/>
      <c r="Y136" s="369"/>
      <c r="Z136" s="369"/>
      <c r="AA136" s="369"/>
      <c r="AB136" s="369"/>
      <c r="AC136" s="369"/>
      <c r="AD136" s="369"/>
      <c r="AE136" s="369"/>
      <c r="AF136" s="369"/>
      <c r="AG136" s="369"/>
      <c r="AH136" s="368" t="s">
        <v>1276</v>
      </c>
      <c r="AI136" s="369"/>
      <c r="AJ136" s="369"/>
      <c r="AK136" s="369"/>
      <c r="AL136" s="369"/>
      <c r="AM136" s="369"/>
      <c r="AN136" s="369"/>
      <c r="AO136" s="369"/>
      <c r="AP136" s="369"/>
      <c r="AQ136" s="369"/>
      <c r="AR136" s="369"/>
      <c r="AS136" s="369"/>
      <c r="AT136" s="369"/>
      <c r="AU136" s="369"/>
      <c r="AV136" s="369"/>
      <c r="AW136" s="369"/>
      <c r="AX136" s="369"/>
      <c r="AY136" s="369"/>
      <c r="AZ136" s="369"/>
      <c r="BA136" s="369"/>
      <c r="BB136" s="369"/>
      <c r="BC136" s="369"/>
      <c r="BD136" s="369"/>
      <c r="BE136" s="369"/>
      <c r="BF136" s="369"/>
      <c r="BG136" s="369"/>
      <c r="BH136" s="369"/>
      <c r="BI136" s="369"/>
      <c r="BJ136" s="369"/>
      <c r="BK136" s="369"/>
      <c r="BL136" s="369"/>
      <c r="BM136" s="369"/>
      <c r="BN136" s="369"/>
      <c r="BO136" s="369"/>
      <c r="BP136" s="369"/>
      <c r="BQ136" s="369"/>
      <c r="BR136" s="369"/>
      <c r="BS136" s="369"/>
      <c r="BT136" s="369"/>
      <c r="BU136" s="369"/>
      <c r="BV136" s="369"/>
      <c r="BW136" s="369"/>
    </row>
    <row r="137">
      <c r="A137" s="368" t="s">
        <v>57</v>
      </c>
      <c r="B137" s="369"/>
      <c r="C137" s="368">
        <v>135.0</v>
      </c>
      <c r="D137" s="369"/>
      <c r="E137" s="369"/>
      <c r="F137" s="368" t="s">
        <v>1277</v>
      </c>
      <c r="G137" s="380" t="s">
        <v>1278</v>
      </c>
      <c r="H137" s="323">
        <v>46132.0</v>
      </c>
      <c r="I137" s="368" t="s">
        <v>357</v>
      </c>
      <c r="J137" s="368" t="s">
        <v>709</v>
      </c>
      <c r="K137" s="368" t="s">
        <v>550</v>
      </c>
      <c r="L137" s="368" t="s">
        <v>63</v>
      </c>
      <c r="M137" s="368" t="s">
        <v>63</v>
      </c>
      <c r="N137" s="368" t="s">
        <v>1271</v>
      </c>
      <c r="O137" s="369"/>
      <c r="P137" s="369"/>
      <c r="Q137" s="369"/>
      <c r="R137" s="369"/>
      <c r="S137" s="369"/>
      <c r="T137" s="369"/>
      <c r="U137" s="369"/>
      <c r="V137" s="369"/>
      <c r="W137" s="369"/>
      <c r="X137" s="369"/>
      <c r="Y137" s="369"/>
      <c r="Z137" s="369"/>
      <c r="AA137" s="369"/>
      <c r="AB137" s="369"/>
      <c r="AC137" s="369"/>
      <c r="AD137" s="369"/>
      <c r="AE137" s="369"/>
      <c r="AF137" s="369"/>
      <c r="AG137" s="369"/>
      <c r="AH137" s="368" t="s">
        <v>1279</v>
      </c>
      <c r="AI137" s="369"/>
      <c r="AJ137" s="369"/>
      <c r="AK137" s="369"/>
      <c r="AL137" s="369"/>
      <c r="AM137" s="369"/>
      <c r="AN137" s="369"/>
      <c r="AO137" s="369"/>
      <c r="AP137" s="369"/>
      <c r="AQ137" s="369"/>
      <c r="AR137" s="369"/>
      <c r="AS137" s="369"/>
      <c r="AT137" s="369"/>
      <c r="AU137" s="369"/>
      <c r="AV137" s="369"/>
      <c r="AW137" s="369"/>
      <c r="AX137" s="369"/>
      <c r="AY137" s="369"/>
      <c r="AZ137" s="369"/>
      <c r="BA137" s="369"/>
      <c r="BB137" s="369"/>
      <c r="BC137" s="369"/>
      <c r="BD137" s="369"/>
      <c r="BE137" s="369"/>
      <c r="BF137" s="369"/>
      <c r="BG137" s="369"/>
      <c r="BH137" s="369"/>
      <c r="BI137" s="369"/>
      <c r="BJ137" s="369"/>
      <c r="BK137" s="369"/>
      <c r="BL137" s="369"/>
      <c r="BM137" s="369"/>
      <c r="BN137" s="369"/>
      <c r="BO137" s="369"/>
      <c r="BP137" s="369"/>
      <c r="BQ137" s="369"/>
      <c r="BR137" s="369"/>
      <c r="BS137" s="369"/>
      <c r="BT137" s="369"/>
      <c r="BU137" s="369"/>
      <c r="BV137" s="369"/>
      <c r="BW137" s="369"/>
      <c r="BX137" s="369"/>
      <c r="BY137" s="369"/>
      <c r="BZ137" s="369"/>
      <c r="CA137" s="369"/>
      <c r="CB137" s="369"/>
      <c r="CC137" s="369"/>
      <c r="CD137" s="369"/>
      <c r="CE137" s="369"/>
      <c r="CF137" s="369"/>
      <c r="CG137" s="369"/>
      <c r="CH137" s="369"/>
      <c r="CI137" s="369"/>
      <c r="CJ137" s="369"/>
      <c r="CK137" s="369"/>
      <c r="CL137" s="369"/>
      <c r="CM137" s="369"/>
      <c r="CN137" s="369"/>
      <c r="CO137" s="369"/>
      <c r="CP137" s="369"/>
      <c r="CQ137" s="369"/>
    </row>
    <row r="138">
      <c r="A138" s="368" t="s">
        <v>57</v>
      </c>
      <c r="B138" s="369"/>
      <c r="C138" s="368">
        <v>136.0</v>
      </c>
      <c r="D138" s="369"/>
      <c r="E138" s="369"/>
      <c r="F138" s="368" t="s">
        <v>1280</v>
      </c>
      <c r="G138" s="368" t="s">
        <v>1221</v>
      </c>
      <c r="H138" s="323">
        <v>46129.0</v>
      </c>
      <c r="I138" s="378" t="s">
        <v>1211</v>
      </c>
      <c r="J138" s="368" t="s">
        <v>373</v>
      </c>
      <c r="K138" s="163" t="s">
        <v>1222</v>
      </c>
      <c r="L138" s="368" t="s">
        <v>1223</v>
      </c>
      <c r="M138" s="368" t="s">
        <v>63</v>
      </c>
      <c r="N138" s="368" t="s">
        <v>1224</v>
      </c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  <c r="AA138" s="369"/>
      <c r="AB138" s="369"/>
      <c r="AC138" s="369"/>
      <c r="AD138" s="369"/>
      <c r="AE138" s="369"/>
      <c r="AF138" s="369"/>
      <c r="AG138" s="369"/>
      <c r="AH138" s="368" t="s">
        <v>1225</v>
      </c>
      <c r="AI138" s="369"/>
      <c r="AJ138" s="369"/>
      <c r="AK138" s="369"/>
      <c r="AL138" s="369"/>
      <c r="AM138" s="369"/>
      <c r="AN138" s="369"/>
      <c r="AO138" s="369"/>
      <c r="AP138" s="369"/>
      <c r="AQ138" s="369"/>
      <c r="AR138" s="369"/>
      <c r="AS138" s="369"/>
      <c r="AT138" s="369"/>
      <c r="AU138" s="369"/>
      <c r="AV138" s="369"/>
      <c r="AW138" s="369"/>
      <c r="AX138" s="369"/>
      <c r="AY138" s="369"/>
      <c r="AZ138" s="369"/>
      <c r="BA138" s="369"/>
      <c r="BB138" s="369"/>
      <c r="BC138" s="369"/>
      <c r="BD138" s="369"/>
      <c r="BE138" s="369"/>
      <c r="BF138" s="369"/>
      <c r="BG138" s="369"/>
      <c r="BH138" s="369"/>
      <c r="BI138" s="369"/>
      <c r="BJ138" s="369"/>
      <c r="BK138" s="369"/>
      <c r="BL138" s="369"/>
      <c r="BM138" s="369"/>
      <c r="BN138" s="369"/>
      <c r="BO138" s="369"/>
      <c r="BP138" s="369"/>
      <c r="BQ138" s="369"/>
      <c r="BR138" s="369"/>
      <c r="BS138" s="369"/>
      <c r="BT138" s="369"/>
      <c r="BU138" s="369"/>
      <c r="BV138" s="323">
        <v>46132.0</v>
      </c>
      <c r="BW138" s="369"/>
      <c r="BX138" s="369"/>
      <c r="BY138" s="369"/>
      <c r="BZ138" s="369"/>
      <c r="CA138" s="369"/>
      <c r="CB138" s="369"/>
      <c r="CC138" s="369"/>
      <c r="CD138" s="369"/>
      <c r="CE138" s="369"/>
      <c r="CF138" s="369"/>
      <c r="CG138" s="369"/>
      <c r="CH138" s="369"/>
      <c r="CI138" s="369"/>
      <c r="CJ138" s="369"/>
      <c r="CK138" s="369"/>
      <c r="CL138" s="369"/>
      <c r="CM138" s="369"/>
      <c r="CN138" s="369"/>
      <c r="CO138" s="369"/>
      <c r="CP138" s="369"/>
      <c r="CQ138" s="369"/>
    </row>
    <row r="139">
      <c r="A139" s="368" t="s">
        <v>57</v>
      </c>
      <c r="B139" s="369"/>
      <c r="C139" s="368">
        <v>137.0</v>
      </c>
      <c r="D139" s="368" t="s">
        <v>1281</v>
      </c>
      <c r="E139" s="369"/>
      <c r="F139" s="369"/>
      <c r="G139" s="368" t="s">
        <v>1282</v>
      </c>
      <c r="H139" s="323">
        <v>46132.0</v>
      </c>
      <c r="I139" s="368" t="s">
        <v>357</v>
      </c>
      <c r="J139" s="368" t="s">
        <v>358</v>
      </c>
      <c r="K139" s="368" t="s">
        <v>1042</v>
      </c>
      <c r="L139" s="368" t="s">
        <v>63</v>
      </c>
      <c r="M139" s="368" t="s">
        <v>63</v>
      </c>
      <c r="N139" s="368" t="s">
        <v>1224</v>
      </c>
      <c r="O139" s="368" t="s">
        <v>1228</v>
      </c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  <c r="AA139" s="369"/>
      <c r="AB139" s="369"/>
      <c r="AC139" s="369"/>
      <c r="AD139" s="369"/>
      <c r="AE139" s="369"/>
      <c r="AF139" s="369"/>
      <c r="AG139" s="369"/>
      <c r="AH139" s="368" t="s">
        <v>1225</v>
      </c>
      <c r="AI139" s="369"/>
      <c r="AJ139" s="369"/>
      <c r="AK139" s="369"/>
      <c r="AL139" s="369"/>
      <c r="AM139" s="369"/>
      <c r="AN139" s="369"/>
      <c r="AO139" s="369"/>
      <c r="AP139" s="369"/>
      <c r="AQ139" s="369"/>
      <c r="AR139" s="369"/>
      <c r="AS139" s="369"/>
      <c r="AT139" s="369"/>
      <c r="AU139" s="369"/>
      <c r="AV139" s="369"/>
      <c r="AW139" s="369"/>
      <c r="AX139" s="369"/>
      <c r="AY139" s="369"/>
      <c r="AZ139" s="369"/>
      <c r="BA139" s="369"/>
      <c r="BB139" s="369"/>
      <c r="BC139" s="369"/>
      <c r="BD139" s="369"/>
      <c r="BE139" s="369"/>
      <c r="BF139" s="369"/>
      <c r="BG139" s="369"/>
      <c r="BH139" s="369"/>
      <c r="BI139" s="369"/>
      <c r="BJ139" s="369"/>
      <c r="BK139" s="369"/>
      <c r="BL139" s="369"/>
      <c r="BM139" s="369"/>
      <c r="BN139" s="369"/>
      <c r="BO139" s="369"/>
      <c r="BP139" s="369"/>
      <c r="BQ139" s="369"/>
      <c r="BR139" s="369"/>
      <c r="BS139" s="369"/>
      <c r="BT139" s="369"/>
      <c r="BU139" s="369"/>
      <c r="BV139" s="369"/>
      <c r="BW139" s="369"/>
      <c r="BX139" s="369"/>
      <c r="BY139" s="369"/>
      <c r="BZ139" s="369"/>
      <c r="CA139" s="369"/>
      <c r="CB139" s="369"/>
      <c r="CC139" s="369"/>
      <c r="CD139" s="369"/>
      <c r="CE139" s="369"/>
      <c r="CF139" s="369"/>
      <c r="CG139" s="369"/>
      <c r="CH139" s="369"/>
      <c r="CI139" s="369"/>
      <c r="CJ139" s="369"/>
      <c r="CK139" s="369"/>
      <c r="CL139" s="369"/>
      <c r="CM139" s="369"/>
      <c r="CN139" s="369"/>
      <c r="CO139" s="369"/>
      <c r="CP139" s="369"/>
      <c r="CQ139" s="369"/>
    </row>
    <row r="140">
      <c r="A140" s="372" t="s">
        <v>1283</v>
      </c>
      <c r="B140" s="376"/>
      <c r="C140" s="372">
        <v>138.0</v>
      </c>
      <c r="D140" s="372" t="s">
        <v>1284</v>
      </c>
      <c r="E140" s="376"/>
      <c r="F140" s="376"/>
      <c r="G140" s="372" t="s">
        <v>1285</v>
      </c>
      <c r="H140" s="381">
        <v>46135.0</v>
      </c>
      <c r="I140" s="382" t="s">
        <v>1211</v>
      </c>
      <c r="J140" s="372" t="s">
        <v>253</v>
      </c>
      <c r="K140" s="372" t="s">
        <v>1144</v>
      </c>
      <c r="L140" s="372" t="s">
        <v>63</v>
      </c>
      <c r="M140" s="372" t="s">
        <v>1145</v>
      </c>
      <c r="N140" s="372" t="s">
        <v>1286</v>
      </c>
      <c r="O140" s="372" t="s">
        <v>1287</v>
      </c>
      <c r="P140" s="372" t="s">
        <v>1288</v>
      </c>
      <c r="Q140" s="372" t="s">
        <v>1289</v>
      </c>
      <c r="R140" s="372" t="s">
        <v>339</v>
      </c>
      <c r="S140" s="376"/>
      <c r="T140" s="376"/>
      <c r="U140" s="376"/>
      <c r="V140" s="376"/>
      <c r="W140" s="376"/>
      <c r="X140" s="376"/>
      <c r="Y140" s="376"/>
      <c r="Z140" s="376"/>
      <c r="AA140" s="376"/>
      <c r="AB140" s="376"/>
      <c r="AC140" s="376"/>
      <c r="AD140" s="376"/>
      <c r="AE140" s="376"/>
      <c r="AF140" s="376"/>
      <c r="AG140" s="376"/>
      <c r="AH140" s="372" t="s">
        <v>1290</v>
      </c>
      <c r="AI140" s="372" t="s">
        <v>1291</v>
      </c>
      <c r="AJ140" s="376"/>
      <c r="AK140" s="376"/>
      <c r="AL140" s="376"/>
      <c r="AM140" s="376"/>
      <c r="AN140" s="376"/>
      <c r="AO140" s="376"/>
      <c r="AP140" s="376"/>
      <c r="AQ140" s="376"/>
      <c r="AR140" s="376"/>
      <c r="AS140" s="376"/>
      <c r="AT140" s="376"/>
      <c r="AU140" s="376"/>
      <c r="AV140" s="376"/>
      <c r="AW140" s="376"/>
      <c r="AX140" s="376"/>
      <c r="AY140" s="376"/>
      <c r="AZ140" s="376"/>
      <c r="BA140" s="376"/>
      <c r="BB140" s="376"/>
      <c r="BC140" s="376"/>
      <c r="BD140" s="376"/>
      <c r="BE140" s="376"/>
      <c r="BF140" s="376"/>
      <c r="BG140" s="376"/>
      <c r="BH140" s="376"/>
      <c r="BI140" s="376"/>
      <c r="BJ140" s="376"/>
      <c r="BK140" s="376"/>
      <c r="BL140" s="376"/>
      <c r="BM140" s="376"/>
      <c r="BN140" s="376"/>
      <c r="BO140" s="376"/>
      <c r="BP140" s="376"/>
      <c r="BQ140" s="376"/>
      <c r="BR140" s="376"/>
      <c r="BS140" s="376"/>
      <c r="BT140" s="376"/>
      <c r="BU140" s="376"/>
      <c r="BV140" s="376"/>
      <c r="BW140" s="376"/>
      <c r="BX140" s="376"/>
      <c r="BY140" s="376"/>
      <c r="BZ140" s="376"/>
      <c r="CA140" s="376"/>
      <c r="CB140" s="376"/>
      <c r="CC140" s="376"/>
      <c r="CD140" s="376"/>
      <c r="CE140" s="376"/>
      <c r="CF140" s="376"/>
      <c r="CG140" s="376"/>
      <c r="CH140" s="376"/>
      <c r="CI140" s="376"/>
      <c r="CJ140" s="376"/>
      <c r="CK140" s="376"/>
      <c r="CL140" s="376"/>
      <c r="CM140" s="376"/>
      <c r="CN140" s="376"/>
      <c r="CO140" s="376"/>
      <c r="CP140" s="376"/>
      <c r="CQ140" s="376"/>
    </row>
    <row r="141">
      <c r="A141" s="368" t="s">
        <v>57</v>
      </c>
      <c r="B141" s="369"/>
      <c r="C141" s="368">
        <v>139.0</v>
      </c>
      <c r="D141" s="368"/>
      <c r="E141" s="369"/>
      <c r="F141" s="368" t="s">
        <v>1292</v>
      </c>
      <c r="G141" s="368" t="s">
        <v>1154</v>
      </c>
      <c r="H141" s="323">
        <v>46133.0</v>
      </c>
      <c r="I141" s="368" t="s">
        <v>306</v>
      </c>
      <c r="J141" s="368" t="s">
        <v>373</v>
      </c>
      <c r="K141" s="368" t="s">
        <v>1155</v>
      </c>
      <c r="L141" s="368" t="s">
        <v>63</v>
      </c>
      <c r="M141" s="368" t="s">
        <v>1156</v>
      </c>
      <c r="N141" s="368" t="s">
        <v>1157</v>
      </c>
      <c r="O141" s="368" t="s">
        <v>1158</v>
      </c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  <c r="AA141" s="369"/>
      <c r="AB141" s="369"/>
      <c r="AC141" s="369"/>
      <c r="AD141" s="369"/>
      <c r="AE141" s="369"/>
      <c r="AF141" s="369"/>
      <c r="AG141" s="369"/>
      <c r="AH141" s="368" t="s">
        <v>1159</v>
      </c>
      <c r="AI141" s="368" t="s">
        <v>1160</v>
      </c>
      <c r="AJ141" s="369"/>
      <c r="AK141" s="369"/>
      <c r="AL141" s="369"/>
      <c r="AM141" s="369"/>
      <c r="AN141" s="369"/>
      <c r="AO141" s="369"/>
      <c r="AP141" s="369"/>
      <c r="AQ141" s="369"/>
      <c r="AR141" s="369"/>
      <c r="AS141" s="369"/>
      <c r="AT141" s="369"/>
      <c r="AU141" s="369"/>
      <c r="AV141" s="369"/>
      <c r="AW141" s="369"/>
      <c r="AX141" s="369"/>
      <c r="AY141" s="369"/>
      <c r="AZ141" s="369"/>
      <c r="BA141" s="369"/>
      <c r="BB141" s="369"/>
      <c r="BC141" s="369"/>
      <c r="BD141" s="369"/>
      <c r="BE141" s="369"/>
      <c r="BF141" s="369"/>
      <c r="BG141" s="369"/>
      <c r="BH141" s="369"/>
      <c r="BI141" s="369"/>
      <c r="BJ141" s="369"/>
      <c r="BK141" s="369"/>
      <c r="BL141" s="369"/>
      <c r="BM141" s="369"/>
      <c r="BN141" s="369"/>
      <c r="BO141" s="369"/>
      <c r="BP141" s="369"/>
      <c r="BQ141" s="369"/>
      <c r="BR141" s="369"/>
      <c r="BS141" s="369"/>
      <c r="BT141" s="369"/>
      <c r="BU141" s="369"/>
      <c r="BV141" s="323">
        <v>46133.0</v>
      </c>
      <c r="BW141" s="369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3"/>
      <c r="CI141" s="203"/>
      <c r="CJ141" s="203"/>
      <c r="CK141" s="203"/>
      <c r="CL141" s="203"/>
      <c r="CM141" s="203"/>
      <c r="CN141" s="203"/>
      <c r="CO141" s="203"/>
      <c r="CP141" s="203"/>
      <c r="CQ141" s="203"/>
    </row>
    <row r="142">
      <c r="A142" s="368" t="s">
        <v>57</v>
      </c>
      <c r="B142" s="369"/>
      <c r="C142" s="368">
        <v>140.0</v>
      </c>
      <c r="D142" s="369"/>
      <c r="E142" s="369"/>
      <c r="F142" s="368" t="s">
        <v>1293</v>
      </c>
      <c r="G142" s="368" t="s">
        <v>1177</v>
      </c>
      <c r="H142" s="323">
        <v>46133.0</v>
      </c>
      <c r="I142" s="368" t="s">
        <v>306</v>
      </c>
      <c r="J142" s="368" t="s">
        <v>373</v>
      </c>
      <c r="K142" s="368" t="s">
        <v>1178</v>
      </c>
      <c r="L142" s="368" t="s">
        <v>63</v>
      </c>
      <c r="M142" s="368" t="s">
        <v>1179</v>
      </c>
      <c r="N142" s="368" t="s">
        <v>1180</v>
      </c>
      <c r="O142" s="368" t="s">
        <v>1181</v>
      </c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  <c r="AA142" s="369"/>
      <c r="AB142" s="369"/>
      <c r="AC142" s="369"/>
      <c r="AD142" s="369"/>
      <c r="AE142" s="369"/>
      <c r="AF142" s="369"/>
      <c r="AG142" s="369"/>
      <c r="AH142" s="368" t="s">
        <v>1182</v>
      </c>
      <c r="AI142" s="368" t="s">
        <v>1183</v>
      </c>
      <c r="AJ142" s="369"/>
      <c r="AK142" s="369"/>
      <c r="AL142" s="369"/>
      <c r="AM142" s="369"/>
      <c r="AN142" s="369"/>
      <c r="AO142" s="369"/>
      <c r="AP142" s="369"/>
      <c r="AQ142" s="369"/>
      <c r="AR142" s="369"/>
      <c r="AS142" s="369"/>
      <c r="AT142" s="369"/>
      <c r="AU142" s="369"/>
      <c r="AV142" s="369"/>
      <c r="AW142" s="369"/>
      <c r="AX142" s="369"/>
      <c r="AY142" s="369"/>
      <c r="AZ142" s="369"/>
      <c r="BA142" s="369"/>
      <c r="BB142" s="369"/>
      <c r="BC142" s="369"/>
      <c r="BD142" s="369"/>
      <c r="BE142" s="369"/>
      <c r="BF142" s="369"/>
      <c r="BG142" s="369"/>
      <c r="BH142" s="369"/>
      <c r="BI142" s="369"/>
      <c r="BJ142" s="369"/>
      <c r="BK142" s="369"/>
      <c r="BL142" s="369"/>
      <c r="BM142" s="369"/>
      <c r="BN142" s="369"/>
      <c r="BO142" s="369"/>
      <c r="BP142" s="369"/>
      <c r="BQ142" s="369"/>
      <c r="BR142" s="369"/>
      <c r="BS142" s="369"/>
      <c r="BT142" s="369"/>
      <c r="BU142" s="369"/>
      <c r="BV142" s="323">
        <v>46133.0</v>
      </c>
      <c r="BW142" s="369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3"/>
      <c r="CI142" s="203"/>
      <c r="CJ142" s="203"/>
      <c r="CK142" s="203"/>
      <c r="CL142" s="203"/>
      <c r="CM142" s="203"/>
      <c r="CN142" s="203"/>
      <c r="CO142" s="203"/>
      <c r="CP142" s="203"/>
      <c r="CQ142" s="203"/>
    </row>
    <row r="143">
      <c r="A143" s="368" t="s">
        <v>57</v>
      </c>
      <c r="B143" s="369"/>
      <c r="C143" s="368">
        <v>141.0</v>
      </c>
      <c r="D143" s="368" t="s">
        <v>1294</v>
      </c>
      <c r="E143" s="369"/>
      <c r="F143" s="369"/>
      <c r="G143" s="368" t="s">
        <v>1295</v>
      </c>
      <c r="H143" s="323">
        <v>46136.0</v>
      </c>
      <c r="I143" s="378" t="s">
        <v>1211</v>
      </c>
      <c r="J143" s="368" t="s">
        <v>373</v>
      </c>
      <c r="K143" s="368" t="s">
        <v>1296</v>
      </c>
      <c r="L143" s="368" t="s">
        <v>63</v>
      </c>
      <c r="M143" s="368" t="s">
        <v>1297</v>
      </c>
      <c r="N143" s="368" t="s">
        <v>1298</v>
      </c>
      <c r="O143" s="368" t="s">
        <v>1299</v>
      </c>
      <c r="P143" s="368" t="s">
        <v>1300</v>
      </c>
      <c r="Q143" s="368" t="s">
        <v>1301</v>
      </c>
      <c r="R143" s="368" t="s">
        <v>1302</v>
      </c>
      <c r="S143" s="368" t="s">
        <v>1303</v>
      </c>
      <c r="T143" s="368" t="s">
        <v>1304</v>
      </c>
      <c r="U143" s="368" t="s">
        <v>1305</v>
      </c>
      <c r="V143" s="368" t="s">
        <v>1306</v>
      </c>
      <c r="W143" s="369"/>
      <c r="X143" s="369"/>
      <c r="Y143" s="369"/>
      <c r="Z143" s="369"/>
      <c r="AA143" s="369"/>
      <c r="AB143" s="369"/>
      <c r="AC143" s="369"/>
      <c r="AD143" s="369"/>
      <c r="AE143" s="369"/>
      <c r="AF143" s="369"/>
      <c r="AG143" s="369"/>
      <c r="AH143" s="368" t="s">
        <v>1307</v>
      </c>
      <c r="AI143" s="368" t="s">
        <v>1308</v>
      </c>
      <c r="AJ143" s="368" t="s">
        <v>1309</v>
      </c>
      <c r="AK143" s="368" t="s">
        <v>1310</v>
      </c>
      <c r="AL143" s="368" t="s">
        <v>1311</v>
      </c>
      <c r="AM143" s="368" t="s">
        <v>1312</v>
      </c>
      <c r="AN143" s="368" t="s">
        <v>1313</v>
      </c>
      <c r="AO143" s="368" t="s">
        <v>1314</v>
      </c>
      <c r="AP143" s="369"/>
      <c r="AQ143" s="369"/>
      <c r="AR143" s="369"/>
      <c r="AS143" s="369"/>
      <c r="AT143" s="369"/>
      <c r="AU143" s="369"/>
      <c r="AV143" s="369"/>
      <c r="AW143" s="369"/>
      <c r="AX143" s="369"/>
      <c r="AY143" s="369"/>
      <c r="AZ143" s="369"/>
      <c r="BA143" s="369"/>
      <c r="BB143" s="369"/>
      <c r="BC143" s="369"/>
      <c r="BD143" s="369"/>
      <c r="BE143" s="369"/>
      <c r="BF143" s="369"/>
      <c r="BG143" s="369"/>
      <c r="BH143" s="369"/>
      <c r="BI143" s="369"/>
      <c r="BJ143" s="369"/>
      <c r="BK143" s="369"/>
      <c r="BL143" s="369"/>
      <c r="BM143" s="369"/>
      <c r="BN143" s="369"/>
      <c r="BO143" s="369"/>
      <c r="BP143" s="369"/>
      <c r="BQ143" s="369"/>
      <c r="BR143" s="369"/>
      <c r="BS143" s="369"/>
      <c r="BT143" s="369"/>
      <c r="BU143" s="369"/>
      <c r="BV143" s="369"/>
      <c r="BW143" s="369"/>
      <c r="BX143" s="369"/>
      <c r="BY143" s="369"/>
      <c r="BZ143" s="369"/>
      <c r="CA143" s="369"/>
      <c r="CB143" s="369"/>
      <c r="CC143" s="369"/>
      <c r="CD143" s="369"/>
      <c r="CE143" s="369"/>
      <c r="CF143" s="369"/>
      <c r="CG143" s="369"/>
      <c r="CH143" s="369"/>
      <c r="CI143" s="369"/>
      <c r="CJ143" s="369"/>
      <c r="CK143" s="369"/>
      <c r="CL143" s="369"/>
      <c r="CM143" s="369"/>
      <c r="CN143" s="369"/>
      <c r="CO143" s="369"/>
      <c r="CP143" s="369"/>
      <c r="CQ143" s="369"/>
    </row>
    <row r="144">
      <c r="A144" s="368" t="s">
        <v>57</v>
      </c>
      <c r="B144" s="369"/>
      <c r="C144" s="368">
        <v>142.0</v>
      </c>
      <c r="D144" s="368" t="s">
        <v>1315</v>
      </c>
      <c r="E144" s="369"/>
      <c r="F144" s="369"/>
      <c r="G144" s="368" t="s">
        <v>1316</v>
      </c>
      <c r="H144" s="323">
        <v>46137.0</v>
      </c>
      <c r="I144" s="368" t="s">
        <v>306</v>
      </c>
      <c r="J144" s="368" t="s">
        <v>373</v>
      </c>
      <c r="K144" s="368" t="s">
        <v>1317</v>
      </c>
      <c r="L144" s="368" t="s">
        <v>63</v>
      </c>
      <c r="M144" s="368" t="s">
        <v>1297</v>
      </c>
      <c r="N144" s="368" t="s">
        <v>954</v>
      </c>
      <c r="O144" s="369"/>
      <c r="P144" s="369"/>
      <c r="Q144" s="369"/>
      <c r="R144" s="369"/>
      <c r="S144" s="369"/>
      <c r="T144" s="369"/>
      <c r="U144" s="369"/>
      <c r="V144" s="369"/>
      <c r="W144" s="369"/>
      <c r="X144" s="369"/>
      <c r="Y144" s="369"/>
      <c r="Z144" s="369"/>
      <c r="AA144" s="369"/>
      <c r="AB144" s="369"/>
      <c r="AC144" s="369"/>
      <c r="AD144" s="369"/>
      <c r="AE144" s="369"/>
      <c r="AF144" s="369"/>
      <c r="AG144" s="369"/>
      <c r="AH144" s="368" t="s">
        <v>1318</v>
      </c>
      <c r="AI144" s="369"/>
      <c r="AJ144" s="369"/>
      <c r="AK144" s="369"/>
      <c r="AL144" s="369"/>
      <c r="AM144" s="369"/>
      <c r="AN144" s="369"/>
      <c r="AO144" s="369"/>
      <c r="AP144" s="369"/>
      <c r="AQ144" s="369"/>
      <c r="AR144" s="369"/>
      <c r="AS144" s="369"/>
      <c r="AT144" s="369"/>
      <c r="AU144" s="369"/>
      <c r="AV144" s="369"/>
      <c r="AW144" s="369"/>
      <c r="AX144" s="369"/>
      <c r="AY144" s="369"/>
      <c r="AZ144" s="369"/>
      <c r="BA144" s="369"/>
      <c r="BB144" s="369"/>
      <c r="BC144" s="369"/>
      <c r="BD144" s="369"/>
      <c r="BE144" s="369"/>
      <c r="BF144" s="369"/>
      <c r="BG144" s="369"/>
      <c r="BH144" s="369"/>
      <c r="BI144" s="369"/>
      <c r="BJ144" s="369"/>
      <c r="BK144" s="369"/>
      <c r="BL144" s="369"/>
      <c r="BM144" s="369"/>
      <c r="BN144" s="369"/>
      <c r="BO144" s="369"/>
      <c r="BP144" s="369"/>
      <c r="BQ144" s="369"/>
      <c r="BR144" s="369"/>
      <c r="BS144" s="369"/>
      <c r="BT144" s="369"/>
      <c r="BU144" s="369"/>
      <c r="BV144" s="369"/>
      <c r="BW144" s="369"/>
      <c r="BX144" s="369"/>
      <c r="BY144" s="369"/>
      <c r="BZ144" s="369"/>
      <c r="CA144" s="369"/>
      <c r="CB144" s="369"/>
      <c r="CC144" s="369"/>
      <c r="CD144" s="369"/>
      <c r="CE144" s="369"/>
      <c r="CF144" s="369"/>
      <c r="CG144" s="369"/>
      <c r="CH144" s="369"/>
      <c r="CI144" s="369"/>
      <c r="CJ144" s="369"/>
      <c r="CK144" s="369"/>
      <c r="CL144" s="369"/>
      <c r="CM144" s="369"/>
      <c r="CN144" s="369"/>
      <c r="CO144" s="369"/>
      <c r="CP144" s="369"/>
      <c r="CQ144" s="369"/>
    </row>
    <row r="145">
      <c r="A145" s="368" t="s">
        <v>57</v>
      </c>
      <c r="B145" s="369"/>
      <c r="C145" s="368">
        <v>143.0</v>
      </c>
      <c r="D145" s="368" t="s">
        <v>1319</v>
      </c>
      <c r="E145" s="369"/>
      <c r="F145" s="369"/>
      <c r="G145" s="368" t="s">
        <v>1320</v>
      </c>
      <c r="H145" s="323">
        <v>46135.0</v>
      </c>
      <c r="I145" s="368" t="s">
        <v>145</v>
      </c>
      <c r="J145" s="368" t="s">
        <v>1321</v>
      </c>
      <c r="K145" s="163" t="s">
        <v>1322</v>
      </c>
      <c r="L145" s="368" t="s">
        <v>63</v>
      </c>
      <c r="M145" s="368" t="s">
        <v>63</v>
      </c>
      <c r="N145" s="368" t="s">
        <v>1323</v>
      </c>
      <c r="O145" s="368" t="s">
        <v>1324</v>
      </c>
      <c r="P145" s="369"/>
      <c r="Q145" s="369"/>
      <c r="R145" s="369"/>
      <c r="S145" s="369"/>
      <c r="T145" s="369"/>
      <c r="U145" s="369"/>
      <c r="V145" s="369"/>
      <c r="W145" s="369"/>
      <c r="X145" s="369"/>
      <c r="Y145" s="369"/>
      <c r="Z145" s="369"/>
      <c r="AA145" s="369"/>
      <c r="AB145" s="369"/>
      <c r="AC145" s="369"/>
      <c r="AD145" s="369"/>
      <c r="AE145" s="369"/>
      <c r="AF145" s="369"/>
      <c r="AG145" s="369"/>
      <c r="AH145" s="369"/>
      <c r="AI145" s="369"/>
      <c r="AJ145" s="369"/>
      <c r="AK145" s="369"/>
      <c r="AL145" s="369"/>
      <c r="AM145" s="369"/>
      <c r="AN145" s="369"/>
      <c r="AO145" s="369"/>
      <c r="AP145" s="369"/>
      <c r="AQ145" s="369"/>
      <c r="AR145" s="369"/>
      <c r="AS145" s="369"/>
      <c r="AT145" s="369"/>
      <c r="AU145" s="369"/>
      <c r="AV145" s="369"/>
      <c r="AW145" s="369"/>
      <c r="AX145" s="369"/>
      <c r="AY145" s="369"/>
      <c r="AZ145" s="369"/>
      <c r="BA145" s="369"/>
      <c r="BB145" s="369"/>
      <c r="BC145" s="369"/>
      <c r="BD145" s="369"/>
      <c r="BE145" s="369"/>
      <c r="BF145" s="369"/>
      <c r="BG145" s="369"/>
      <c r="BH145" s="369"/>
      <c r="BI145" s="369"/>
      <c r="BJ145" s="369"/>
      <c r="BK145" s="369"/>
      <c r="BL145" s="369"/>
      <c r="BM145" s="369"/>
      <c r="BN145" s="369"/>
      <c r="BO145" s="369"/>
      <c r="BP145" s="369"/>
      <c r="BQ145" s="369"/>
      <c r="BR145" s="369"/>
      <c r="BS145" s="369"/>
      <c r="BT145" s="369"/>
      <c r="BU145" s="369"/>
      <c r="BV145" s="369"/>
      <c r="BW145" s="369"/>
      <c r="BX145" s="369"/>
      <c r="BY145" s="369"/>
      <c r="BZ145" s="369"/>
      <c r="CA145" s="369"/>
      <c r="CB145" s="369"/>
      <c r="CC145" s="369"/>
      <c r="CD145" s="369"/>
      <c r="CE145" s="369"/>
      <c r="CF145" s="369"/>
      <c r="CG145" s="369"/>
      <c r="CH145" s="369"/>
      <c r="CI145" s="369"/>
      <c r="CJ145" s="369"/>
      <c r="CK145" s="369"/>
      <c r="CL145" s="369"/>
      <c r="CM145" s="369"/>
      <c r="CN145" s="369"/>
      <c r="CO145" s="369"/>
      <c r="CP145" s="369"/>
      <c r="CQ145" s="369"/>
    </row>
    <row r="146">
      <c r="A146" s="368" t="s">
        <v>57</v>
      </c>
      <c r="B146" s="369"/>
      <c r="C146" s="368">
        <v>142.0</v>
      </c>
      <c r="D146" s="368" t="s">
        <v>1325</v>
      </c>
      <c r="E146" s="369"/>
      <c r="F146" s="369"/>
      <c r="G146" s="368" t="s">
        <v>1326</v>
      </c>
      <c r="H146" s="323">
        <v>46139.0</v>
      </c>
      <c r="I146" s="378" t="s">
        <v>1211</v>
      </c>
      <c r="J146" s="368" t="s">
        <v>373</v>
      </c>
      <c r="K146" s="163" t="s">
        <v>1327</v>
      </c>
      <c r="L146" s="368" t="s">
        <v>63</v>
      </c>
      <c r="M146" s="368" t="s">
        <v>1328</v>
      </c>
      <c r="N146" s="368" t="s">
        <v>1329</v>
      </c>
      <c r="O146" s="369"/>
      <c r="P146" s="369"/>
      <c r="Q146" s="369"/>
      <c r="R146" s="369"/>
      <c r="S146" s="369"/>
      <c r="T146" s="369"/>
      <c r="U146" s="369"/>
      <c r="V146" s="369"/>
      <c r="W146" s="369"/>
      <c r="X146" s="369"/>
      <c r="Y146" s="369"/>
      <c r="Z146" s="369"/>
      <c r="AA146" s="369"/>
      <c r="AB146" s="369"/>
      <c r="AC146" s="369"/>
      <c r="AD146" s="369"/>
      <c r="AE146" s="369"/>
      <c r="AF146" s="369"/>
      <c r="AG146" s="369"/>
      <c r="AH146" s="368" t="s">
        <v>1330</v>
      </c>
      <c r="AI146" s="369"/>
      <c r="AJ146" s="369"/>
      <c r="AK146" s="369"/>
      <c r="AL146" s="369"/>
      <c r="AM146" s="369"/>
      <c r="AN146" s="369"/>
      <c r="AO146" s="369"/>
      <c r="AP146" s="369"/>
      <c r="AQ146" s="369"/>
      <c r="AR146" s="369"/>
      <c r="AS146" s="369"/>
      <c r="AT146" s="369"/>
      <c r="AU146" s="369"/>
      <c r="AV146" s="369"/>
      <c r="AW146" s="369"/>
      <c r="AX146" s="369"/>
      <c r="AY146" s="369"/>
      <c r="AZ146" s="369"/>
      <c r="BA146" s="369"/>
      <c r="BB146" s="369"/>
      <c r="BC146" s="369"/>
      <c r="BD146" s="369"/>
      <c r="BE146" s="369"/>
      <c r="BF146" s="369"/>
      <c r="BG146" s="369"/>
      <c r="BH146" s="369"/>
      <c r="BI146" s="369"/>
      <c r="BJ146" s="369"/>
      <c r="BK146" s="369"/>
      <c r="BL146" s="369"/>
      <c r="BM146" s="369"/>
      <c r="BN146" s="369"/>
      <c r="BO146" s="369"/>
      <c r="BP146" s="369"/>
      <c r="BQ146" s="369"/>
      <c r="BR146" s="369"/>
      <c r="BS146" s="369"/>
      <c r="BT146" s="369"/>
      <c r="BU146" s="369"/>
      <c r="BV146" s="369"/>
      <c r="BW146" s="369"/>
      <c r="BX146" s="369"/>
      <c r="BY146" s="369"/>
      <c r="BZ146" s="369"/>
      <c r="CA146" s="369"/>
      <c r="CB146" s="369"/>
      <c r="CC146" s="369"/>
      <c r="CD146" s="369"/>
      <c r="CE146" s="369"/>
      <c r="CF146" s="369"/>
      <c r="CG146" s="369"/>
      <c r="CH146" s="369"/>
      <c r="CI146" s="369"/>
      <c r="CJ146" s="369"/>
      <c r="CK146" s="369"/>
      <c r="CL146" s="369"/>
      <c r="CM146" s="369"/>
      <c r="CN146" s="369"/>
      <c r="CO146" s="369"/>
      <c r="CP146" s="369"/>
      <c r="CQ146" s="369"/>
    </row>
    <row r="147">
      <c r="A147" s="368" t="s">
        <v>57</v>
      </c>
      <c r="B147" s="369"/>
      <c r="C147" s="368">
        <v>143.0</v>
      </c>
      <c r="D147" s="368" t="s">
        <v>1331</v>
      </c>
      <c r="E147" s="369"/>
      <c r="F147" s="369"/>
      <c r="G147" s="368" t="s">
        <v>1332</v>
      </c>
      <c r="H147" s="323">
        <v>46136.0</v>
      </c>
      <c r="I147" s="368" t="s">
        <v>164</v>
      </c>
      <c r="J147" s="368" t="s">
        <v>373</v>
      </c>
      <c r="K147" s="368" t="s">
        <v>1042</v>
      </c>
      <c r="L147" s="368" t="s">
        <v>63</v>
      </c>
      <c r="M147" s="368" t="s">
        <v>63</v>
      </c>
      <c r="N147" s="368" t="s">
        <v>1333</v>
      </c>
      <c r="O147" s="369"/>
      <c r="P147" s="369"/>
      <c r="Q147" s="369"/>
      <c r="R147" s="369"/>
      <c r="S147" s="369"/>
      <c r="T147" s="369"/>
      <c r="U147" s="369"/>
      <c r="V147" s="369"/>
      <c r="W147" s="369"/>
      <c r="X147" s="369"/>
      <c r="Y147" s="369"/>
      <c r="Z147" s="369"/>
      <c r="AA147" s="369"/>
      <c r="AB147" s="369"/>
      <c r="AC147" s="369"/>
      <c r="AD147" s="369"/>
      <c r="AE147" s="369"/>
      <c r="AF147" s="369"/>
      <c r="AG147" s="369"/>
      <c r="AH147" s="369"/>
      <c r="AI147" s="369"/>
      <c r="AJ147" s="369"/>
      <c r="AK147" s="369"/>
      <c r="AL147" s="369"/>
      <c r="AM147" s="369"/>
      <c r="AN147" s="369"/>
      <c r="AO147" s="369"/>
      <c r="AP147" s="369"/>
      <c r="AQ147" s="369"/>
      <c r="AR147" s="369"/>
      <c r="AS147" s="369"/>
      <c r="AT147" s="369"/>
      <c r="AU147" s="369"/>
      <c r="AV147" s="369"/>
      <c r="AW147" s="369"/>
      <c r="AX147" s="369"/>
      <c r="AY147" s="369"/>
      <c r="AZ147" s="369"/>
      <c r="BA147" s="369"/>
      <c r="BB147" s="369"/>
      <c r="BC147" s="369"/>
      <c r="BD147" s="369"/>
      <c r="BE147" s="369"/>
      <c r="BF147" s="369"/>
      <c r="BG147" s="369"/>
      <c r="BH147" s="369"/>
      <c r="BI147" s="369"/>
      <c r="BJ147" s="369"/>
      <c r="BK147" s="369"/>
      <c r="BL147" s="369"/>
      <c r="BM147" s="369"/>
      <c r="BN147" s="369"/>
      <c r="BO147" s="369"/>
      <c r="BP147" s="369"/>
      <c r="BQ147" s="369"/>
      <c r="BR147" s="369"/>
      <c r="BS147" s="369"/>
      <c r="BT147" s="369"/>
      <c r="BU147" s="369"/>
      <c r="BV147" s="369"/>
      <c r="BW147" s="369"/>
    </row>
    <row r="148">
      <c r="A148" s="368" t="s">
        <v>57</v>
      </c>
      <c r="B148" s="369"/>
      <c r="C148" s="368">
        <v>144.0</v>
      </c>
      <c r="D148" s="369"/>
      <c r="E148" s="369"/>
      <c r="F148" s="368" t="s">
        <v>1334</v>
      </c>
      <c r="G148" s="368" t="s">
        <v>1316</v>
      </c>
      <c r="H148" s="323">
        <v>46137.0</v>
      </c>
      <c r="I148" s="368" t="s">
        <v>306</v>
      </c>
      <c r="J148" s="368" t="s">
        <v>373</v>
      </c>
      <c r="K148" s="368" t="s">
        <v>1335</v>
      </c>
      <c r="L148" s="368" t="s">
        <v>1297</v>
      </c>
      <c r="M148" s="368" t="s">
        <v>63</v>
      </c>
      <c r="N148" s="368" t="s">
        <v>954</v>
      </c>
      <c r="O148" s="369"/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  <c r="AA148" s="369"/>
      <c r="AB148" s="369"/>
      <c r="AC148" s="369"/>
      <c r="AD148" s="369"/>
      <c r="AE148" s="369"/>
      <c r="AF148" s="369"/>
      <c r="AG148" s="369"/>
      <c r="AH148" s="368" t="s">
        <v>1336</v>
      </c>
      <c r="AI148" s="369"/>
      <c r="AJ148" s="369"/>
      <c r="AK148" s="369"/>
      <c r="AL148" s="369"/>
      <c r="AM148" s="369"/>
      <c r="AN148" s="369"/>
      <c r="AO148" s="369"/>
      <c r="AP148" s="369"/>
      <c r="AQ148" s="369"/>
      <c r="AR148" s="369"/>
      <c r="AS148" s="369"/>
      <c r="AT148" s="369"/>
      <c r="AU148" s="369"/>
      <c r="AV148" s="369"/>
      <c r="AW148" s="369"/>
      <c r="AX148" s="369"/>
      <c r="AY148" s="369"/>
      <c r="AZ148" s="369"/>
      <c r="BA148" s="369"/>
      <c r="BB148" s="369"/>
      <c r="BC148" s="369"/>
      <c r="BD148" s="369"/>
      <c r="BE148" s="369"/>
      <c r="BF148" s="369"/>
      <c r="BG148" s="369"/>
      <c r="BH148" s="369"/>
      <c r="BI148" s="369"/>
      <c r="BJ148" s="369"/>
      <c r="BK148" s="369"/>
      <c r="BL148" s="369"/>
      <c r="BM148" s="369"/>
      <c r="BN148" s="369"/>
      <c r="BO148" s="369"/>
      <c r="BP148" s="369"/>
      <c r="BQ148" s="369"/>
      <c r="BR148" s="369"/>
      <c r="BS148" s="369"/>
      <c r="BT148" s="369"/>
      <c r="BU148" s="369"/>
      <c r="BV148" s="323">
        <v>46137.0</v>
      </c>
      <c r="BW148" s="369"/>
    </row>
    <row r="149">
      <c r="A149" s="368" t="s">
        <v>57</v>
      </c>
      <c r="B149" s="369"/>
      <c r="C149" s="368">
        <v>145.0</v>
      </c>
      <c r="D149" s="369"/>
      <c r="E149" s="369"/>
      <c r="F149" s="368" t="s">
        <v>1337</v>
      </c>
      <c r="G149" s="368" t="s">
        <v>1262</v>
      </c>
      <c r="H149" s="323">
        <v>46139.0</v>
      </c>
      <c r="I149" s="368" t="s">
        <v>382</v>
      </c>
      <c r="J149" s="368" t="s">
        <v>373</v>
      </c>
      <c r="K149" s="368" t="s">
        <v>1263</v>
      </c>
      <c r="L149" s="368" t="s">
        <v>1264</v>
      </c>
      <c r="M149" s="368" t="s">
        <v>63</v>
      </c>
      <c r="N149" s="368" t="s">
        <v>1265</v>
      </c>
      <c r="O149" s="368" t="s">
        <v>1266</v>
      </c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  <c r="AA149" s="369"/>
      <c r="AB149" s="369"/>
      <c r="AC149" s="369"/>
      <c r="AD149" s="369"/>
      <c r="AE149" s="369"/>
      <c r="AF149" s="369"/>
      <c r="AG149" s="369"/>
      <c r="AH149" s="368" t="s">
        <v>1267</v>
      </c>
      <c r="AI149" s="368" t="s">
        <v>1268</v>
      </c>
      <c r="AJ149" s="369"/>
      <c r="AK149" s="369"/>
      <c r="AL149" s="369"/>
      <c r="AM149" s="369"/>
      <c r="AN149" s="369"/>
      <c r="AO149" s="369"/>
      <c r="AP149" s="369"/>
      <c r="AQ149" s="369"/>
      <c r="AR149" s="369"/>
      <c r="AS149" s="369"/>
      <c r="AT149" s="369"/>
      <c r="AU149" s="369"/>
      <c r="AV149" s="369"/>
      <c r="AW149" s="369"/>
      <c r="AX149" s="369"/>
      <c r="AY149" s="369"/>
      <c r="AZ149" s="369"/>
      <c r="BA149" s="369"/>
      <c r="BB149" s="369"/>
      <c r="BC149" s="369"/>
      <c r="BD149" s="369"/>
      <c r="BE149" s="369"/>
      <c r="BF149" s="369"/>
      <c r="BG149" s="369"/>
      <c r="BH149" s="369"/>
      <c r="BI149" s="369"/>
      <c r="BJ149" s="369"/>
      <c r="BK149" s="369"/>
      <c r="BL149" s="369"/>
      <c r="BM149" s="369"/>
      <c r="BN149" s="369"/>
      <c r="BO149" s="369"/>
      <c r="BP149" s="369"/>
      <c r="BQ149" s="369"/>
      <c r="BR149" s="369"/>
      <c r="BS149" s="369"/>
      <c r="BT149" s="369"/>
      <c r="BU149" s="369"/>
      <c r="BV149" s="323">
        <v>46139.0</v>
      </c>
      <c r="BW149" s="369"/>
      <c r="BX149" s="369"/>
      <c r="BY149" s="369"/>
      <c r="BZ149" s="369"/>
      <c r="CA149" s="369"/>
      <c r="CB149" s="369"/>
      <c r="CC149" s="369"/>
      <c r="CD149" s="369"/>
      <c r="CE149" s="369"/>
      <c r="CF149" s="369"/>
      <c r="CG149" s="369"/>
      <c r="CH149" s="369"/>
      <c r="CI149" s="369"/>
      <c r="CJ149" s="369"/>
      <c r="CK149" s="369"/>
      <c r="CL149" s="369"/>
      <c r="CM149" s="369"/>
      <c r="CN149" s="369"/>
      <c r="CO149" s="369"/>
      <c r="CP149" s="369"/>
      <c r="CQ149" s="369"/>
    </row>
    <row r="150">
      <c r="A150" s="368" t="s">
        <v>57</v>
      </c>
      <c r="B150" s="369"/>
      <c r="C150" s="368">
        <v>146.0</v>
      </c>
      <c r="D150" s="368" t="s">
        <v>1338</v>
      </c>
      <c r="E150" s="369"/>
      <c r="F150" s="369"/>
      <c r="G150" s="368" t="s">
        <v>1339</v>
      </c>
      <c r="H150" s="323">
        <v>46140.0</v>
      </c>
      <c r="I150" s="368" t="s">
        <v>77</v>
      </c>
      <c r="J150" s="368" t="s">
        <v>358</v>
      </c>
      <c r="K150" s="368" t="s">
        <v>80</v>
      </c>
      <c r="L150" s="368" t="s">
        <v>63</v>
      </c>
      <c r="M150" s="368" t="s">
        <v>63</v>
      </c>
      <c r="N150" s="368" t="s">
        <v>1340</v>
      </c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  <c r="AA150" s="369"/>
      <c r="AB150" s="369"/>
      <c r="AC150" s="369"/>
      <c r="AD150" s="369"/>
      <c r="AE150" s="369"/>
      <c r="AF150" s="369"/>
      <c r="AG150" s="369"/>
      <c r="AH150" s="369"/>
      <c r="AI150" s="369"/>
      <c r="AJ150" s="369"/>
      <c r="AK150" s="369"/>
      <c r="AL150" s="369"/>
      <c r="AM150" s="369"/>
      <c r="AN150" s="369"/>
      <c r="AO150" s="369"/>
      <c r="AP150" s="369"/>
      <c r="AQ150" s="369"/>
      <c r="AR150" s="369"/>
      <c r="AS150" s="369"/>
      <c r="AT150" s="369"/>
      <c r="AU150" s="369"/>
      <c r="AV150" s="369"/>
      <c r="AW150" s="369"/>
      <c r="AX150" s="369"/>
      <c r="AY150" s="369"/>
      <c r="AZ150" s="369"/>
      <c r="BA150" s="369"/>
      <c r="BB150" s="369"/>
      <c r="BC150" s="369"/>
      <c r="BD150" s="369"/>
      <c r="BE150" s="369"/>
      <c r="BF150" s="369"/>
      <c r="BG150" s="369"/>
      <c r="BH150" s="369"/>
      <c r="BI150" s="369"/>
      <c r="BJ150" s="369"/>
      <c r="BK150" s="369"/>
      <c r="BL150" s="369"/>
      <c r="BM150" s="369"/>
      <c r="BN150" s="369"/>
      <c r="BO150" s="369"/>
      <c r="BP150" s="369"/>
      <c r="BQ150" s="369"/>
      <c r="BR150" s="369"/>
      <c r="BS150" s="369"/>
      <c r="BT150" s="369"/>
      <c r="BU150" s="369"/>
      <c r="BV150" s="369"/>
      <c r="BW150" s="369"/>
      <c r="BX150" s="369"/>
      <c r="BY150" s="369"/>
      <c r="BZ150" s="369"/>
      <c r="CA150" s="369"/>
      <c r="CB150" s="369"/>
      <c r="CC150" s="369"/>
      <c r="CD150" s="369"/>
      <c r="CE150" s="369"/>
      <c r="CF150" s="369"/>
      <c r="CG150" s="369"/>
      <c r="CH150" s="369"/>
      <c r="CI150" s="369"/>
      <c r="CJ150" s="369"/>
      <c r="CK150" s="369"/>
      <c r="CL150" s="369"/>
      <c r="CM150" s="369"/>
      <c r="CN150" s="369"/>
      <c r="CO150" s="369"/>
      <c r="CP150" s="369"/>
      <c r="CQ150" s="369"/>
    </row>
    <row r="151">
      <c r="A151" s="368" t="s">
        <v>57</v>
      </c>
      <c r="B151" s="369"/>
      <c r="C151" s="368">
        <v>147.0</v>
      </c>
      <c r="D151" s="369"/>
      <c r="E151" s="369"/>
      <c r="F151" s="368" t="s">
        <v>1341</v>
      </c>
      <c r="G151" s="368" t="s">
        <v>1332</v>
      </c>
      <c r="H151" s="323">
        <v>46140.0</v>
      </c>
      <c r="I151" s="368" t="s">
        <v>164</v>
      </c>
      <c r="J151" s="368" t="s">
        <v>373</v>
      </c>
      <c r="K151" s="368" t="s">
        <v>1042</v>
      </c>
      <c r="L151" s="368" t="s">
        <v>63</v>
      </c>
      <c r="M151" s="368" t="s">
        <v>63</v>
      </c>
      <c r="N151" s="368" t="s">
        <v>1333</v>
      </c>
      <c r="O151" s="369"/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  <c r="AA151" s="369"/>
      <c r="AB151" s="369"/>
      <c r="AC151" s="369"/>
      <c r="AD151" s="369"/>
      <c r="AE151" s="369"/>
      <c r="AF151" s="369"/>
      <c r="AG151" s="369"/>
      <c r="AH151" s="369"/>
      <c r="AI151" s="369"/>
      <c r="AJ151" s="369"/>
      <c r="AK151" s="369"/>
      <c r="AL151" s="369"/>
      <c r="AM151" s="369"/>
      <c r="AN151" s="369"/>
      <c r="AO151" s="369"/>
      <c r="AP151" s="369"/>
      <c r="AQ151" s="369"/>
      <c r="AR151" s="369"/>
      <c r="AS151" s="369"/>
      <c r="AT151" s="369"/>
      <c r="AU151" s="369"/>
      <c r="AV151" s="369"/>
      <c r="AW151" s="369"/>
      <c r="AX151" s="369"/>
      <c r="AY151" s="369"/>
      <c r="AZ151" s="369"/>
      <c r="BA151" s="369"/>
      <c r="BB151" s="369"/>
      <c r="BC151" s="369"/>
      <c r="BD151" s="369"/>
      <c r="BE151" s="369"/>
      <c r="BF151" s="369"/>
      <c r="BG151" s="369"/>
      <c r="BH151" s="369"/>
      <c r="BI151" s="369"/>
      <c r="BJ151" s="369"/>
      <c r="BK151" s="369"/>
      <c r="BL151" s="369"/>
      <c r="BM151" s="369"/>
      <c r="BN151" s="369"/>
      <c r="BO151" s="369"/>
      <c r="BP151" s="369"/>
      <c r="BQ151" s="369"/>
      <c r="BR151" s="369"/>
      <c r="BS151" s="369"/>
      <c r="BT151" s="369"/>
      <c r="BU151" s="369"/>
      <c r="BV151" s="323">
        <v>46140.0</v>
      </c>
      <c r="BW151" s="369"/>
      <c r="BX151" s="369"/>
      <c r="BY151" s="369"/>
      <c r="BZ151" s="369"/>
      <c r="CA151" s="369"/>
      <c r="CB151" s="369"/>
      <c r="CC151" s="369"/>
      <c r="CD151" s="369"/>
      <c r="CE151" s="369"/>
      <c r="CF151" s="369"/>
      <c r="CG151" s="369"/>
      <c r="CH151" s="369"/>
      <c r="CI151" s="369"/>
      <c r="CJ151" s="369"/>
      <c r="CK151" s="369"/>
      <c r="CL151" s="369"/>
      <c r="CM151" s="369"/>
      <c r="CN151" s="369"/>
      <c r="CO151" s="369"/>
      <c r="CP151" s="369"/>
      <c r="CQ151" s="369"/>
    </row>
    <row r="152">
      <c r="A152" s="368" t="s">
        <v>57</v>
      </c>
      <c r="B152" s="369"/>
      <c r="C152" s="368">
        <v>148.0</v>
      </c>
      <c r="D152" s="368" t="s">
        <v>1342</v>
      </c>
      <c r="E152" s="369"/>
      <c r="F152" s="369"/>
      <c r="G152" s="368" t="s">
        <v>1343</v>
      </c>
      <c r="H152" s="323">
        <v>46142.0</v>
      </c>
      <c r="I152" s="378" t="s">
        <v>1211</v>
      </c>
      <c r="J152" s="368" t="s">
        <v>659</v>
      </c>
      <c r="K152" s="368" t="s">
        <v>1344</v>
      </c>
      <c r="L152" s="368" t="s">
        <v>63</v>
      </c>
      <c r="M152" s="368" t="s">
        <v>1345</v>
      </c>
      <c r="N152" s="368" t="s">
        <v>1346</v>
      </c>
      <c r="O152" s="369"/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  <c r="AA152" s="369"/>
      <c r="AB152" s="369"/>
      <c r="AC152" s="369"/>
      <c r="AD152" s="369"/>
      <c r="AE152" s="369"/>
      <c r="AF152" s="369"/>
      <c r="AG152" s="369"/>
      <c r="AH152" s="368" t="s">
        <v>1347</v>
      </c>
      <c r="AI152" s="369"/>
      <c r="AJ152" s="369"/>
      <c r="AK152" s="369"/>
      <c r="AL152" s="369"/>
      <c r="AM152" s="369"/>
      <c r="AN152" s="369"/>
      <c r="AO152" s="369"/>
      <c r="AP152" s="369"/>
      <c r="AQ152" s="369"/>
      <c r="AR152" s="369"/>
      <c r="AS152" s="369"/>
      <c r="AT152" s="369"/>
      <c r="AU152" s="369"/>
      <c r="AV152" s="369"/>
      <c r="AW152" s="369"/>
      <c r="AX152" s="369"/>
      <c r="AY152" s="369"/>
      <c r="AZ152" s="369"/>
      <c r="BA152" s="369"/>
      <c r="BB152" s="369"/>
      <c r="BC152" s="369"/>
      <c r="BD152" s="369"/>
      <c r="BE152" s="369"/>
      <c r="BF152" s="369"/>
      <c r="BG152" s="369"/>
      <c r="BH152" s="369"/>
      <c r="BI152" s="369"/>
      <c r="BJ152" s="369"/>
      <c r="BK152" s="369"/>
      <c r="BL152" s="369"/>
      <c r="BM152" s="369"/>
      <c r="BN152" s="369"/>
      <c r="BO152" s="369"/>
      <c r="BP152" s="369"/>
      <c r="BQ152" s="369"/>
      <c r="BR152" s="369"/>
      <c r="BS152" s="369"/>
      <c r="BT152" s="369"/>
      <c r="BU152" s="369"/>
      <c r="BV152" s="369"/>
      <c r="BW152" s="369"/>
      <c r="BX152" s="369"/>
      <c r="BY152" s="369"/>
      <c r="BZ152" s="369"/>
      <c r="CA152" s="369"/>
      <c r="CB152" s="369"/>
      <c r="CC152" s="369"/>
      <c r="CD152" s="369"/>
      <c r="CE152" s="369"/>
      <c r="CF152" s="369"/>
      <c r="CG152" s="369"/>
      <c r="CH152" s="369"/>
      <c r="CI152" s="369"/>
      <c r="CJ152" s="369"/>
      <c r="CK152" s="369"/>
      <c r="CL152" s="369"/>
      <c r="CM152" s="369"/>
      <c r="CN152" s="369"/>
      <c r="CO152" s="369"/>
      <c r="CP152" s="369"/>
      <c r="CQ152" s="369"/>
    </row>
    <row r="153">
      <c r="A153" s="383" t="s">
        <v>57</v>
      </c>
      <c r="B153" s="384"/>
      <c r="C153" s="383">
        <v>149.0</v>
      </c>
      <c r="D153" s="383" t="s">
        <v>1348</v>
      </c>
      <c r="E153" s="384"/>
      <c r="F153" s="384"/>
      <c r="G153" s="383" t="s">
        <v>1349</v>
      </c>
      <c r="H153" s="385">
        <v>46146.0</v>
      </c>
      <c r="I153" s="386" t="s">
        <v>1211</v>
      </c>
      <c r="J153" s="383" t="s">
        <v>659</v>
      </c>
      <c r="K153" s="383" t="s">
        <v>1350</v>
      </c>
      <c r="L153" s="383" t="s">
        <v>63</v>
      </c>
      <c r="M153" s="383" t="s">
        <v>1351</v>
      </c>
      <c r="N153" s="383" t="s">
        <v>1265</v>
      </c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  <c r="AA153" s="384"/>
      <c r="AB153" s="384"/>
      <c r="AC153" s="384"/>
      <c r="AD153" s="384"/>
      <c r="AE153" s="384"/>
      <c r="AF153" s="384"/>
      <c r="AG153" s="384"/>
      <c r="AH153" s="383" t="s">
        <v>1352</v>
      </c>
      <c r="AI153" s="384"/>
      <c r="AJ153" s="384"/>
      <c r="AK153" s="384"/>
      <c r="AL153" s="384"/>
      <c r="AM153" s="384"/>
      <c r="AN153" s="384"/>
      <c r="AO153" s="384"/>
      <c r="AP153" s="384"/>
      <c r="AQ153" s="384"/>
      <c r="AR153" s="384"/>
      <c r="AS153" s="384"/>
      <c r="AT153" s="384"/>
      <c r="AU153" s="384"/>
      <c r="AV153" s="384"/>
      <c r="AW153" s="384"/>
      <c r="AX153" s="384"/>
      <c r="AY153" s="384"/>
      <c r="AZ153" s="384"/>
      <c r="BA153" s="384"/>
      <c r="BB153" s="384"/>
      <c r="BC153" s="384"/>
      <c r="BD153" s="384"/>
      <c r="BE153" s="384"/>
      <c r="BF153" s="384"/>
      <c r="BG153" s="384"/>
      <c r="BH153" s="384"/>
      <c r="BI153" s="384"/>
      <c r="BJ153" s="384"/>
      <c r="BK153" s="384"/>
      <c r="BL153" s="384"/>
      <c r="BM153" s="384"/>
      <c r="BN153" s="384"/>
      <c r="BO153" s="384"/>
      <c r="BP153" s="384"/>
      <c r="BQ153" s="384"/>
      <c r="BR153" s="384"/>
      <c r="BS153" s="384"/>
      <c r="BT153" s="384"/>
      <c r="BU153" s="384"/>
      <c r="BV153" s="384"/>
      <c r="BW153" s="384"/>
      <c r="BX153" s="384"/>
      <c r="BY153" s="384"/>
      <c r="BZ153" s="384"/>
      <c r="CA153" s="384"/>
      <c r="CB153" s="384"/>
      <c r="CC153" s="384"/>
      <c r="CD153" s="384"/>
      <c r="CE153" s="384"/>
      <c r="CF153" s="384"/>
      <c r="CG153" s="384"/>
      <c r="CH153" s="384"/>
      <c r="CI153" s="384"/>
      <c r="CJ153" s="384"/>
      <c r="CK153" s="384"/>
      <c r="CL153" s="384"/>
      <c r="CM153" s="384"/>
      <c r="CN153" s="384"/>
      <c r="CO153" s="384"/>
      <c r="CP153" s="384"/>
      <c r="CQ153" s="384"/>
    </row>
    <row r="154">
      <c r="A154" s="383" t="s">
        <v>57</v>
      </c>
      <c r="B154" s="384"/>
      <c r="C154" s="383">
        <v>150.0</v>
      </c>
      <c r="D154" s="383" t="s">
        <v>1353</v>
      </c>
      <c r="E154" s="384"/>
      <c r="F154" s="384"/>
      <c r="G154" s="383" t="s">
        <v>1354</v>
      </c>
      <c r="H154" s="385">
        <v>46154.0</v>
      </c>
      <c r="I154" s="383" t="s">
        <v>77</v>
      </c>
      <c r="J154" s="383" t="s">
        <v>1187</v>
      </c>
      <c r="K154" s="383" t="s">
        <v>80</v>
      </c>
      <c r="L154" s="383" t="s">
        <v>63</v>
      </c>
      <c r="M154" s="383" t="s">
        <v>63</v>
      </c>
      <c r="N154" s="383" t="s">
        <v>1355</v>
      </c>
      <c r="O154" s="383" t="s">
        <v>1356</v>
      </c>
      <c r="P154" s="383" t="s">
        <v>1357</v>
      </c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  <c r="AA154" s="384"/>
      <c r="AB154" s="384"/>
      <c r="AC154" s="384"/>
      <c r="AD154" s="384"/>
      <c r="AE154" s="384"/>
      <c r="AF154" s="384"/>
      <c r="AG154" s="384"/>
      <c r="AH154" s="384"/>
      <c r="AI154" s="384"/>
      <c r="AJ154" s="384"/>
      <c r="AK154" s="384"/>
      <c r="AL154" s="384"/>
      <c r="AM154" s="384"/>
      <c r="AN154" s="384"/>
      <c r="AO154" s="384"/>
      <c r="AP154" s="384"/>
      <c r="AQ154" s="384"/>
      <c r="AR154" s="384"/>
      <c r="AS154" s="384"/>
      <c r="AT154" s="384"/>
      <c r="AU154" s="384"/>
      <c r="AV154" s="384"/>
      <c r="AW154" s="384"/>
      <c r="AX154" s="384"/>
      <c r="AY154" s="384"/>
      <c r="AZ154" s="384"/>
      <c r="BA154" s="384"/>
      <c r="BB154" s="384"/>
      <c r="BC154" s="384"/>
      <c r="BD154" s="384"/>
      <c r="BE154" s="384"/>
      <c r="BF154" s="384"/>
      <c r="BG154" s="384"/>
      <c r="BH154" s="384"/>
      <c r="BI154" s="384"/>
      <c r="BJ154" s="384"/>
      <c r="BK154" s="384"/>
      <c r="BL154" s="384"/>
      <c r="BM154" s="384"/>
      <c r="BN154" s="384"/>
      <c r="BO154" s="384"/>
      <c r="BP154" s="384"/>
      <c r="BQ154" s="384"/>
      <c r="BR154" s="384"/>
      <c r="BS154" s="384"/>
      <c r="BT154" s="384"/>
      <c r="BU154" s="384"/>
      <c r="BV154" s="384"/>
      <c r="BW154" s="384"/>
      <c r="BX154" s="384"/>
      <c r="BY154" s="384"/>
      <c r="BZ154" s="384"/>
      <c r="CA154" s="384"/>
      <c r="CB154" s="384"/>
      <c r="CC154" s="384"/>
      <c r="CD154" s="384"/>
      <c r="CE154" s="384"/>
      <c r="CF154" s="384"/>
      <c r="CG154" s="384"/>
      <c r="CH154" s="384"/>
      <c r="CI154" s="384"/>
      <c r="CJ154" s="384"/>
      <c r="CK154" s="384"/>
      <c r="CL154" s="384"/>
      <c r="CM154" s="384"/>
      <c r="CN154" s="384"/>
      <c r="CO154" s="384"/>
      <c r="CP154" s="384"/>
      <c r="CQ154" s="384"/>
    </row>
    <row r="155">
      <c r="A155" s="383" t="s">
        <v>57</v>
      </c>
      <c r="B155" s="384"/>
      <c r="C155" s="383">
        <v>151.0</v>
      </c>
      <c r="D155" s="383" t="s">
        <v>1358</v>
      </c>
      <c r="E155" s="384"/>
      <c r="F155" s="384"/>
      <c r="G155" s="383" t="s">
        <v>1359</v>
      </c>
      <c r="H155" s="385">
        <v>46147.0</v>
      </c>
      <c r="I155" s="386" t="s">
        <v>1211</v>
      </c>
      <c r="J155" s="383" t="s">
        <v>373</v>
      </c>
      <c r="K155" s="383" t="s">
        <v>1360</v>
      </c>
      <c r="L155" s="383" t="s">
        <v>63</v>
      </c>
      <c r="M155" s="383" t="s">
        <v>1361</v>
      </c>
      <c r="N155" s="383" t="s">
        <v>1362</v>
      </c>
      <c r="O155" s="383" t="s">
        <v>1363</v>
      </c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  <c r="AA155" s="384"/>
      <c r="AB155" s="384"/>
      <c r="AC155" s="384"/>
      <c r="AD155" s="384"/>
      <c r="AE155" s="384"/>
      <c r="AF155" s="384"/>
      <c r="AG155" s="384"/>
      <c r="AH155" s="383" t="s">
        <v>1364</v>
      </c>
      <c r="AI155" s="383" t="s">
        <v>1365</v>
      </c>
      <c r="AJ155" s="384"/>
      <c r="AK155" s="384"/>
      <c r="AL155" s="384"/>
      <c r="AM155" s="384"/>
      <c r="AN155" s="384"/>
      <c r="AO155" s="384"/>
      <c r="AP155" s="384"/>
      <c r="AQ155" s="384"/>
      <c r="AR155" s="384"/>
      <c r="AS155" s="384"/>
      <c r="AT155" s="384"/>
      <c r="AU155" s="384"/>
      <c r="AV155" s="384"/>
      <c r="AW155" s="384"/>
      <c r="AX155" s="384"/>
      <c r="AY155" s="384"/>
      <c r="AZ155" s="384"/>
      <c r="BA155" s="384"/>
      <c r="BB155" s="384"/>
      <c r="BC155" s="384"/>
      <c r="BD155" s="384"/>
      <c r="BE155" s="384"/>
      <c r="BF155" s="384"/>
      <c r="BG155" s="384"/>
      <c r="BH155" s="384"/>
      <c r="BI155" s="384"/>
      <c r="BJ155" s="384"/>
      <c r="BK155" s="384"/>
      <c r="BL155" s="384"/>
      <c r="BM155" s="384"/>
      <c r="BN155" s="384"/>
      <c r="BO155" s="384"/>
      <c r="BP155" s="384"/>
      <c r="BQ155" s="384"/>
      <c r="BR155" s="384"/>
      <c r="BS155" s="384"/>
      <c r="BT155" s="384"/>
      <c r="BU155" s="384"/>
      <c r="BV155" s="384"/>
      <c r="BW155" s="384"/>
      <c r="BX155" s="384"/>
      <c r="BY155" s="384"/>
      <c r="BZ155" s="384"/>
      <c r="CA155" s="384"/>
      <c r="CB155" s="384"/>
      <c r="CC155" s="384"/>
      <c r="CD155" s="384"/>
      <c r="CE155" s="384"/>
      <c r="CF155" s="384"/>
      <c r="CG155" s="384"/>
      <c r="CH155" s="384"/>
      <c r="CI155" s="384"/>
      <c r="CJ155" s="384"/>
      <c r="CK155" s="384"/>
      <c r="CL155" s="384"/>
      <c r="CM155" s="384"/>
      <c r="CN155" s="384"/>
      <c r="CO155" s="384"/>
      <c r="CP155" s="384"/>
      <c r="CQ155" s="384"/>
    </row>
    <row r="156">
      <c r="A156" s="383" t="s">
        <v>57</v>
      </c>
      <c r="B156" s="384"/>
      <c r="C156" s="383">
        <v>152.0</v>
      </c>
      <c r="D156" s="383" t="s">
        <v>1366</v>
      </c>
      <c r="E156" s="384"/>
      <c r="F156" s="384"/>
      <c r="G156" s="383" t="s">
        <v>1367</v>
      </c>
      <c r="H156" s="385">
        <v>46150.0</v>
      </c>
      <c r="I156" s="383" t="s">
        <v>1143</v>
      </c>
      <c r="J156" s="383" t="s">
        <v>373</v>
      </c>
      <c r="K156" s="383" t="s">
        <v>1368</v>
      </c>
      <c r="L156" s="383" t="s">
        <v>63</v>
      </c>
      <c r="M156" s="383" t="s">
        <v>1369</v>
      </c>
      <c r="N156" s="383" t="s">
        <v>961</v>
      </c>
      <c r="O156" s="383" t="s">
        <v>960</v>
      </c>
      <c r="P156" s="383" t="s">
        <v>963</v>
      </c>
      <c r="Q156" s="383" t="s">
        <v>962</v>
      </c>
      <c r="R156" s="383" t="s">
        <v>965</v>
      </c>
      <c r="S156" s="384"/>
      <c r="T156" s="384"/>
      <c r="U156" s="384"/>
      <c r="V156" s="384"/>
      <c r="W156" s="384"/>
      <c r="X156" s="384"/>
      <c r="Y156" s="384"/>
      <c r="Z156" s="384"/>
      <c r="AA156" s="384"/>
      <c r="AB156" s="384"/>
      <c r="AC156" s="384"/>
      <c r="AD156" s="384"/>
      <c r="AE156" s="384"/>
      <c r="AF156" s="384"/>
      <c r="AG156" s="384"/>
      <c r="AH156" s="383" t="s">
        <v>1370</v>
      </c>
      <c r="AI156" s="383" t="s">
        <v>1371</v>
      </c>
      <c r="AJ156" s="383" t="s">
        <v>1372</v>
      </c>
      <c r="AK156" s="383" t="s">
        <v>1373</v>
      </c>
      <c r="AL156" s="383" t="s">
        <v>1374</v>
      </c>
      <c r="AM156" s="384"/>
      <c r="AN156" s="384"/>
      <c r="AO156" s="384"/>
      <c r="AP156" s="384"/>
      <c r="AQ156" s="384"/>
      <c r="AR156" s="384"/>
      <c r="AS156" s="384"/>
      <c r="AT156" s="384"/>
      <c r="AU156" s="384"/>
      <c r="AV156" s="384"/>
      <c r="AW156" s="384"/>
      <c r="AX156" s="384"/>
      <c r="AY156" s="384"/>
      <c r="AZ156" s="384"/>
      <c r="BA156" s="384"/>
      <c r="BB156" s="384"/>
      <c r="BC156" s="384"/>
      <c r="BD156" s="384"/>
      <c r="BE156" s="384"/>
      <c r="BF156" s="384"/>
      <c r="BG156" s="384"/>
      <c r="BH156" s="384"/>
      <c r="BI156" s="384"/>
      <c r="BJ156" s="384"/>
      <c r="BK156" s="384"/>
      <c r="BL156" s="384"/>
      <c r="BM156" s="384"/>
      <c r="BN156" s="384"/>
      <c r="BO156" s="384"/>
      <c r="BP156" s="384"/>
      <c r="BQ156" s="384"/>
      <c r="BR156" s="384"/>
      <c r="BS156" s="384"/>
      <c r="BT156" s="384"/>
      <c r="BU156" s="384"/>
      <c r="BV156" s="384"/>
      <c r="BW156" s="384"/>
      <c r="BX156" s="369"/>
      <c r="BY156" s="369"/>
      <c r="BZ156" s="369"/>
      <c r="CA156" s="369"/>
      <c r="CB156" s="369"/>
      <c r="CC156" s="369"/>
      <c r="CD156" s="369"/>
      <c r="CE156" s="369"/>
      <c r="CF156" s="369"/>
      <c r="CG156" s="369"/>
      <c r="CH156" s="369"/>
      <c r="CI156" s="369"/>
      <c r="CJ156" s="369"/>
      <c r="CK156" s="369"/>
      <c r="CL156" s="369"/>
      <c r="CM156" s="369"/>
      <c r="CN156" s="369"/>
      <c r="CO156" s="369"/>
      <c r="CP156" s="369"/>
      <c r="CQ156" s="369"/>
    </row>
    <row r="157">
      <c r="A157" s="368" t="s">
        <v>57</v>
      </c>
      <c r="B157" s="369"/>
      <c r="C157" s="368">
        <v>153.0</v>
      </c>
      <c r="D157" s="369"/>
      <c r="E157" s="369"/>
      <c r="F157" s="368" t="s">
        <v>1375</v>
      </c>
      <c r="G157" s="368" t="s">
        <v>958</v>
      </c>
      <c r="H157" s="323">
        <v>46142.0</v>
      </c>
      <c r="I157" s="368" t="s">
        <v>382</v>
      </c>
      <c r="J157" s="368" t="s">
        <v>373</v>
      </c>
      <c r="K157" s="368" t="s">
        <v>959</v>
      </c>
      <c r="L157" s="368" t="s">
        <v>63</v>
      </c>
      <c r="M157" s="368" t="s">
        <v>953</v>
      </c>
      <c r="N157" s="368" t="s">
        <v>960</v>
      </c>
      <c r="O157" s="368" t="s">
        <v>961</v>
      </c>
      <c r="P157" s="368" t="s">
        <v>962</v>
      </c>
      <c r="Q157" s="368" t="s">
        <v>963</v>
      </c>
      <c r="R157" s="368" t="s">
        <v>964</v>
      </c>
      <c r="S157" s="368" t="s">
        <v>965</v>
      </c>
      <c r="T157" s="368" t="s">
        <v>1376</v>
      </c>
      <c r="U157" s="368" t="s">
        <v>176</v>
      </c>
      <c r="V157" s="368" t="s">
        <v>177</v>
      </c>
      <c r="W157" s="368" t="s">
        <v>179</v>
      </c>
      <c r="X157" s="368" t="s">
        <v>967</v>
      </c>
      <c r="Y157" s="368" t="s">
        <v>968</v>
      </c>
      <c r="Z157" s="369"/>
      <c r="AA157" s="369"/>
      <c r="AB157" s="369"/>
      <c r="AC157" s="369"/>
      <c r="AD157" s="369"/>
      <c r="AE157" s="369"/>
      <c r="AF157" s="369"/>
      <c r="AG157" s="369"/>
      <c r="AH157" s="368" t="s">
        <v>1377</v>
      </c>
      <c r="AI157" s="368" t="s">
        <v>1378</v>
      </c>
      <c r="AJ157" s="368" t="s">
        <v>1379</v>
      </c>
      <c r="AK157" s="368" t="s">
        <v>1380</v>
      </c>
      <c r="AL157" s="368" t="s">
        <v>1381</v>
      </c>
      <c r="AM157" s="368" t="s">
        <v>1382</v>
      </c>
      <c r="AN157" s="368" t="s">
        <v>1383</v>
      </c>
      <c r="AO157" s="374" t="s">
        <v>1384</v>
      </c>
      <c r="AP157" s="374" t="s">
        <v>1385</v>
      </c>
      <c r="AQ157" s="374" t="s">
        <v>1386</v>
      </c>
      <c r="AR157" s="368" t="s">
        <v>1387</v>
      </c>
      <c r="AS157" s="368" t="s">
        <v>1388</v>
      </c>
      <c r="AT157" s="369"/>
      <c r="AU157" s="369"/>
      <c r="AV157" s="369"/>
      <c r="AW157" s="369"/>
      <c r="AX157" s="369"/>
      <c r="AY157" s="369"/>
      <c r="AZ157" s="369"/>
      <c r="BA157" s="369"/>
      <c r="BB157" s="369"/>
      <c r="BC157" s="369"/>
      <c r="BD157" s="369"/>
      <c r="BE157" s="369"/>
      <c r="BF157" s="369"/>
      <c r="BG157" s="369"/>
      <c r="BH157" s="369"/>
      <c r="BI157" s="369"/>
      <c r="BJ157" s="369"/>
      <c r="BK157" s="369"/>
      <c r="BL157" s="369"/>
      <c r="BM157" s="369"/>
      <c r="BN157" s="369"/>
      <c r="BO157" s="369"/>
      <c r="BP157" s="369"/>
      <c r="BQ157" s="369"/>
      <c r="BR157" s="369"/>
      <c r="BS157" s="369"/>
      <c r="BT157" s="369"/>
      <c r="BU157" s="369"/>
      <c r="BV157" s="369"/>
      <c r="BW157" s="369"/>
      <c r="BX157" s="369"/>
      <c r="BY157" s="369"/>
      <c r="BZ157" s="369"/>
      <c r="CA157" s="369"/>
      <c r="CB157" s="369"/>
      <c r="CC157" s="369"/>
      <c r="CD157" s="369"/>
      <c r="CE157" s="369"/>
      <c r="CF157" s="369"/>
      <c r="CG157" s="369"/>
      <c r="CH157" s="369"/>
      <c r="CI157" s="369"/>
      <c r="CJ157" s="369"/>
      <c r="CK157" s="369"/>
      <c r="CL157" s="369"/>
      <c r="CM157" s="369"/>
      <c r="CN157" s="369"/>
      <c r="CO157" s="369"/>
      <c r="CP157" s="369"/>
      <c r="CQ157" s="369"/>
    </row>
    <row r="158">
      <c r="A158" s="383" t="s">
        <v>57</v>
      </c>
      <c r="B158" s="384"/>
      <c r="C158" s="383">
        <v>154.0</v>
      </c>
      <c r="D158" s="383" t="s">
        <v>1389</v>
      </c>
      <c r="E158" s="384"/>
      <c r="F158" s="384"/>
      <c r="G158" s="383" t="s">
        <v>1390</v>
      </c>
      <c r="H158" s="385">
        <v>46146.0</v>
      </c>
      <c r="I158" s="383" t="s">
        <v>164</v>
      </c>
      <c r="J158" s="383" t="s">
        <v>373</v>
      </c>
      <c r="K158" s="383" t="s">
        <v>1391</v>
      </c>
      <c r="L158" s="383" t="s">
        <v>63</v>
      </c>
      <c r="M158" s="383" t="s">
        <v>1223</v>
      </c>
      <c r="N158" s="383" t="s">
        <v>1392</v>
      </c>
      <c r="O158" s="383" t="s">
        <v>1393</v>
      </c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84"/>
      <c r="AB158" s="384"/>
      <c r="AC158" s="384"/>
      <c r="AD158" s="384"/>
      <c r="AE158" s="384"/>
      <c r="AF158" s="384"/>
      <c r="AG158" s="384"/>
      <c r="AH158" s="384"/>
      <c r="AI158" s="384"/>
      <c r="AJ158" s="384"/>
      <c r="AK158" s="384"/>
      <c r="AL158" s="384"/>
      <c r="AM158" s="384"/>
      <c r="AN158" s="384"/>
      <c r="AO158" s="384"/>
      <c r="AP158" s="384"/>
      <c r="AQ158" s="384"/>
      <c r="AR158" s="384"/>
      <c r="AS158" s="384"/>
      <c r="AT158" s="384"/>
      <c r="AU158" s="384"/>
      <c r="AV158" s="384"/>
      <c r="AW158" s="384"/>
      <c r="AX158" s="384"/>
      <c r="AY158" s="384"/>
      <c r="AZ158" s="384"/>
      <c r="BA158" s="384"/>
      <c r="BB158" s="384"/>
      <c r="BC158" s="384"/>
      <c r="BD158" s="384"/>
      <c r="BE158" s="384"/>
      <c r="BF158" s="384"/>
      <c r="BG158" s="384"/>
      <c r="BH158" s="384"/>
      <c r="BI158" s="384"/>
      <c r="BJ158" s="384"/>
      <c r="BK158" s="384"/>
      <c r="BL158" s="384"/>
      <c r="BM158" s="384"/>
      <c r="BN158" s="384"/>
      <c r="BO158" s="384"/>
      <c r="BP158" s="384"/>
      <c r="BQ158" s="384"/>
      <c r="BR158" s="384"/>
      <c r="BS158" s="384"/>
      <c r="BT158" s="384"/>
      <c r="BU158" s="384"/>
      <c r="BV158" s="384"/>
      <c r="BW158" s="384"/>
      <c r="BX158" s="369"/>
      <c r="BY158" s="369"/>
      <c r="BZ158" s="369"/>
      <c r="CA158" s="369"/>
      <c r="CB158" s="369"/>
      <c r="CC158" s="369"/>
      <c r="CD158" s="369"/>
      <c r="CE158" s="369"/>
      <c r="CF158" s="369"/>
      <c r="CG158" s="369"/>
      <c r="CH158" s="369"/>
      <c r="CI158" s="369"/>
      <c r="CJ158" s="369"/>
      <c r="CK158" s="369"/>
      <c r="CL158" s="369"/>
      <c r="CM158" s="369"/>
      <c r="CN158" s="369"/>
      <c r="CO158" s="369"/>
      <c r="CP158" s="369"/>
      <c r="CQ158" s="369"/>
    </row>
    <row r="159">
      <c r="A159" s="383" t="s">
        <v>57</v>
      </c>
      <c r="B159" s="384"/>
      <c r="C159" s="383">
        <v>155.0</v>
      </c>
      <c r="D159" s="383" t="s">
        <v>1394</v>
      </c>
      <c r="E159" s="384"/>
      <c r="F159" s="384"/>
      <c r="G159" s="383" t="s">
        <v>1395</v>
      </c>
      <c r="H159" s="385">
        <v>46149.0</v>
      </c>
      <c r="I159" s="383" t="s">
        <v>1143</v>
      </c>
      <c r="J159" s="383" t="s">
        <v>659</v>
      </c>
      <c r="K159" s="383" t="s">
        <v>1396</v>
      </c>
      <c r="L159" s="383" t="s">
        <v>63</v>
      </c>
      <c r="M159" s="383" t="s">
        <v>1397</v>
      </c>
      <c r="N159" s="383" t="s">
        <v>1398</v>
      </c>
      <c r="O159" s="383" t="s">
        <v>1399</v>
      </c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  <c r="AA159" s="384"/>
      <c r="AB159" s="384"/>
      <c r="AC159" s="384"/>
      <c r="AD159" s="384"/>
      <c r="AE159" s="384"/>
      <c r="AF159" s="384"/>
      <c r="AG159" s="384"/>
      <c r="AH159" s="383" t="s">
        <v>1400</v>
      </c>
      <c r="AI159" s="383" t="s">
        <v>1401</v>
      </c>
      <c r="AJ159" s="384"/>
      <c r="AK159" s="384"/>
      <c r="AL159" s="384"/>
      <c r="AM159" s="384"/>
      <c r="AN159" s="384"/>
      <c r="AO159" s="384"/>
      <c r="AP159" s="384"/>
      <c r="AQ159" s="384"/>
      <c r="AR159" s="384"/>
      <c r="AS159" s="384"/>
      <c r="AT159" s="384"/>
      <c r="AU159" s="384"/>
      <c r="AV159" s="384"/>
      <c r="AW159" s="384"/>
      <c r="AX159" s="384"/>
      <c r="AY159" s="384"/>
      <c r="AZ159" s="384"/>
      <c r="BA159" s="384"/>
      <c r="BB159" s="384"/>
      <c r="BC159" s="384"/>
      <c r="BD159" s="384"/>
      <c r="BE159" s="384"/>
      <c r="BF159" s="384"/>
      <c r="BG159" s="384"/>
      <c r="BH159" s="384"/>
      <c r="BI159" s="384"/>
      <c r="BJ159" s="384"/>
      <c r="BK159" s="384"/>
      <c r="BL159" s="384"/>
      <c r="BM159" s="384"/>
      <c r="BN159" s="384"/>
      <c r="BO159" s="384"/>
      <c r="BP159" s="384"/>
      <c r="BQ159" s="384"/>
      <c r="BR159" s="384"/>
      <c r="BS159" s="384"/>
      <c r="BT159" s="384"/>
      <c r="BU159" s="384"/>
      <c r="BV159" s="384"/>
      <c r="BW159" s="384"/>
      <c r="BX159" s="369"/>
      <c r="BY159" s="369"/>
      <c r="BZ159" s="369"/>
      <c r="CA159" s="369"/>
      <c r="CB159" s="369"/>
      <c r="CC159" s="369"/>
      <c r="CD159" s="369"/>
      <c r="CE159" s="369"/>
      <c r="CF159" s="369"/>
      <c r="CG159" s="369"/>
      <c r="CH159" s="369"/>
      <c r="CI159" s="369"/>
      <c r="CJ159" s="369"/>
      <c r="CK159" s="369"/>
      <c r="CL159" s="369"/>
      <c r="CM159" s="369"/>
      <c r="CN159" s="369"/>
      <c r="CO159" s="369"/>
      <c r="CP159" s="369"/>
      <c r="CQ159" s="369"/>
    </row>
    <row r="160">
      <c r="A160" s="383" t="s">
        <v>57</v>
      </c>
      <c r="B160" s="384"/>
      <c r="C160" s="383">
        <v>156.0</v>
      </c>
      <c r="D160" s="383" t="s">
        <v>1402</v>
      </c>
      <c r="E160" s="384"/>
      <c r="F160" s="384"/>
      <c r="G160" s="383" t="s">
        <v>1395</v>
      </c>
      <c r="H160" s="385">
        <v>46149.0</v>
      </c>
      <c r="I160" s="383" t="s">
        <v>1143</v>
      </c>
      <c r="J160" s="383" t="s">
        <v>659</v>
      </c>
      <c r="K160" s="383" t="s">
        <v>1396</v>
      </c>
      <c r="L160" s="383" t="s">
        <v>63</v>
      </c>
      <c r="M160" s="383" t="s">
        <v>1403</v>
      </c>
      <c r="N160" s="383" t="s">
        <v>1404</v>
      </c>
      <c r="O160" s="383" t="s">
        <v>1405</v>
      </c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  <c r="AA160" s="384"/>
      <c r="AB160" s="384"/>
      <c r="AC160" s="384"/>
      <c r="AD160" s="384"/>
      <c r="AE160" s="384"/>
      <c r="AF160" s="384"/>
      <c r="AG160" s="384"/>
      <c r="AH160" s="383" t="s">
        <v>1406</v>
      </c>
      <c r="AI160" s="383" t="s">
        <v>1407</v>
      </c>
      <c r="AJ160" s="384"/>
      <c r="AK160" s="384"/>
      <c r="AL160" s="384"/>
      <c r="AM160" s="384"/>
      <c r="AN160" s="384"/>
      <c r="AO160" s="384"/>
      <c r="AP160" s="384"/>
      <c r="AQ160" s="384"/>
      <c r="AR160" s="384"/>
      <c r="AS160" s="384"/>
      <c r="AT160" s="384"/>
      <c r="AU160" s="384"/>
      <c r="AV160" s="384"/>
      <c r="AW160" s="384"/>
      <c r="AX160" s="384"/>
      <c r="AY160" s="384"/>
      <c r="AZ160" s="384"/>
      <c r="BA160" s="384"/>
      <c r="BB160" s="384"/>
      <c r="BC160" s="384"/>
      <c r="BD160" s="384"/>
      <c r="BE160" s="384"/>
      <c r="BF160" s="384"/>
      <c r="BG160" s="384"/>
      <c r="BH160" s="384"/>
      <c r="BI160" s="384"/>
      <c r="BJ160" s="384"/>
      <c r="BK160" s="384"/>
      <c r="BL160" s="384"/>
      <c r="BM160" s="384"/>
      <c r="BN160" s="384"/>
      <c r="BO160" s="384"/>
      <c r="BP160" s="384"/>
      <c r="BQ160" s="384"/>
      <c r="BR160" s="384"/>
      <c r="BS160" s="384"/>
      <c r="BT160" s="384"/>
      <c r="BU160" s="384"/>
      <c r="BV160" s="384"/>
      <c r="BW160" s="384"/>
      <c r="BX160" s="369"/>
      <c r="BY160" s="369"/>
      <c r="BZ160" s="369"/>
      <c r="CA160" s="369"/>
      <c r="CB160" s="369"/>
      <c r="CC160" s="369"/>
      <c r="CD160" s="369"/>
      <c r="CE160" s="369"/>
      <c r="CF160" s="369"/>
      <c r="CG160" s="369"/>
      <c r="CH160" s="369"/>
      <c r="CI160" s="369"/>
      <c r="CJ160" s="369"/>
      <c r="CK160" s="369"/>
      <c r="CL160" s="369"/>
      <c r="CM160" s="369"/>
      <c r="CN160" s="369"/>
      <c r="CO160" s="369"/>
      <c r="CP160" s="369"/>
      <c r="CQ160" s="369"/>
    </row>
    <row r="161">
      <c r="A161" s="383" t="s">
        <v>57</v>
      </c>
      <c r="B161" s="384"/>
      <c r="C161" s="383">
        <v>157.0</v>
      </c>
      <c r="D161" s="383" t="s">
        <v>1408</v>
      </c>
      <c r="E161" s="384"/>
      <c r="F161" s="384"/>
      <c r="G161" s="383" t="s">
        <v>1395</v>
      </c>
      <c r="H161" s="385">
        <v>46149.0</v>
      </c>
      <c r="I161" s="383" t="s">
        <v>1143</v>
      </c>
      <c r="J161" s="383" t="s">
        <v>659</v>
      </c>
      <c r="K161" s="383" t="s">
        <v>1396</v>
      </c>
      <c r="L161" s="383" t="s">
        <v>63</v>
      </c>
      <c r="M161" s="383" t="s">
        <v>1409</v>
      </c>
      <c r="N161" s="383" t="s">
        <v>1410</v>
      </c>
      <c r="O161" s="383" t="s">
        <v>1411</v>
      </c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  <c r="AA161" s="384"/>
      <c r="AB161" s="384"/>
      <c r="AC161" s="384"/>
      <c r="AD161" s="384"/>
      <c r="AE161" s="384"/>
      <c r="AF161" s="384"/>
      <c r="AG161" s="384"/>
      <c r="AH161" s="383" t="s">
        <v>1412</v>
      </c>
      <c r="AI161" s="383" t="s">
        <v>1413</v>
      </c>
      <c r="AJ161" s="384"/>
      <c r="AK161" s="384"/>
      <c r="AL161" s="384"/>
      <c r="AM161" s="384"/>
      <c r="AN161" s="384"/>
      <c r="AO161" s="384"/>
      <c r="AP161" s="384"/>
      <c r="AQ161" s="384"/>
      <c r="AR161" s="384"/>
      <c r="AS161" s="384"/>
      <c r="AT161" s="384"/>
      <c r="AU161" s="384"/>
      <c r="AV161" s="384"/>
      <c r="AW161" s="384"/>
      <c r="AX161" s="384"/>
      <c r="AY161" s="384"/>
      <c r="AZ161" s="384"/>
      <c r="BA161" s="384"/>
      <c r="BB161" s="384"/>
      <c r="BC161" s="384"/>
      <c r="BD161" s="384"/>
      <c r="BE161" s="384"/>
      <c r="BF161" s="384"/>
      <c r="BG161" s="384"/>
      <c r="BH161" s="384"/>
      <c r="BI161" s="384"/>
      <c r="BJ161" s="384"/>
      <c r="BK161" s="384"/>
      <c r="BL161" s="384"/>
      <c r="BM161" s="384"/>
      <c r="BN161" s="384"/>
      <c r="BO161" s="384"/>
      <c r="BP161" s="384"/>
      <c r="BQ161" s="384"/>
      <c r="BR161" s="384"/>
      <c r="BS161" s="384"/>
      <c r="BT161" s="384"/>
      <c r="BU161" s="384"/>
      <c r="BV161" s="384"/>
      <c r="BW161" s="384"/>
      <c r="BX161" s="369"/>
      <c r="BY161" s="369"/>
      <c r="BZ161" s="369"/>
      <c r="CA161" s="369"/>
      <c r="CB161" s="369"/>
      <c r="CC161" s="369"/>
      <c r="CD161" s="369"/>
      <c r="CE161" s="369"/>
      <c r="CF161" s="369"/>
      <c r="CG161" s="369"/>
      <c r="CH161" s="369"/>
      <c r="CI161" s="369"/>
      <c r="CJ161" s="369"/>
      <c r="CK161" s="369"/>
      <c r="CL161" s="369"/>
      <c r="CM161" s="369"/>
      <c r="CN161" s="369"/>
      <c r="CO161" s="369"/>
      <c r="CP161" s="369"/>
      <c r="CQ161" s="369"/>
    </row>
    <row r="162">
      <c r="A162" s="383" t="s">
        <v>57</v>
      </c>
      <c r="B162" s="384"/>
      <c r="C162" s="383">
        <v>158.0</v>
      </c>
      <c r="D162" s="383" t="s">
        <v>1414</v>
      </c>
      <c r="E162" s="384"/>
      <c r="F162" s="384"/>
      <c r="G162" s="383" t="s">
        <v>1395</v>
      </c>
      <c r="H162" s="385">
        <v>46149.0</v>
      </c>
      <c r="I162" s="383" t="s">
        <v>1143</v>
      </c>
      <c r="J162" s="383" t="s">
        <v>659</v>
      </c>
      <c r="K162" s="383" t="s">
        <v>1396</v>
      </c>
      <c r="L162" s="383" t="s">
        <v>63</v>
      </c>
      <c r="M162" s="383" t="s">
        <v>1409</v>
      </c>
      <c r="N162" s="383" t="s">
        <v>1415</v>
      </c>
      <c r="O162" s="383"/>
      <c r="P162" s="383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  <c r="AB162" s="384"/>
      <c r="AC162" s="384"/>
      <c r="AD162" s="384"/>
      <c r="AE162" s="384"/>
      <c r="AF162" s="384"/>
      <c r="AG162" s="384"/>
      <c r="AH162" s="383" t="s">
        <v>1416</v>
      </c>
      <c r="AI162" s="383"/>
      <c r="AJ162" s="383"/>
      <c r="AK162" s="384"/>
      <c r="AL162" s="384"/>
      <c r="AM162" s="384"/>
      <c r="AN162" s="384"/>
      <c r="AO162" s="384"/>
      <c r="AP162" s="384"/>
      <c r="AQ162" s="384"/>
      <c r="AR162" s="384"/>
      <c r="AS162" s="384"/>
      <c r="AT162" s="384"/>
      <c r="AU162" s="384"/>
      <c r="AV162" s="384"/>
      <c r="AW162" s="384"/>
      <c r="AX162" s="384"/>
      <c r="AY162" s="384"/>
      <c r="AZ162" s="384"/>
      <c r="BA162" s="384"/>
      <c r="BB162" s="384"/>
      <c r="BC162" s="384"/>
      <c r="BD162" s="384"/>
      <c r="BE162" s="384"/>
      <c r="BF162" s="384"/>
      <c r="BG162" s="384"/>
      <c r="BH162" s="384"/>
      <c r="BI162" s="384"/>
      <c r="BJ162" s="384"/>
      <c r="BK162" s="384"/>
      <c r="BL162" s="384"/>
      <c r="BM162" s="384"/>
      <c r="BN162" s="384"/>
      <c r="BO162" s="384"/>
      <c r="BP162" s="384"/>
      <c r="BQ162" s="384"/>
      <c r="BR162" s="384"/>
      <c r="BS162" s="384"/>
      <c r="BT162" s="384"/>
      <c r="BU162" s="384"/>
      <c r="BV162" s="384"/>
      <c r="BW162" s="384"/>
      <c r="BX162" s="369"/>
      <c r="BY162" s="369"/>
      <c r="BZ162" s="369"/>
      <c r="CA162" s="369"/>
      <c r="CB162" s="369"/>
      <c r="CC162" s="369"/>
      <c r="CD162" s="369"/>
      <c r="CE162" s="369"/>
      <c r="CF162" s="369"/>
      <c r="CG162" s="369"/>
      <c r="CH162" s="369"/>
      <c r="CI162" s="369"/>
      <c r="CJ162" s="369"/>
      <c r="CK162" s="369"/>
      <c r="CL162" s="369"/>
      <c r="CM162" s="369"/>
      <c r="CN162" s="369"/>
      <c r="CO162" s="369"/>
      <c r="CP162" s="369"/>
      <c r="CQ162" s="369"/>
    </row>
    <row r="163">
      <c r="A163" s="383" t="s">
        <v>57</v>
      </c>
      <c r="B163" s="384"/>
      <c r="C163" s="383">
        <v>159.0</v>
      </c>
      <c r="D163" s="383" t="s">
        <v>1417</v>
      </c>
      <c r="E163" s="384"/>
      <c r="F163" s="384"/>
      <c r="G163" s="383" t="s">
        <v>1395</v>
      </c>
      <c r="H163" s="385">
        <v>46149.0</v>
      </c>
      <c r="I163" s="383" t="s">
        <v>1143</v>
      </c>
      <c r="J163" s="383" t="s">
        <v>659</v>
      </c>
      <c r="K163" s="383" t="s">
        <v>1396</v>
      </c>
      <c r="L163" s="383" t="s">
        <v>63</v>
      </c>
      <c r="M163" s="383" t="s">
        <v>1418</v>
      </c>
      <c r="N163" s="383" t="s">
        <v>1419</v>
      </c>
      <c r="O163" s="383" t="s">
        <v>1420</v>
      </c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  <c r="AA163" s="384"/>
      <c r="AB163" s="384"/>
      <c r="AC163" s="384"/>
      <c r="AD163" s="384"/>
      <c r="AE163" s="384"/>
      <c r="AF163" s="384"/>
      <c r="AG163" s="384"/>
      <c r="AH163" s="383" t="s">
        <v>1421</v>
      </c>
      <c r="AI163" s="383" t="s">
        <v>1422</v>
      </c>
      <c r="AJ163" s="384"/>
      <c r="AK163" s="384"/>
      <c r="AL163" s="384"/>
      <c r="AM163" s="384"/>
      <c r="AN163" s="384"/>
      <c r="AO163" s="384"/>
      <c r="AP163" s="384"/>
      <c r="AQ163" s="384"/>
      <c r="AR163" s="384"/>
      <c r="AS163" s="384"/>
      <c r="AT163" s="384"/>
      <c r="AU163" s="384"/>
      <c r="AV163" s="384"/>
      <c r="AW163" s="384"/>
      <c r="AX163" s="384"/>
      <c r="AY163" s="384"/>
      <c r="AZ163" s="384"/>
      <c r="BA163" s="384"/>
      <c r="BB163" s="384"/>
      <c r="BC163" s="384"/>
      <c r="BD163" s="384"/>
      <c r="BE163" s="384"/>
      <c r="BF163" s="384"/>
      <c r="BG163" s="384"/>
      <c r="BH163" s="384"/>
      <c r="BI163" s="384"/>
      <c r="BJ163" s="384"/>
      <c r="BK163" s="384"/>
      <c r="BL163" s="384"/>
      <c r="BM163" s="384"/>
      <c r="BN163" s="384"/>
      <c r="BO163" s="384"/>
      <c r="BP163" s="384"/>
      <c r="BQ163" s="384"/>
      <c r="BR163" s="384"/>
      <c r="BS163" s="384"/>
      <c r="BT163" s="384"/>
      <c r="BU163" s="384"/>
      <c r="BV163" s="384"/>
      <c r="BW163" s="384"/>
      <c r="BX163" s="369"/>
      <c r="BY163" s="369"/>
      <c r="BZ163" s="369"/>
      <c r="CA163" s="369"/>
      <c r="CB163" s="369"/>
      <c r="CC163" s="369"/>
      <c r="CD163" s="369"/>
      <c r="CE163" s="369"/>
      <c r="CF163" s="369"/>
      <c r="CG163" s="369"/>
      <c r="CH163" s="369"/>
      <c r="CI163" s="369"/>
      <c r="CJ163" s="369"/>
      <c r="CK163" s="369"/>
      <c r="CL163" s="369"/>
      <c r="CM163" s="369"/>
      <c r="CN163" s="369"/>
      <c r="CO163" s="369"/>
      <c r="CP163" s="369"/>
      <c r="CQ163" s="369"/>
    </row>
    <row r="164">
      <c r="A164" s="383" t="s">
        <v>57</v>
      </c>
      <c r="B164" s="384"/>
      <c r="C164" s="383">
        <v>160.0</v>
      </c>
      <c r="D164" s="383" t="s">
        <v>1423</v>
      </c>
      <c r="E164" s="384"/>
      <c r="F164" s="384"/>
      <c r="G164" s="383" t="s">
        <v>1395</v>
      </c>
      <c r="H164" s="385">
        <v>46149.0</v>
      </c>
      <c r="I164" s="383" t="s">
        <v>1143</v>
      </c>
      <c r="J164" s="383" t="s">
        <v>659</v>
      </c>
      <c r="K164" s="383" t="s">
        <v>1396</v>
      </c>
      <c r="L164" s="383" t="s">
        <v>63</v>
      </c>
      <c r="M164" s="383" t="s">
        <v>1424</v>
      </c>
      <c r="N164" s="383" t="s">
        <v>1425</v>
      </c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  <c r="AA164" s="384"/>
      <c r="AB164" s="384"/>
      <c r="AC164" s="384"/>
      <c r="AD164" s="384"/>
      <c r="AE164" s="384"/>
      <c r="AF164" s="384"/>
      <c r="AG164" s="384"/>
      <c r="AH164" s="383" t="s">
        <v>1426</v>
      </c>
      <c r="AI164" s="384"/>
      <c r="AJ164" s="384"/>
      <c r="AK164" s="384"/>
      <c r="AL164" s="384"/>
      <c r="AM164" s="384"/>
      <c r="AN164" s="384"/>
      <c r="AO164" s="384"/>
      <c r="AP164" s="384"/>
      <c r="AQ164" s="384"/>
      <c r="AR164" s="384"/>
      <c r="AS164" s="384"/>
      <c r="AT164" s="384"/>
      <c r="AU164" s="384"/>
      <c r="AV164" s="384"/>
      <c r="AW164" s="384"/>
      <c r="AX164" s="384"/>
      <c r="AY164" s="384"/>
      <c r="AZ164" s="384"/>
      <c r="BA164" s="384"/>
      <c r="BB164" s="384"/>
      <c r="BC164" s="384"/>
      <c r="BD164" s="384"/>
      <c r="BE164" s="384"/>
      <c r="BF164" s="384"/>
      <c r="BG164" s="384"/>
      <c r="BH164" s="384"/>
      <c r="BI164" s="384"/>
      <c r="BJ164" s="384"/>
      <c r="BK164" s="384"/>
      <c r="BL164" s="384"/>
      <c r="BM164" s="384"/>
      <c r="BN164" s="384"/>
      <c r="BO164" s="384"/>
      <c r="BP164" s="384"/>
      <c r="BQ164" s="384"/>
      <c r="BR164" s="384"/>
      <c r="BS164" s="384"/>
      <c r="BT164" s="384"/>
      <c r="BU164" s="384"/>
      <c r="BV164" s="384"/>
      <c r="BW164" s="384"/>
      <c r="BX164" s="369"/>
      <c r="BY164" s="369"/>
      <c r="BZ164" s="369"/>
      <c r="CA164" s="369"/>
      <c r="CB164" s="369"/>
      <c r="CC164" s="369"/>
      <c r="CD164" s="369"/>
      <c r="CE164" s="369"/>
      <c r="CF164" s="369"/>
      <c r="CG164" s="369"/>
      <c r="CH164" s="369"/>
      <c r="CI164" s="369"/>
      <c r="CJ164" s="369"/>
      <c r="CK164" s="369"/>
      <c r="CL164" s="369"/>
      <c r="CM164" s="369"/>
      <c r="CN164" s="369"/>
      <c r="CO164" s="369"/>
      <c r="CP164" s="369"/>
      <c r="CQ164" s="369"/>
    </row>
    <row r="165">
      <c r="A165" s="383" t="s">
        <v>57</v>
      </c>
      <c r="B165" s="384"/>
      <c r="C165" s="383">
        <v>161.0</v>
      </c>
      <c r="D165" s="383" t="s">
        <v>1427</v>
      </c>
      <c r="E165" s="384"/>
      <c r="F165" s="384"/>
      <c r="G165" s="383" t="s">
        <v>1395</v>
      </c>
      <c r="H165" s="385">
        <v>46149.0</v>
      </c>
      <c r="I165" s="383" t="s">
        <v>1143</v>
      </c>
      <c r="J165" s="383" t="s">
        <v>659</v>
      </c>
      <c r="K165" s="383" t="s">
        <v>1396</v>
      </c>
      <c r="L165" s="383" t="s">
        <v>63</v>
      </c>
      <c r="M165" s="383" t="s">
        <v>1428</v>
      </c>
      <c r="N165" s="383" t="s">
        <v>1429</v>
      </c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  <c r="AA165" s="384"/>
      <c r="AB165" s="384"/>
      <c r="AC165" s="384"/>
      <c r="AD165" s="384"/>
      <c r="AE165" s="384"/>
      <c r="AF165" s="384"/>
      <c r="AG165" s="384"/>
      <c r="AH165" s="383" t="s">
        <v>1430</v>
      </c>
      <c r="AI165" s="384"/>
      <c r="AJ165" s="384"/>
      <c r="AK165" s="384"/>
      <c r="AL165" s="384"/>
      <c r="AM165" s="384"/>
      <c r="AN165" s="384"/>
      <c r="AO165" s="384"/>
      <c r="AP165" s="384"/>
      <c r="AQ165" s="384"/>
      <c r="AR165" s="384"/>
      <c r="AS165" s="384"/>
      <c r="AT165" s="384"/>
      <c r="AU165" s="384"/>
      <c r="AV165" s="384"/>
      <c r="AW165" s="384"/>
      <c r="AX165" s="384"/>
      <c r="AY165" s="384"/>
      <c r="AZ165" s="384"/>
      <c r="BA165" s="384"/>
      <c r="BB165" s="384"/>
      <c r="BC165" s="384"/>
      <c r="BD165" s="384"/>
      <c r="BE165" s="384"/>
      <c r="BF165" s="384"/>
      <c r="BG165" s="384"/>
      <c r="BH165" s="384"/>
      <c r="BI165" s="384"/>
      <c r="BJ165" s="384"/>
      <c r="BK165" s="384"/>
      <c r="BL165" s="384"/>
      <c r="BM165" s="384"/>
      <c r="BN165" s="384"/>
      <c r="BO165" s="384"/>
      <c r="BP165" s="384"/>
      <c r="BQ165" s="384"/>
      <c r="BR165" s="384"/>
      <c r="BS165" s="384"/>
      <c r="BT165" s="384"/>
      <c r="BU165" s="384"/>
      <c r="BV165" s="384"/>
      <c r="BW165" s="384"/>
      <c r="BX165" s="369"/>
      <c r="BY165" s="369"/>
      <c r="BZ165" s="369"/>
      <c r="CA165" s="369"/>
      <c r="CB165" s="369"/>
      <c r="CC165" s="369"/>
      <c r="CD165" s="369"/>
      <c r="CE165" s="369"/>
      <c r="CF165" s="369"/>
      <c r="CG165" s="369"/>
      <c r="CH165" s="369"/>
      <c r="CI165" s="369"/>
      <c r="CJ165" s="369"/>
      <c r="CK165" s="369"/>
      <c r="CL165" s="369"/>
      <c r="CM165" s="369"/>
      <c r="CN165" s="369"/>
      <c r="CO165" s="369"/>
      <c r="CP165" s="369"/>
      <c r="CQ165" s="369"/>
    </row>
    <row r="166">
      <c r="A166" s="383" t="s">
        <v>57</v>
      </c>
      <c r="B166" s="384"/>
      <c r="C166" s="383">
        <v>162.0</v>
      </c>
      <c r="D166" s="383" t="s">
        <v>1431</v>
      </c>
      <c r="E166" s="384"/>
      <c r="F166" s="384"/>
      <c r="G166" s="383" t="s">
        <v>1395</v>
      </c>
      <c r="H166" s="385">
        <v>46149.0</v>
      </c>
      <c r="I166" s="383" t="s">
        <v>1143</v>
      </c>
      <c r="J166" s="383" t="s">
        <v>659</v>
      </c>
      <c r="K166" s="383" t="s">
        <v>1396</v>
      </c>
      <c r="L166" s="383" t="s">
        <v>63</v>
      </c>
      <c r="M166" s="383" t="s">
        <v>1432</v>
      </c>
      <c r="N166" s="383" t="s">
        <v>1433</v>
      </c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  <c r="AA166" s="384"/>
      <c r="AB166" s="384"/>
      <c r="AC166" s="384"/>
      <c r="AD166" s="384"/>
      <c r="AE166" s="384"/>
      <c r="AF166" s="384"/>
      <c r="AG166" s="384"/>
      <c r="AH166" s="383" t="s">
        <v>1434</v>
      </c>
      <c r="AI166" s="384"/>
      <c r="AJ166" s="384"/>
      <c r="AK166" s="384"/>
      <c r="AL166" s="384"/>
      <c r="AM166" s="384"/>
      <c r="AN166" s="384"/>
      <c r="AO166" s="384"/>
      <c r="AP166" s="384"/>
      <c r="AQ166" s="384"/>
      <c r="AR166" s="384"/>
      <c r="AS166" s="384"/>
      <c r="AT166" s="384"/>
      <c r="AU166" s="384"/>
      <c r="AV166" s="384"/>
      <c r="AW166" s="384"/>
      <c r="AX166" s="384"/>
      <c r="AY166" s="384"/>
      <c r="AZ166" s="384"/>
      <c r="BA166" s="384"/>
      <c r="BB166" s="384"/>
      <c r="BC166" s="384"/>
      <c r="BD166" s="384"/>
      <c r="BE166" s="384"/>
      <c r="BF166" s="384"/>
      <c r="BG166" s="384"/>
      <c r="BH166" s="384"/>
      <c r="BI166" s="384"/>
      <c r="BJ166" s="384"/>
      <c r="BK166" s="384"/>
      <c r="BL166" s="384"/>
      <c r="BM166" s="384"/>
      <c r="BN166" s="384"/>
      <c r="BO166" s="384"/>
      <c r="BP166" s="384"/>
      <c r="BQ166" s="384"/>
      <c r="BR166" s="384"/>
      <c r="BS166" s="384"/>
      <c r="BT166" s="384"/>
      <c r="BU166" s="384"/>
      <c r="BV166" s="384"/>
      <c r="BW166" s="384"/>
      <c r="BX166" s="369"/>
      <c r="BY166" s="369"/>
      <c r="BZ166" s="369"/>
      <c r="CA166" s="369"/>
      <c r="CB166" s="369"/>
      <c r="CC166" s="369"/>
      <c r="CD166" s="369"/>
      <c r="CE166" s="369"/>
      <c r="CF166" s="369"/>
      <c r="CG166" s="369"/>
      <c r="CH166" s="369"/>
      <c r="CI166" s="369"/>
      <c r="CJ166" s="369"/>
      <c r="CK166" s="369"/>
      <c r="CL166" s="369"/>
      <c r="CM166" s="369"/>
      <c r="CN166" s="369"/>
      <c r="CO166" s="369"/>
      <c r="CP166" s="369"/>
      <c r="CQ166" s="369"/>
    </row>
    <row r="167">
      <c r="A167" s="383" t="s">
        <v>57</v>
      </c>
      <c r="B167" s="384"/>
      <c r="C167" s="383">
        <v>163.0</v>
      </c>
      <c r="D167" s="383" t="s">
        <v>1435</v>
      </c>
      <c r="E167" s="384"/>
      <c r="F167" s="384"/>
      <c r="G167" s="383" t="s">
        <v>1395</v>
      </c>
      <c r="H167" s="385">
        <v>46149.0</v>
      </c>
      <c r="I167" s="383" t="s">
        <v>1143</v>
      </c>
      <c r="J167" s="383" t="s">
        <v>659</v>
      </c>
      <c r="K167" s="383" t="s">
        <v>1396</v>
      </c>
      <c r="L167" s="383" t="s">
        <v>63</v>
      </c>
      <c r="M167" s="383" t="s">
        <v>1436</v>
      </c>
      <c r="N167" s="383" t="s">
        <v>1437</v>
      </c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  <c r="AA167" s="384"/>
      <c r="AB167" s="384"/>
      <c r="AC167" s="384"/>
      <c r="AD167" s="384"/>
      <c r="AE167" s="384"/>
      <c r="AF167" s="384"/>
      <c r="AG167" s="384"/>
      <c r="AH167" s="383" t="s">
        <v>1438</v>
      </c>
      <c r="AI167" s="384"/>
      <c r="AJ167" s="384"/>
      <c r="AK167" s="384"/>
      <c r="AL167" s="384"/>
      <c r="AM167" s="384"/>
      <c r="AN167" s="384"/>
      <c r="AO167" s="384"/>
      <c r="AP167" s="384"/>
      <c r="AQ167" s="384"/>
      <c r="AR167" s="384"/>
      <c r="AS167" s="384"/>
      <c r="AT167" s="384"/>
      <c r="AU167" s="384"/>
      <c r="AV167" s="384"/>
      <c r="AW167" s="384"/>
      <c r="AX167" s="384"/>
      <c r="AY167" s="384"/>
      <c r="AZ167" s="384"/>
      <c r="BA167" s="384"/>
      <c r="BB167" s="384"/>
      <c r="BC167" s="384"/>
      <c r="BD167" s="384"/>
      <c r="BE167" s="384"/>
      <c r="BF167" s="384"/>
      <c r="BG167" s="384"/>
      <c r="BH167" s="384"/>
      <c r="BI167" s="384"/>
      <c r="BJ167" s="384"/>
      <c r="BK167" s="384"/>
      <c r="BL167" s="384"/>
      <c r="BM167" s="384"/>
      <c r="BN167" s="384"/>
      <c r="BO167" s="384"/>
      <c r="BP167" s="384"/>
      <c r="BQ167" s="384"/>
      <c r="BR167" s="384"/>
      <c r="BS167" s="384"/>
      <c r="BT167" s="384"/>
      <c r="BU167" s="384"/>
      <c r="BV167" s="384"/>
      <c r="BW167" s="384"/>
      <c r="BX167" s="369"/>
      <c r="BY167" s="369"/>
      <c r="BZ167" s="369"/>
      <c r="CA167" s="369"/>
      <c r="CB167" s="369"/>
      <c r="CC167" s="369"/>
      <c r="CD167" s="369"/>
      <c r="CE167" s="369"/>
      <c r="CF167" s="369"/>
      <c r="CG167" s="369"/>
      <c r="CH167" s="369"/>
      <c r="CI167" s="369"/>
      <c r="CJ167" s="369"/>
      <c r="CK167" s="369"/>
      <c r="CL167" s="369"/>
      <c r="CM167" s="369"/>
      <c r="CN167" s="369"/>
      <c r="CO167" s="369"/>
      <c r="CP167" s="369"/>
      <c r="CQ167" s="369"/>
    </row>
    <row r="168">
      <c r="A168" s="383" t="s">
        <v>57</v>
      </c>
      <c r="B168" s="384"/>
      <c r="C168" s="383">
        <v>164.0</v>
      </c>
      <c r="D168" s="383" t="s">
        <v>1439</v>
      </c>
      <c r="E168" s="384"/>
      <c r="F168" s="384"/>
      <c r="G168" s="383" t="s">
        <v>1395</v>
      </c>
      <c r="H168" s="385">
        <v>46149.0</v>
      </c>
      <c r="I168" s="383" t="s">
        <v>1143</v>
      </c>
      <c r="J168" s="383" t="s">
        <v>659</v>
      </c>
      <c r="K168" s="383" t="s">
        <v>1396</v>
      </c>
      <c r="L168" s="383" t="s">
        <v>63</v>
      </c>
      <c r="M168" s="383" t="s">
        <v>1440</v>
      </c>
      <c r="N168" s="383" t="s">
        <v>1441</v>
      </c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  <c r="AA168" s="384"/>
      <c r="AB168" s="384"/>
      <c r="AC168" s="384"/>
      <c r="AD168" s="384"/>
      <c r="AE168" s="384"/>
      <c r="AF168" s="384"/>
      <c r="AG168" s="384"/>
      <c r="AH168" s="383" t="s">
        <v>1442</v>
      </c>
      <c r="AI168" s="384"/>
      <c r="AJ168" s="384"/>
      <c r="AK168" s="384"/>
      <c r="AL168" s="384"/>
      <c r="AM168" s="384"/>
      <c r="AN168" s="384"/>
      <c r="AO168" s="384"/>
      <c r="AP168" s="384"/>
      <c r="AQ168" s="384"/>
      <c r="AR168" s="384"/>
      <c r="AS168" s="384"/>
      <c r="AT168" s="384"/>
      <c r="AU168" s="384"/>
      <c r="AV168" s="384"/>
      <c r="AW168" s="384"/>
      <c r="AX168" s="384"/>
      <c r="AY168" s="384"/>
      <c r="AZ168" s="384"/>
      <c r="BA168" s="384"/>
      <c r="BB168" s="384"/>
      <c r="BC168" s="384"/>
      <c r="BD168" s="384"/>
      <c r="BE168" s="384"/>
      <c r="BF168" s="384"/>
      <c r="BG168" s="384"/>
      <c r="BH168" s="384"/>
      <c r="BI168" s="384"/>
      <c r="BJ168" s="384"/>
      <c r="BK168" s="384"/>
      <c r="BL168" s="384"/>
      <c r="BM168" s="384"/>
      <c r="BN168" s="384"/>
      <c r="BO168" s="384"/>
      <c r="BP168" s="384"/>
      <c r="BQ168" s="384"/>
      <c r="BR168" s="384"/>
      <c r="BS168" s="384"/>
      <c r="BT168" s="384"/>
      <c r="BU168" s="384"/>
      <c r="BV168" s="384"/>
      <c r="BW168" s="384"/>
      <c r="BX168" s="369"/>
      <c r="BY168" s="369"/>
      <c r="BZ168" s="369"/>
      <c r="CA168" s="369"/>
      <c r="CB168" s="369"/>
      <c r="CC168" s="369"/>
      <c r="CD168" s="369"/>
      <c r="CE168" s="369"/>
      <c r="CF168" s="369"/>
      <c r="CG168" s="369"/>
      <c r="CH168" s="369"/>
      <c r="CI168" s="369"/>
      <c r="CJ168" s="369"/>
      <c r="CK168" s="369"/>
      <c r="CL168" s="369"/>
      <c r="CM168" s="369"/>
      <c r="CN168" s="369"/>
      <c r="CO168" s="369"/>
      <c r="CP168" s="369"/>
      <c r="CQ168" s="369"/>
    </row>
    <row r="169">
      <c r="A169" s="383" t="s">
        <v>57</v>
      </c>
      <c r="B169" s="384"/>
      <c r="C169" s="383">
        <v>165.0</v>
      </c>
      <c r="D169" s="383" t="s">
        <v>1443</v>
      </c>
      <c r="E169" s="384"/>
      <c r="F169" s="384"/>
      <c r="G169" s="383" t="s">
        <v>1395</v>
      </c>
      <c r="H169" s="385">
        <v>46149.0</v>
      </c>
      <c r="I169" s="383" t="s">
        <v>1143</v>
      </c>
      <c r="J169" s="383" t="s">
        <v>659</v>
      </c>
      <c r="K169" s="383" t="s">
        <v>1396</v>
      </c>
      <c r="L169" s="383" t="s">
        <v>63</v>
      </c>
      <c r="M169" s="383" t="s">
        <v>1444</v>
      </c>
      <c r="N169" s="383" t="s">
        <v>1445</v>
      </c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  <c r="AA169" s="384"/>
      <c r="AB169" s="384"/>
      <c r="AC169" s="384"/>
      <c r="AD169" s="384"/>
      <c r="AE169" s="384"/>
      <c r="AF169" s="384"/>
      <c r="AG169" s="384"/>
      <c r="AH169" s="383" t="s">
        <v>1446</v>
      </c>
      <c r="AI169" s="384"/>
      <c r="AJ169" s="384"/>
      <c r="AK169" s="384"/>
      <c r="AL169" s="384"/>
      <c r="AM169" s="384"/>
      <c r="AN169" s="384"/>
      <c r="AO169" s="384"/>
      <c r="AP169" s="384"/>
      <c r="AQ169" s="384"/>
      <c r="AR169" s="384"/>
      <c r="AS169" s="384"/>
      <c r="AT169" s="384"/>
      <c r="AU169" s="384"/>
      <c r="AV169" s="384"/>
      <c r="AW169" s="384"/>
      <c r="AX169" s="384"/>
      <c r="AY169" s="384"/>
      <c r="AZ169" s="384"/>
      <c r="BA169" s="384"/>
      <c r="BB169" s="384"/>
      <c r="BC169" s="384"/>
      <c r="BD169" s="384"/>
      <c r="BE169" s="384"/>
      <c r="BF169" s="384"/>
      <c r="BG169" s="384"/>
      <c r="BH169" s="384"/>
      <c r="BI169" s="384"/>
      <c r="BJ169" s="384"/>
      <c r="BK169" s="384"/>
      <c r="BL169" s="384"/>
      <c r="BM169" s="384"/>
      <c r="BN169" s="384"/>
      <c r="BO169" s="384"/>
      <c r="BP169" s="384"/>
      <c r="BQ169" s="384"/>
      <c r="BR169" s="384"/>
      <c r="BS169" s="384"/>
      <c r="BT169" s="384"/>
      <c r="BU169" s="384"/>
      <c r="BV169" s="384"/>
      <c r="BW169" s="384"/>
      <c r="BX169" s="369"/>
      <c r="BY169" s="369"/>
      <c r="BZ169" s="369"/>
      <c r="CA169" s="369"/>
      <c r="CB169" s="369"/>
      <c r="CC169" s="369"/>
      <c r="CD169" s="369"/>
      <c r="CE169" s="369"/>
      <c r="CF169" s="369"/>
      <c r="CG169" s="369"/>
      <c r="CH169" s="369"/>
      <c r="CI169" s="369"/>
      <c r="CJ169" s="369"/>
      <c r="CK169" s="369"/>
      <c r="CL169" s="369"/>
      <c r="CM169" s="369"/>
      <c r="CN169" s="369"/>
      <c r="CO169" s="369"/>
      <c r="CP169" s="369"/>
      <c r="CQ169" s="369"/>
    </row>
    <row r="170">
      <c r="A170" s="383" t="s">
        <v>57</v>
      </c>
      <c r="B170" s="384"/>
      <c r="C170" s="383">
        <v>166.0</v>
      </c>
      <c r="D170" s="383" t="s">
        <v>1447</v>
      </c>
      <c r="E170" s="384"/>
      <c r="F170" s="384"/>
      <c r="G170" s="383" t="s">
        <v>1395</v>
      </c>
      <c r="H170" s="385">
        <v>46149.0</v>
      </c>
      <c r="I170" s="383" t="s">
        <v>1143</v>
      </c>
      <c r="J170" s="383" t="s">
        <v>659</v>
      </c>
      <c r="K170" s="383" t="s">
        <v>1396</v>
      </c>
      <c r="L170" s="383" t="s">
        <v>63</v>
      </c>
      <c r="M170" s="383" t="s">
        <v>1448</v>
      </c>
      <c r="N170" s="383" t="s">
        <v>1449</v>
      </c>
      <c r="O170" s="383" t="s">
        <v>1450</v>
      </c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  <c r="AA170" s="384"/>
      <c r="AB170" s="384"/>
      <c r="AC170" s="384"/>
      <c r="AD170" s="384"/>
      <c r="AE170" s="384"/>
      <c r="AF170" s="384"/>
      <c r="AG170" s="384"/>
      <c r="AH170" s="383" t="s">
        <v>1451</v>
      </c>
      <c r="AI170" s="383" t="s">
        <v>1452</v>
      </c>
      <c r="AJ170" s="384"/>
      <c r="AK170" s="384"/>
      <c r="AL170" s="384"/>
      <c r="AM170" s="384"/>
      <c r="AN170" s="384"/>
      <c r="AO170" s="384"/>
      <c r="AP170" s="384"/>
      <c r="AQ170" s="384"/>
      <c r="AR170" s="384"/>
      <c r="AS170" s="384"/>
      <c r="AT170" s="384"/>
      <c r="AU170" s="384"/>
      <c r="AV170" s="384"/>
      <c r="AW170" s="384"/>
      <c r="AX170" s="384"/>
      <c r="AY170" s="384"/>
      <c r="AZ170" s="384"/>
      <c r="BA170" s="384"/>
      <c r="BB170" s="384"/>
      <c r="BC170" s="384"/>
      <c r="BD170" s="384"/>
      <c r="BE170" s="384"/>
      <c r="BF170" s="384"/>
      <c r="BG170" s="384"/>
      <c r="BH170" s="384"/>
      <c r="BI170" s="384"/>
      <c r="BJ170" s="384"/>
      <c r="BK170" s="384"/>
      <c r="BL170" s="384"/>
      <c r="BM170" s="384"/>
      <c r="BN170" s="384"/>
      <c r="BO170" s="384"/>
      <c r="BP170" s="384"/>
      <c r="BQ170" s="384"/>
      <c r="BR170" s="384"/>
      <c r="BS170" s="384"/>
      <c r="BT170" s="384"/>
      <c r="BU170" s="384"/>
      <c r="BV170" s="384"/>
      <c r="BW170" s="384"/>
      <c r="BX170" s="369"/>
      <c r="BY170" s="369"/>
      <c r="BZ170" s="369"/>
      <c r="CA170" s="369"/>
      <c r="CB170" s="369"/>
      <c r="CC170" s="369"/>
      <c r="CD170" s="369"/>
      <c r="CE170" s="369"/>
      <c r="CF170" s="369"/>
      <c r="CG170" s="369"/>
      <c r="CH170" s="369"/>
      <c r="CI170" s="369"/>
      <c r="CJ170" s="369"/>
      <c r="CK170" s="369"/>
      <c r="CL170" s="369"/>
      <c r="CM170" s="369"/>
      <c r="CN170" s="369"/>
      <c r="CO170" s="369"/>
      <c r="CP170" s="369"/>
      <c r="CQ170" s="369"/>
    </row>
    <row r="171">
      <c r="A171" s="383" t="s">
        <v>57</v>
      </c>
      <c r="B171" s="384"/>
      <c r="C171" s="383">
        <v>167.0</v>
      </c>
      <c r="D171" s="383" t="s">
        <v>1453</v>
      </c>
      <c r="E171" s="384"/>
      <c r="F171" s="384"/>
      <c r="G171" s="383" t="s">
        <v>1454</v>
      </c>
      <c r="H171" s="385">
        <v>46149.0</v>
      </c>
      <c r="I171" s="383" t="s">
        <v>1143</v>
      </c>
      <c r="J171" s="383" t="s">
        <v>253</v>
      </c>
      <c r="K171" s="383" t="s">
        <v>1455</v>
      </c>
      <c r="L171" s="383" t="s">
        <v>63</v>
      </c>
      <c r="M171" s="383" t="s">
        <v>1145</v>
      </c>
      <c r="N171" s="383" t="s">
        <v>1456</v>
      </c>
      <c r="O171" s="383" t="s">
        <v>339</v>
      </c>
      <c r="P171" s="387" t="s">
        <v>1457</v>
      </c>
      <c r="Q171" s="383" t="s">
        <v>1288</v>
      </c>
      <c r="R171" s="384"/>
      <c r="S171" s="384"/>
      <c r="T171" s="384"/>
      <c r="U171" s="384"/>
      <c r="V171" s="384"/>
      <c r="W171" s="384"/>
      <c r="X171" s="384"/>
      <c r="Y171" s="384"/>
      <c r="Z171" s="384"/>
      <c r="AA171" s="384"/>
      <c r="AB171" s="384"/>
      <c r="AC171" s="384"/>
      <c r="AD171" s="384"/>
      <c r="AE171" s="384"/>
      <c r="AF171" s="384"/>
      <c r="AG171" s="384"/>
      <c r="AH171" s="383" t="s">
        <v>1458</v>
      </c>
      <c r="AI171" s="384"/>
      <c r="AJ171" s="384"/>
      <c r="AK171" s="384"/>
      <c r="AL171" s="384"/>
      <c r="AM171" s="384"/>
      <c r="AN171" s="384"/>
      <c r="AO171" s="384"/>
      <c r="AP171" s="384"/>
      <c r="AQ171" s="384"/>
      <c r="AR171" s="384"/>
      <c r="AS171" s="384"/>
      <c r="AT171" s="384"/>
      <c r="AU171" s="384"/>
      <c r="AV171" s="384"/>
      <c r="AW171" s="384"/>
      <c r="AX171" s="384"/>
      <c r="AY171" s="384"/>
      <c r="AZ171" s="384"/>
      <c r="BA171" s="384"/>
      <c r="BB171" s="384"/>
      <c r="BC171" s="384"/>
      <c r="BD171" s="384"/>
      <c r="BE171" s="384"/>
      <c r="BF171" s="384"/>
      <c r="BG171" s="384"/>
      <c r="BH171" s="384"/>
      <c r="BI171" s="384"/>
      <c r="BJ171" s="384"/>
      <c r="BK171" s="384"/>
      <c r="BL171" s="384"/>
      <c r="BM171" s="384"/>
      <c r="BN171" s="384"/>
      <c r="BO171" s="384"/>
      <c r="BP171" s="384"/>
      <c r="BQ171" s="384"/>
      <c r="BR171" s="384"/>
      <c r="BS171" s="384"/>
      <c r="BT171" s="384"/>
      <c r="BU171" s="384"/>
      <c r="BV171" s="384"/>
      <c r="BW171" s="384"/>
      <c r="BX171" s="369"/>
      <c r="BY171" s="369"/>
      <c r="BZ171" s="369"/>
      <c r="CA171" s="369"/>
      <c r="CB171" s="369"/>
      <c r="CC171" s="369"/>
      <c r="CD171" s="369"/>
      <c r="CE171" s="369"/>
      <c r="CF171" s="369"/>
      <c r="CG171" s="369"/>
      <c r="CH171" s="369"/>
      <c r="CI171" s="369"/>
      <c r="CJ171" s="369"/>
      <c r="CK171" s="369"/>
      <c r="CL171" s="369"/>
      <c r="CM171" s="369"/>
      <c r="CN171" s="369"/>
      <c r="CO171" s="369"/>
      <c r="CP171" s="369"/>
      <c r="CQ171" s="369"/>
    </row>
    <row r="172">
      <c r="A172" s="383" t="s">
        <v>57</v>
      </c>
      <c r="B172" s="384"/>
      <c r="C172" s="383">
        <v>168.0</v>
      </c>
      <c r="D172" s="383" t="s">
        <v>1459</v>
      </c>
      <c r="E172" s="384"/>
      <c r="F172" s="384"/>
      <c r="G172" s="383" t="s">
        <v>1460</v>
      </c>
      <c r="H172" s="385">
        <v>46153.0</v>
      </c>
      <c r="I172" s="383" t="s">
        <v>1143</v>
      </c>
      <c r="J172" s="383" t="s">
        <v>659</v>
      </c>
      <c r="K172" s="383" t="s">
        <v>1461</v>
      </c>
      <c r="L172" s="383" t="s">
        <v>63</v>
      </c>
      <c r="M172" s="383" t="s">
        <v>1462</v>
      </c>
      <c r="N172" s="383" t="s">
        <v>1463</v>
      </c>
      <c r="O172" s="383" t="s">
        <v>339</v>
      </c>
      <c r="P172" s="387" t="s">
        <v>1457</v>
      </c>
      <c r="Q172" s="383" t="s">
        <v>1288</v>
      </c>
      <c r="R172" s="384"/>
      <c r="S172" s="384"/>
      <c r="T172" s="384"/>
      <c r="U172" s="384"/>
      <c r="V172" s="384"/>
      <c r="W172" s="384"/>
      <c r="X172" s="384"/>
      <c r="Y172" s="384"/>
      <c r="Z172" s="384"/>
      <c r="AA172" s="384"/>
      <c r="AB172" s="384"/>
      <c r="AC172" s="384"/>
      <c r="AD172" s="384"/>
      <c r="AE172" s="384"/>
      <c r="AF172" s="384"/>
      <c r="AG172" s="384"/>
      <c r="AH172" s="383" t="s">
        <v>1464</v>
      </c>
      <c r="AI172" s="384"/>
      <c r="AJ172" s="384"/>
      <c r="AK172" s="384"/>
      <c r="AL172" s="384"/>
      <c r="AM172" s="384"/>
      <c r="AN172" s="384"/>
      <c r="AO172" s="384"/>
      <c r="AP172" s="384"/>
      <c r="AQ172" s="384"/>
      <c r="AR172" s="384"/>
      <c r="AS172" s="384"/>
      <c r="AT172" s="384"/>
      <c r="AU172" s="384"/>
      <c r="AV172" s="384"/>
      <c r="AW172" s="384"/>
      <c r="AX172" s="384"/>
      <c r="AY172" s="384"/>
      <c r="AZ172" s="384"/>
      <c r="BA172" s="384"/>
      <c r="BB172" s="384"/>
      <c r="BC172" s="384"/>
      <c r="BD172" s="384"/>
      <c r="BE172" s="384"/>
      <c r="BF172" s="384"/>
      <c r="BG172" s="384"/>
      <c r="BH172" s="384"/>
      <c r="BI172" s="384"/>
      <c r="BJ172" s="384"/>
      <c r="BK172" s="384"/>
      <c r="BL172" s="384"/>
      <c r="BM172" s="384"/>
      <c r="BN172" s="384"/>
      <c r="BO172" s="384"/>
      <c r="BP172" s="384"/>
      <c r="BQ172" s="384"/>
      <c r="BR172" s="384"/>
      <c r="BS172" s="384"/>
      <c r="BT172" s="384"/>
      <c r="BU172" s="384"/>
      <c r="BV172" s="384"/>
      <c r="BW172" s="384"/>
      <c r="BX172" s="369"/>
      <c r="BY172" s="369"/>
      <c r="BZ172" s="369"/>
      <c r="CA172" s="369"/>
      <c r="CB172" s="369"/>
      <c r="CC172" s="369"/>
      <c r="CD172" s="369"/>
      <c r="CE172" s="369"/>
      <c r="CF172" s="369"/>
      <c r="CG172" s="369"/>
      <c r="CH172" s="369"/>
      <c r="CI172" s="369"/>
      <c r="CJ172" s="369"/>
      <c r="CK172" s="369"/>
      <c r="CL172" s="369"/>
      <c r="CM172" s="369"/>
      <c r="CN172" s="369"/>
      <c r="CO172" s="369"/>
      <c r="CP172" s="369"/>
      <c r="CQ172" s="369"/>
    </row>
    <row r="173">
      <c r="A173" s="383" t="s">
        <v>57</v>
      </c>
      <c r="B173" s="384"/>
      <c r="C173" s="383">
        <v>169.0</v>
      </c>
      <c r="D173" s="383" t="s">
        <v>1465</v>
      </c>
      <c r="E173" s="384"/>
      <c r="F173" s="384"/>
      <c r="G173" s="383" t="s">
        <v>1466</v>
      </c>
      <c r="H173" s="385">
        <v>46150.0</v>
      </c>
      <c r="I173" s="383" t="s">
        <v>1143</v>
      </c>
      <c r="J173" s="383" t="s">
        <v>373</v>
      </c>
      <c r="K173" s="383" t="s">
        <v>1467</v>
      </c>
      <c r="L173" s="383" t="s">
        <v>63</v>
      </c>
      <c r="M173" s="383" t="s">
        <v>1468</v>
      </c>
      <c r="N173" s="383" t="s">
        <v>1469</v>
      </c>
      <c r="O173" s="383" t="s">
        <v>1470</v>
      </c>
      <c r="P173" s="383" t="s">
        <v>1471</v>
      </c>
      <c r="Q173" s="383" t="s">
        <v>1472</v>
      </c>
      <c r="R173" s="383" t="s">
        <v>1473</v>
      </c>
      <c r="S173" s="383" t="s">
        <v>1474</v>
      </c>
      <c r="T173" s="383" t="s">
        <v>1475</v>
      </c>
      <c r="U173" s="383" t="s">
        <v>1476</v>
      </c>
      <c r="V173" s="383" t="s">
        <v>1477</v>
      </c>
      <c r="W173" s="383" t="s">
        <v>1478</v>
      </c>
      <c r="X173" s="383" t="s">
        <v>1479</v>
      </c>
      <c r="Y173" s="383" t="s">
        <v>1480</v>
      </c>
      <c r="Z173" s="384"/>
      <c r="AA173" s="384"/>
      <c r="AB173" s="384"/>
      <c r="AC173" s="384"/>
      <c r="AD173" s="384"/>
      <c r="AE173" s="384"/>
      <c r="AF173" s="384"/>
      <c r="AG173" s="384"/>
      <c r="AH173" s="383" t="s">
        <v>1481</v>
      </c>
      <c r="AI173" s="383" t="s">
        <v>1482</v>
      </c>
      <c r="AJ173" s="383" t="s">
        <v>1483</v>
      </c>
      <c r="AK173" s="383" t="s">
        <v>1484</v>
      </c>
      <c r="AL173" s="383" t="s">
        <v>1485</v>
      </c>
      <c r="AM173" s="383" t="s">
        <v>1486</v>
      </c>
      <c r="AN173" s="383" t="s">
        <v>1487</v>
      </c>
      <c r="AO173" s="383" t="s">
        <v>1488</v>
      </c>
      <c r="AP173" s="383" t="s">
        <v>1489</v>
      </c>
      <c r="AQ173" s="383" t="s">
        <v>1490</v>
      </c>
      <c r="AR173" s="383" t="s">
        <v>1491</v>
      </c>
      <c r="AS173" s="383" t="s">
        <v>1492</v>
      </c>
      <c r="AT173" s="384"/>
      <c r="AU173" s="384"/>
      <c r="AV173" s="384"/>
      <c r="AW173" s="384"/>
      <c r="AX173" s="384"/>
      <c r="AY173" s="384"/>
      <c r="AZ173" s="384"/>
      <c r="BA173" s="384"/>
      <c r="BB173" s="384"/>
      <c r="BC173" s="384"/>
      <c r="BD173" s="384"/>
      <c r="BE173" s="384"/>
      <c r="BF173" s="384"/>
      <c r="BG173" s="384"/>
      <c r="BH173" s="384"/>
      <c r="BI173" s="384"/>
      <c r="BJ173" s="384"/>
      <c r="BK173" s="384"/>
      <c r="BL173" s="384"/>
      <c r="BM173" s="384"/>
      <c r="BN173" s="384"/>
      <c r="BO173" s="384"/>
      <c r="BP173" s="384"/>
      <c r="BQ173" s="384"/>
      <c r="BR173" s="384"/>
      <c r="BS173" s="384"/>
      <c r="BT173" s="384"/>
      <c r="BU173" s="384"/>
      <c r="BV173" s="384"/>
      <c r="BW173" s="384"/>
      <c r="BX173" s="369"/>
      <c r="BY173" s="369"/>
      <c r="BZ173" s="369"/>
      <c r="CA173" s="369"/>
      <c r="CB173" s="369"/>
      <c r="CC173" s="369"/>
      <c r="CD173" s="369"/>
      <c r="CE173" s="369"/>
      <c r="CF173" s="369"/>
      <c r="CG173" s="369"/>
      <c r="CH173" s="369"/>
      <c r="CI173" s="369"/>
      <c r="CJ173" s="369"/>
      <c r="CK173" s="369"/>
      <c r="CL173" s="369"/>
      <c r="CM173" s="369"/>
      <c r="CN173" s="369"/>
      <c r="CO173" s="369"/>
      <c r="CP173" s="369"/>
      <c r="CQ173" s="369"/>
    </row>
    <row r="174">
      <c r="A174" s="383" t="s">
        <v>57</v>
      </c>
      <c r="B174" s="384"/>
      <c r="C174" s="383">
        <v>170.0</v>
      </c>
      <c r="D174" s="383" t="s">
        <v>1493</v>
      </c>
      <c r="E174" s="384"/>
      <c r="F174" s="384"/>
      <c r="G174" s="383" t="s">
        <v>939</v>
      </c>
      <c r="H174" s="385">
        <v>46150.0</v>
      </c>
      <c r="I174" s="383" t="s">
        <v>129</v>
      </c>
      <c r="J174" s="383" t="s">
        <v>940</v>
      </c>
      <c r="K174" s="383" t="s">
        <v>941</v>
      </c>
      <c r="L174" s="383" t="s">
        <v>63</v>
      </c>
      <c r="M174" s="383" t="s">
        <v>942</v>
      </c>
      <c r="N174" s="383" t="s">
        <v>925</v>
      </c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  <c r="AA174" s="384"/>
      <c r="AB174" s="384"/>
      <c r="AC174" s="384"/>
      <c r="AD174" s="384"/>
      <c r="AE174" s="384"/>
      <c r="AF174" s="384"/>
      <c r="AG174" s="384"/>
      <c r="AH174" s="383" t="s">
        <v>926</v>
      </c>
      <c r="AI174" s="384"/>
      <c r="AJ174" s="384"/>
      <c r="AK174" s="384"/>
      <c r="AL174" s="384"/>
      <c r="AM174" s="384"/>
      <c r="AN174" s="384"/>
      <c r="AO174" s="384"/>
      <c r="AP174" s="384"/>
      <c r="AQ174" s="384"/>
      <c r="AR174" s="384"/>
      <c r="AS174" s="384"/>
      <c r="AT174" s="384"/>
      <c r="AU174" s="384"/>
      <c r="AV174" s="384"/>
      <c r="AW174" s="384"/>
      <c r="AX174" s="384"/>
      <c r="AY174" s="384"/>
      <c r="AZ174" s="384"/>
      <c r="BA174" s="384"/>
      <c r="BB174" s="384"/>
      <c r="BC174" s="384"/>
      <c r="BD174" s="384"/>
      <c r="BE174" s="384"/>
      <c r="BF174" s="384"/>
      <c r="BG174" s="384"/>
      <c r="BH174" s="384"/>
      <c r="BI174" s="384"/>
      <c r="BJ174" s="384"/>
      <c r="BK174" s="384"/>
      <c r="BL174" s="384"/>
      <c r="BM174" s="384"/>
      <c r="BN174" s="384"/>
      <c r="BO174" s="384"/>
      <c r="BP174" s="384"/>
      <c r="BQ174" s="384"/>
      <c r="BR174" s="384"/>
      <c r="BS174" s="384"/>
      <c r="BT174" s="384"/>
      <c r="BU174" s="384"/>
      <c r="BV174" s="384"/>
      <c r="BW174" s="384"/>
      <c r="BX174" s="369"/>
      <c r="BY174" s="369"/>
      <c r="BZ174" s="369"/>
      <c r="CA174" s="369"/>
      <c r="CB174" s="369"/>
      <c r="CC174" s="369"/>
      <c r="CD174" s="369"/>
      <c r="CE174" s="369"/>
      <c r="CF174" s="369"/>
      <c r="CG174" s="369"/>
      <c r="CH174" s="369"/>
      <c r="CI174" s="369"/>
      <c r="CJ174" s="369"/>
      <c r="CK174" s="369"/>
      <c r="CL174" s="369"/>
      <c r="CM174" s="369"/>
      <c r="CN174" s="369"/>
      <c r="CO174" s="369"/>
      <c r="CP174" s="369"/>
      <c r="CQ174" s="369"/>
    </row>
    <row r="175">
      <c r="A175" s="383" t="s">
        <v>57</v>
      </c>
      <c r="B175" s="384"/>
      <c r="C175" s="383">
        <v>171.0</v>
      </c>
      <c r="D175" s="383" t="s">
        <v>1494</v>
      </c>
      <c r="E175" s="384"/>
      <c r="F175" s="384"/>
      <c r="G175" s="383" t="s">
        <v>1495</v>
      </c>
      <c r="H175" s="385">
        <v>46149.0</v>
      </c>
      <c r="I175" s="383" t="s">
        <v>145</v>
      </c>
      <c r="J175" s="383" t="s">
        <v>1496</v>
      </c>
      <c r="K175" s="383" t="s">
        <v>1322</v>
      </c>
      <c r="L175" s="383" t="s">
        <v>63</v>
      </c>
      <c r="M175" s="383" t="s">
        <v>63</v>
      </c>
      <c r="N175" s="383" t="s">
        <v>1497</v>
      </c>
      <c r="O175" s="383" t="s">
        <v>1498</v>
      </c>
      <c r="P175" s="383" t="s">
        <v>1499</v>
      </c>
      <c r="Q175" s="383" t="s">
        <v>1500</v>
      </c>
      <c r="R175" s="384"/>
      <c r="S175" s="384"/>
      <c r="T175" s="384"/>
      <c r="U175" s="384"/>
      <c r="V175" s="384"/>
      <c r="W175" s="384"/>
      <c r="X175" s="384"/>
      <c r="Y175" s="384"/>
      <c r="Z175" s="384"/>
      <c r="AA175" s="384"/>
      <c r="AB175" s="384"/>
      <c r="AC175" s="384"/>
      <c r="AD175" s="384"/>
      <c r="AE175" s="384"/>
      <c r="AF175" s="384"/>
      <c r="AG175" s="384"/>
      <c r="AH175" s="384"/>
      <c r="AI175" s="384"/>
      <c r="AJ175" s="384"/>
      <c r="AK175" s="384"/>
      <c r="AL175" s="384"/>
      <c r="AM175" s="384"/>
      <c r="AN175" s="384"/>
      <c r="AO175" s="384"/>
      <c r="AP175" s="384"/>
      <c r="AQ175" s="384"/>
      <c r="AR175" s="384"/>
      <c r="AS175" s="384"/>
      <c r="AT175" s="384"/>
      <c r="AU175" s="384"/>
      <c r="AV175" s="384"/>
      <c r="AW175" s="384"/>
      <c r="AX175" s="384"/>
      <c r="AY175" s="384"/>
      <c r="AZ175" s="384"/>
      <c r="BA175" s="384"/>
      <c r="BB175" s="384"/>
      <c r="BC175" s="384"/>
      <c r="BD175" s="384"/>
      <c r="BE175" s="384"/>
      <c r="BF175" s="384"/>
      <c r="BG175" s="384"/>
      <c r="BH175" s="384"/>
      <c r="BI175" s="384"/>
      <c r="BJ175" s="384"/>
      <c r="BK175" s="384"/>
      <c r="BL175" s="384"/>
      <c r="BM175" s="384"/>
      <c r="BN175" s="384"/>
      <c r="BO175" s="384"/>
      <c r="BP175" s="384"/>
      <c r="BQ175" s="384"/>
      <c r="BR175" s="384"/>
      <c r="BS175" s="384"/>
      <c r="BT175" s="384"/>
      <c r="BU175" s="384"/>
      <c r="BV175" s="384"/>
      <c r="BW175" s="384"/>
      <c r="BX175" s="369"/>
      <c r="BY175" s="369"/>
      <c r="BZ175" s="369"/>
      <c r="CA175" s="369"/>
      <c r="CB175" s="369"/>
      <c r="CC175" s="369"/>
      <c r="CD175" s="369"/>
      <c r="CE175" s="369"/>
      <c r="CF175" s="369"/>
      <c r="CG175" s="369"/>
      <c r="CH175" s="369"/>
      <c r="CI175" s="369"/>
      <c r="CJ175" s="369"/>
      <c r="CK175" s="369"/>
      <c r="CL175" s="369"/>
      <c r="CM175" s="369"/>
      <c r="CN175" s="369"/>
      <c r="CO175" s="369"/>
      <c r="CP175" s="369"/>
      <c r="CQ175" s="369"/>
    </row>
    <row r="176">
      <c r="A176" s="383" t="s">
        <v>57</v>
      </c>
      <c r="B176" s="384"/>
      <c r="C176" s="383">
        <v>172.0</v>
      </c>
      <c r="D176" s="384"/>
      <c r="E176" s="384"/>
      <c r="F176" s="383" t="s">
        <v>1501</v>
      </c>
      <c r="G176" s="383" t="s">
        <v>1295</v>
      </c>
      <c r="H176" s="385">
        <v>46148.0</v>
      </c>
      <c r="I176" s="383" t="s">
        <v>1143</v>
      </c>
      <c r="J176" s="383" t="s">
        <v>373</v>
      </c>
      <c r="K176" s="383" t="s">
        <v>1296</v>
      </c>
      <c r="L176" s="383" t="s">
        <v>63</v>
      </c>
      <c r="M176" s="383" t="s">
        <v>1297</v>
      </c>
      <c r="N176" s="383" t="s">
        <v>1298</v>
      </c>
      <c r="O176" s="383" t="s">
        <v>1299</v>
      </c>
      <c r="P176" s="383" t="s">
        <v>1300</v>
      </c>
      <c r="Q176" s="383" t="s">
        <v>1301</v>
      </c>
      <c r="R176" s="383" t="s">
        <v>1302</v>
      </c>
      <c r="S176" s="383" t="s">
        <v>1303</v>
      </c>
      <c r="T176" s="383" t="s">
        <v>1304</v>
      </c>
      <c r="U176" s="383" t="s">
        <v>1305</v>
      </c>
      <c r="V176" s="383" t="s">
        <v>653</v>
      </c>
      <c r="W176" s="383" t="s">
        <v>654</v>
      </c>
      <c r="X176" s="384"/>
      <c r="Y176" s="384"/>
      <c r="Z176" s="384"/>
      <c r="AA176" s="384"/>
      <c r="AB176" s="384"/>
      <c r="AC176" s="384"/>
      <c r="AD176" s="384"/>
      <c r="AE176" s="384"/>
      <c r="AF176" s="384"/>
      <c r="AG176" s="384"/>
      <c r="AH176" s="383" t="s">
        <v>1502</v>
      </c>
      <c r="AI176" s="383" t="s">
        <v>1503</v>
      </c>
      <c r="AJ176" s="383" t="s">
        <v>1504</v>
      </c>
      <c r="AK176" s="383" t="s">
        <v>1505</v>
      </c>
      <c r="AL176" s="383" t="s">
        <v>1506</v>
      </c>
      <c r="AM176" s="383" t="s">
        <v>1507</v>
      </c>
      <c r="AN176" s="383" t="s">
        <v>1508</v>
      </c>
      <c r="AO176" s="383" t="s">
        <v>1509</v>
      </c>
      <c r="AP176" s="383" t="s">
        <v>1510</v>
      </c>
      <c r="AQ176" s="383" t="s">
        <v>1511</v>
      </c>
      <c r="AR176" s="384"/>
      <c r="AS176" s="384"/>
      <c r="AT176" s="384"/>
      <c r="AU176" s="384"/>
      <c r="AV176" s="384"/>
      <c r="AW176" s="384"/>
      <c r="AX176" s="384"/>
      <c r="AY176" s="384"/>
      <c r="AZ176" s="384"/>
      <c r="BA176" s="384"/>
      <c r="BB176" s="384"/>
      <c r="BC176" s="384"/>
      <c r="BD176" s="384"/>
      <c r="BE176" s="384"/>
      <c r="BF176" s="384"/>
      <c r="BG176" s="384"/>
      <c r="BH176" s="384"/>
      <c r="BI176" s="384"/>
      <c r="BJ176" s="384"/>
      <c r="BK176" s="384"/>
      <c r="BL176" s="384"/>
      <c r="BM176" s="384"/>
      <c r="BN176" s="384"/>
      <c r="BO176" s="384"/>
      <c r="BP176" s="384"/>
      <c r="BQ176" s="384"/>
      <c r="BR176" s="384"/>
      <c r="BS176" s="384"/>
      <c r="BT176" s="384"/>
      <c r="BU176" s="384"/>
      <c r="BV176" s="384"/>
      <c r="BW176" s="384"/>
      <c r="BX176" s="369"/>
      <c r="BY176" s="369"/>
      <c r="BZ176" s="369"/>
      <c r="CA176" s="369"/>
      <c r="CB176" s="369"/>
      <c r="CC176" s="369"/>
      <c r="CD176" s="369"/>
      <c r="CE176" s="369"/>
      <c r="CF176" s="369"/>
      <c r="CG176" s="369"/>
      <c r="CH176" s="369"/>
      <c r="CI176" s="369"/>
      <c r="CJ176" s="369"/>
      <c r="CK176" s="369"/>
      <c r="CL176" s="369"/>
      <c r="CM176" s="369"/>
      <c r="CN176" s="369"/>
      <c r="CO176" s="369"/>
      <c r="CP176" s="369"/>
      <c r="CQ176" s="369"/>
    </row>
    <row r="177">
      <c r="A177" s="368" t="s">
        <v>57</v>
      </c>
      <c r="B177" s="369"/>
      <c r="C177" s="368">
        <v>173.0</v>
      </c>
      <c r="D177" s="368" t="s">
        <v>1512</v>
      </c>
      <c r="E177" s="369"/>
      <c r="F177" s="369"/>
      <c r="G177" s="368" t="s">
        <v>1513</v>
      </c>
      <c r="H177" s="323">
        <v>46151.0</v>
      </c>
      <c r="I177" s="368" t="s">
        <v>164</v>
      </c>
      <c r="J177" s="368" t="s">
        <v>358</v>
      </c>
      <c r="K177" s="368" t="s">
        <v>886</v>
      </c>
      <c r="L177" s="368" t="s">
        <v>63</v>
      </c>
      <c r="M177" s="368" t="s">
        <v>63</v>
      </c>
      <c r="N177" s="368" t="s">
        <v>1514</v>
      </c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369"/>
      <c r="AB177" s="369"/>
      <c r="AC177" s="369"/>
      <c r="AD177" s="369"/>
      <c r="AE177" s="369"/>
      <c r="AF177" s="369"/>
      <c r="AG177" s="369"/>
      <c r="AH177" s="368" t="s">
        <v>1515</v>
      </c>
      <c r="AI177" s="369"/>
      <c r="AJ177" s="369"/>
      <c r="AK177" s="369"/>
      <c r="AL177" s="369"/>
      <c r="AM177" s="369"/>
      <c r="AN177" s="369"/>
      <c r="AO177" s="369"/>
      <c r="AP177" s="369"/>
      <c r="AQ177" s="369"/>
      <c r="AR177" s="369"/>
      <c r="AS177" s="369"/>
      <c r="AT177" s="369"/>
      <c r="AU177" s="369"/>
      <c r="AV177" s="369"/>
      <c r="AW177" s="369"/>
      <c r="AX177" s="369"/>
      <c r="AY177" s="369"/>
      <c r="AZ177" s="369"/>
      <c r="BA177" s="369"/>
      <c r="BB177" s="369"/>
      <c r="BC177" s="369"/>
      <c r="BD177" s="369"/>
      <c r="BE177" s="369"/>
      <c r="BF177" s="369"/>
      <c r="BG177" s="369"/>
      <c r="BH177" s="369"/>
      <c r="BI177" s="369"/>
      <c r="BJ177" s="369"/>
      <c r="BK177" s="369"/>
      <c r="BL177" s="369"/>
      <c r="BM177" s="369"/>
      <c r="BN177" s="369"/>
      <c r="BO177" s="369"/>
      <c r="BP177" s="369"/>
      <c r="BQ177" s="369"/>
      <c r="BR177" s="369"/>
      <c r="BS177" s="369"/>
      <c r="BT177" s="369"/>
      <c r="BU177" s="369"/>
      <c r="BV177" s="369"/>
      <c r="BW177" s="369"/>
      <c r="BX177" s="369"/>
      <c r="BY177" s="369"/>
      <c r="BZ177" s="369"/>
      <c r="CA177" s="369"/>
      <c r="CB177" s="369"/>
      <c r="CC177" s="369"/>
      <c r="CD177" s="369"/>
      <c r="CE177" s="369"/>
      <c r="CF177" s="369"/>
      <c r="CG177" s="369"/>
      <c r="CH177" s="369"/>
      <c r="CI177" s="369"/>
      <c r="CJ177" s="369"/>
      <c r="CK177" s="369"/>
      <c r="CL177" s="369"/>
      <c r="CM177" s="369"/>
      <c r="CN177" s="369"/>
      <c r="CO177" s="369"/>
      <c r="CP177" s="369"/>
      <c r="CQ177" s="369"/>
    </row>
    <row r="178">
      <c r="A178" s="383" t="s">
        <v>57</v>
      </c>
      <c r="B178" s="384"/>
      <c r="C178" s="383">
        <v>174.0</v>
      </c>
      <c r="D178" s="383" t="s">
        <v>1516</v>
      </c>
      <c r="E178" s="384"/>
      <c r="F178" s="384"/>
      <c r="G178" s="383" t="s">
        <v>1517</v>
      </c>
      <c r="H178" s="385">
        <v>46155.0</v>
      </c>
      <c r="I178" s="383" t="s">
        <v>382</v>
      </c>
      <c r="J178" s="383" t="s">
        <v>895</v>
      </c>
      <c r="K178" s="383" t="s">
        <v>979</v>
      </c>
      <c r="L178" s="383" t="s">
        <v>63</v>
      </c>
      <c r="M178" s="383" t="s">
        <v>897</v>
      </c>
      <c r="N178" s="383" t="s">
        <v>898</v>
      </c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  <c r="AA178" s="384"/>
      <c r="AB178" s="384"/>
      <c r="AC178" s="384"/>
      <c r="AD178" s="384"/>
      <c r="AE178" s="384"/>
      <c r="AF178" s="384"/>
      <c r="AG178" s="384"/>
      <c r="AH178" s="383" t="s">
        <v>1038</v>
      </c>
      <c r="AI178" s="384"/>
      <c r="AJ178" s="384"/>
      <c r="AK178" s="384"/>
      <c r="AL178" s="384"/>
      <c r="AM178" s="384"/>
      <c r="AN178" s="384"/>
      <c r="AO178" s="384"/>
      <c r="AP178" s="384"/>
      <c r="AQ178" s="384"/>
      <c r="AR178" s="384"/>
      <c r="AS178" s="384"/>
      <c r="AT178" s="384"/>
      <c r="AU178" s="384"/>
      <c r="AV178" s="384"/>
      <c r="AW178" s="384"/>
      <c r="AX178" s="384"/>
      <c r="AY178" s="384"/>
      <c r="AZ178" s="384"/>
      <c r="BA178" s="384"/>
      <c r="BB178" s="384"/>
      <c r="BC178" s="384"/>
      <c r="BD178" s="384"/>
      <c r="BE178" s="384"/>
      <c r="BF178" s="384"/>
      <c r="BG178" s="384"/>
      <c r="BH178" s="384"/>
      <c r="BI178" s="384"/>
      <c r="BJ178" s="384"/>
      <c r="BK178" s="384"/>
      <c r="BL178" s="384"/>
      <c r="BM178" s="384"/>
      <c r="BN178" s="384"/>
      <c r="BO178" s="384"/>
      <c r="BP178" s="384"/>
      <c r="BQ178" s="384"/>
      <c r="BR178" s="384"/>
      <c r="BS178" s="384"/>
      <c r="BT178" s="384"/>
      <c r="BU178" s="384"/>
      <c r="BV178" s="384"/>
      <c r="BW178" s="384"/>
      <c r="BX178" s="369"/>
      <c r="BY178" s="369"/>
      <c r="BZ178" s="369"/>
      <c r="CA178" s="369"/>
      <c r="CB178" s="369"/>
      <c r="CC178" s="369"/>
      <c r="CD178" s="369"/>
      <c r="CE178" s="369"/>
      <c r="CF178" s="369"/>
      <c r="CG178" s="369"/>
      <c r="CH178" s="369"/>
      <c r="CI178" s="369"/>
      <c r="CJ178" s="369"/>
      <c r="CK178" s="369"/>
      <c r="CL178" s="369"/>
      <c r="CM178" s="369"/>
      <c r="CN178" s="369"/>
      <c r="CO178" s="369"/>
      <c r="CP178" s="369"/>
      <c r="CQ178" s="369"/>
    </row>
    <row r="179">
      <c r="A179" s="372" t="s">
        <v>1518</v>
      </c>
      <c r="B179" s="376"/>
      <c r="C179" s="372">
        <v>175.0</v>
      </c>
      <c r="D179" s="372" t="s">
        <v>1519</v>
      </c>
      <c r="E179" s="376"/>
      <c r="F179" s="376"/>
      <c r="G179" s="372" t="s">
        <v>1520</v>
      </c>
      <c r="H179" s="376"/>
      <c r="I179" s="372" t="s">
        <v>164</v>
      </c>
      <c r="J179" s="372" t="s">
        <v>373</v>
      </c>
      <c r="K179" s="372" t="s">
        <v>1521</v>
      </c>
      <c r="L179" s="372" t="s">
        <v>63</v>
      </c>
      <c r="M179" s="372" t="s">
        <v>63</v>
      </c>
      <c r="N179" s="372" t="s">
        <v>1363</v>
      </c>
      <c r="O179" s="376"/>
      <c r="P179" s="376"/>
      <c r="Q179" s="376"/>
      <c r="R179" s="376"/>
      <c r="S179" s="376"/>
      <c r="T179" s="376"/>
      <c r="U179" s="376"/>
      <c r="V179" s="376"/>
      <c r="W179" s="376"/>
      <c r="X179" s="376"/>
      <c r="Y179" s="376"/>
      <c r="Z179" s="376"/>
      <c r="AA179" s="376"/>
      <c r="AB179" s="376"/>
      <c r="AC179" s="376"/>
      <c r="AD179" s="376"/>
      <c r="AE179" s="376"/>
      <c r="AF179" s="376"/>
      <c r="AG179" s="376"/>
      <c r="AH179" s="372" t="s">
        <v>1365</v>
      </c>
      <c r="AI179" s="376"/>
      <c r="AJ179" s="376"/>
      <c r="AK179" s="376"/>
      <c r="AL179" s="376"/>
      <c r="AM179" s="376"/>
      <c r="AN179" s="376"/>
      <c r="AO179" s="376"/>
      <c r="AP179" s="376"/>
      <c r="AQ179" s="376"/>
      <c r="AR179" s="376"/>
      <c r="AS179" s="376"/>
      <c r="AT179" s="376"/>
      <c r="AU179" s="376"/>
      <c r="AV179" s="376"/>
      <c r="AW179" s="376"/>
      <c r="AX179" s="376"/>
      <c r="AY179" s="376"/>
      <c r="AZ179" s="376"/>
      <c r="BA179" s="376"/>
      <c r="BB179" s="376"/>
      <c r="BC179" s="376"/>
      <c r="BD179" s="376"/>
      <c r="BE179" s="376"/>
      <c r="BF179" s="376"/>
      <c r="BG179" s="376"/>
      <c r="BH179" s="376"/>
      <c r="BI179" s="376"/>
      <c r="BJ179" s="376"/>
      <c r="BK179" s="376"/>
      <c r="BL179" s="376"/>
      <c r="BM179" s="376"/>
      <c r="BN179" s="376"/>
      <c r="BO179" s="376"/>
      <c r="BP179" s="376"/>
      <c r="BQ179" s="376"/>
      <c r="BR179" s="376"/>
      <c r="BS179" s="376"/>
      <c r="BT179" s="376"/>
      <c r="BU179" s="376"/>
      <c r="BV179" s="376"/>
      <c r="BW179" s="376"/>
      <c r="BX179" s="376"/>
      <c r="BY179" s="376"/>
      <c r="BZ179" s="376"/>
      <c r="CA179" s="376"/>
      <c r="CB179" s="376"/>
      <c r="CC179" s="376"/>
      <c r="CD179" s="376"/>
      <c r="CE179" s="376"/>
      <c r="CF179" s="376"/>
      <c r="CG179" s="376"/>
      <c r="CH179" s="376"/>
      <c r="CI179" s="376"/>
      <c r="CJ179" s="376"/>
      <c r="CK179" s="376"/>
      <c r="CL179" s="376"/>
      <c r="CM179" s="376"/>
      <c r="CN179" s="376"/>
      <c r="CO179" s="376"/>
      <c r="CP179" s="376"/>
      <c r="CQ179" s="376"/>
    </row>
    <row r="180">
      <c r="A180" s="383" t="s">
        <v>57</v>
      </c>
      <c r="B180" s="384"/>
      <c r="C180" s="383">
        <v>175.0</v>
      </c>
      <c r="D180" s="384"/>
      <c r="E180" s="384"/>
      <c r="F180" s="383" t="s">
        <v>1522</v>
      </c>
      <c r="G180" s="383" t="s">
        <v>1359</v>
      </c>
      <c r="H180" s="385">
        <v>46150.0</v>
      </c>
      <c r="I180" s="386" t="s">
        <v>1211</v>
      </c>
      <c r="J180" s="383" t="s">
        <v>373</v>
      </c>
      <c r="K180" s="383" t="s">
        <v>1360</v>
      </c>
      <c r="L180" s="383" t="s">
        <v>1361</v>
      </c>
      <c r="M180" s="383" t="s">
        <v>63</v>
      </c>
      <c r="N180" s="383" t="s">
        <v>1362</v>
      </c>
      <c r="O180" s="383" t="s">
        <v>1363</v>
      </c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  <c r="AA180" s="384"/>
      <c r="AB180" s="384"/>
      <c r="AC180" s="384"/>
      <c r="AD180" s="384"/>
      <c r="AE180" s="384"/>
      <c r="AF180" s="384"/>
      <c r="AG180" s="384"/>
      <c r="AH180" s="383" t="s">
        <v>1364</v>
      </c>
      <c r="AI180" s="383" t="s">
        <v>1365</v>
      </c>
      <c r="AJ180" s="384"/>
      <c r="AK180" s="384"/>
      <c r="AL180" s="384"/>
      <c r="AM180" s="384"/>
      <c r="AN180" s="384"/>
      <c r="AO180" s="384"/>
      <c r="AP180" s="384"/>
      <c r="AQ180" s="384"/>
      <c r="AR180" s="384"/>
      <c r="AS180" s="384"/>
      <c r="AT180" s="384"/>
      <c r="AU180" s="384"/>
      <c r="AV180" s="384"/>
      <c r="AW180" s="384"/>
      <c r="AX180" s="384"/>
      <c r="AY180" s="384"/>
      <c r="AZ180" s="384"/>
      <c r="BA180" s="384"/>
      <c r="BB180" s="384"/>
      <c r="BC180" s="384"/>
      <c r="BD180" s="384"/>
      <c r="BE180" s="384"/>
      <c r="BF180" s="384"/>
      <c r="BG180" s="384"/>
      <c r="BH180" s="384"/>
      <c r="BI180" s="384"/>
      <c r="BJ180" s="384"/>
      <c r="BK180" s="384"/>
      <c r="BL180" s="384"/>
      <c r="BM180" s="384"/>
      <c r="BN180" s="384"/>
      <c r="BO180" s="384"/>
      <c r="BP180" s="384"/>
      <c r="BQ180" s="384"/>
      <c r="BR180" s="384"/>
      <c r="BS180" s="384"/>
      <c r="BT180" s="384"/>
      <c r="BU180" s="384"/>
      <c r="BV180" s="385">
        <v>46150.0</v>
      </c>
      <c r="BW180" s="384"/>
      <c r="BX180" s="369"/>
      <c r="BY180" s="369"/>
      <c r="BZ180" s="369"/>
      <c r="CA180" s="369"/>
      <c r="CB180" s="369"/>
      <c r="CC180" s="369"/>
      <c r="CD180" s="369"/>
      <c r="CE180" s="369"/>
      <c r="CF180" s="369"/>
      <c r="CG180" s="369"/>
      <c r="CH180" s="369"/>
      <c r="CI180" s="369"/>
      <c r="CJ180" s="369"/>
      <c r="CK180" s="369"/>
      <c r="CL180" s="369"/>
      <c r="CM180" s="369"/>
      <c r="CN180" s="369"/>
      <c r="CO180" s="369"/>
      <c r="CP180" s="369"/>
      <c r="CQ180" s="369"/>
    </row>
    <row r="181">
      <c r="A181" s="383" t="s">
        <v>57</v>
      </c>
      <c r="B181" s="384"/>
      <c r="C181" s="383">
        <v>176.0</v>
      </c>
      <c r="D181" s="383" t="s">
        <v>1523</v>
      </c>
      <c r="E181" s="384"/>
      <c r="F181" s="384"/>
      <c r="G181" s="383" t="s">
        <v>1524</v>
      </c>
      <c r="H181" s="385">
        <v>46151.0</v>
      </c>
      <c r="I181" s="383" t="s">
        <v>145</v>
      </c>
      <c r="J181" s="383" t="s">
        <v>145</v>
      </c>
      <c r="K181" s="383" t="s">
        <v>1525</v>
      </c>
      <c r="L181" s="383" t="s">
        <v>63</v>
      </c>
      <c r="M181" s="383" t="s">
        <v>1526</v>
      </c>
      <c r="N181" s="383" t="s">
        <v>1527</v>
      </c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  <c r="AA181" s="384"/>
      <c r="AB181" s="384"/>
      <c r="AC181" s="384"/>
      <c r="AD181" s="384"/>
      <c r="AE181" s="384"/>
      <c r="AF181" s="384"/>
      <c r="AG181" s="384"/>
      <c r="AH181" s="384"/>
      <c r="AI181" s="384"/>
      <c r="AJ181" s="384"/>
      <c r="AK181" s="384"/>
      <c r="AL181" s="384"/>
      <c r="AM181" s="384"/>
      <c r="AN181" s="384"/>
      <c r="AO181" s="384"/>
      <c r="AP181" s="384"/>
      <c r="AQ181" s="384"/>
      <c r="AR181" s="384"/>
      <c r="AS181" s="384"/>
      <c r="AT181" s="384"/>
      <c r="AU181" s="384"/>
      <c r="AV181" s="384"/>
      <c r="AW181" s="384"/>
      <c r="AX181" s="384"/>
      <c r="AY181" s="384"/>
      <c r="AZ181" s="384"/>
      <c r="BA181" s="384"/>
      <c r="BB181" s="384"/>
      <c r="BC181" s="384"/>
      <c r="BD181" s="384"/>
      <c r="BE181" s="384"/>
      <c r="BF181" s="384"/>
      <c r="BG181" s="384"/>
      <c r="BH181" s="384"/>
      <c r="BI181" s="384"/>
      <c r="BJ181" s="384"/>
      <c r="BK181" s="384"/>
      <c r="BL181" s="384"/>
      <c r="BM181" s="384"/>
      <c r="BN181" s="384"/>
      <c r="BO181" s="384"/>
      <c r="BP181" s="384"/>
      <c r="BQ181" s="384"/>
      <c r="BR181" s="384"/>
      <c r="BS181" s="384"/>
      <c r="BT181" s="384"/>
      <c r="BU181" s="384"/>
      <c r="BV181" s="384"/>
      <c r="BW181" s="384"/>
      <c r="BX181" s="369"/>
      <c r="BY181" s="369"/>
      <c r="BZ181" s="369"/>
      <c r="CA181" s="369"/>
      <c r="CB181" s="369"/>
      <c r="CC181" s="369"/>
      <c r="CD181" s="369"/>
      <c r="CE181" s="369"/>
      <c r="CF181" s="369"/>
      <c r="CG181" s="369"/>
      <c r="CH181" s="369"/>
      <c r="CI181" s="369"/>
      <c r="CJ181" s="369"/>
      <c r="CK181" s="369"/>
      <c r="CL181" s="369"/>
      <c r="CM181" s="369"/>
      <c r="CN181" s="369"/>
      <c r="CO181" s="369"/>
      <c r="CP181" s="369"/>
      <c r="CQ181" s="369"/>
    </row>
    <row r="182">
      <c r="A182" s="383" t="s">
        <v>57</v>
      </c>
      <c r="B182" s="384"/>
      <c r="C182" s="383">
        <v>177.0</v>
      </c>
      <c r="D182" s="383" t="s">
        <v>1528</v>
      </c>
      <c r="E182" s="384"/>
      <c r="F182" s="384"/>
      <c r="G182" s="383" t="s">
        <v>1529</v>
      </c>
      <c r="H182" s="385">
        <v>46149.0</v>
      </c>
      <c r="I182" s="383" t="s">
        <v>145</v>
      </c>
      <c r="J182" s="383" t="s">
        <v>145</v>
      </c>
      <c r="K182" s="383" t="s">
        <v>1231</v>
      </c>
      <c r="L182" s="383" t="s">
        <v>63</v>
      </c>
      <c r="M182" s="383" t="s">
        <v>1530</v>
      </c>
      <c r="N182" s="383" t="s">
        <v>1253</v>
      </c>
      <c r="O182" s="384"/>
      <c r="P182" s="384"/>
      <c r="Q182" s="384"/>
      <c r="R182" s="384"/>
      <c r="S182" s="384"/>
      <c r="T182" s="384"/>
      <c r="U182" s="384"/>
      <c r="V182" s="384"/>
      <c r="W182" s="384"/>
      <c r="X182" s="384"/>
      <c r="Y182" s="384"/>
      <c r="Z182" s="384"/>
      <c r="AA182" s="384"/>
      <c r="AB182" s="384"/>
      <c r="AC182" s="384"/>
      <c r="AD182" s="384"/>
      <c r="AE182" s="384"/>
      <c r="AF182" s="384"/>
      <c r="AG182" s="384"/>
      <c r="AH182" s="384"/>
      <c r="AI182" s="384"/>
      <c r="AJ182" s="384"/>
      <c r="AK182" s="384"/>
      <c r="AL182" s="384"/>
      <c r="AM182" s="384"/>
      <c r="AN182" s="384"/>
      <c r="AO182" s="384"/>
      <c r="AP182" s="384"/>
      <c r="AQ182" s="384"/>
      <c r="AR182" s="384"/>
      <c r="AS182" s="384"/>
      <c r="AT182" s="384"/>
      <c r="AU182" s="384"/>
      <c r="AV182" s="384"/>
      <c r="AW182" s="384"/>
      <c r="AX182" s="384"/>
      <c r="AY182" s="384"/>
      <c r="AZ182" s="384"/>
      <c r="BA182" s="384"/>
      <c r="BB182" s="384"/>
      <c r="BC182" s="384"/>
      <c r="BD182" s="384"/>
      <c r="BE182" s="384"/>
      <c r="BF182" s="384"/>
      <c r="BG182" s="384"/>
      <c r="BH182" s="384"/>
      <c r="BI182" s="384"/>
      <c r="BJ182" s="384"/>
      <c r="BK182" s="384"/>
      <c r="BL182" s="384"/>
      <c r="BM182" s="384"/>
      <c r="BN182" s="384"/>
      <c r="BO182" s="384"/>
      <c r="BP182" s="384"/>
      <c r="BQ182" s="384"/>
      <c r="BR182" s="384"/>
      <c r="BS182" s="384"/>
      <c r="BT182" s="384"/>
      <c r="BU182" s="384"/>
      <c r="BV182" s="384"/>
      <c r="BW182" s="384"/>
      <c r="BX182" s="369"/>
      <c r="BY182" s="369"/>
      <c r="BZ182" s="369"/>
      <c r="CA182" s="369"/>
      <c r="CB182" s="369"/>
      <c r="CC182" s="369"/>
      <c r="CD182" s="369"/>
      <c r="CE182" s="369"/>
      <c r="CF182" s="369"/>
      <c r="CG182" s="369"/>
      <c r="CH182" s="369"/>
      <c r="CI182" s="369"/>
      <c r="CJ182" s="369"/>
      <c r="CK182" s="369"/>
      <c r="CL182" s="369"/>
      <c r="CM182" s="369"/>
      <c r="CN182" s="369"/>
      <c r="CO182" s="369"/>
      <c r="CP182" s="369"/>
      <c r="CQ182" s="369"/>
    </row>
    <row r="183">
      <c r="A183" s="383" t="s">
        <v>57</v>
      </c>
      <c r="B183" s="384"/>
      <c r="C183" s="383">
        <v>178.0</v>
      </c>
      <c r="D183" s="384"/>
      <c r="E183" s="384"/>
      <c r="F183" s="383" t="s">
        <v>1531</v>
      </c>
      <c r="G183" s="384"/>
      <c r="H183" s="385">
        <v>46157.0</v>
      </c>
      <c r="I183" s="383" t="s">
        <v>1532</v>
      </c>
      <c r="J183" s="383" t="s">
        <v>1533</v>
      </c>
      <c r="K183" s="383" t="s">
        <v>1231</v>
      </c>
      <c r="L183" s="383" t="s">
        <v>1530</v>
      </c>
      <c r="M183" s="383" t="s">
        <v>63</v>
      </c>
      <c r="N183" s="383" t="s">
        <v>1233</v>
      </c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  <c r="AA183" s="384"/>
      <c r="AB183" s="384"/>
      <c r="AC183" s="384"/>
      <c r="AD183" s="384"/>
      <c r="AE183" s="384"/>
      <c r="AF183" s="384"/>
      <c r="AG183" s="384"/>
      <c r="AH183" s="383" t="s">
        <v>1534</v>
      </c>
      <c r="AI183" s="384"/>
      <c r="AJ183" s="384"/>
      <c r="AK183" s="384"/>
      <c r="AL183" s="384"/>
      <c r="AM183" s="384"/>
      <c r="AN183" s="384"/>
      <c r="AO183" s="384"/>
      <c r="AP183" s="384"/>
      <c r="AQ183" s="384"/>
      <c r="AR183" s="384"/>
      <c r="AS183" s="384"/>
      <c r="AT183" s="384"/>
      <c r="AU183" s="384"/>
      <c r="AV183" s="384"/>
      <c r="AW183" s="384"/>
      <c r="AX183" s="384"/>
      <c r="AY183" s="384"/>
      <c r="AZ183" s="384"/>
      <c r="BA183" s="384"/>
      <c r="BB183" s="383" t="s">
        <v>1535</v>
      </c>
      <c r="BC183" s="384"/>
      <c r="BD183" s="384"/>
      <c r="BE183" s="384"/>
      <c r="BF183" s="384"/>
      <c r="BG183" s="384"/>
      <c r="BH183" s="384"/>
      <c r="BI183" s="384"/>
      <c r="BJ183" s="384"/>
      <c r="BK183" s="384"/>
      <c r="BL183" s="384"/>
      <c r="BM183" s="384"/>
      <c r="BN183" s="384"/>
      <c r="BO183" s="384"/>
      <c r="BP183" s="384"/>
      <c r="BQ183" s="384"/>
      <c r="BR183" s="384"/>
      <c r="BS183" s="384"/>
      <c r="BT183" s="384"/>
      <c r="BU183" s="384"/>
      <c r="BV183" s="385">
        <v>46157.0</v>
      </c>
      <c r="BW183" s="384"/>
      <c r="BX183" s="369"/>
      <c r="BY183" s="369"/>
      <c r="BZ183" s="369"/>
      <c r="CA183" s="369"/>
      <c r="CB183" s="369"/>
      <c r="CC183" s="369"/>
      <c r="CD183" s="369"/>
      <c r="CE183" s="369"/>
      <c r="CF183" s="369"/>
      <c r="CG183" s="369"/>
      <c r="CH183" s="369"/>
      <c r="CI183" s="369"/>
      <c r="CJ183" s="369"/>
      <c r="CK183" s="369"/>
      <c r="CL183" s="369"/>
      <c r="CM183" s="369"/>
      <c r="CN183" s="369"/>
      <c r="CO183" s="369"/>
      <c r="CP183" s="369"/>
      <c r="CQ183" s="369"/>
    </row>
    <row r="184">
      <c r="A184" s="383" t="s">
        <v>57</v>
      </c>
      <c r="B184" s="384"/>
      <c r="C184" s="383">
        <v>179.0</v>
      </c>
      <c r="D184" s="384"/>
      <c r="E184" s="384"/>
      <c r="F184" s="383" t="s">
        <v>1536</v>
      </c>
      <c r="G184" s="383" t="s">
        <v>1326</v>
      </c>
      <c r="H184" s="385">
        <v>46157.0</v>
      </c>
      <c r="I184" s="386" t="s">
        <v>1211</v>
      </c>
      <c r="J184" s="383" t="s">
        <v>1537</v>
      </c>
      <c r="K184" s="383" t="s">
        <v>1327</v>
      </c>
      <c r="L184" s="383" t="s">
        <v>1328</v>
      </c>
      <c r="M184" s="383" t="s">
        <v>63</v>
      </c>
      <c r="N184" s="383" t="s">
        <v>1329</v>
      </c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  <c r="AA184" s="384"/>
      <c r="AB184" s="384"/>
      <c r="AC184" s="384"/>
      <c r="AD184" s="384"/>
      <c r="AE184" s="384"/>
      <c r="AF184" s="384"/>
      <c r="AG184" s="384"/>
      <c r="AH184" s="383" t="s">
        <v>1538</v>
      </c>
      <c r="AI184" s="384"/>
      <c r="AJ184" s="384"/>
      <c r="AK184" s="384"/>
      <c r="AL184" s="384"/>
      <c r="AM184" s="384"/>
      <c r="AN184" s="384"/>
      <c r="AO184" s="384"/>
      <c r="AP184" s="384"/>
      <c r="AQ184" s="384"/>
      <c r="AR184" s="384"/>
      <c r="AS184" s="384"/>
      <c r="AT184" s="384"/>
      <c r="AU184" s="384"/>
      <c r="AV184" s="384"/>
      <c r="AW184" s="384"/>
      <c r="AX184" s="384"/>
      <c r="AY184" s="384"/>
      <c r="AZ184" s="384"/>
      <c r="BA184" s="384"/>
      <c r="BB184" s="384"/>
      <c r="BC184" s="384"/>
      <c r="BD184" s="384"/>
      <c r="BE184" s="384"/>
      <c r="BF184" s="384"/>
      <c r="BG184" s="384"/>
      <c r="BH184" s="384"/>
      <c r="BI184" s="384"/>
      <c r="BJ184" s="384"/>
      <c r="BK184" s="384"/>
      <c r="BL184" s="384"/>
      <c r="BM184" s="384"/>
      <c r="BN184" s="384"/>
      <c r="BO184" s="384"/>
      <c r="BP184" s="384"/>
      <c r="BQ184" s="384"/>
      <c r="BR184" s="384"/>
      <c r="BS184" s="384"/>
      <c r="BT184" s="384"/>
      <c r="BU184" s="384"/>
      <c r="BV184" s="385">
        <v>46157.0</v>
      </c>
      <c r="BW184" s="384"/>
      <c r="BX184" s="369"/>
      <c r="BY184" s="369"/>
      <c r="BZ184" s="369"/>
      <c r="CA184" s="369"/>
      <c r="CB184" s="369"/>
      <c r="CC184" s="369"/>
      <c r="CD184" s="369"/>
      <c r="CE184" s="369"/>
      <c r="CF184" s="369"/>
      <c r="CG184" s="369"/>
      <c r="CH184" s="369"/>
      <c r="CI184" s="369"/>
      <c r="CJ184" s="369"/>
      <c r="CK184" s="369"/>
      <c r="CL184" s="369"/>
      <c r="CM184" s="369"/>
      <c r="CN184" s="369"/>
      <c r="CO184" s="369"/>
      <c r="CP184" s="369"/>
      <c r="CQ184" s="369"/>
    </row>
    <row r="185">
      <c r="A185" s="388" t="s">
        <v>57</v>
      </c>
      <c r="B185" s="389"/>
      <c r="C185" s="388">
        <v>180.0</v>
      </c>
      <c r="D185" s="388" t="s">
        <v>1539</v>
      </c>
      <c r="E185" s="389"/>
      <c r="F185" s="389"/>
      <c r="G185" s="388" t="s">
        <v>1540</v>
      </c>
      <c r="H185" s="390">
        <v>46167.0</v>
      </c>
      <c r="I185" s="391" t="s">
        <v>1211</v>
      </c>
      <c r="J185" s="388" t="s">
        <v>373</v>
      </c>
      <c r="K185" s="388" t="s">
        <v>1541</v>
      </c>
      <c r="L185" s="388" t="s">
        <v>63</v>
      </c>
      <c r="M185" s="388" t="s">
        <v>1542</v>
      </c>
      <c r="N185" s="388" t="s">
        <v>1543</v>
      </c>
      <c r="O185" s="388" t="s">
        <v>1544</v>
      </c>
      <c r="P185" s="389"/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  <c r="AC185" s="389"/>
      <c r="AD185" s="389"/>
      <c r="AE185" s="389"/>
      <c r="AF185" s="389"/>
      <c r="AG185" s="389"/>
      <c r="AH185" s="388" t="s">
        <v>1545</v>
      </c>
      <c r="AI185" s="389"/>
      <c r="AJ185" s="389"/>
      <c r="AK185" s="389"/>
      <c r="AL185" s="389"/>
      <c r="AM185" s="389"/>
      <c r="AN185" s="389"/>
      <c r="AO185" s="389"/>
      <c r="AP185" s="389"/>
      <c r="AQ185" s="389"/>
      <c r="AR185" s="389"/>
      <c r="AS185" s="389"/>
      <c r="AT185" s="389"/>
      <c r="AU185" s="389"/>
      <c r="AV185" s="389"/>
      <c r="AW185" s="389"/>
      <c r="AX185" s="389"/>
      <c r="AY185" s="389"/>
      <c r="AZ185" s="389"/>
      <c r="BA185" s="389"/>
      <c r="BB185" s="389"/>
      <c r="BC185" s="389"/>
      <c r="BD185" s="389"/>
      <c r="BE185" s="389"/>
      <c r="BF185" s="389"/>
      <c r="BG185" s="389"/>
      <c r="BH185" s="389"/>
      <c r="BI185" s="389"/>
      <c r="BJ185" s="389"/>
      <c r="BK185" s="389"/>
      <c r="BL185" s="389"/>
      <c r="BM185" s="389"/>
      <c r="BN185" s="389"/>
      <c r="BO185" s="389"/>
      <c r="BP185" s="389"/>
      <c r="BQ185" s="389"/>
      <c r="BR185" s="389"/>
      <c r="BS185" s="389"/>
      <c r="BT185" s="389"/>
      <c r="BU185" s="389"/>
      <c r="BV185" s="389"/>
      <c r="BW185" s="389"/>
      <c r="BX185" s="389"/>
      <c r="BY185" s="389"/>
      <c r="BZ185" s="389"/>
      <c r="CA185" s="389"/>
      <c r="CB185" s="389"/>
      <c r="CC185" s="389"/>
      <c r="CD185" s="389"/>
      <c r="CE185" s="389"/>
      <c r="CF185" s="389"/>
      <c r="CG185" s="389"/>
      <c r="CH185" s="389"/>
      <c r="CI185" s="389"/>
      <c r="CJ185" s="389"/>
      <c r="CK185" s="389"/>
      <c r="CL185" s="389"/>
      <c r="CM185" s="389"/>
      <c r="CN185" s="389"/>
      <c r="CO185" s="389"/>
      <c r="CP185" s="389"/>
      <c r="CQ185" s="389"/>
    </row>
    <row r="186">
      <c r="A186" s="388" t="s">
        <v>57</v>
      </c>
      <c r="B186" s="389"/>
      <c r="C186" s="388"/>
      <c r="D186" s="388" t="s">
        <v>1546</v>
      </c>
      <c r="E186" s="389"/>
      <c r="F186" s="389"/>
      <c r="G186" s="388" t="s">
        <v>1540</v>
      </c>
      <c r="H186" s="390">
        <v>46167.0</v>
      </c>
      <c r="I186" s="391" t="s">
        <v>1211</v>
      </c>
      <c r="J186" s="388" t="s">
        <v>373</v>
      </c>
      <c r="K186" s="388" t="s">
        <v>1541</v>
      </c>
      <c r="L186" s="388" t="s">
        <v>63</v>
      </c>
      <c r="M186" s="388" t="s">
        <v>1547</v>
      </c>
      <c r="N186" s="388" t="s">
        <v>1548</v>
      </c>
      <c r="O186" s="388" t="s">
        <v>1544</v>
      </c>
      <c r="P186" s="389"/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  <c r="AC186" s="389"/>
      <c r="AD186" s="389"/>
      <c r="AE186" s="389"/>
      <c r="AF186" s="389"/>
      <c r="AG186" s="389"/>
      <c r="AH186" s="388" t="s">
        <v>1549</v>
      </c>
      <c r="AI186" s="389"/>
      <c r="AJ186" s="389"/>
      <c r="AK186" s="389"/>
      <c r="AL186" s="389"/>
      <c r="AM186" s="389"/>
      <c r="AN186" s="389"/>
      <c r="AO186" s="389"/>
      <c r="AP186" s="389"/>
      <c r="AQ186" s="389"/>
      <c r="AR186" s="389"/>
      <c r="AS186" s="389"/>
      <c r="AT186" s="389"/>
      <c r="AU186" s="389"/>
      <c r="AV186" s="389"/>
      <c r="AW186" s="389"/>
      <c r="AX186" s="389"/>
      <c r="AY186" s="389"/>
      <c r="AZ186" s="389"/>
      <c r="BA186" s="389"/>
      <c r="BB186" s="389"/>
      <c r="BC186" s="389"/>
      <c r="BD186" s="389"/>
      <c r="BE186" s="389"/>
      <c r="BF186" s="389"/>
      <c r="BG186" s="389"/>
      <c r="BH186" s="389"/>
      <c r="BI186" s="389"/>
      <c r="BJ186" s="389"/>
      <c r="BK186" s="389"/>
      <c r="BL186" s="389"/>
      <c r="BM186" s="389"/>
      <c r="BN186" s="389"/>
      <c r="BO186" s="389"/>
      <c r="BP186" s="389"/>
      <c r="BQ186" s="389"/>
      <c r="BR186" s="389"/>
      <c r="BS186" s="389"/>
      <c r="BT186" s="389"/>
      <c r="BU186" s="389"/>
      <c r="BV186" s="389"/>
      <c r="BW186" s="389"/>
      <c r="BX186" s="389"/>
      <c r="BY186" s="389"/>
      <c r="BZ186" s="389"/>
      <c r="CA186" s="389"/>
      <c r="CB186" s="389"/>
      <c r="CC186" s="389"/>
      <c r="CD186" s="389"/>
      <c r="CE186" s="389"/>
      <c r="CF186" s="389"/>
      <c r="CG186" s="389"/>
      <c r="CH186" s="389"/>
      <c r="CI186" s="389"/>
      <c r="CJ186" s="389"/>
      <c r="CK186" s="389"/>
      <c r="CL186" s="389"/>
      <c r="CM186" s="389"/>
      <c r="CN186" s="389"/>
      <c r="CO186" s="389"/>
      <c r="CP186" s="389"/>
      <c r="CQ186" s="389"/>
    </row>
    <row r="187">
      <c r="A187" s="388" t="s">
        <v>57</v>
      </c>
      <c r="B187" s="389"/>
      <c r="C187" s="388"/>
      <c r="D187" s="388" t="s">
        <v>1550</v>
      </c>
      <c r="E187" s="389"/>
      <c r="F187" s="389"/>
      <c r="G187" s="388" t="s">
        <v>1540</v>
      </c>
      <c r="H187" s="390">
        <v>46167.0</v>
      </c>
      <c r="I187" s="391" t="s">
        <v>1211</v>
      </c>
      <c r="J187" s="388" t="s">
        <v>373</v>
      </c>
      <c r="K187" s="388" t="s">
        <v>1541</v>
      </c>
      <c r="L187" s="388" t="s">
        <v>63</v>
      </c>
      <c r="M187" s="388" t="s">
        <v>1551</v>
      </c>
      <c r="N187" s="388" t="s">
        <v>1552</v>
      </c>
      <c r="O187" s="388" t="s">
        <v>1544</v>
      </c>
      <c r="P187" s="389"/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  <c r="AA187" s="389"/>
      <c r="AB187" s="389"/>
      <c r="AC187" s="389"/>
      <c r="AD187" s="389"/>
      <c r="AE187" s="389"/>
      <c r="AF187" s="389"/>
      <c r="AG187" s="389"/>
      <c r="AH187" s="388" t="s">
        <v>1553</v>
      </c>
      <c r="AI187" s="389"/>
      <c r="AJ187" s="389"/>
      <c r="AK187" s="389"/>
      <c r="AL187" s="389"/>
      <c r="AM187" s="389"/>
      <c r="AN187" s="389"/>
      <c r="AO187" s="389"/>
      <c r="AP187" s="389"/>
      <c r="AQ187" s="389"/>
      <c r="AR187" s="389"/>
      <c r="AS187" s="389"/>
      <c r="AT187" s="389"/>
      <c r="AU187" s="389"/>
      <c r="AV187" s="389"/>
      <c r="AW187" s="389"/>
      <c r="AX187" s="389"/>
      <c r="AY187" s="389"/>
      <c r="AZ187" s="389"/>
      <c r="BA187" s="389"/>
      <c r="BB187" s="389"/>
      <c r="BC187" s="389"/>
      <c r="BD187" s="389"/>
      <c r="BE187" s="389"/>
      <c r="BF187" s="389"/>
      <c r="BG187" s="389"/>
      <c r="BH187" s="389"/>
      <c r="BI187" s="389"/>
      <c r="BJ187" s="389"/>
      <c r="BK187" s="389"/>
      <c r="BL187" s="389"/>
      <c r="BM187" s="389"/>
      <c r="BN187" s="389"/>
      <c r="BO187" s="389"/>
      <c r="BP187" s="389"/>
      <c r="BQ187" s="389"/>
      <c r="BR187" s="389"/>
      <c r="BS187" s="389"/>
      <c r="BT187" s="389"/>
      <c r="BU187" s="389"/>
      <c r="BV187" s="389"/>
      <c r="BW187" s="389"/>
      <c r="BX187" s="389"/>
      <c r="BY187" s="389"/>
      <c r="BZ187" s="389"/>
      <c r="CA187" s="389"/>
      <c r="CB187" s="389"/>
      <c r="CC187" s="389"/>
      <c r="CD187" s="389"/>
      <c r="CE187" s="389"/>
      <c r="CF187" s="389"/>
      <c r="CG187" s="389"/>
      <c r="CH187" s="389"/>
      <c r="CI187" s="389"/>
      <c r="CJ187" s="389"/>
      <c r="CK187" s="389"/>
      <c r="CL187" s="389"/>
      <c r="CM187" s="389"/>
      <c r="CN187" s="389"/>
      <c r="CO187" s="389"/>
      <c r="CP187" s="389"/>
      <c r="CQ187" s="389"/>
    </row>
    <row r="188">
      <c r="A188" s="383" t="s">
        <v>57</v>
      </c>
      <c r="B188" s="384"/>
      <c r="C188" s="383">
        <v>181.0</v>
      </c>
      <c r="D188" s="383" t="s">
        <v>1554</v>
      </c>
      <c r="E188" s="384"/>
      <c r="F188" s="384"/>
      <c r="G188" s="383" t="s">
        <v>1555</v>
      </c>
      <c r="H188" s="385">
        <v>46161.0</v>
      </c>
      <c r="I188" s="386" t="s">
        <v>1211</v>
      </c>
      <c r="J188" s="383" t="s">
        <v>373</v>
      </c>
      <c r="K188" s="383" t="s">
        <v>1556</v>
      </c>
      <c r="L188" s="383" t="s">
        <v>63</v>
      </c>
      <c r="M188" s="383" t="s">
        <v>1557</v>
      </c>
      <c r="N188" s="383" t="s">
        <v>339</v>
      </c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  <c r="AA188" s="384"/>
      <c r="AB188" s="384"/>
      <c r="AC188" s="384"/>
      <c r="AD188" s="384"/>
      <c r="AE188" s="384"/>
      <c r="AF188" s="384"/>
      <c r="AG188" s="384"/>
      <c r="AH188" s="384"/>
      <c r="AI188" s="384"/>
      <c r="AJ188" s="384"/>
      <c r="AK188" s="384"/>
      <c r="AL188" s="384"/>
      <c r="AM188" s="384"/>
      <c r="AN188" s="384"/>
      <c r="AO188" s="384"/>
      <c r="AP188" s="384"/>
      <c r="AQ188" s="384"/>
      <c r="AR188" s="384"/>
      <c r="AS188" s="384"/>
      <c r="AT188" s="384"/>
      <c r="AU188" s="384"/>
      <c r="AV188" s="384"/>
      <c r="AW188" s="384"/>
      <c r="AX188" s="384"/>
      <c r="AY188" s="384"/>
      <c r="AZ188" s="384"/>
      <c r="BA188" s="384"/>
      <c r="BB188" s="384"/>
      <c r="BC188" s="384"/>
      <c r="BD188" s="384"/>
      <c r="BE188" s="384"/>
      <c r="BF188" s="384"/>
      <c r="BG188" s="384"/>
      <c r="BH188" s="384"/>
      <c r="BI188" s="384"/>
      <c r="BJ188" s="384"/>
      <c r="BK188" s="384"/>
      <c r="BL188" s="384"/>
      <c r="BM188" s="384"/>
      <c r="BN188" s="384"/>
      <c r="BO188" s="384"/>
      <c r="BP188" s="384"/>
      <c r="BQ188" s="384"/>
      <c r="BR188" s="384"/>
      <c r="BS188" s="384"/>
      <c r="BT188" s="384"/>
      <c r="BU188" s="384"/>
      <c r="BV188" s="384"/>
      <c r="BW188" s="384"/>
      <c r="BX188" s="369"/>
      <c r="BY188" s="369"/>
      <c r="BZ188" s="369"/>
      <c r="CA188" s="369"/>
      <c r="CB188" s="369"/>
      <c r="CC188" s="369"/>
      <c r="CD188" s="369"/>
      <c r="CE188" s="369"/>
      <c r="CF188" s="369"/>
      <c r="CG188" s="369"/>
      <c r="CH188" s="369"/>
      <c r="CI188" s="369"/>
      <c r="CJ188" s="369"/>
      <c r="CK188" s="369"/>
      <c r="CL188" s="369"/>
      <c r="CM188" s="369"/>
      <c r="CN188" s="369"/>
      <c r="CO188" s="369"/>
      <c r="CP188" s="369"/>
      <c r="CQ188" s="369"/>
    </row>
    <row r="189">
      <c r="A189" s="1" t="s">
        <v>301</v>
      </c>
      <c r="C189" s="1">
        <v>182.0</v>
      </c>
      <c r="D189" s="368" t="s">
        <v>1558</v>
      </c>
      <c r="G189" s="368" t="s">
        <v>1559</v>
      </c>
      <c r="H189" s="116">
        <v>46161.0</v>
      </c>
      <c r="I189" s="1" t="s">
        <v>164</v>
      </c>
      <c r="J189" s="1" t="s">
        <v>1560</v>
      </c>
      <c r="K189" s="1" t="s">
        <v>80</v>
      </c>
      <c r="L189" s="368" t="s">
        <v>63</v>
      </c>
      <c r="M189" s="368" t="s">
        <v>63</v>
      </c>
    </row>
    <row r="190">
      <c r="A190" s="383" t="s">
        <v>57</v>
      </c>
      <c r="B190" s="384"/>
      <c r="C190" s="383">
        <v>183.0</v>
      </c>
      <c r="D190" s="383" t="s">
        <v>1561</v>
      </c>
      <c r="E190" s="384"/>
      <c r="F190" s="384"/>
      <c r="G190" s="383" t="s">
        <v>1562</v>
      </c>
      <c r="H190" s="385">
        <v>46163.0</v>
      </c>
      <c r="I190" s="383" t="s">
        <v>129</v>
      </c>
      <c r="J190" s="383" t="s">
        <v>373</v>
      </c>
      <c r="K190" s="383" t="s">
        <v>1563</v>
      </c>
      <c r="L190" s="383" t="s">
        <v>63</v>
      </c>
      <c r="M190" s="383" t="s">
        <v>1542</v>
      </c>
      <c r="N190" s="383" t="s">
        <v>1564</v>
      </c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  <c r="AA190" s="384"/>
      <c r="AB190" s="384"/>
      <c r="AC190" s="384"/>
      <c r="AD190" s="384"/>
      <c r="AE190" s="384"/>
      <c r="AF190" s="384"/>
      <c r="AG190" s="384"/>
      <c r="AH190" s="383" t="s">
        <v>1565</v>
      </c>
      <c r="AI190" s="384"/>
      <c r="AJ190" s="384"/>
      <c r="AK190" s="384"/>
      <c r="AL190" s="384"/>
      <c r="AM190" s="384"/>
      <c r="AN190" s="384"/>
      <c r="AO190" s="384"/>
      <c r="AP190" s="384"/>
      <c r="AQ190" s="384"/>
      <c r="AR190" s="384"/>
      <c r="AS190" s="384"/>
      <c r="AT190" s="384"/>
      <c r="AU190" s="384"/>
      <c r="AV190" s="384"/>
      <c r="AW190" s="384"/>
      <c r="AX190" s="384"/>
      <c r="AY190" s="384"/>
      <c r="AZ190" s="384"/>
      <c r="BA190" s="384"/>
      <c r="BB190" s="384"/>
      <c r="BC190" s="384"/>
      <c r="BD190" s="384"/>
      <c r="BE190" s="384"/>
      <c r="BF190" s="384"/>
      <c r="BG190" s="384"/>
      <c r="BH190" s="384"/>
      <c r="BI190" s="384"/>
      <c r="BJ190" s="384"/>
      <c r="BK190" s="384"/>
      <c r="BL190" s="384"/>
      <c r="BM190" s="384"/>
      <c r="BN190" s="384"/>
      <c r="BO190" s="384"/>
      <c r="BP190" s="384"/>
      <c r="BQ190" s="384"/>
      <c r="BR190" s="384"/>
      <c r="BS190" s="384"/>
      <c r="BT190" s="384"/>
      <c r="BU190" s="384"/>
      <c r="BV190" s="384"/>
      <c r="BW190" s="384"/>
      <c r="BX190" s="369"/>
      <c r="BY190" s="369"/>
      <c r="BZ190" s="369"/>
      <c r="CA190" s="369"/>
      <c r="CB190" s="369"/>
      <c r="CC190" s="369"/>
      <c r="CD190" s="369"/>
      <c r="CE190" s="369"/>
      <c r="CF190" s="369"/>
      <c r="CG190" s="369"/>
      <c r="CH190" s="369"/>
      <c r="CI190" s="369"/>
      <c r="CJ190" s="369"/>
      <c r="CK190" s="369"/>
      <c r="CL190" s="369"/>
      <c r="CM190" s="369"/>
      <c r="CN190" s="369"/>
      <c r="CO190" s="369"/>
      <c r="CP190" s="369"/>
      <c r="CQ190" s="369"/>
    </row>
    <row r="191">
      <c r="A191" s="383" t="s">
        <v>57</v>
      </c>
      <c r="B191" s="384"/>
      <c r="C191" s="383">
        <v>184.0</v>
      </c>
      <c r="D191" s="383" t="s">
        <v>1566</v>
      </c>
      <c r="E191" s="384"/>
      <c r="F191" s="384"/>
      <c r="G191" s="383" t="s">
        <v>1562</v>
      </c>
      <c r="H191" s="385">
        <v>46163.0</v>
      </c>
      <c r="I191" s="383" t="s">
        <v>129</v>
      </c>
      <c r="J191" s="383" t="s">
        <v>373</v>
      </c>
      <c r="K191" s="383" t="s">
        <v>1567</v>
      </c>
      <c r="L191" s="383" t="s">
        <v>63</v>
      </c>
      <c r="M191" s="383" t="s">
        <v>1547</v>
      </c>
      <c r="N191" s="383" t="s">
        <v>1568</v>
      </c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  <c r="AA191" s="384"/>
      <c r="AB191" s="384"/>
      <c r="AC191" s="384"/>
      <c r="AD191" s="384"/>
      <c r="AE191" s="384"/>
      <c r="AF191" s="384"/>
      <c r="AG191" s="384"/>
      <c r="AH191" s="383" t="s">
        <v>1569</v>
      </c>
      <c r="AI191" s="384"/>
      <c r="AJ191" s="384"/>
      <c r="AK191" s="384"/>
      <c r="AL191" s="384"/>
      <c r="AM191" s="384"/>
      <c r="AN191" s="384"/>
      <c r="AO191" s="384"/>
      <c r="AP191" s="384"/>
      <c r="AQ191" s="384"/>
      <c r="AR191" s="384"/>
      <c r="AS191" s="384"/>
      <c r="AT191" s="384"/>
      <c r="AU191" s="384"/>
      <c r="AV191" s="384"/>
      <c r="AW191" s="384"/>
      <c r="AX191" s="384"/>
      <c r="AY191" s="384"/>
      <c r="AZ191" s="384"/>
      <c r="BA191" s="384"/>
      <c r="BB191" s="384"/>
      <c r="BC191" s="384"/>
      <c r="BD191" s="384"/>
      <c r="BE191" s="384"/>
      <c r="BF191" s="384"/>
      <c r="BG191" s="384"/>
      <c r="BH191" s="384"/>
      <c r="BI191" s="384"/>
      <c r="BJ191" s="384"/>
      <c r="BK191" s="384"/>
      <c r="BL191" s="384"/>
      <c r="BM191" s="384"/>
      <c r="BN191" s="384"/>
      <c r="BO191" s="384"/>
      <c r="BP191" s="384"/>
      <c r="BQ191" s="384"/>
      <c r="BR191" s="384"/>
      <c r="BS191" s="384"/>
      <c r="BT191" s="384"/>
      <c r="BU191" s="384"/>
      <c r="BV191" s="384"/>
      <c r="BW191" s="384"/>
      <c r="BX191" s="369"/>
      <c r="BY191" s="369"/>
      <c r="BZ191" s="369"/>
      <c r="CA191" s="369"/>
      <c r="CB191" s="369"/>
      <c r="CC191" s="369"/>
      <c r="CD191" s="369"/>
      <c r="CE191" s="369"/>
      <c r="CF191" s="369"/>
      <c r="CG191" s="369"/>
      <c r="CH191" s="369"/>
      <c r="CI191" s="369"/>
      <c r="CJ191" s="369"/>
      <c r="CK191" s="369"/>
      <c r="CL191" s="369"/>
      <c r="CM191" s="369"/>
      <c r="CN191" s="369"/>
      <c r="CO191" s="369"/>
      <c r="CP191" s="369"/>
      <c r="CQ191" s="369"/>
    </row>
    <row r="192">
      <c r="A192" s="383" t="s">
        <v>57</v>
      </c>
      <c r="B192" s="384"/>
      <c r="C192" s="383">
        <v>185.0</v>
      </c>
      <c r="D192" s="383" t="s">
        <v>1570</v>
      </c>
      <c r="E192" s="384"/>
      <c r="F192" s="384"/>
      <c r="G192" s="383" t="s">
        <v>1562</v>
      </c>
      <c r="H192" s="385">
        <v>46163.0</v>
      </c>
      <c r="I192" s="383" t="s">
        <v>129</v>
      </c>
      <c r="J192" s="383" t="s">
        <v>373</v>
      </c>
      <c r="K192" s="383" t="s">
        <v>1571</v>
      </c>
      <c r="L192" s="383" t="s">
        <v>63</v>
      </c>
      <c r="M192" s="383" t="s">
        <v>1551</v>
      </c>
      <c r="N192" s="383" t="s">
        <v>1572</v>
      </c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  <c r="AA192" s="384"/>
      <c r="AB192" s="384"/>
      <c r="AC192" s="384"/>
      <c r="AD192" s="384"/>
      <c r="AE192" s="384"/>
      <c r="AF192" s="384"/>
      <c r="AG192" s="384"/>
      <c r="AH192" s="383" t="s">
        <v>1573</v>
      </c>
      <c r="AI192" s="384"/>
      <c r="AJ192" s="384"/>
      <c r="AK192" s="384"/>
      <c r="AL192" s="384"/>
      <c r="AM192" s="384"/>
      <c r="AN192" s="384"/>
      <c r="AO192" s="384"/>
      <c r="AP192" s="384"/>
      <c r="AQ192" s="384"/>
      <c r="AR192" s="384"/>
      <c r="AS192" s="384"/>
      <c r="AT192" s="384"/>
      <c r="AU192" s="384"/>
      <c r="AV192" s="384"/>
      <c r="AW192" s="384"/>
      <c r="AX192" s="384"/>
      <c r="AY192" s="384"/>
      <c r="AZ192" s="384"/>
      <c r="BA192" s="384"/>
      <c r="BB192" s="384"/>
      <c r="BC192" s="384"/>
      <c r="BD192" s="384"/>
      <c r="BE192" s="384"/>
      <c r="BF192" s="384"/>
      <c r="BG192" s="384"/>
      <c r="BH192" s="384"/>
      <c r="BI192" s="384"/>
      <c r="BJ192" s="384"/>
      <c r="BK192" s="384"/>
      <c r="BL192" s="384"/>
      <c r="BM192" s="384"/>
      <c r="BN192" s="384"/>
      <c r="BO192" s="384"/>
      <c r="BP192" s="384"/>
      <c r="BQ192" s="384"/>
      <c r="BR192" s="384"/>
      <c r="BS192" s="384"/>
      <c r="BT192" s="384"/>
      <c r="BU192" s="384"/>
      <c r="BV192" s="384"/>
      <c r="BW192" s="384"/>
      <c r="BX192" s="369"/>
      <c r="BY192" s="369"/>
      <c r="BZ192" s="369"/>
      <c r="CA192" s="369"/>
      <c r="CB192" s="369"/>
      <c r="CC192" s="369"/>
      <c r="CD192" s="369"/>
      <c r="CE192" s="369"/>
      <c r="CF192" s="369"/>
      <c r="CG192" s="369"/>
      <c r="CH192" s="369"/>
      <c r="CI192" s="369"/>
      <c r="CJ192" s="369"/>
      <c r="CK192" s="369"/>
      <c r="CL192" s="369"/>
      <c r="CM192" s="369"/>
      <c r="CN192" s="369"/>
      <c r="CO192" s="369"/>
      <c r="CP192" s="369"/>
      <c r="CQ192" s="369"/>
    </row>
    <row r="193">
      <c r="A193" s="388" t="s">
        <v>57</v>
      </c>
      <c r="B193" s="389"/>
      <c r="C193" s="388">
        <v>186.0</v>
      </c>
      <c r="D193" s="388" t="s">
        <v>1574</v>
      </c>
      <c r="E193" s="389"/>
      <c r="F193" s="389"/>
      <c r="G193" s="388" t="s">
        <v>1575</v>
      </c>
      <c r="H193" s="390">
        <v>46164.0</v>
      </c>
      <c r="I193" s="388" t="s">
        <v>164</v>
      </c>
      <c r="J193" s="388" t="s">
        <v>659</v>
      </c>
      <c r="K193" s="388" t="s">
        <v>1576</v>
      </c>
      <c r="L193" s="388" t="s">
        <v>63</v>
      </c>
      <c r="M193" s="388" t="s">
        <v>1577</v>
      </c>
      <c r="N193" s="388" t="s">
        <v>1578</v>
      </c>
      <c r="O193" s="388" t="s">
        <v>1579</v>
      </c>
      <c r="P193" s="388" t="s">
        <v>1580</v>
      </c>
      <c r="Q193" s="388" t="s">
        <v>1299</v>
      </c>
      <c r="R193" s="388" t="s">
        <v>1300</v>
      </c>
      <c r="S193" s="388" t="s">
        <v>1302</v>
      </c>
      <c r="T193" s="389"/>
      <c r="U193" s="389"/>
      <c r="V193" s="389"/>
      <c r="W193" s="389"/>
      <c r="X193" s="389"/>
      <c r="Y193" s="389"/>
      <c r="Z193" s="389"/>
      <c r="AA193" s="389"/>
      <c r="AB193" s="389"/>
      <c r="AC193" s="389"/>
      <c r="AD193" s="389"/>
      <c r="AE193" s="389"/>
      <c r="AF193" s="389"/>
      <c r="AG193" s="389"/>
      <c r="AH193" s="388" t="s">
        <v>1581</v>
      </c>
      <c r="AI193" s="388" t="s">
        <v>1582</v>
      </c>
      <c r="AJ193" s="388" t="s">
        <v>1583</v>
      </c>
      <c r="AK193" s="388" t="s">
        <v>1584</v>
      </c>
      <c r="AL193" s="388" t="s">
        <v>1585</v>
      </c>
      <c r="AM193" s="388" t="s">
        <v>1586</v>
      </c>
      <c r="AN193" s="389"/>
      <c r="AO193" s="389"/>
      <c r="AP193" s="389"/>
      <c r="AQ193" s="389"/>
      <c r="AR193" s="389"/>
      <c r="AS193" s="389"/>
      <c r="AT193" s="389"/>
      <c r="AU193" s="389"/>
      <c r="AV193" s="389"/>
      <c r="AW193" s="389"/>
      <c r="AX193" s="389"/>
      <c r="AY193" s="389"/>
      <c r="AZ193" s="389"/>
      <c r="BA193" s="389"/>
      <c r="BB193" s="389"/>
      <c r="BC193" s="389"/>
      <c r="BD193" s="389"/>
      <c r="BE193" s="389"/>
      <c r="BF193" s="389"/>
      <c r="BG193" s="389"/>
      <c r="BH193" s="389"/>
      <c r="BI193" s="389"/>
      <c r="BJ193" s="389"/>
      <c r="BK193" s="389"/>
      <c r="BL193" s="389"/>
      <c r="BM193" s="389"/>
      <c r="BN193" s="389"/>
      <c r="BO193" s="389"/>
      <c r="BP193" s="389"/>
      <c r="BQ193" s="389"/>
      <c r="BR193" s="389"/>
      <c r="BS193" s="389"/>
      <c r="BT193" s="389"/>
      <c r="BU193" s="389"/>
      <c r="BV193" s="389"/>
      <c r="BW193" s="389"/>
      <c r="BX193" s="389"/>
      <c r="BY193" s="389"/>
      <c r="BZ193" s="389"/>
      <c r="CA193" s="389"/>
      <c r="CB193" s="389"/>
      <c r="CC193" s="389"/>
      <c r="CD193" s="389"/>
      <c r="CE193" s="389"/>
      <c r="CF193" s="389"/>
      <c r="CG193" s="389"/>
      <c r="CH193" s="389"/>
      <c r="CI193" s="389"/>
      <c r="CJ193" s="389"/>
      <c r="CK193" s="389"/>
      <c r="CL193" s="389"/>
      <c r="CM193" s="389"/>
      <c r="CN193" s="389"/>
      <c r="CO193" s="389"/>
      <c r="CP193" s="389"/>
      <c r="CQ193" s="389"/>
    </row>
    <row r="194">
      <c r="A194" s="372" t="s">
        <v>1518</v>
      </c>
      <c r="B194" s="376"/>
      <c r="C194" s="372">
        <v>187.0</v>
      </c>
      <c r="D194" s="372" t="s">
        <v>1587</v>
      </c>
      <c r="E194" s="376"/>
      <c r="F194" s="376"/>
      <c r="G194" s="372" t="s">
        <v>1588</v>
      </c>
      <c r="H194" s="381">
        <v>46165.0</v>
      </c>
      <c r="I194" s="372" t="s">
        <v>164</v>
      </c>
      <c r="J194" s="372" t="s">
        <v>659</v>
      </c>
      <c r="K194" s="372" t="s">
        <v>886</v>
      </c>
      <c r="L194" s="372" t="s">
        <v>63</v>
      </c>
      <c r="M194" s="372" t="s">
        <v>1589</v>
      </c>
      <c r="N194" s="372" t="s">
        <v>1590</v>
      </c>
      <c r="O194" s="372" t="s">
        <v>1298</v>
      </c>
      <c r="P194" s="372" t="s">
        <v>1591</v>
      </c>
      <c r="Q194" s="376"/>
      <c r="R194" s="376"/>
      <c r="S194" s="376"/>
      <c r="T194" s="376"/>
      <c r="U194" s="376"/>
      <c r="V194" s="376"/>
      <c r="W194" s="376"/>
      <c r="X194" s="376"/>
      <c r="Y194" s="376"/>
      <c r="Z194" s="376"/>
      <c r="AA194" s="376"/>
      <c r="AB194" s="376"/>
      <c r="AC194" s="376"/>
      <c r="AD194" s="376"/>
      <c r="AE194" s="376"/>
      <c r="AF194" s="376"/>
      <c r="AG194" s="376"/>
      <c r="AH194" s="372" t="s">
        <v>1592</v>
      </c>
      <c r="AI194" s="372" t="s">
        <v>1593</v>
      </c>
      <c r="AJ194" s="372" t="s">
        <v>1594</v>
      </c>
      <c r="AK194" s="376"/>
      <c r="AL194" s="376"/>
      <c r="AM194" s="376"/>
      <c r="AN194" s="376"/>
      <c r="AO194" s="376"/>
      <c r="AP194" s="376"/>
      <c r="AQ194" s="376"/>
      <c r="AR194" s="376"/>
      <c r="AS194" s="376"/>
      <c r="AT194" s="376"/>
      <c r="AU194" s="376"/>
      <c r="AV194" s="376"/>
      <c r="AW194" s="376"/>
      <c r="AX194" s="376"/>
      <c r="AY194" s="376"/>
      <c r="AZ194" s="376"/>
      <c r="BA194" s="376"/>
      <c r="BB194" s="376"/>
      <c r="BC194" s="376"/>
      <c r="BD194" s="376"/>
      <c r="BE194" s="376"/>
      <c r="BF194" s="376"/>
      <c r="BG194" s="376"/>
      <c r="BH194" s="376"/>
      <c r="BI194" s="376"/>
      <c r="BJ194" s="376"/>
      <c r="BK194" s="376"/>
      <c r="BL194" s="376"/>
      <c r="BM194" s="376"/>
      <c r="BN194" s="376"/>
      <c r="BO194" s="376"/>
      <c r="BP194" s="376"/>
      <c r="BQ194" s="376"/>
      <c r="BR194" s="376"/>
      <c r="BS194" s="376"/>
      <c r="BT194" s="376"/>
      <c r="BU194" s="376"/>
      <c r="BV194" s="376"/>
      <c r="BW194" s="376"/>
      <c r="BX194" s="376"/>
      <c r="BY194" s="376"/>
      <c r="BZ194" s="376"/>
      <c r="CA194" s="376"/>
      <c r="CB194" s="376"/>
      <c r="CC194" s="376"/>
      <c r="CD194" s="376"/>
      <c r="CE194" s="376"/>
      <c r="CF194" s="376"/>
      <c r="CG194" s="376"/>
      <c r="CH194" s="376"/>
      <c r="CI194" s="376"/>
      <c r="CJ194" s="376"/>
      <c r="CK194" s="376"/>
      <c r="CL194" s="376"/>
      <c r="CM194" s="376"/>
      <c r="CN194" s="376"/>
      <c r="CO194" s="376"/>
      <c r="CP194" s="376"/>
      <c r="CQ194" s="376"/>
    </row>
    <row r="195">
      <c r="A195" s="383" t="s">
        <v>57</v>
      </c>
      <c r="B195" s="384"/>
      <c r="C195" s="383">
        <v>188.0</v>
      </c>
      <c r="D195" s="383" t="s">
        <v>1595</v>
      </c>
      <c r="E195" s="384"/>
      <c r="F195" s="384"/>
      <c r="G195" s="383" t="s">
        <v>1596</v>
      </c>
      <c r="H195" s="385">
        <v>46162.0</v>
      </c>
      <c r="I195" s="383" t="s">
        <v>145</v>
      </c>
      <c r="J195" s="383" t="s">
        <v>1597</v>
      </c>
      <c r="K195" s="383" t="s">
        <v>1322</v>
      </c>
      <c r="L195" s="383" t="s">
        <v>63</v>
      </c>
      <c r="M195" s="383" t="s">
        <v>63</v>
      </c>
      <c r="N195" s="383" t="s">
        <v>850</v>
      </c>
      <c r="O195" s="383" t="s">
        <v>1598</v>
      </c>
      <c r="P195" s="383" t="s">
        <v>1249</v>
      </c>
      <c r="Q195" s="383" t="s">
        <v>1527</v>
      </c>
      <c r="R195" s="384"/>
      <c r="S195" s="384"/>
      <c r="T195" s="384"/>
      <c r="U195" s="384"/>
      <c r="V195" s="384"/>
      <c r="W195" s="384"/>
      <c r="X195" s="384"/>
      <c r="Y195" s="384"/>
      <c r="Z195" s="384"/>
      <c r="AA195" s="384"/>
      <c r="AB195" s="384"/>
      <c r="AC195" s="384"/>
      <c r="AD195" s="384"/>
      <c r="AE195" s="384"/>
      <c r="AF195" s="384"/>
      <c r="AG195" s="384"/>
      <c r="AH195" s="384"/>
      <c r="AI195" s="384"/>
      <c r="AJ195" s="384"/>
      <c r="AK195" s="384"/>
      <c r="AL195" s="384"/>
      <c r="AM195" s="384"/>
      <c r="AN195" s="384"/>
      <c r="AO195" s="384"/>
      <c r="AP195" s="384"/>
      <c r="AQ195" s="384"/>
      <c r="AR195" s="384"/>
      <c r="AS195" s="384"/>
      <c r="AT195" s="384"/>
      <c r="AU195" s="384"/>
      <c r="AV195" s="384"/>
      <c r="AW195" s="384"/>
      <c r="AX195" s="384"/>
      <c r="AY195" s="384"/>
      <c r="AZ195" s="384"/>
      <c r="BA195" s="384"/>
      <c r="BB195" s="384"/>
      <c r="BC195" s="384"/>
      <c r="BD195" s="384"/>
      <c r="BE195" s="384"/>
      <c r="BF195" s="384"/>
      <c r="BG195" s="384"/>
      <c r="BH195" s="384"/>
      <c r="BI195" s="384"/>
      <c r="BJ195" s="384"/>
      <c r="BK195" s="384"/>
      <c r="BL195" s="384"/>
      <c r="BM195" s="384"/>
      <c r="BN195" s="384"/>
      <c r="BO195" s="384"/>
      <c r="BP195" s="384"/>
      <c r="BQ195" s="384"/>
      <c r="BR195" s="384"/>
      <c r="BS195" s="384"/>
      <c r="BT195" s="384"/>
      <c r="BU195" s="384"/>
      <c r="BV195" s="384"/>
      <c r="BW195" s="384"/>
      <c r="BX195" s="369"/>
      <c r="BY195" s="369"/>
      <c r="BZ195" s="369"/>
      <c r="CA195" s="369"/>
      <c r="CB195" s="369"/>
      <c r="CC195" s="369"/>
      <c r="CD195" s="369"/>
      <c r="CE195" s="369"/>
      <c r="CF195" s="369"/>
      <c r="CG195" s="369"/>
      <c r="CH195" s="369"/>
      <c r="CI195" s="369"/>
      <c r="CJ195" s="369"/>
      <c r="CK195" s="369"/>
      <c r="CL195" s="369"/>
      <c r="CM195" s="369"/>
      <c r="CN195" s="369"/>
      <c r="CO195" s="369"/>
      <c r="CP195" s="369"/>
      <c r="CQ195" s="369"/>
    </row>
    <row r="196">
      <c r="A196" s="388" t="s">
        <v>57</v>
      </c>
      <c r="B196" s="389"/>
      <c r="C196" s="389">
        <f t="shared" ref="C196:C198" si="6">C195+1</f>
        <v>189</v>
      </c>
      <c r="D196" s="388" t="s">
        <v>1599</v>
      </c>
      <c r="E196" s="389"/>
      <c r="F196" s="389"/>
      <c r="G196" s="388" t="s">
        <v>1600</v>
      </c>
      <c r="H196" s="390">
        <v>46164.0</v>
      </c>
      <c r="I196" s="388" t="s">
        <v>164</v>
      </c>
      <c r="J196" s="388" t="s">
        <v>659</v>
      </c>
      <c r="K196" s="388" t="s">
        <v>1601</v>
      </c>
      <c r="L196" s="388" t="s">
        <v>63</v>
      </c>
      <c r="M196" s="388" t="s">
        <v>1602</v>
      </c>
      <c r="N196" s="388" t="s">
        <v>1301</v>
      </c>
      <c r="O196" s="388" t="s">
        <v>1303</v>
      </c>
      <c r="P196" s="389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  <c r="AB196" s="389"/>
      <c r="AC196" s="389"/>
      <c r="AD196" s="389"/>
      <c r="AE196" s="389"/>
      <c r="AF196" s="389"/>
      <c r="AG196" s="389"/>
      <c r="AH196" s="388" t="s">
        <v>1603</v>
      </c>
      <c r="AI196" s="388" t="s">
        <v>1604</v>
      </c>
      <c r="AJ196" s="389"/>
      <c r="AK196" s="389"/>
      <c r="AL196" s="389"/>
      <c r="AM196" s="389"/>
      <c r="AN196" s="389"/>
      <c r="AO196" s="389"/>
      <c r="AP196" s="389"/>
      <c r="AQ196" s="389"/>
      <c r="AR196" s="389"/>
      <c r="AS196" s="389"/>
      <c r="AT196" s="389"/>
      <c r="AU196" s="389"/>
      <c r="AV196" s="389"/>
      <c r="AW196" s="389"/>
      <c r="AX196" s="389"/>
      <c r="AY196" s="389"/>
      <c r="AZ196" s="389"/>
      <c r="BA196" s="389"/>
      <c r="BB196" s="389"/>
      <c r="BC196" s="389"/>
      <c r="BD196" s="389"/>
      <c r="BE196" s="389"/>
      <c r="BF196" s="389"/>
      <c r="BG196" s="389"/>
      <c r="BH196" s="389"/>
      <c r="BI196" s="389"/>
      <c r="BJ196" s="389"/>
      <c r="BK196" s="389"/>
      <c r="BL196" s="389"/>
      <c r="BM196" s="389"/>
      <c r="BN196" s="389"/>
      <c r="BO196" s="389"/>
      <c r="BP196" s="389"/>
      <c r="BQ196" s="389"/>
      <c r="BR196" s="389"/>
      <c r="BS196" s="389"/>
      <c r="BT196" s="389"/>
      <c r="BU196" s="389"/>
      <c r="BV196" s="389"/>
      <c r="BW196" s="389"/>
      <c r="BX196" s="389"/>
      <c r="BY196" s="389"/>
      <c r="BZ196" s="389"/>
      <c r="CA196" s="389"/>
      <c r="CB196" s="389"/>
      <c r="CC196" s="389"/>
      <c r="CD196" s="389"/>
      <c r="CE196" s="389"/>
      <c r="CF196" s="389"/>
      <c r="CG196" s="389"/>
      <c r="CH196" s="389"/>
      <c r="CI196" s="389"/>
      <c r="CJ196" s="389"/>
      <c r="CK196" s="389"/>
      <c r="CL196" s="389"/>
      <c r="CM196" s="389"/>
      <c r="CN196" s="389"/>
      <c r="CO196" s="389"/>
      <c r="CP196" s="389"/>
      <c r="CQ196" s="389"/>
    </row>
    <row r="197">
      <c r="A197" s="388" t="s">
        <v>57</v>
      </c>
      <c r="B197" s="389"/>
      <c r="C197" s="389">
        <f t="shared" si="6"/>
        <v>190</v>
      </c>
      <c r="D197" s="388" t="s">
        <v>1605</v>
      </c>
      <c r="E197" s="389"/>
      <c r="F197" s="389"/>
      <c r="G197" s="388" t="s">
        <v>1606</v>
      </c>
      <c r="H197" s="390">
        <v>46164.0</v>
      </c>
      <c r="I197" s="388" t="s">
        <v>129</v>
      </c>
      <c r="J197" s="388" t="s">
        <v>373</v>
      </c>
      <c r="K197" s="388" t="s">
        <v>1576</v>
      </c>
      <c r="L197" s="388" t="s">
        <v>63</v>
      </c>
      <c r="M197" s="388" t="s">
        <v>1577</v>
      </c>
      <c r="N197" s="388" t="s">
        <v>954</v>
      </c>
      <c r="O197" s="389"/>
      <c r="P197" s="389"/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  <c r="AB197" s="389"/>
      <c r="AC197" s="389"/>
      <c r="AD197" s="389"/>
      <c r="AE197" s="389"/>
      <c r="AF197" s="389"/>
      <c r="AG197" s="389"/>
      <c r="AH197" s="388" t="s">
        <v>1607</v>
      </c>
      <c r="AI197" s="389"/>
      <c r="AJ197" s="389"/>
      <c r="AK197" s="389"/>
      <c r="AL197" s="389"/>
      <c r="AM197" s="389"/>
      <c r="AN197" s="389"/>
      <c r="AO197" s="389"/>
      <c r="AP197" s="389"/>
      <c r="AQ197" s="389"/>
      <c r="AR197" s="389"/>
      <c r="AS197" s="389"/>
      <c r="AT197" s="389"/>
      <c r="AU197" s="389"/>
      <c r="AV197" s="389"/>
      <c r="AW197" s="389"/>
      <c r="AX197" s="389"/>
      <c r="AY197" s="389"/>
      <c r="AZ197" s="389"/>
      <c r="BA197" s="389"/>
      <c r="BB197" s="389"/>
      <c r="BC197" s="389"/>
      <c r="BD197" s="389"/>
      <c r="BE197" s="389"/>
      <c r="BF197" s="389"/>
      <c r="BG197" s="389"/>
      <c r="BH197" s="389"/>
      <c r="BI197" s="389"/>
      <c r="BJ197" s="389"/>
      <c r="BK197" s="389"/>
      <c r="BL197" s="389"/>
      <c r="BM197" s="389"/>
      <c r="BN197" s="389"/>
      <c r="BO197" s="389"/>
      <c r="BP197" s="389"/>
      <c r="BQ197" s="389"/>
      <c r="BR197" s="389"/>
      <c r="BS197" s="389"/>
      <c r="BT197" s="389"/>
      <c r="BU197" s="389"/>
      <c r="BV197" s="389"/>
      <c r="BW197" s="389"/>
      <c r="BX197" s="389"/>
      <c r="BY197" s="389"/>
      <c r="BZ197" s="389"/>
      <c r="CA197" s="389"/>
      <c r="CB197" s="389"/>
      <c r="CC197" s="389"/>
      <c r="CD197" s="389"/>
      <c r="CE197" s="389"/>
      <c r="CF197" s="389"/>
      <c r="CG197" s="389"/>
      <c r="CH197" s="389"/>
      <c r="CI197" s="389"/>
      <c r="CJ197" s="389"/>
      <c r="CK197" s="389"/>
      <c r="CL197" s="389"/>
      <c r="CM197" s="389"/>
      <c r="CN197" s="389"/>
      <c r="CO197" s="389"/>
      <c r="CP197" s="389"/>
      <c r="CQ197" s="389"/>
    </row>
    <row r="198">
      <c r="A198" s="388" t="s">
        <v>57</v>
      </c>
      <c r="B198" s="389"/>
      <c r="C198" s="389">
        <f t="shared" si="6"/>
        <v>191</v>
      </c>
      <c r="D198" s="389"/>
      <c r="E198" s="389"/>
      <c r="F198" s="388" t="s">
        <v>1608</v>
      </c>
      <c r="G198" s="388" t="s">
        <v>1230</v>
      </c>
      <c r="H198" s="390">
        <v>46164.0</v>
      </c>
      <c r="I198" s="391" t="s">
        <v>1211</v>
      </c>
      <c r="J198" s="388" t="s">
        <v>373</v>
      </c>
      <c r="K198" s="388" t="s">
        <v>1231</v>
      </c>
      <c r="L198" s="388" t="s">
        <v>1232</v>
      </c>
      <c r="M198" s="388" t="s">
        <v>63</v>
      </c>
      <c r="N198" s="388" t="s">
        <v>1234</v>
      </c>
      <c r="O198" s="388" t="s">
        <v>1609</v>
      </c>
      <c r="P198" s="389"/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  <c r="AB198" s="389"/>
      <c r="AC198" s="389"/>
      <c r="AD198" s="389"/>
      <c r="AE198" s="389"/>
      <c r="AF198" s="389"/>
      <c r="AG198" s="389"/>
      <c r="AH198" s="388" t="s">
        <v>1610</v>
      </c>
      <c r="AI198" s="389"/>
      <c r="AJ198" s="389"/>
      <c r="AK198" s="389"/>
      <c r="AL198" s="389"/>
      <c r="AM198" s="389"/>
      <c r="AN198" s="389"/>
      <c r="AO198" s="389"/>
      <c r="AP198" s="389"/>
      <c r="AQ198" s="389"/>
      <c r="AR198" s="389"/>
      <c r="AS198" s="389"/>
      <c r="AT198" s="389"/>
      <c r="AU198" s="389"/>
      <c r="AV198" s="389"/>
      <c r="AW198" s="389"/>
      <c r="AX198" s="389"/>
      <c r="AY198" s="389"/>
      <c r="AZ198" s="389"/>
      <c r="BA198" s="389"/>
      <c r="BB198" s="389"/>
      <c r="BC198" s="389"/>
      <c r="BD198" s="389"/>
      <c r="BE198" s="389"/>
      <c r="BF198" s="389"/>
      <c r="BG198" s="389"/>
      <c r="BH198" s="389"/>
      <c r="BI198" s="389"/>
      <c r="BJ198" s="389"/>
      <c r="BK198" s="389"/>
      <c r="BL198" s="389"/>
      <c r="BM198" s="389"/>
      <c r="BN198" s="389"/>
      <c r="BO198" s="389"/>
      <c r="BP198" s="389"/>
      <c r="BQ198" s="389"/>
      <c r="BR198" s="389"/>
      <c r="BS198" s="389"/>
      <c r="BT198" s="389"/>
      <c r="BU198" s="389"/>
      <c r="BV198" s="390">
        <v>46164.0</v>
      </c>
      <c r="BW198" s="389"/>
      <c r="BX198" s="389"/>
      <c r="BY198" s="389"/>
      <c r="BZ198" s="389"/>
      <c r="CA198" s="389"/>
      <c r="CB198" s="389"/>
      <c r="CC198" s="389"/>
      <c r="CD198" s="389"/>
      <c r="CE198" s="389"/>
      <c r="CF198" s="389"/>
      <c r="CG198" s="389"/>
      <c r="CH198" s="389"/>
      <c r="CI198" s="389"/>
      <c r="CJ198" s="389"/>
      <c r="CK198" s="389"/>
      <c r="CL198" s="389"/>
      <c r="CM198" s="389"/>
      <c r="CN198" s="389"/>
      <c r="CO198" s="389"/>
      <c r="CP198" s="389"/>
      <c r="CQ198" s="389"/>
    </row>
    <row r="199">
      <c r="A199" s="388" t="s">
        <v>57</v>
      </c>
      <c r="B199" s="389"/>
      <c r="C199" s="388">
        <v>152.0</v>
      </c>
      <c r="D199" s="388"/>
      <c r="E199" s="389"/>
      <c r="F199" s="388" t="s">
        <v>1611</v>
      </c>
      <c r="G199" s="388" t="s">
        <v>1367</v>
      </c>
      <c r="H199" s="390">
        <v>46165.0</v>
      </c>
      <c r="I199" s="388" t="s">
        <v>1143</v>
      </c>
      <c r="J199" s="388" t="s">
        <v>1612</v>
      </c>
      <c r="K199" s="388" t="s">
        <v>1368</v>
      </c>
      <c r="L199" s="388" t="s">
        <v>1369</v>
      </c>
      <c r="M199" s="388" t="s">
        <v>63</v>
      </c>
      <c r="N199" s="388" t="s">
        <v>960</v>
      </c>
      <c r="O199" s="388" t="s">
        <v>963</v>
      </c>
      <c r="P199" s="388" t="s">
        <v>962</v>
      </c>
      <c r="Q199" s="388" t="s">
        <v>965</v>
      </c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  <c r="AB199" s="389"/>
      <c r="AC199" s="389"/>
      <c r="AD199" s="389"/>
      <c r="AE199" s="389"/>
      <c r="AF199" s="389"/>
      <c r="AG199" s="389"/>
      <c r="AH199" s="388" t="s">
        <v>1613</v>
      </c>
      <c r="AI199" s="388" t="s">
        <v>1614</v>
      </c>
      <c r="AJ199" s="388" t="s">
        <v>1615</v>
      </c>
      <c r="AK199" s="388" t="s">
        <v>1616</v>
      </c>
      <c r="AL199" s="389"/>
      <c r="AM199" s="389"/>
      <c r="AN199" s="389"/>
      <c r="AO199" s="389"/>
      <c r="AP199" s="389"/>
      <c r="AQ199" s="389"/>
      <c r="AR199" s="389"/>
      <c r="AS199" s="389"/>
      <c r="AT199" s="389"/>
      <c r="AU199" s="389"/>
      <c r="AV199" s="389"/>
      <c r="AW199" s="389"/>
      <c r="AX199" s="389"/>
      <c r="AY199" s="389"/>
      <c r="AZ199" s="389"/>
      <c r="BA199" s="389"/>
      <c r="BB199" s="389"/>
      <c r="BC199" s="389"/>
      <c r="BD199" s="389"/>
      <c r="BE199" s="389"/>
      <c r="BF199" s="389"/>
      <c r="BG199" s="389"/>
      <c r="BH199" s="389"/>
      <c r="BI199" s="389"/>
      <c r="BJ199" s="389"/>
      <c r="BK199" s="389"/>
      <c r="BL199" s="389"/>
      <c r="BM199" s="389"/>
      <c r="BN199" s="389"/>
      <c r="BO199" s="389"/>
      <c r="BP199" s="389"/>
      <c r="BQ199" s="389"/>
      <c r="BR199" s="389"/>
      <c r="BS199" s="389"/>
      <c r="BT199" s="389"/>
      <c r="BU199" s="389"/>
      <c r="BV199" s="389"/>
      <c r="BW199" s="389"/>
      <c r="BX199" s="389"/>
      <c r="BY199" s="389"/>
      <c r="BZ199" s="389"/>
      <c r="CA199" s="389"/>
      <c r="CB199" s="389"/>
      <c r="CC199" s="389"/>
      <c r="CD199" s="389"/>
      <c r="CE199" s="389"/>
      <c r="CF199" s="389"/>
      <c r="CG199" s="389"/>
      <c r="CH199" s="389"/>
      <c r="CI199" s="389"/>
      <c r="CJ199" s="389"/>
      <c r="CK199" s="389"/>
      <c r="CL199" s="389"/>
      <c r="CM199" s="389"/>
      <c r="CN199" s="389"/>
      <c r="CO199" s="389"/>
      <c r="CP199" s="389"/>
      <c r="CQ199" s="389"/>
    </row>
    <row r="200">
      <c r="A200" s="388" t="s">
        <v>57</v>
      </c>
      <c r="B200" s="389"/>
      <c r="C200" s="388">
        <v>153.0</v>
      </c>
      <c r="D200" s="389"/>
      <c r="E200" s="389"/>
      <c r="F200" s="388" t="s">
        <v>1617</v>
      </c>
      <c r="G200" s="388" t="s">
        <v>1618</v>
      </c>
      <c r="H200" s="390">
        <v>46165.0</v>
      </c>
      <c r="I200" s="388" t="s">
        <v>164</v>
      </c>
      <c r="J200" s="388" t="s">
        <v>1619</v>
      </c>
      <c r="K200" s="388" t="s">
        <v>1620</v>
      </c>
      <c r="L200" s="388" t="s">
        <v>1621</v>
      </c>
      <c r="M200" s="388" t="s">
        <v>63</v>
      </c>
      <c r="N200" s="388" t="s">
        <v>1622</v>
      </c>
      <c r="O200" s="388" t="s">
        <v>1623</v>
      </c>
      <c r="P200" s="388" t="s">
        <v>1624</v>
      </c>
      <c r="Q200" s="388" t="s">
        <v>1625</v>
      </c>
      <c r="R200" s="388" t="s">
        <v>1626</v>
      </c>
      <c r="S200" s="389"/>
      <c r="T200" s="389"/>
      <c r="U200" s="389"/>
      <c r="V200" s="389"/>
      <c r="W200" s="389"/>
      <c r="X200" s="389"/>
      <c r="Y200" s="389"/>
      <c r="Z200" s="389"/>
      <c r="AA200" s="389"/>
      <c r="AB200" s="389"/>
      <c r="AC200" s="389"/>
      <c r="AD200" s="389"/>
      <c r="AE200" s="389"/>
      <c r="AF200" s="389"/>
      <c r="AG200" s="389"/>
      <c r="AH200" s="388" t="s">
        <v>1627</v>
      </c>
      <c r="AI200" s="388" t="s">
        <v>1628</v>
      </c>
      <c r="AJ200" s="388" t="s">
        <v>1629</v>
      </c>
      <c r="AK200" s="388" t="s">
        <v>1630</v>
      </c>
      <c r="AL200" s="388" t="s">
        <v>1631</v>
      </c>
      <c r="AM200" s="389"/>
      <c r="AN200" s="389"/>
      <c r="AO200" s="389"/>
      <c r="AP200" s="389"/>
      <c r="AQ200" s="389"/>
      <c r="AR200" s="389"/>
      <c r="AS200" s="389"/>
      <c r="AT200" s="389"/>
      <c r="AU200" s="389"/>
      <c r="AV200" s="389"/>
      <c r="AW200" s="389"/>
      <c r="AX200" s="389"/>
      <c r="AY200" s="389"/>
      <c r="AZ200" s="389"/>
      <c r="BA200" s="389"/>
      <c r="BB200" s="389"/>
      <c r="BC200" s="389"/>
      <c r="BD200" s="389"/>
      <c r="BE200" s="389"/>
      <c r="BF200" s="389"/>
      <c r="BG200" s="389"/>
      <c r="BH200" s="389"/>
      <c r="BI200" s="389"/>
      <c r="BJ200" s="389"/>
      <c r="BK200" s="389"/>
      <c r="BL200" s="389"/>
      <c r="BM200" s="389"/>
      <c r="BN200" s="389"/>
      <c r="BO200" s="389"/>
      <c r="BP200" s="389"/>
      <c r="BQ200" s="389"/>
      <c r="BR200" s="389"/>
      <c r="BS200" s="389"/>
      <c r="BT200" s="389"/>
      <c r="BU200" s="389"/>
      <c r="BV200" s="389"/>
      <c r="BW200" s="389"/>
      <c r="BX200" s="389"/>
      <c r="BY200" s="389"/>
      <c r="BZ200" s="389"/>
      <c r="CA200" s="389"/>
      <c r="CB200" s="389"/>
      <c r="CC200" s="389"/>
      <c r="CD200" s="389"/>
      <c r="CE200" s="389"/>
      <c r="CF200" s="389"/>
      <c r="CG200" s="389"/>
      <c r="CH200" s="389"/>
      <c r="CI200" s="389"/>
      <c r="CJ200" s="389"/>
      <c r="CK200" s="389"/>
      <c r="CL200" s="389"/>
      <c r="CM200" s="389"/>
      <c r="CN200" s="389"/>
      <c r="CO200" s="389"/>
      <c r="CP200" s="389"/>
      <c r="CQ200" s="389"/>
    </row>
    <row r="201">
      <c r="A201" s="368" t="s">
        <v>57</v>
      </c>
      <c r="B201" s="369"/>
      <c r="C201" s="368">
        <v>154.0</v>
      </c>
      <c r="D201" s="368" t="s">
        <v>1632</v>
      </c>
      <c r="E201" s="369"/>
      <c r="F201" s="368"/>
      <c r="G201" s="368" t="s">
        <v>1633</v>
      </c>
      <c r="H201" s="323">
        <v>46168.0</v>
      </c>
      <c r="I201" s="378" t="s">
        <v>1634</v>
      </c>
      <c r="J201" s="368" t="s">
        <v>659</v>
      </c>
      <c r="K201" s="368" t="s">
        <v>1576</v>
      </c>
      <c r="L201" s="368" t="s">
        <v>63</v>
      </c>
      <c r="M201" s="368" t="s">
        <v>1577</v>
      </c>
      <c r="N201" s="368" t="s">
        <v>1363</v>
      </c>
      <c r="O201" s="368" t="s">
        <v>1635</v>
      </c>
      <c r="P201" s="368" t="s">
        <v>1636</v>
      </c>
      <c r="Q201" s="369"/>
      <c r="R201" s="369"/>
      <c r="S201" s="369"/>
      <c r="T201" s="369"/>
      <c r="U201" s="369"/>
      <c r="V201" s="369"/>
      <c r="W201" s="369"/>
      <c r="X201" s="369"/>
      <c r="Y201" s="369"/>
      <c r="Z201" s="369"/>
      <c r="AA201" s="369"/>
      <c r="AB201" s="369"/>
      <c r="AC201" s="369"/>
      <c r="AD201" s="369"/>
      <c r="AE201" s="369"/>
      <c r="AF201" s="369"/>
      <c r="AG201" s="369"/>
      <c r="AH201" s="368" t="s">
        <v>1637</v>
      </c>
      <c r="AI201" s="368" t="s">
        <v>1638</v>
      </c>
      <c r="AJ201" s="368" t="s">
        <v>1639</v>
      </c>
      <c r="AK201" s="368"/>
      <c r="AL201" s="368"/>
      <c r="AM201" s="369"/>
      <c r="AN201" s="369"/>
      <c r="AO201" s="369"/>
      <c r="AP201" s="369"/>
      <c r="AQ201" s="369"/>
      <c r="AR201" s="369"/>
      <c r="AS201" s="369"/>
      <c r="AT201" s="369"/>
      <c r="AU201" s="369"/>
      <c r="AV201" s="369"/>
      <c r="AW201" s="369"/>
      <c r="AX201" s="369"/>
      <c r="AY201" s="369"/>
      <c r="AZ201" s="369"/>
      <c r="BA201" s="369"/>
      <c r="BB201" s="369"/>
      <c r="BC201" s="369"/>
      <c r="BD201" s="369"/>
      <c r="BE201" s="369"/>
      <c r="BF201" s="369"/>
      <c r="BG201" s="369"/>
      <c r="BH201" s="369"/>
      <c r="BI201" s="369"/>
      <c r="BJ201" s="369"/>
      <c r="BK201" s="369"/>
      <c r="BL201" s="369"/>
      <c r="BM201" s="369"/>
      <c r="BN201" s="369"/>
      <c r="BO201" s="369"/>
      <c r="BP201" s="369"/>
      <c r="BQ201" s="369"/>
      <c r="BR201" s="369"/>
      <c r="BS201" s="369"/>
      <c r="BT201" s="369"/>
      <c r="BU201" s="369"/>
      <c r="BV201" s="369"/>
      <c r="BW201" s="369"/>
      <c r="BX201" s="369"/>
      <c r="BY201" s="369"/>
      <c r="BZ201" s="369"/>
      <c r="CA201" s="369"/>
      <c r="CB201" s="369"/>
      <c r="CC201" s="369"/>
      <c r="CD201" s="369"/>
      <c r="CE201" s="369"/>
      <c r="CF201" s="369"/>
      <c r="CG201" s="369"/>
      <c r="CH201" s="369"/>
      <c r="CI201" s="369"/>
      <c r="CJ201" s="369"/>
      <c r="CK201" s="369"/>
      <c r="CL201" s="369"/>
      <c r="CM201" s="369"/>
      <c r="CN201" s="369"/>
      <c r="CO201" s="369"/>
      <c r="CP201" s="369"/>
      <c r="CQ201" s="369"/>
    </row>
    <row r="202">
      <c r="A202" s="358" t="s">
        <v>57</v>
      </c>
      <c r="B202" s="359"/>
      <c r="C202" s="358">
        <v>155.0</v>
      </c>
      <c r="D202" s="359"/>
      <c r="E202" s="359"/>
      <c r="F202" s="358" t="s">
        <v>1640</v>
      </c>
      <c r="G202" s="358" t="s">
        <v>1575</v>
      </c>
      <c r="H202" s="360">
        <v>46168.0</v>
      </c>
      <c r="I202" s="392" t="s">
        <v>1634</v>
      </c>
      <c r="J202" s="358" t="s">
        <v>1612</v>
      </c>
      <c r="K202" s="358" t="s">
        <v>1576</v>
      </c>
      <c r="L202" s="358" t="s">
        <v>1577</v>
      </c>
      <c r="M202" s="358" t="s">
        <v>63</v>
      </c>
      <c r="N202" s="358" t="s">
        <v>1299</v>
      </c>
      <c r="O202" s="358" t="s">
        <v>1300</v>
      </c>
      <c r="P202" s="358" t="s">
        <v>1302</v>
      </c>
      <c r="Q202" s="359"/>
      <c r="R202" s="359"/>
      <c r="S202" s="359"/>
      <c r="T202" s="359"/>
      <c r="U202" s="359"/>
      <c r="V202" s="359"/>
      <c r="W202" s="359"/>
      <c r="X202" s="359"/>
      <c r="Y202" s="359"/>
      <c r="Z202" s="359"/>
      <c r="AA202" s="359"/>
      <c r="AB202" s="359"/>
      <c r="AC202" s="359"/>
      <c r="AD202" s="359"/>
      <c r="AE202" s="359"/>
      <c r="AF202" s="359"/>
      <c r="AG202" s="359"/>
      <c r="AH202" s="358" t="s">
        <v>1584</v>
      </c>
      <c r="AI202" s="358" t="s">
        <v>1585</v>
      </c>
      <c r="AJ202" s="358" t="s">
        <v>1586</v>
      </c>
      <c r="AK202" s="359"/>
      <c r="AL202" s="359"/>
      <c r="AM202" s="359"/>
      <c r="AN202" s="359"/>
      <c r="AO202" s="359"/>
      <c r="AP202" s="359"/>
      <c r="AQ202" s="359"/>
      <c r="AR202" s="359"/>
      <c r="AS202" s="359"/>
      <c r="AT202" s="359"/>
      <c r="AU202" s="359"/>
      <c r="AV202" s="359"/>
      <c r="AW202" s="359"/>
      <c r="AX202" s="359"/>
      <c r="AY202" s="359"/>
      <c r="AZ202" s="359"/>
      <c r="BA202" s="359"/>
      <c r="BB202" s="359"/>
      <c r="BC202" s="359"/>
      <c r="BD202" s="359"/>
      <c r="BE202" s="359"/>
      <c r="BF202" s="359"/>
      <c r="BG202" s="359"/>
      <c r="BH202" s="359"/>
      <c r="BI202" s="359"/>
      <c r="BJ202" s="359"/>
      <c r="BK202" s="359"/>
      <c r="BL202" s="359"/>
      <c r="BM202" s="359"/>
      <c r="BN202" s="359"/>
      <c r="BO202" s="359"/>
      <c r="BP202" s="359"/>
      <c r="BQ202" s="359"/>
      <c r="BR202" s="359"/>
      <c r="BS202" s="359"/>
      <c r="BT202" s="359"/>
      <c r="BU202" s="359"/>
      <c r="BV202" s="360">
        <v>46168.0</v>
      </c>
      <c r="BW202" s="359"/>
      <c r="BX202" s="359"/>
      <c r="BY202" s="359"/>
      <c r="BZ202" s="359"/>
      <c r="CA202" s="359"/>
      <c r="CB202" s="359"/>
      <c r="CC202" s="359"/>
      <c r="CD202" s="359"/>
      <c r="CE202" s="359"/>
      <c r="CF202" s="359"/>
      <c r="CG202" s="359"/>
      <c r="CH202" s="359"/>
      <c r="CI202" s="359"/>
      <c r="CJ202" s="359"/>
      <c r="CK202" s="359"/>
      <c r="CL202" s="359"/>
      <c r="CM202" s="359"/>
      <c r="CN202" s="359"/>
      <c r="CO202" s="359"/>
      <c r="CP202" s="359"/>
      <c r="CQ202" s="359"/>
    </row>
    <row r="203">
      <c r="A203" s="384"/>
      <c r="B203" s="384"/>
      <c r="C203" s="383">
        <v>156.0</v>
      </c>
      <c r="D203" s="383" t="s">
        <v>1641</v>
      </c>
      <c r="E203" s="384"/>
      <c r="F203" s="384"/>
      <c r="G203" s="383" t="s">
        <v>1642</v>
      </c>
      <c r="H203" s="385">
        <v>46169.0</v>
      </c>
      <c r="I203" s="383" t="s">
        <v>145</v>
      </c>
      <c r="J203" s="383" t="s">
        <v>982</v>
      </c>
      <c r="K203" s="383" t="s">
        <v>1246</v>
      </c>
      <c r="L203" s="383" t="s">
        <v>63</v>
      </c>
      <c r="M203" s="383" t="s">
        <v>1643</v>
      </c>
      <c r="N203" s="383" t="s">
        <v>1644</v>
      </c>
      <c r="O203" s="383" t="s">
        <v>1645</v>
      </c>
      <c r="P203" s="383" t="s">
        <v>852</v>
      </c>
      <c r="Q203" s="383" t="s">
        <v>1254</v>
      </c>
      <c r="R203" s="384"/>
      <c r="S203" s="384"/>
      <c r="T203" s="384"/>
      <c r="U203" s="384"/>
      <c r="V203" s="384"/>
      <c r="W203" s="384"/>
      <c r="X203" s="384"/>
      <c r="Y203" s="384"/>
      <c r="Z203" s="384"/>
      <c r="AA203" s="384"/>
      <c r="AB203" s="384"/>
      <c r="AC203" s="384"/>
      <c r="AD203" s="384"/>
      <c r="AE203" s="384"/>
      <c r="AF203" s="384"/>
      <c r="AG203" s="384"/>
      <c r="AH203" s="384"/>
      <c r="AI203" s="384"/>
      <c r="AJ203" s="384"/>
      <c r="AK203" s="384"/>
      <c r="AL203" s="384"/>
      <c r="AM203" s="384"/>
      <c r="AN203" s="384"/>
      <c r="AO203" s="384"/>
      <c r="AP203" s="384"/>
      <c r="AQ203" s="384"/>
      <c r="AR203" s="384"/>
      <c r="AS203" s="384"/>
      <c r="AT203" s="384"/>
      <c r="AU203" s="384"/>
      <c r="AV203" s="384"/>
      <c r="AW203" s="384"/>
      <c r="AX203" s="384"/>
      <c r="AY203" s="384"/>
      <c r="AZ203" s="384"/>
      <c r="BA203" s="384"/>
      <c r="BB203" s="384"/>
      <c r="BC203" s="384"/>
      <c r="BD203" s="384"/>
      <c r="BE203" s="384"/>
      <c r="BF203" s="384"/>
      <c r="BG203" s="384"/>
      <c r="BH203" s="384"/>
      <c r="BI203" s="384"/>
      <c r="BJ203" s="384"/>
      <c r="BK203" s="384"/>
      <c r="BL203" s="384"/>
      <c r="BM203" s="384"/>
      <c r="BN203" s="384"/>
      <c r="BO203" s="384"/>
      <c r="BP203" s="384"/>
      <c r="BQ203" s="384"/>
      <c r="BR203" s="384"/>
      <c r="BS203" s="384"/>
      <c r="BT203" s="384"/>
      <c r="BU203" s="384"/>
      <c r="BV203" s="384"/>
      <c r="BW203" s="384"/>
    </row>
    <row r="204">
      <c r="A204" s="384"/>
      <c r="B204" s="384"/>
      <c r="C204" s="383">
        <v>157.0</v>
      </c>
      <c r="D204" s="383" t="s">
        <v>1646</v>
      </c>
      <c r="E204" s="384"/>
      <c r="F204" s="384"/>
      <c r="G204" s="383" t="s">
        <v>1647</v>
      </c>
      <c r="H204" s="385">
        <v>46169.0</v>
      </c>
      <c r="I204" s="383" t="s">
        <v>145</v>
      </c>
      <c r="J204" s="383" t="s">
        <v>1496</v>
      </c>
      <c r="K204" s="383" t="s">
        <v>1322</v>
      </c>
      <c r="L204" s="383" t="s">
        <v>63</v>
      </c>
      <c r="M204" s="383" t="s">
        <v>63</v>
      </c>
      <c r="N204" s="383" t="s">
        <v>1648</v>
      </c>
      <c r="O204" s="383" t="s">
        <v>1500</v>
      </c>
      <c r="P204" s="383" t="s">
        <v>1649</v>
      </c>
      <c r="Q204" s="383" t="s">
        <v>1251</v>
      </c>
      <c r="R204" s="383" t="s">
        <v>1250</v>
      </c>
      <c r="S204" s="383" t="s">
        <v>1255</v>
      </c>
      <c r="T204" s="384"/>
      <c r="U204" s="384"/>
      <c r="V204" s="384"/>
      <c r="W204" s="384"/>
      <c r="X204" s="384"/>
      <c r="Y204" s="384"/>
      <c r="Z204" s="384"/>
      <c r="AA204" s="384"/>
      <c r="AB204" s="384"/>
      <c r="AC204" s="384"/>
      <c r="AD204" s="384"/>
      <c r="AE204" s="384"/>
      <c r="AF204" s="384"/>
      <c r="AG204" s="384"/>
      <c r="AH204" s="384"/>
      <c r="AI204" s="384"/>
      <c r="AJ204" s="384"/>
      <c r="AK204" s="384"/>
      <c r="AL204" s="384"/>
      <c r="AM204" s="384"/>
      <c r="AN204" s="384"/>
      <c r="AO204" s="384"/>
      <c r="AP204" s="384"/>
      <c r="AQ204" s="384"/>
      <c r="AR204" s="384"/>
      <c r="AS204" s="384"/>
      <c r="AT204" s="384"/>
      <c r="AU204" s="384"/>
      <c r="AV204" s="384"/>
      <c r="AW204" s="384"/>
      <c r="AX204" s="384"/>
      <c r="AY204" s="384"/>
      <c r="AZ204" s="384"/>
      <c r="BA204" s="384"/>
      <c r="BB204" s="384"/>
      <c r="BC204" s="384"/>
      <c r="BD204" s="384"/>
      <c r="BE204" s="384"/>
      <c r="BF204" s="384"/>
      <c r="BG204" s="384"/>
      <c r="BH204" s="384"/>
      <c r="BI204" s="384"/>
      <c r="BJ204" s="384"/>
      <c r="BK204" s="384"/>
      <c r="BL204" s="384"/>
      <c r="BM204" s="384"/>
      <c r="BN204" s="384"/>
      <c r="BO204" s="384"/>
      <c r="BP204" s="384"/>
      <c r="BQ204" s="384"/>
      <c r="BR204" s="384"/>
      <c r="BS204" s="384"/>
      <c r="BT204" s="384"/>
      <c r="BU204" s="384"/>
      <c r="BV204" s="384"/>
      <c r="BW204" s="384"/>
    </row>
    <row r="205">
      <c r="A205" s="384"/>
      <c r="B205" s="384"/>
      <c r="C205" s="383">
        <v>158.0</v>
      </c>
      <c r="D205" s="383" t="s">
        <v>1650</v>
      </c>
      <c r="E205" s="384"/>
      <c r="F205" s="384"/>
      <c r="G205" s="383" t="s">
        <v>1651</v>
      </c>
      <c r="H205" s="385">
        <v>46169.0</v>
      </c>
      <c r="I205" s="383" t="s">
        <v>145</v>
      </c>
      <c r="J205" s="383" t="s">
        <v>1652</v>
      </c>
      <c r="K205" s="383" t="s">
        <v>1212</v>
      </c>
      <c r="L205" s="383" t="s">
        <v>63</v>
      </c>
      <c r="M205" s="383" t="s">
        <v>63</v>
      </c>
      <c r="N205" s="383" t="s">
        <v>1653</v>
      </c>
      <c r="O205" s="383" t="s">
        <v>1654</v>
      </c>
      <c r="P205" s="384"/>
      <c r="Q205" s="384"/>
      <c r="R205" s="384"/>
      <c r="S205" s="384"/>
      <c r="T205" s="384"/>
      <c r="U205" s="384"/>
      <c r="V205" s="384"/>
      <c r="W205" s="384"/>
      <c r="X205" s="384"/>
      <c r="Y205" s="384"/>
      <c r="Z205" s="384"/>
      <c r="AA205" s="384"/>
      <c r="AB205" s="384"/>
      <c r="AC205" s="384"/>
      <c r="AD205" s="384"/>
      <c r="AE205" s="384"/>
      <c r="AF205" s="384"/>
      <c r="AG205" s="384"/>
      <c r="AH205" s="384"/>
      <c r="AI205" s="384"/>
      <c r="AJ205" s="384"/>
      <c r="AK205" s="384"/>
      <c r="AL205" s="384"/>
      <c r="AM205" s="384"/>
      <c r="AN205" s="384"/>
      <c r="AO205" s="384"/>
      <c r="AP205" s="384"/>
      <c r="AQ205" s="384"/>
      <c r="AR205" s="384"/>
      <c r="AS205" s="384"/>
      <c r="AT205" s="384"/>
      <c r="AU205" s="384"/>
      <c r="AV205" s="384"/>
      <c r="AW205" s="384"/>
      <c r="AX205" s="384"/>
      <c r="AY205" s="384"/>
      <c r="AZ205" s="384"/>
      <c r="BA205" s="384"/>
      <c r="BB205" s="384"/>
      <c r="BC205" s="384"/>
      <c r="BD205" s="384"/>
      <c r="BE205" s="384"/>
      <c r="BF205" s="384"/>
      <c r="BG205" s="384"/>
      <c r="BH205" s="384"/>
      <c r="BI205" s="384"/>
      <c r="BJ205" s="384"/>
      <c r="BK205" s="384"/>
      <c r="BL205" s="384"/>
      <c r="BM205" s="384"/>
      <c r="BN205" s="384"/>
      <c r="BO205" s="384"/>
      <c r="BP205" s="384"/>
      <c r="BQ205" s="384"/>
      <c r="BR205" s="384"/>
      <c r="BS205" s="384"/>
      <c r="BT205" s="384"/>
      <c r="BU205" s="384"/>
      <c r="BV205" s="384"/>
      <c r="BW205" s="384"/>
    </row>
    <row r="206">
      <c r="A206" s="384"/>
      <c r="B206" s="384"/>
      <c r="C206" s="383">
        <v>159.0</v>
      </c>
      <c r="D206" s="383" t="s">
        <v>1655</v>
      </c>
      <c r="E206" s="384"/>
      <c r="F206" s="384"/>
      <c r="G206" s="383" t="s">
        <v>1656</v>
      </c>
      <c r="H206" s="385">
        <v>46169.0</v>
      </c>
      <c r="I206" s="383" t="s">
        <v>145</v>
      </c>
      <c r="J206" s="383" t="s">
        <v>1657</v>
      </c>
      <c r="K206" s="383" t="s">
        <v>1322</v>
      </c>
      <c r="L206" s="383" t="s">
        <v>63</v>
      </c>
      <c r="M206" s="383" t="s">
        <v>63</v>
      </c>
      <c r="N206" s="383" t="s">
        <v>1500</v>
      </c>
      <c r="O206" s="383" t="s">
        <v>1649</v>
      </c>
      <c r="P206" s="383" t="s">
        <v>1648</v>
      </c>
      <c r="Q206" s="383" t="s">
        <v>850</v>
      </c>
      <c r="R206" s="384"/>
      <c r="S206" s="384"/>
      <c r="T206" s="384"/>
      <c r="U206" s="384"/>
      <c r="V206" s="384"/>
      <c r="W206" s="384"/>
      <c r="X206" s="384"/>
      <c r="Y206" s="384"/>
      <c r="Z206" s="384"/>
      <c r="AA206" s="384"/>
      <c r="AB206" s="384"/>
      <c r="AC206" s="384"/>
      <c r="AD206" s="384"/>
      <c r="AE206" s="384"/>
      <c r="AF206" s="384"/>
      <c r="AG206" s="384"/>
      <c r="AH206" s="384"/>
      <c r="AI206" s="384"/>
      <c r="AJ206" s="384"/>
      <c r="AK206" s="384"/>
      <c r="AL206" s="384"/>
      <c r="AM206" s="384"/>
      <c r="AN206" s="384"/>
      <c r="AO206" s="384"/>
      <c r="AP206" s="384"/>
      <c r="AQ206" s="384"/>
      <c r="AR206" s="384"/>
      <c r="AS206" s="384"/>
      <c r="AT206" s="384"/>
      <c r="AU206" s="384"/>
      <c r="AV206" s="384"/>
      <c r="AW206" s="384"/>
      <c r="AX206" s="384"/>
      <c r="AY206" s="384"/>
      <c r="AZ206" s="384"/>
      <c r="BA206" s="384"/>
      <c r="BB206" s="384"/>
      <c r="BC206" s="384"/>
      <c r="BD206" s="384"/>
      <c r="BE206" s="384"/>
      <c r="BF206" s="384"/>
      <c r="BG206" s="384"/>
      <c r="BH206" s="384"/>
      <c r="BI206" s="384"/>
      <c r="BJ206" s="384"/>
      <c r="BK206" s="384"/>
      <c r="BL206" s="384"/>
      <c r="BM206" s="384"/>
      <c r="BN206" s="384"/>
      <c r="BO206" s="384"/>
      <c r="BP206" s="384"/>
      <c r="BQ206" s="384"/>
      <c r="BR206" s="384"/>
      <c r="BS206" s="384"/>
      <c r="BT206" s="384"/>
      <c r="BU206" s="384"/>
      <c r="BV206" s="384"/>
      <c r="BW206" s="384"/>
    </row>
    <row r="207">
      <c r="A207" s="368" t="s">
        <v>57</v>
      </c>
      <c r="B207" s="369"/>
      <c r="C207" s="368">
        <v>200.0</v>
      </c>
      <c r="D207" s="369"/>
      <c r="E207" s="369"/>
      <c r="F207" s="368" t="s">
        <v>1658</v>
      </c>
      <c r="G207" s="368" t="s">
        <v>1466</v>
      </c>
      <c r="H207" s="323">
        <v>46170.0</v>
      </c>
      <c r="I207" s="368" t="s">
        <v>1143</v>
      </c>
      <c r="J207" s="368" t="s">
        <v>373</v>
      </c>
      <c r="K207" s="368" t="s">
        <v>1467</v>
      </c>
      <c r="L207" s="368" t="s">
        <v>1468</v>
      </c>
      <c r="M207" s="368" t="s">
        <v>63</v>
      </c>
      <c r="N207" s="368" t="s">
        <v>1471</v>
      </c>
      <c r="O207" s="368" t="s">
        <v>1472</v>
      </c>
      <c r="P207" s="368" t="s">
        <v>1473</v>
      </c>
      <c r="Q207" s="368" t="s">
        <v>1474</v>
      </c>
      <c r="R207" s="368" t="s">
        <v>1475</v>
      </c>
      <c r="S207" s="368" t="s">
        <v>1476</v>
      </c>
      <c r="T207" s="368" t="s">
        <v>1477</v>
      </c>
      <c r="U207" s="368" t="s">
        <v>1478</v>
      </c>
      <c r="V207" s="368" t="s">
        <v>1479</v>
      </c>
      <c r="W207" s="368" t="s">
        <v>1480</v>
      </c>
      <c r="X207" s="369"/>
      <c r="Y207" s="369"/>
      <c r="Z207" s="369"/>
      <c r="AA207" s="369"/>
      <c r="AB207" s="369"/>
      <c r="AC207" s="369"/>
      <c r="AD207" s="369"/>
      <c r="AE207" s="369"/>
      <c r="AF207" s="369"/>
      <c r="AG207" s="369"/>
      <c r="AH207" s="368" t="s">
        <v>1483</v>
      </c>
      <c r="AI207" s="368" t="s">
        <v>1659</v>
      </c>
      <c r="AJ207" s="368" t="s">
        <v>1660</v>
      </c>
      <c r="AK207" s="368" t="s">
        <v>1486</v>
      </c>
      <c r="AL207" s="368" t="s">
        <v>1661</v>
      </c>
      <c r="AM207" s="368" t="s">
        <v>1662</v>
      </c>
      <c r="AN207" s="368" t="s">
        <v>1489</v>
      </c>
      <c r="AO207" s="368" t="s">
        <v>1490</v>
      </c>
      <c r="AP207" s="368" t="s">
        <v>1663</v>
      </c>
      <c r="AQ207" s="368" t="s">
        <v>1492</v>
      </c>
      <c r="AR207" s="369"/>
      <c r="AS207" s="369"/>
      <c r="AT207" s="369"/>
      <c r="AU207" s="369"/>
      <c r="AV207" s="369"/>
      <c r="AW207" s="369"/>
      <c r="AX207" s="369"/>
      <c r="AY207" s="369"/>
      <c r="AZ207" s="369"/>
      <c r="BA207" s="369"/>
      <c r="BB207" s="369"/>
      <c r="BC207" s="369"/>
      <c r="BD207" s="369"/>
      <c r="BE207" s="369"/>
      <c r="BF207" s="369"/>
      <c r="BG207" s="369"/>
      <c r="BH207" s="369"/>
      <c r="BI207" s="369"/>
      <c r="BJ207" s="369"/>
      <c r="BK207" s="369"/>
      <c r="BL207" s="369"/>
      <c r="BM207" s="369"/>
      <c r="BN207" s="369"/>
      <c r="BO207" s="369"/>
      <c r="BP207" s="369"/>
      <c r="BQ207" s="369"/>
      <c r="BR207" s="369"/>
      <c r="BS207" s="369"/>
      <c r="BT207" s="369"/>
      <c r="BU207" s="369"/>
      <c r="BV207" s="323">
        <v>46170.0</v>
      </c>
      <c r="BW207" s="369"/>
      <c r="BX207" s="369"/>
      <c r="BY207" s="369"/>
      <c r="BZ207" s="369"/>
      <c r="CA207" s="369"/>
      <c r="CB207" s="369"/>
      <c r="CC207" s="369"/>
      <c r="CD207" s="369"/>
      <c r="CE207" s="369"/>
      <c r="CF207" s="369"/>
      <c r="CG207" s="369"/>
      <c r="CH207" s="369"/>
      <c r="CI207" s="369"/>
      <c r="CJ207" s="369"/>
      <c r="CK207" s="369"/>
      <c r="CL207" s="369"/>
      <c r="CM207" s="369"/>
      <c r="CN207" s="369"/>
      <c r="CO207" s="369"/>
      <c r="CP207" s="369"/>
      <c r="CQ207" s="369"/>
    </row>
    <row r="208">
      <c r="A208" s="368" t="s">
        <v>57</v>
      </c>
      <c r="B208" s="369"/>
      <c r="C208" s="368">
        <v>201.0</v>
      </c>
      <c r="D208" s="369"/>
      <c r="E208" s="369"/>
      <c r="F208" s="368" t="s">
        <v>1664</v>
      </c>
      <c r="G208" s="368" t="s">
        <v>1600</v>
      </c>
      <c r="H208" s="323">
        <v>46171.0</v>
      </c>
      <c r="I208" s="368" t="s">
        <v>1143</v>
      </c>
      <c r="J208" s="368" t="s">
        <v>373</v>
      </c>
      <c r="K208" s="368" t="s">
        <v>1231</v>
      </c>
      <c r="L208" s="368" t="s">
        <v>1232</v>
      </c>
      <c r="M208" s="368" t="s">
        <v>63</v>
      </c>
      <c r="N208" s="368" t="s">
        <v>1303</v>
      </c>
      <c r="O208" s="368" t="s">
        <v>1301</v>
      </c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  <c r="AA208" s="369"/>
      <c r="AB208" s="369"/>
      <c r="AC208" s="369"/>
      <c r="AD208" s="369"/>
      <c r="AE208" s="369"/>
      <c r="AF208" s="369"/>
      <c r="AG208" s="369"/>
      <c r="AH208" s="368" t="s">
        <v>1665</v>
      </c>
      <c r="AI208" s="368" t="s">
        <v>1666</v>
      </c>
      <c r="AJ208" s="369"/>
      <c r="AK208" s="369"/>
      <c r="AL208" s="369"/>
      <c r="AM208" s="369"/>
      <c r="AN208" s="369"/>
      <c r="AO208" s="369"/>
      <c r="AP208" s="369"/>
      <c r="AQ208" s="369"/>
      <c r="AR208" s="369"/>
      <c r="AS208" s="369"/>
      <c r="AT208" s="369"/>
      <c r="AU208" s="369"/>
      <c r="AV208" s="369"/>
      <c r="AW208" s="369"/>
      <c r="AX208" s="369"/>
      <c r="AY208" s="369"/>
      <c r="AZ208" s="369"/>
      <c r="BA208" s="369"/>
      <c r="BB208" s="369"/>
      <c r="BC208" s="369"/>
      <c r="BD208" s="369"/>
      <c r="BE208" s="369"/>
      <c r="BF208" s="369"/>
      <c r="BG208" s="369"/>
      <c r="BH208" s="369"/>
      <c r="BI208" s="369"/>
      <c r="BJ208" s="369"/>
      <c r="BK208" s="369"/>
      <c r="BL208" s="369"/>
      <c r="BM208" s="369"/>
      <c r="BN208" s="369"/>
      <c r="BO208" s="369"/>
      <c r="BP208" s="369"/>
      <c r="BQ208" s="369"/>
      <c r="BR208" s="369"/>
      <c r="BS208" s="369"/>
      <c r="BT208" s="369"/>
      <c r="BU208" s="369"/>
      <c r="BV208" s="323">
        <v>46171.0</v>
      </c>
      <c r="BW208" s="369"/>
      <c r="BX208" s="369"/>
      <c r="BY208" s="369"/>
      <c r="BZ208" s="369"/>
      <c r="CA208" s="369"/>
      <c r="CB208" s="369"/>
      <c r="CC208" s="369"/>
      <c r="CD208" s="369"/>
      <c r="CE208" s="369"/>
      <c r="CF208" s="369"/>
      <c r="CG208" s="369"/>
      <c r="CH208" s="369"/>
      <c r="CI208" s="369"/>
      <c r="CJ208" s="369"/>
      <c r="CK208" s="369"/>
      <c r="CL208" s="369"/>
      <c r="CM208" s="369"/>
      <c r="CN208" s="369"/>
      <c r="CO208" s="369"/>
      <c r="CP208" s="369"/>
      <c r="CQ208" s="369"/>
    </row>
    <row r="209">
      <c r="A209" s="368" t="s">
        <v>57</v>
      </c>
      <c r="B209" s="369"/>
      <c r="C209" s="368">
        <v>202.0</v>
      </c>
      <c r="D209" s="368"/>
      <c r="E209" s="369"/>
      <c r="F209" s="368" t="s">
        <v>1667</v>
      </c>
      <c r="G209" s="368" t="s">
        <v>1005</v>
      </c>
      <c r="H209" s="323">
        <v>46172.0</v>
      </c>
      <c r="I209" s="368" t="s">
        <v>164</v>
      </c>
      <c r="J209" s="368" t="s">
        <v>1668</v>
      </c>
      <c r="K209" s="368" t="s">
        <v>886</v>
      </c>
      <c r="L209" s="368" t="s">
        <v>1223</v>
      </c>
      <c r="M209" s="368" t="s">
        <v>63</v>
      </c>
      <c r="N209" s="368" t="s">
        <v>1006</v>
      </c>
      <c r="O209" s="368" t="s">
        <v>1392</v>
      </c>
      <c r="P209" s="368" t="s">
        <v>1393</v>
      </c>
      <c r="Q209" s="369"/>
      <c r="R209" s="369"/>
      <c r="S209" s="369"/>
      <c r="T209" s="369"/>
      <c r="U209" s="369"/>
      <c r="V209" s="369"/>
      <c r="W209" s="369"/>
      <c r="X209" s="369"/>
      <c r="Y209" s="369"/>
      <c r="Z209" s="369"/>
      <c r="AA209" s="369"/>
      <c r="AB209" s="369"/>
      <c r="AC209" s="369"/>
      <c r="AD209" s="369"/>
      <c r="AE209" s="369"/>
      <c r="AF209" s="369"/>
      <c r="AG209" s="369"/>
      <c r="AH209" s="368" t="s">
        <v>1669</v>
      </c>
      <c r="AI209" s="369"/>
      <c r="AJ209" s="369"/>
      <c r="AK209" s="369"/>
      <c r="AL209" s="369"/>
      <c r="AM209" s="369"/>
      <c r="AN209" s="369"/>
      <c r="AO209" s="369"/>
      <c r="AP209" s="369"/>
      <c r="AQ209" s="369"/>
      <c r="AR209" s="369"/>
      <c r="AS209" s="369"/>
      <c r="AT209" s="369"/>
      <c r="AU209" s="369"/>
      <c r="AV209" s="369"/>
      <c r="AW209" s="369"/>
      <c r="AX209" s="369"/>
      <c r="AY209" s="369"/>
      <c r="AZ209" s="369"/>
      <c r="BA209" s="369"/>
      <c r="BB209" s="369"/>
      <c r="BC209" s="369"/>
      <c r="BD209" s="369"/>
      <c r="BE209" s="369"/>
      <c r="BF209" s="369"/>
      <c r="BG209" s="369"/>
      <c r="BH209" s="369"/>
      <c r="BI209" s="369"/>
      <c r="BJ209" s="369"/>
      <c r="BK209" s="369"/>
      <c r="BL209" s="369"/>
      <c r="BM209" s="369"/>
      <c r="BN209" s="369"/>
      <c r="BO209" s="369"/>
      <c r="BP209" s="369"/>
      <c r="BQ209" s="369"/>
      <c r="BR209" s="369"/>
      <c r="BS209" s="369"/>
      <c r="BT209" s="369"/>
      <c r="BU209" s="369"/>
      <c r="BV209" s="369"/>
      <c r="BW209" s="369"/>
      <c r="BX209" s="369"/>
      <c r="BY209" s="369"/>
      <c r="BZ209" s="369"/>
      <c r="CA209" s="369"/>
      <c r="CB209" s="369"/>
      <c r="CC209" s="369"/>
      <c r="CD209" s="369"/>
      <c r="CE209" s="369"/>
      <c r="CF209" s="369"/>
      <c r="CG209" s="369"/>
      <c r="CH209" s="369"/>
      <c r="CI209" s="369"/>
      <c r="CJ209" s="369"/>
      <c r="CK209" s="369"/>
      <c r="CL209" s="369"/>
      <c r="CM209" s="369"/>
      <c r="CN209" s="369"/>
      <c r="CO209" s="369"/>
      <c r="CP209" s="369"/>
      <c r="CQ209" s="369"/>
    </row>
    <row r="210">
      <c r="A210" s="368" t="s">
        <v>57</v>
      </c>
      <c r="B210" s="369"/>
      <c r="C210" s="368">
        <v>203.0</v>
      </c>
      <c r="D210" s="368" t="s">
        <v>1670</v>
      </c>
      <c r="E210" s="369"/>
      <c r="F210" s="369"/>
      <c r="G210" s="368" t="s">
        <v>884</v>
      </c>
      <c r="H210" s="323">
        <v>46172.0</v>
      </c>
      <c r="I210" s="368" t="s">
        <v>164</v>
      </c>
      <c r="J210" s="368" t="s">
        <v>1671</v>
      </c>
      <c r="K210" s="368" t="s">
        <v>886</v>
      </c>
      <c r="L210" s="368" t="s">
        <v>63</v>
      </c>
      <c r="M210" s="368" t="s">
        <v>63</v>
      </c>
      <c r="N210" s="368" t="s">
        <v>339</v>
      </c>
      <c r="O210" s="369"/>
      <c r="P210" s="369"/>
      <c r="Q210" s="369"/>
      <c r="R210" s="369"/>
      <c r="S210" s="369"/>
      <c r="T210" s="369"/>
      <c r="U210" s="369"/>
      <c r="V210" s="369"/>
      <c r="W210" s="369"/>
      <c r="X210" s="369"/>
      <c r="Y210" s="369"/>
      <c r="Z210" s="369"/>
      <c r="AA210" s="369"/>
      <c r="AB210" s="369"/>
      <c r="AC210" s="369"/>
      <c r="AD210" s="369"/>
      <c r="AE210" s="369"/>
      <c r="AF210" s="369"/>
      <c r="AG210" s="369"/>
      <c r="AH210" s="369"/>
      <c r="AI210" s="369"/>
      <c r="AJ210" s="369"/>
      <c r="AK210" s="369"/>
      <c r="AL210" s="369"/>
      <c r="AM210" s="369"/>
      <c r="AN210" s="369"/>
      <c r="AO210" s="369"/>
      <c r="AP210" s="369"/>
      <c r="AQ210" s="369"/>
      <c r="AR210" s="369"/>
      <c r="AS210" s="369"/>
      <c r="AT210" s="369"/>
      <c r="AU210" s="369"/>
      <c r="AV210" s="369"/>
      <c r="AW210" s="369"/>
      <c r="AX210" s="369"/>
      <c r="AY210" s="369"/>
      <c r="AZ210" s="369"/>
      <c r="BA210" s="369"/>
      <c r="BB210" s="369"/>
      <c r="BC210" s="369"/>
      <c r="BD210" s="369"/>
      <c r="BE210" s="369"/>
      <c r="BF210" s="369"/>
      <c r="BG210" s="369"/>
      <c r="BH210" s="369"/>
      <c r="BI210" s="369"/>
      <c r="BJ210" s="369"/>
      <c r="BK210" s="369"/>
      <c r="BL210" s="369"/>
      <c r="BM210" s="369"/>
      <c r="BN210" s="369"/>
      <c r="BO210" s="369"/>
      <c r="BP210" s="369"/>
      <c r="BQ210" s="369"/>
      <c r="BR210" s="369"/>
      <c r="BS210" s="369"/>
      <c r="BT210" s="369"/>
      <c r="BU210" s="369"/>
      <c r="BV210" s="369"/>
      <c r="BW210" s="369"/>
      <c r="BX210" s="369"/>
      <c r="BY210" s="369"/>
      <c r="BZ210" s="369"/>
      <c r="CA210" s="369"/>
      <c r="CB210" s="369"/>
      <c r="CC210" s="369"/>
      <c r="CD210" s="369"/>
      <c r="CE210" s="369"/>
      <c r="CF210" s="369"/>
      <c r="CG210" s="369"/>
      <c r="CH210" s="369"/>
      <c r="CI210" s="369"/>
      <c r="CJ210" s="369"/>
      <c r="CK210" s="369"/>
      <c r="CL210" s="369"/>
      <c r="CM210" s="369"/>
      <c r="CN210" s="369"/>
      <c r="CO210" s="369"/>
      <c r="CP210" s="369"/>
      <c r="CQ210" s="369"/>
    </row>
    <row r="211">
      <c r="C211" s="1">
        <v>204.0</v>
      </c>
      <c r="D211" s="383" t="s">
        <v>1672</v>
      </c>
      <c r="G211" s="383" t="s">
        <v>1673</v>
      </c>
      <c r="H211" s="116">
        <v>46172.0</v>
      </c>
      <c r="I211" s="1" t="s">
        <v>145</v>
      </c>
      <c r="J211" s="1" t="s">
        <v>1674</v>
      </c>
      <c r="K211" s="383" t="s">
        <v>1322</v>
      </c>
      <c r="L211" s="383" t="s">
        <v>63</v>
      </c>
      <c r="M211" s="383" t="s">
        <v>63</v>
      </c>
      <c r="N211" s="1" t="s">
        <v>1248</v>
      </c>
      <c r="O211" s="1" t="s">
        <v>850</v>
      </c>
    </row>
    <row r="212">
      <c r="A212" s="368" t="s">
        <v>57</v>
      </c>
      <c r="B212" s="369"/>
      <c r="C212" s="368">
        <v>205.0</v>
      </c>
      <c r="D212" s="368" t="s">
        <v>1675</v>
      </c>
      <c r="E212" s="369"/>
      <c r="F212" s="369"/>
      <c r="G212" s="368" t="s">
        <v>1676</v>
      </c>
      <c r="H212" s="323">
        <v>46178.0</v>
      </c>
      <c r="I212" s="368" t="s">
        <v>1677</v>
      </c>
      <c r="J212" s="368" t="s">
        <v>373</v>
      </c>
      <c r="K212" s="368" t="s">
        <v>1678</v>
      </c>
      <c r="L212" s="368" t="s">
        <v>63</v>
      </c>
      <c r="M212" s="368" t="s">
        <v>1679</v>
      </c>
      <c r="N212" s="368" t="s">
        <v>1680</v>
      </c>
      <c r="O212" s="369"/>
      <c r="P212" s="369"/>
      <c r="Q212" s="369"/>
      <c r="R212" s="369"/>
      <c r="S212" s="369"/>
      <c r="T212" s="369"/>
      <c r="U212" s="369"/>
      <c r="V212" s="369"/>
      <c r="W212" s="369"/>
      <c r="X212" s="369"/>
      <c r="Y212" s="369"/>
      <c r="Z212" s="369"/>
      <c r="AA212" s="369"/>
      <c r="AB212" s="369"/>
      <c r="AC212" s="369"/>
      <c r="AD212" s="369"/>
      <c r="AE212" s="369"/>
      <c r="AF212" s="369"/>
      <c r="AG212" s="369"/>
      <c r="AH212" s="368" t="s">
        <v>1681</v>
      </c>
      <c r="AI212" s="369"/>
      <c r="AJ212" s="369"/>
      <c r="AK212" s="369"/>
      <c r="AL212" s="369"/>
      <c r="AM212" s="369"/>
      <c r="AN212" s="369"/>
      <c r="AO212" s="369"/>
      <c r="AP212" s="369"/>
      <c r="AQ212" s="369"/>
      <c r="AR212" s="369"/>
      <c r="AS212" s="369"/>
      <c r="AT212" s="369"/>
      <c r="AU212" s="369"/>
      <c r="AV212" s="369"/>
      <c r="AW212" s="369"/>
      <c r="AX212" s="369"/>
      <c r="AY212" s="369"/>
      <c r="AZ212" s="369"/>
      <c r="BA212" s="369"/>
      <c r="BB212" s="369"/>
      <c r="BC212" s="369"/>
      <c r="BD212" s="369"/>
      <c r="BE212" s="369"/>
      <c r="BF212" s="369"/>
      <c r="BG212" s="369"/>
      <c r="BH212" s="369"/>
      <c r="BI212" s="369"/>
      <c r="BJ212" s="369"/>
      <c r="BK212" s="369"/>
      <c r="BL212" s="369"/>
      <c r="BM212" s="369"/>
      <c r="BN212" s="369"/>
      <c r="BO212" s="369"/>
      <c r="BP212" s="369"/>
      <c r="BQ212" s="369"/>
      <c r="BR212" s="369"/>
      <c r="BS212" s="369"/>
      <c r="BT212" s="369"/>
      <c r="BU212" s="369"/>
      <c r="BV212" s="369"/>
      <c r="BW212" s="369"/>
      <c r="BX212" s="369"/>
      <c r="BY212" s="369"/>
      <c r="BZ212" s="369"/>
      <c r="CA212" s="369"/>
      <c r="CB212" s="369"/>
      <c r="CC212" s="369"/>
      <c r="CD212" s="369"/>
      <c r="CE212" s="369"/>
      <c r="CF212" s="369"/>
      <c r="CG212" s="369"/>
      <c r="CH212" s="369"/>
      <c r="CI212" s="369"/>
      <c r="CJ212" s="369"/>
      <c r="CK212" s="369"/>
      <c r="CL212" s="369"/>
      <c r="CM212" s="369"/>
      <c r="CN212" s="369"/>
      <c r="CO212" s="369"/>
      <c r="CP212" s="369"/>
      <c r="CQ212" s="369"/>
    </row>
    <row r="213">
      <c r="A213" s="372" t="s">
        <v>1682</v>
      </c>
      <c r="B213" s="376"/>
      <c r="C213" s="372">
        <v>206.0</v>
      </c>
      <c r="D213" s="372" t="s">
        <v>1683</v>
      </c>
      <c r="E213" s="376"/>
      <c r="F213" s="376"/>
      <c r="G213" s="372" t="s">
        <v>1684</v>
      </c>
      <c r="H213" s="381">
        <v>46177.0</v>
      </c>
      <c r="I213" s="372" t="s">
        <v>1677</v>
      </c>
      <c r="J213" s="372" t="s">
        <v>659</v>
      </c>
      <c r="K213" s="372" t="s">
        <v>1685</v>
      </c>
      <c r="L213" s="372" t="s">
        <v>63</v>
      </c>
      <c r="M213" s="372" t="s">
        <v>63</v>
      </c>
      <c r="N213" s="372" t="s">
        <v>1686</v>
      </c>
      <c r="O213" s="376"/>
      <c r="P213" s="376"/>
      <c r="Q213" s="376"/>
      <c r="R213" s="376"/>
      <c r="S213" s="376"/>
      <c r="T213" s="376"/>
      <c r="U213" s="376"/>
      <c r="V213" s="376"/>
      <c r="W213" s="376"/>
      <c r="X213" s="376"/>
      <c r="Y213" s="376"/>
      <c r="Z213" s="376"/>
      <c r="AA213" s="376"/>
      <c r="AB213" s="376"/>
      <c r="AC213" s="376"/>
      <c r="AD213" s="376"/>
      <c r="AE213" s="376"/>
      <c r="AF213" s="376"/>
      <c r="AG213" s="376"/>
      <c r="AH213" s="372" t="s">
        <v>1687</v>
      </c>
      <c r="AI213" s="376"/>
      <c r="AJ213" s="376"/>
      <c r="AK213" s="376"/>
      <c r="AL213" s="376"/>
      <c r="AM213" s="376"/>
      <c r="AN213" s="376"/>
      <c r="AO213" s="376"/>
      <c r="AP213" s="376"/>
      <c r="AQ213" s="376"/>
      <c r="AR213" s="376"/>
      <c r="AS213" s="376"/>
      <c r="AT213" s="376"/>
      <c r="AU213" s="376"/>
      <c r="AV213" s="376"/>
      <c r="AW213" s="376"/>
      <c r="AX213" s="376"/>
      <c r="AY213" s="376"/>
      <c r="AZ213" s="376"/>
      <c r="BA213" s="376"/>
      <c r="BB213" s="376"/>
      <c r="BC213" s="376"/>
      <c r="BD213" s="376"/>
      <c r="BE213" s="376"/>
      <c r="BF213" s="376"/>
      <c r="BG213" s="376"/>
      <c r="BH213" s="376"/>
      <c r="BI213" s="376"/>
      <c r="BJ213" s="376"/>
      <c r="BK213" s="376"/>
      <c r="BL213" s="376"/>
      <c r="BM213" s="376"/>
      <c r="BN213" s="376"/>
      <c r="BO213" s="376"/>
      <c r="BP213" s="376"/>
      <c r="BQ213" s="376"/>
      <c r="BR213" s="376"/>
      <c r="BS213" s="376"/>
      <c r="BT213" s="376"/>
      <c r="BU213" s="376"/>
      <c r="BV213" s="376"/>
      <c r="BW213" s="376"/>
      <c r="BX213" s="376"/>
      <c r="BY213" s="376"/>
      <c r="BZ213" s="376"/>
      <c r="CA213" s="376"/>
      <c r="CB213" s="376"/>
      <c r="CC213" s="376"/>
      <c r="CD213" s="376"/>
      <c r="CE213" s="376"/>
      <c r="CF213" s="376"/>
      <c r="CG213" s="376"/>
      <c r="CH213" s="376"/>
      <c r="CI213" s="376"/>
      <c r="CJ213" s="376"/>
      <c r="CK213" s="376"/>
      <c r="CL213" s="376"/>
      <c r="CM213" s="376"/>
      <c r="CN213" s="376"/>
      <c r="CO213" s="376"/>
      <c r="CP213" s="376"/>
      <c r="CQ213" s="376"/>
    </row>
    <row r="214">
      <c r="A214" s="368" t="s">
        <v>57</v>
      </c>
      <c r="B214" s="369"/>
      <c r="C214" s="368">
        <v>207.0</v>
      </c>
      <c r="D214" s="368" t="s">
        <v>1688</v>
      </c>
      <c r="E214" s="369"/>
      <c r="F214" s="369"/>
      <c r="G214" s="368" t="s">
        <v>1689</v>
      </c>
      <c r="H214" s="323">
        <v>46181.0</v>
      </c>
      <c r="I214" s="368" t="s">
        <v>129</v>
      </c>
      <c r="J214" s="368" t="s">
        <v>1690</v>
      </c>
      <c r="K214" s="368" t="s">
        <v>1691</v>
      </c>
      <c r="L214" s="368" t="s">
        <v>63</v>
      </c>
      <c r="M214" s="368" t="s">
        <v>1692</v>
      </c>
      <c r="N214" s="368" t="s">
        <v>1693</v>
      </c>
      <c r="O214" s="369"/>
      <c r="P214" s="369"/>
      <c r="Q214" s="369"/>
      <c r="R214" s="369"/>
      <c r="S214" s="369"/>
      <c r="T214" s="369"/>
      <c r="U214" s="369"/>
      <c r="V214" s="369"/>
      <c r="W214" s="369"/>
      <c r="X214" s="369"/>
      <c r="Y214" s="369"/>
      <c r="Z214" s="369"/>
      <c r="AA214" s="369"/>
      <c r="AB214" s="369"/>
      <c r="AC214" s="369"/>
      <c r="AD214" s="369"/>
      <c r="AE214" s="369"/>
      <c r="AF214" s="369"/>
      <c r="AG214" s="369"/>
      <c r="AH214" s="368" t="s">
        <v>1694</v>
      </c>
      <c r="AI214" s="369"/>
      <c r="AJ214" s="369"/>
      <c r="AK214" s="369"/>
      <c r="AL214" s="369"/>
      <c r="AM214" s="369"/>
      <c r="AN214" s="369"/>
      <c r="AO214" s="369"/>
      <c r="AP214" s="369"/>
      <c r="AQ214" s="369"/>
      <c r="AR214" s="369"/>
      <c r="AS214" s="369"/>
      <c r="AT214" s="369"/>
      <c r="AU214" s="369"/>
      <c r="AV214" s="369"/>
      <c r="AW214" s="369"/>
      <c r="AX214" s="369"/>
      <c r="AY214" s="369"/>
      <c r="AZ214" s="369"/>
      <c r="BA214" s="369"/>
      <c r="BB214" s="369"/>
      <c r="BC214" s="369"/>
      <c r="BD214" s="369"/>
      <c r="BE214" s="369"/>
      <c r="BF214" s="369"/>
      <c r="BG214" s="369"/>
      <c r="BH214" s="369"/>
      <c r="BI214" s="369"/>
      <c r="BJ214" s="369"/>
      <c r="BK214" s="369"/>
      <c r="BL214" s="369"/>
      <c r="BM214" s="369"/>
      <c r="BN214" s="369"/>
      <c r="BO214" s="369"/>
      <c r="BP214" s="369"/>
      <c r="BQ214" s="369"/>
      <c r="BR214" s="369"/>
      <c r="BS214" s="369"/>
      <c r="BT214" s="369"/>
      <c r="BU214" s="369"/>
      <c r="BV214" s="369"/>
      <c r="BW214" s="369"/>
      <c r="BX214" s="369"/>
      <c r="BY214" s="369"/>
      <c r="BZ214" s="369"/>
      <c r="CA214" s="369"/>
      <c r="CB214" s="369"/>
      <c r="CC214" s="369"/>
      <c r="CD214" s="369"/>
      <c r="CE214" s="369"/>
      <c r="CF214" s="369"/>
      <c r="CG214" s="369"/>
      <c r="CH214" s="369"/>
      <c r="CI214" s="369"/>
      <c r="CJ214" s="369"/>
      <c r="CK214" s="369"/>
      <c r="CL214" s="369"/>
      <c r="CM214" s="369"/>
      <c r="CN214" s="369"/>
      <c r="CO214" s="369"/>
      <c r="CP214" s="369"/>
      <c r="CQ214" s="369"/>
    </row>
    <row r="215">
      <c r="A215" s="368" t="s">
        <v>57</v>
      </c>
      <c r="B215" s="369"/>
      <c r="C215" s="368">
        <v>208.0</v>
      </c>
      <c r="D215" s="368" t="s">
        <v>1695</v>
      </c>
      <c r="E215" s="369"/>
      <c r="F215" s="369"/>
      <c r="G215" s="368" t="s">
        <v>1696</v>
      </c>
      <c r="H215" s="323">
        <v>46181.0</v>
      </c>
      <c r="I215" s="368" t="s">
        <v>129</v>
      </c>
      <c r="J215" s="368" t="s">
        <v>1697</v>
      </c>
      <c r="K215" s="368" t="s">
        <v>1698</v>
      </c>
      <c r="L215" s="368" t="s">
        <v>63</v>
      </c>
      <c r="M215" s="368" t="s">
        <v>1699</v>
      </c>
      <c r="N215" s="368" t="s">
        <v>1700</v>
      </c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  <c r="AA215" s="369"/>
      <c r="AB215" s="369"/>
      <c r="AC215" s="369"/>
      <c r="AD215" s="369"/>
      <c r="AE215" s="369"/>
      <c r="AF215" s="369"/>
      <c r="AG215" s="369"/>
      <c r="AH215" s="368" t="s">
        <v>1701</v>
      </c>
      <c r="AI215" s="369"/>
      <c r="AJ215" s="369"/>
      <c r="AK215" s="369"/>
      <c r="AL215" s="369"/>
      <c r="AM215" s="369"/>
      <c r="AN215" s="369"/>
      <c r="AO215" s="369"/>
      <c r="AP215" s="369"/>
      <c r="AQ215" s="369"/>
      <c r="AR215" s="369"/>
      <c r="AS215" s="369"/>
      <c r="AT215" s="369"/>
      <c r="AU215" s="369"/>
      <c r="AV215" s="369"/>
      <c r="AW215" s="369"/>
      <c r="AX215" s="369"/>
      <c r="AY215" s="369"/>
      <c r="AZ215" s="369"/>
      <c r="BA215" s="369"/>
      <c r="BB215" s="369"/>
      <c r="BC215" s="369"/>
      <c r="BD215" s="369"/>
      <c r="BE215" s="369"/>
      <c r="BF215" s="369"/>
      <c r="BG215" s="369"/>
      <c r="BH215" s="369"/>
      <c r="BI215" s="369"/>
      <c r="BJ215" s="369"/>
      <c r="BK215" s="369"/>
      <c r="BL215" s="369"/>
      <c r="BM215" s="369"/>
      <c r="BN215" s="369"/>
      <c r="BO215" s="369"/>
      <c r="BP215" s="369"/>
      <c r="BQ215" s="369"/>
      <c r="BR215" s="369"/>
      <c r="BS215" s="369"/>
      <c r="BT215" s="369"/>
      <c r="BU215" s="369"/>
      <c r="BV215" s="369"/>
      <c r="BW215" s="369"/>
      <c r="BX215" s="369"/>
      <c r="BY215" s="369"/>
      <c r="BZ215" s="369"/>
      <c r="CA215" s="369"/>
      <c r="CB215" s="369"/>
      <c r="CC215" s="369"/>
      <c r="CD215" s="369"/>
      <c r="CE215" s="369"/>
      <c r="CF215" s="369"/>
      <c r="CG215" s="369"/>
      <c r="CH215" s="369"/>
      <c r="CI215" s="369"/>
      <c r="CJ215" s="369"/>
      <c r="CK215" s="369"/>
      <c r="CL215" s="369"/>
      <c r="CM215" s="369"/>
      <c r="CN215" s="369"/>
      <c r="CO215" s="369"/>
      <c r="CP215" s="369"/>
      <c r="CQ215" s="369"/>
    </row>
    <row r="216">
      <c r="A216" s="368" t="s">
        <v>57</v>
      </c>
      <c r="B216" s="369"/>
      <c r="C216" s="368">
        <v>209.0</v>
      </c>
      <c r="D216" s="368" t="s">
        <v>1702</v>
      </c>
      <c r="E216" s="369"/>
      <c r="F216" s="369"/>
      <c r="G216" s="368" t="s">
        <v>1703</v>
      </c>
      <c r="H216" s="323">
        <v>46181.0</v>
      </c>
      <c r="I216" s="368" t="s">
        <v>129</v>
      </c>
      <c r="J216" s="368" t="s">
        <v>1704</v>
      </c>
      <c r="K216" s="368" t="s">
        <v>1705</v>
      </c>
      <c r="L216" s="368" t="s">
        <v>63</v>
      </c>
      <c r="M216" s="368" t="s">
        <v>1706</v>
      </c>
      <c r="N216" s="368" t="s">
        <v>1707</v>
      </c>
      <c r="O216" s="369"/>
      <c r="P216" s="369"/>
      <c r="Q216" s="369"/>
      <c r="R216" s="369"/>
      <c r="S216" s="369"/>
      <c r="T216" s="369"/>
      <c r="U216" s="369"/>
      <c r="V216" s="369"/>
      <c r="W216" s="369"/>
      <c r="X216" s="369"/>
      <c r="Y216" s="369"/>
      <c r="Z216" s="369"/>
      <c r="AA216" s="369"/>
      <c r="AB216" s="369"/>
      <c r="AC216" s="369"/>
      <c r="AD216" s="369"/>
      <c r="AE216" s="369"/>
      <c r="AF216" s="369"/>
      <c r="AG216" s="369"/>
      <c r="AH216" s="368" t="s">
        <v>1708</v>
      </c>
      <c r="AI216" s="369"/>
      <c r="AJ216" s="369"/>
      <c r="AK216" s="369"/>
      <c r="AL216" s="369"/>
      <c r="AM216" s="369"/>
      <c r="AN216" s="369"/>
      <c r="AO216" s="369"/>
      <c r="AP216" s="369"/>
      <c r="AQ216" s="369"/>
      <c r="AR216" s="369"/>
      <c r="AS216" s="369"/>
      <c r="AT216" s="369"/>
      <c r="AU216" s="369"/>
      <c r="AV216" s="369"/>
      <c r="AW216" s="369"/>
      <c r="AX216" s="369"/>
      <c r="AY216" s="369"/>
      <c r="AZ216" s="369"/>
      <c r="BA216" s="369"/>
      <c r="BB216" s="369"/>
      <c r="BC216" s="369"/>
      <c r="BD216" s="369"/>
      <c r="BE216" s="369"/>
      <c r="BF216" s="369"/>
      <c r="BG216" s="369"/>
      <c r="BH216" s="369"/>
      <c r="BI216" s="369"/>
      <c r="BJ216" s="369"/>
      <c r="BK216" s="369"/>
      <c r="BL216" s="369"/>
      <c r="BM216" s="369"/>
      <c r="BN216" s="369"/>
      <c r="BO216" s="369"/>
      <c r="BP216" s="369"/>
      <c r="BQ216" s="369"/>
      <c r="BR216" s="369"/>
      <c r="BS216" s="369"/>
      <c r="BT216" s="369"/>
      <c r="BU216" s="369"/>
      <c r="BV216" s="369"/>
      <c r="BW216" s="369"/>
      <c r="BX216" s="369"/>
      <c r="BY216" s="369"/>
      <c r="BZ216" s="369"/>
      <c r="CA216" s="369"/>
      <c r="CB216" s="369"/>
      <c r="CC216" s="369"/>
      <c r="CD216" s="369"/>
      <c r="CE216" s="369"/>
      <c r="CF216" s="369"/>
      <c r="CG216" s="369"/>
      <c r="CH216" s="369"/>
      <c r="CI216" s="369"/>
      <c r="CJ216" s="369"/>
      <c r="CK216" s="369"/>
      <c r="CL216" s="369"/>
      <c r="CM216" s="369"/>
      <c r="CN216" s="369"/>
      <c r="CO216" s="369"/>
      <c r="CP216" s="369"/>
      <c r="CQ216" s="369"/>
    </row>
    <row r="217">
      <c r="A217" s="368" t="s">
        <v>57</v>
      </c>
      <c r="B217" s="369"/>
      <c r="C217" s="368">
        <v>210.0</v>
      </c>
      <c r="D217" s="368" t="s">
        <v>1709</v>
      </c>
      <c r="E217" s="369"/>
      <c r="F217" s="369"/>
      <c r="G217" s="368" t="s">
        <v>1710</v>
      </c>
      <c r="H217" s="323">
        <v>46181.0</v>
      </c>
      <c r="I217" s="368" t="s">
        <v>129</v>
      </c>
      <c r="J217" s="368" t="s">
        <v>1711</v>
      </c>
      <c r="K217" s="368" t="s">
        <v>1712</v>
      </c>
      <c r="L217" s="368" t="s">
        <v>63</v>
      </c>
      <c r="M217" s="368" t="s">
        <v>1713</v>
      </c>
      <c r="N217" s="368" t="s">
        <v>1714</v>
      </c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  <c r="AA217" s="369"/>
      <c r="AB217" s="369"/>
      <c r="AC217" s="369"/>
      <c r="AD217" s="369"/>
      <c r="AE217" s="369"/>
      <c r="AF217" s="369"/>
      <c r="AG217" s="369"/>
      <c r="AH217" s="368" t="s">
        <v>1715</v>
      </c>
      <c r="AI217" s="369"/>
      <c r="AJ217" s="369"/>
      <c r="AK217" s="369"/>
      <c r="AL217" s="369"/>
      <c r="AM217" s="369"/>
      <c r="AN217" s="369"/>
      <c r="AO217" s="369"/>
      <c r="AP217" s="369"/>
      <c r="AQ217" s="369"/>
      <c r="AR217" s="369"/>
      <c r="AS217" s="369"/>
      <c r="AT217" s="369"/>
      <c r="AU217" s="369"/>
      <c r="AV217" s="369"/>
      <c r="AW217" s="369"/>
      <c r="AX217" s="369"/>
      <c r="AY217" s="369"/>
      <c r="AZ217" s="369"/>
      <c r="BA217" s="369"/>
      <c r="BB217" s="369"/>
      <c r="BC217" s="369"/>
      <c r="BD217" s="369"/>
      <c r="BE217" s="369"/>
      <c r="BF217" s="369"/>
      <c r="BG217" s="369"/>
      <c r="BH217" s="369"/>
      <c r="BI217" s="369"/>
      <c r="BJ217" s="369"/>
      <c r="BK217" s="369"/>
      <c r="BL217" s="369"/>
      <c r="BM217" s="369"/>
      <c r="BN217" s="369"/>
      <c r="BO217" s="369"/>
      <c r="BP217" s="369"/>
      <c r="BQ217" s="369"/>
      <c r="BR217" s="369"/>
      <c r="BS217" s="369"/>
      <c r="BT217" s="369"/>
      <c r="BU217" s="369"/>
      <c r="BV217" s="369"/>
      <c r="BW217" s="369"/>
      <c r="BX217" s="369"/>
      <c r="BY217" s="369"/>
      <c r="BZ217" s="369"/>
      <c r="CA217" s="369"/>
      <c r="CB217" s="369"/>
      <c r="CC217" s="369"/>
      <c r="CD217" s="369"/>
      <c r="CE217" s="369"/>
      <c r="CF217" s="369"/>
      <c r="CG217" s="369"/>
      <c r="CH217" s="369"/>
      <c r="CI217" s="369"/>
      <c r="CJ217" s="369"/>
      <c r="CK217" s="369"/>
      <c r="CL217" s="369"/>
      <c r="CM217" s="369"/>
      <c r="CN217" s="369"/>
      <c r="CO217" s="369"/>
      <c r="CP217" s="369"/>
      <c r="CQ217" s="369"/>
    </row>
    <row r="218">
      <c r="A218" s="368" t="s">
        <v>57</v>
      </c>
      <c r="B218" s="369"/>
      <c r="C218" s="368">
        <v>211.0</v>
      </c>
      <c r="D218" s="368" t="s">
        <v>1716</v>
      </c>
      <c r="E218" s="369"/>
      <c r="F218" s="369"/>
      <c r="G218" s="368" t="s">
        <v>1717</v>
      </c>
      <c r="H218" s="323">
        <v>46182.0</v>
      </c>
      <c r="I218" s="368" t="s">
        <v>129</v>
      </c>
      <c r="J218" s="368" t="s">
        <v>1718</v>
      </c>
      <c r="K218" s="368" t="s">
        <v>1719</v>
      </c>
      <c r="L218" s="368" t="s">
        <v>63</v>
      </c>
      <c r="M218" s="368" t="s">
        <v>1720</v>
      </c>
      <c r="N218" s="368" t="s">
        <v>1721</v>
      </c>
      <c r="O218" s="369"/>
      <c r="P218" s="369"/>
      <c r="Q218" s="369"/>
      <c r="R218" s="369"/>
      <c r="S218" s="369"/>
      <c r="T218" s="369"/>
      <c r="U218" s="369"/>
      <c r="V218" s="369"/>
      <c r="W218" s="369"/>
      <c r="X218" s="369"/>
      <c r="Y218" s="369"/>
      <c r="Z218" s="369"/>
      <c r="AA218" s="369"/>
      <c r="AB218" s="369"/>
      <c r="AC218" s="369"/>
      <c r="AD218" s="369"/>
      <c r="AE218" s="369"/>
      <c r="AF218" s="369"/>
      <c r="AG218" s="369"/>
      <c r="AH218" s="368" t="s">
        <v>1722</v>
      </c>
      <c r="AI218" s="369"/>
      <c r="AJ218" s="369"/>
      <c r="AK218" s="369"/>
      <c r="AL218" s="369"/>
      <c r="AM218" s="369"/>
      <c r="AN218" s="369"/>
      <c r="AO218" s="369"/>
      <c r="AP218" s="369"/>
      <c r="AQ218" s="369"/>
      <c r="AR218" s="369"/>
      <c r="AS218" s="369"/>
      <c r="AT218" s="369"/>
      <c r="AU218" s="369"/>
      <c r="AV218" s="369"/>
      <c r="AW218" s="369"/>
      <c r="AX218" s="369"/>
      <c r="AY218" s="369"/>
      <c r="AZ218" s="369"/>
      <c r="BA218" s="369"/>
      <c r="BB218" s="369"/>
      <c r="BC218" s="369"/>
      <c r="BD218" s="369"/>
      <c r="BE218" s="369"/>
      <c r="BF218" s="369"/>
      <c r="BG218" s="369"/>
      <c r="BH218" s="369"/>
      <c r="BI218" s="369"/>
      <c r="BJ218" s="369"/>
      <c r="BK218" s="369"/>
      <c r="BL218" s="369"/>
      <c r="BM218" s="369"/>
      <c r="BN218" s="369"/>
      <c r="BO218" s="369"/>
      <c r="BP218" s="369"/>
      <c r="BQ218" s="369"/>
      <c r="BR218" s="369"/>
      <c r="BS218" s="369"/>
      <c r="BT218" s="369"/>
      <c r="BU218" s="369"/>
      <c r="BV218" s="369"/>
      <c r="BW218" s="369"/>
      <c r="BX218" s="369"/>
      <c r="BY218" s="369"/>
      <c r="BZ218" s="369"/>
      <c r="CA218" s="369"/>
      <c r="CB218" s="369"/>
      <c r="CC218" s="369"/>
      <c r="CD218" s="369"/>
      <c r="CE218" s="369"/>
      <c r="CF218" s="369"/>
      <c r="CG218" s="369"/>
      <c r="CH218" s="369"/>
      <c r="CI218" s="369"/>
      <c r="CJ218" s="369"/>
      <c r="CK218" s="369"/>
      <c r="CL218" s="369"/>
      <c r="CM218" s="369"/>
      <c r="CN218" s="369"/>
      <c r="CO218" s="369"/>
      <c r="CP218" s="369"/>
      <c r="CQ218" s="369"/>
    </row>
    <row r="219">
      <c r="A219" s="368" t="s">
        <v>57</v>
      </c>
      <c r="B219" s="369"/>
      <c r="C219" s="368">
        <v>212.0</v>
      </c>
      <c r="D219" s="368" t="s">
        <v>1723</v>
      </c>
      <c r="E219" s="369"/>
      <c r="F219" s="369"/>
      <c r="G219" s="368" t="s">
        <v>1724</v>
      </c>
      <c r="H219" s="323">
        <v>46182.0</v>
      </c>
      <c r="I219" s="368" t="s">
        <v>129</v>
      </c>
      <c r="J219" s="368" t="s">
        <v>1725</v>
      </c>
      <c r="K219" s="368" t="s">
        <v>1726</v>
      </c>
      <c r="L219" s="368" t="s">
        <v>63</v>
      </c>
      <c r="M219" s="368" t="s">
        <v>1727</v>
      </c>
      <c r="N219" s="368" t="s">
        <v>1728</v>
      </c>
      <c r="O219" s="369"/>
      <c r="P219" s="369"/>
      <c r="Q219" s="369"/>
      <c r="R219" s="369"/>
      <c r="S219" s="369"/>
      <c r="T219" s="369"/>
      <c r="U219" s="369"/>
      <c r="V219" s="369"/>
      <c r="W219" s="369"/>
      <c r="X219" s="369"/>
      <c r="Y219" s="369"/>
      <c r="Z219" s="369"/>
      <c r="AA219" s="369"/>
      <c r="AB219" s="369"/>
      <c r="AC219" s="369"/>
      <c r="AD219" s="369"/>
      <c r="AE219" s="369"/>
      <c r="AF219" s="369"/>
      <c r="AG219" s="369"/>
      <c r="AH219" s="368" t="s">
        <v>1729</v>
      </c>
      <c r="AI219" s="369"/>
      <c r="AJ219" s="369"/>
      <c r="AK219" s="369"/>
      <c r="AL219" s="369"/>
      <c r="AM219" s="369"/>
      <c r="AN219" s="369"/>
      <c r="AO219" s="369"/>
      <c r="AP219" s="369"/>
      <c r="AQ219" s="369"/>
      <c r="AR219" s="369"/>
      <c r="AS219" s="369"/>
      <c r="AT219" s="369"/>
      <c r="AU219" s="369"/>
      <c r="AV219" s="369"/>
      <c r="AW219" s="369"/>
      <c r="AX219" s="369"/>
      <c r="AY219" s="369"/>
      <c r="AZ219" s="369"/>
      <c r="BA219" s="369"/>
      <c r="BB219" s="369"/>
      <c r="BC219" s="369"/>
      <c r="BD219" s="369"/>
      <c r="BE219" s="369"/>
      <c r="BF219" s="369"/>
      <c r="BG219" s="369"/>
      <c r="BH219" s="369"/>
      <c r="BI219" s="369"/>
      <c r="BJ219" s="369"/>
      <c r="BK219" s="369"/>
      <c r="BL219" s="369"/>
      <c r="BM219" s="369"/>
      <c r="BN219" s="369"/>
      <c r="BO219" s="369"/>
      <c r="BP219" s="369"/>
      <c r="BQ219" s="369"/>
      <c r="BR219" s="369"/>
      <c r="BS219" s="369"/>
      <c r="BT219" s="369"/>
      <c r="BU219" s="369"/>
      <c r="BV219" s="369"/>
      <c r="BW219" s="369"/>
      <c r="BX219" s="369"/>
      <c r="BY219" s="369"/>
      <c r="BZ219" s="369"/>
      <c r="CA219" s="369"/>
      <c r="CB219" s="369"/>
      <c r="CC219" s="369"/>
      <c r="CD219" s="369"/>
      <c r="CE219" s="369"/>
      <c r="CF219" s="369"/>
      <c r="CG219" s="369"/>
      <c r="CH219" s="369"/>
      <c r="CI219" s="369"/>
      <c r="CJ219" s="369"/>
      <c r="CK219" s="369"/>
      <c r="CL219" s="369"/>
      <c r="CM219" s="369"/>
      <c r="CN219" s="369"/>
      <c r="CO219" s="369"/>
      <c r="CP219" s="369"/>
      <c r="CQ219" s="369"/>
    </row>
    <row r="220">
      <c r="A220" s="368" t="s">
        <v>57</v>
      </c>
      <c r="B220" s="369"/>
      <c r="C220" s="368">
        <v>213.0</v>
      </c>
      <c r="D220" s="368" t="s">
        <v>1730</v>
      </c>
      <c r="E220" s="369"/>
      <c r="F220" s="369"/>
      <c r="G220" s="368" t="s">
        <v>1731</v>
      </c>
      <c r="H220" s="323">
        <v>46183.0</v>
      </c>
      <c r="I220" s="368" t="s">
        <v>1732</v>
      </c>
      <c r="J220" s="368" t="s">
        <v>373</v>
      </c>
      <c r="K220" s="368" t="s">
        <v>1733</v>
      </c>
      <c r="L220" s="368" t="s">
        <v>63</v>
      </c>
      <c r="M220" s="369" t="s">
        <v>1734</v>
      </c>
      <c r="N220" s="368" t="s">
        <v>1735</v>
      </c>
      <c r="O220" s="368" t="s">
        <v>1736</v>
      </c>
      <c r="P220" s="368" t="s">
        <v>1737</v>
      </c>
      <c r="Q220" s="368" t="s">
        <v>1738</v>
      </c>
      <c r="R220" s="368" t="s">
        <v>1739</v>
      </c>
      <c r="S220" s="369"/>
      <c r="T220" s="369"/>
      <c r="U220" s="369"/>
      <c r="V220" s="369"/>
      <c r="W220" s="369"/>
      <c r="X220" s="369"/>
      <c r="Y220" s="369"/>
      <c r="Z220" s="369"/>
      <c r="AA220" s="369"/>
      <c r="AB220" s="369"/>
      <c r="AC220" s="369"/>
      <c r="AD220" s="369"/>
      <c r="AE220" s="369"/>
      <c r="AF220" s="369"/>
      <c r="AG220" s="369"/>
      <c r="AH220" s="368" t="s">
        <v>1740</v>
      </c>
      <c r="AI220" s="368" t="s">
        <v>1741</v>
      </c>
      <c r="AJ220" s="368" t="s">
        <v>1742</v>
      </c>
      <c r="AK220" s="368" t="s">
        <v>1743</v>
      </c>
      <c r="AL220" s="369"/>
      <c r="AM220" s="369"/>
      <c r="AN220" s="369"/>
      <c r="AO220" s="369"/>
      <c r="AP220" s="369"/>
      <c r="AQ220" s="369"/>
      <c r="AR220" s="369"/>
      <c r="AS220" s="369"/>
      <c r="AT220" s="369"/>
      <c r="AU220" s="369"/>
      <c r="AV220" s="369"/>
      <c r="AW220" s="369"/>
      <c r="AX220" s="369"/>
      <c r="AY220" s="369"/>
      <c r="AZ220" s="369"/>
      <c r="BA220" s="369"/>
      <c r="BB220" s="369"/>
      <c r="BC220" s="369"/>
      <c r="BD220" s="369"/>
      <c r="BE220" s="369"/>
      <c r="BF220" s="369"/>
      <c r="BG220" s="369"/>
      <c r="BH220" s="369"/>
      <c r="BI220" s="369"/>
      <c r="BJ220" s="369"/>
      <c r="BK220" s="369"/>
      <c r="BL220" s="369"/>
      <c r="BM220" s="369"/>
      <c r="BN220" s="369"/>
      <c r="BO220" s="369"/>
      <c r="BP220" s="369"/>
      <c r="BQ220" s="369"/>
      <c r="BR220" s="369"/>
      <c r="BS220" s="369"/>
      <c r="BT220" s="369"/>
      <c r="BU220" s="369"/>
      <c r="BV220" s="369"/>
      <c r="BW220" s="369"/>
      <c r="BX220" s="369"/>
      <c r="BY220" s="369"/>
      <c r="BZ220" s="369"/>
      <c r="CA220" s="369"/>
      <c r="CB220" s="369"/>
      <c r="CC220" s="369"/>
      <c r="CD220" s="369"/>
      <c r="CE220" s="369"/>
      <c r="CF220" s="369"/>
      <c r="CG220" s="369"/>
      <c r="CH220" s="369"/>
      <c r="CI220" s="369"/>
      <c r="CJ220" s="369"/>
      <c r="CK220" s="369"/>
      <c r="CL220" s="369"/>
      <c r="CM220" s="369"/>
      <c r="CN220" s="369"/>
      <c r="CO220" s="369"/>
      <c r="CP220" s="369"/>
      <c r="CQ220" s="369"/>
    </row>
    <row r="221">
      <c r="A221" s="368" t="s">
        <v>57</v>
      </c>
      <c r="B221" s="369"/>
      <c r="C221" s="368">
        <v>214.0</v>
      </c>
      <c r="D221" s="368" t="s">
        <v>1744</v>
      </c>
      <c r="E221" s="369"/>
      <c r="F221" s="369"/>
      <c r="G221" s="368" t="s">
        <v>1745</v>
      </c>
      <c r="H221" s="323">
        <v>46183.0</v>
      </c>
      <c r="I221" s="368" t="s">
        <v>1732</v>
      </c>
      <c r="J221" s="368" t="s">
        <v>659</v>
      </c>
      <c r="K221" s="368" t="s">
        <v>1746</v>
      </c>
      <c r="L221" s="368" t="s">
        <v>63</v>
      </c>
      <c r="M221" s="368" t="s">
        <v>1577</v>
      </c>
      <c r="N221" s="368" t="s">
        <v>1747</v>
      </c>
      <c r="O221" s="368" t="s">
        <v>1748</v>
      </c>
      <c r="P221" s="368" t="s">
        <v>1749</v>
      </c>
      <c r="Q221" s="369"/>
      <c r="R221" s="369"/>
      <c r="S221" s="369"/>
      <c r="T221" s="369"/>
      <c r="U221" s="369"/>
      <c r="V221" s="369"/>
      <c r="W221" s="369"/>
      <c r="X221" s="369"/>
      <c r="Y221" s="369"/>
      <c r="Z221" s="369"/>
      <c r="AA221" s="369"/>
      <c r="AB221" s="369"/>
      <c r="AC221" s="369"/>
      <c r="AD221" s="369"/>
      <c r="AE221" s="369"/>
      <c r="AF221" s="369"/>
      <c r="AG221" s="369"/>
      <c r="AH221" s="368" t="s">
        <v>1750</v>
      </c>
      <c r="AI221" s="368" t="s">
        <v>1751</v>
      </c>
      <c r="AJ221" s="368" t="s">
        <v>1752</v>
      </c>
      <c r="AK221" s="369"/>
      <c r="AL221" s="369"/>
      <c r="AM221" s="369"/>
      <c r="AN221" s="369"/>
      <c r="AO221" s="369"/>
      <c r="AP221" s="369"/>
      <c r="AQ221" s="369"/>
      <c r="AR221" s="369"/>
      <c r="AS221" s="369"/>
      <c r="AT221" s="369"/>
      <c r="AU221" s="369"/>
      <c r="AV221" s="369"/>
      <c r="AW221" s="369"/>
      <c r="AX221" s="369"/>
      <c r="AY221" s="369"/>
      <c r="AZ221" s="369"/>
      <c r="BA221" s="369"/>
      <c r="BB221" s="369"/>
      <c r="BC221" s="369"/>
      <c r="BD221" s="369"/>
      <c r="BE221" s="369"/>
      <c r="BF221" s="369"/>
      <c r="BG221" s="369"/>
      <c r="BH221" s="369"/>
      <c r="BI221" s="369"/>
      <c r="BJ221" s="369"/>
      <c r="BK221" s="369"/>
      <c r="BL221" s="369"/>
      <c r="BM221" s="369"/>
      <c r="BN221" s="369"/>
      <c r="BO221" s="369"/>
      <c r="BP221" s="369"/>
      <c r="BQ221" s="369"/>
      <c r="BR221" s="369"/>
      <c r="BS221" s="369"/>
      <c r="BT221" s="369"/>
      <c r="BU221" s="369"/>
      <c r="BV221" s="369"/>
      <c r="BW221" s="369"/>
      <c r="BX221" s="369"/>
      <c r="BY221" s="369"/>
      <c r="BZ221" s="369"/>
      <c r="CA221" s="369"/>
      <c r="CB221" s="369"/>
      <c r="CC221" s="369"/>
      <c r="CD221" s="369"/>
      <c r="CE221" s="369"/>
      <c r="CF221" s="369"/>
      <c r="CG221" s="369"/>
      <c r="CH221" s="369"/>
      <c r="CI221" s="369"/>
      <c r="CJ221" s="369"/>
      <c r="CK221" s="369"/>
      <c r="CL221" s="369"/>
      <c r="CM221" s="369"/>
      <c r="CN221" s="369"/>
      <c r="CO221" s="369"/>
      <c r="CP221" s="369"/>
      <c r="CQ221" s="369"/>
    </row>
    <row r="222">
      <c r="A222" s="368" t="s">
        <v>57</v>
      </c>
      <c r="B222" s="369"/>
      <c r="C222" s="368">
        <v>215.0</v>
      </c>
      <c r="D222" s="368" t="s">
        <v>1753</v>
      </c>
      <c r="E222" s="369"/>
      <c r="F222" s="369"/>
      <c r="G222" s="368" t="s">
        <v>1754</v>
      </c>
      <c r="H222" s="323">
        <v>46186.0</v>
      </c>
      <c r="I222" s="368" t="s">
        <v>1732</v>
      </c>
      <c r="J222" s="368" t="s">
        <v>659</v>
      </c>
      <c r="K222" s="368" t="s">
        <v>1755</v>
      </c>
      <c r="L222" s="368" t="s">
        <v>63</v>
      </c>
      <c r="M222" s="368" t="s">
        <v>63</v>
      </c>
      <c r="N222" s="368" t="s">
        <v>1756</v>
      </c>
      <c r="O222" s="368" t="s">
        <v>1757</v>
      </c>
      <c r="P222" s="368" t="s">
        <v>1758</v>
      </c>
      <c r="Q222" s="368" t="s">
        <v>1759</v>
      </c>
      <c r="R222" s="369"/>
      <c r="S222" s="369"/>
      <c r="T222" s="369"/>
      <c r="U222" s="369"/>
      <c r="V222" s="369"/>
      <c r="W222" s="369"/>
      <c r="X222" s="369"/>
      <c r="Y222" s="369"/>
      <c r="Z222" s="369"/>
      <c r="AA222" s="369"/>
      <c r="AB222" s="369"/>
      <c r="AC222" s="369"/>
      <c r="AD222" s="369"/>
      <c r="AE222" s="369"/>
      <c r="AF222" s="369"/>
      <c r="AG222" s="369"/>
      <c r="AH222" s="368" t="s">
        <v>1760</v>
      </c>
      <c r="AI222" s="368" t="s">
        <v>1761</v>
      </c>
      <c r="AJ222" s="368" t="s">
        <v>1762</v>
      </c>
      <c r="AK222" s="368" t="s">
        <v>1763</v>
      </c>
      <c r="AL222" s="369"/>
      <c r="AM222" s="369"/>
      <c r="AN222" s="369"/>
      <c r="AO222" s="369"/>
      <c r="AP222" s="369"/>
      <c r="AQ222" s="369"/>
      <c r="AR222" s="369"/>
      <c r="AS222" s="369"/>
      <c r="AT222" s="369"/>
      <c r="AU222" s="369"/>
      <c r="AV222" s="369"/>
      <c r="AW222" s="369"/>
      <c r="AX222" s="369"/>
      <c r="AY222" s="369"/>
      <c r="AZ222" s="369"/>
      <c r="BA222" s="369"/>
      <c r="BB222" s="369"/>
      <c r="BC222" s="369"/>
      <c r="BD222" s="369"/>
      <c r="BE222" s="369"/>
      <c r="BF222" s="369"/>
      <c r="BG222" s="369"/>
      <c r="BH222" s="369"/>
      <c r="BI222" s="369"/>
      <c r="BJ222" s="369"/>
      <c r="BK222" s="369"/>
      <c r="BL222" s="369"/>
      <c r="BM222" s="369"/>
      <c r="BN222" s="369"/>
      <c r="BO222" s="369"/>
      <c r="BP222" s="369"/>
      <c r="BQ222" s="369"/>
      <c r="BR222" s="369"/>
      <c r="BS222" s="369"/>
      <c r="BT222" s="369"/>
      <c r="BU222" s="369"/>
      <c r="BV222" s="369"/>
      <c r="BW222" s="369"/>
      <c r="BX222" s="369"/>
      <c r="BY222" s="369"/>
      <c r="BZ222" s="369"/>
      <c r="CA222" s="369"/>
      <c r="CB222" s="369"/>
      <c r="CC222" s="369"/>
      <c r="CD222" s="369"/>
      <c r="CE222" s="369"/>
      <c r="CF222" s="369"/>
      <c r="CG222" s="369"/>
      <c r="CH222" s="369"/>
      <c r="CI222" s="369"/>
      <c r="CJ222" s="369"/>
      <c r="CK222" s="369"/>
      <c r="CL222" s="369"/>
      <c r="CM222" s="369"/>
      <c r="CN222" s="369"/>
      <c r="CO222" s="369"/>
      <c r="CP222" s="369"/>
      <c r="CQ222" s="369"/>
    </row>
    <row r="223">
      <c r="A223" s="372" t="s">
        <v>1518</v>
      </c>
      <c r="B223" s="376"/>
      <c r="C223" s="372">
        <v>216.0</v>
      </c>
      <c r="D223" s="372" t="s">
        <v>1764</v>
      </c>
      <c r="E223" s="376"/>
      <c r="F223" s="376"/>
      <c r="G223" s="372" t="s">
        <v>1754</v>
      </c>
      <c r="H223" s="381">
        <v>46189.0</v>
      </c>
      <c r="I223" s="372" t="s">
        <v>1732</v>
      </c>
      <c r="J223" s="372" t="s">
        <v>659</v>
      </c>
      <c r="K223" s="372" t="s">
        <v>1755</v>
      </c>
      <c r="L223" s="372" t="s">
        <v>63</v>
      </c>
      <c r="M223" s="372" t="s">
        <v>63</v>
      </c>
      <c r="N223" s="372" t="s">
        <v>1765</v>
      </c>
      <c r="O223" s="372" t="s">
        <v>1766</v>
      </c>
      <c r="P223" s="372" t="s">
        <v>1767</v>
      </c>
      <c r="Q223" s="372" t="s">
        <v>1768</v>
      </c>
      <c r="R223" s="372" t="s">
        <v>397</v>
      </c>
      <c r="S223" s="372" t="s">
        <v>1769</v>
      </c>
      <c r="T223" s="372" t="s">
        <v>386</v>
      </c>
      <c r="U223" s="372" t="s">
        <v>1770</v>
      </c>
      <c r="V223" s="372" t="s">
        <v>1771</v>
      </c>
      <c r="W223" s="372" t="s">
        <v>1623</v>
      </c>
      <c r="X223" s="372" t="s">
        <v>1624</v>
      </c>
      <c r="Y223" s="372" t="s">
        <v>1625</v>
      </c>
      <c r="Z223" s="372" t="s">
        <v>1626</v>
      </c>
      <c r="AA223" s="372" t="s">
        <v>1772</v>
      </c>
      <c r="AB223" s="372" t="s">
        <v>1622</v>
      </c>
      <c r="AC223" s="376"/>
      <c r="AD223" s="376"/>
      <c r="AE223" s="376"/>
      <c r="AF223" s="376"/>
      <c r="AG223" s="376"/>
      <c r="AH223" s="372" t="s">
        <v>1773</v>
      </c>
      <c r="AI223" s="372" t="s">
        <v>1774</v>
      </c>
      <c r="AJ223" s="372" t="s">
        <v>1775</v>
      </c>
      <c r="AK223" s="372" t="s">
        <v>1776</v>
      </c>
      <c r="AL223" s="372" t="s">
        <v>1777</v>
      </c>
      <c r="AM223" s="372" t="s">
        <v>1778</v>
      </c>
      <c r="AN223" s="372" t="s">
        <v>1779</v>
      </c>
      <c r="AO223" s="372" t="s">
        <v>1780</v>
      </c>
      <c r="AP223" s="372" t="s">
        <v>1781</v>
      </c>
      <c r="AQ223" s="372" t="s">
        <v>1782</v>
      </c>
      <c r="AR223" s="372" t="s">
        <v>1783</v>
      </c>
      <c r="AS223" s="372" t="s">
        <v>1784</v>
      </c>
      <c r="AT223" s="372" t="s">
        <v>1785</v>
      </c>
      <c r="AU223" s="372" t="s">
        <v>1786</v>
      </c>
      <c r="AV223" s="372" t="s">
        <v>1787</v>
      </c>
      <c r="AW223" s="376"/>
      <c r="AX223" s="376"/>
      <c r="AY223" s="376"/>
      <c r="AZ223" s="376"/>
      <c r="BA223" s="376"/>
      <c r="BB223" s="376"/>
      <c r="BC223" s="376"/>
      <c r="BD223" s="376"/>
      <c r="BE223" s="376"/>
      <c r="BF223" s="376"/>
      <c r="BG223" s="376"/>
      <c r="BH223" s="376"/>
      <c r="BI223" s="376"/>
      <c r="BJ223" s="376"/>
      <c r="BK223" s="376"/>
      <c r="BL223" s="376"/>
      <c r="BM223" s="376"/>
      <c r="BN223" s="376"/>
      <c r="BO223" s="376"/>
      <c r="BP223" s="376"/>
      <c r="BQ223" s="376"/>
      <c r="BR223" s="376"/>
      <c r="BS223" s="376"/>
      <c r="BT223" s="376"/>
      <c r="BU223" s="376"/>
      <c r="BV223" s="376"/>
      <c r="BW223" s="376"/>
      <c r="BX223" s="376"/>
      <c r="BY223" s="376"/>
      <c r="BZ223" s="376"/>
      <c r="CA223" s="376"/>
      <c r="CB223" s="376"/>
      <c r="CC223" s="376"/>
      <c r="CD223" s="376"/>
      <c r="CE223" s="376"/>
      <c r="CF223" s="376"/>
      <c r="CG223" s="376"/>
      <c r="CH223" s="376"/>
      <c r="CI223" s="376"/>
      <c r="CJ223" s="376"/>
      <c r="CK223" s="376"/>
      <c r="CL223" s="376"/>
      <c r="CM223" s="376"/>
      <c r="CN223" s="376"/>
      <c r="CO223" s="376"/>
      <c r="CP223" s="376"/>
      <c r="CQ223" s="376"/>
    </row>
    <row r="224">
      <c r="A224" s="368" t="s">
        <v>57</v>
      </c>
      <c r="B224" s="369"/>
      <c r="C224" s="368">
        <v>217.0</v>
      </c>
      <c r="D224" s="368"/>
      <c r="E224" s="369"/>
      <c r="F224" s="368" t="s">
        <v>1788</v>
      </c>
      <c r="G224" s="368" t="s">
        <v>1466</v>
      </c>
      <c r="H224" s="323">
        <v>46183.0</v>
      </c>
      <c r="I224" s="368" t="s">
        <v>1143</v>
      </c>
      <c r="J224" s="368" t="s">
        <v>373</v>
      </c>
      <c r="K224" s="368" t="s">
        <v>1467</v>
      </c>
      <c r="L224" s="368" t="s">
        <v>1468</v>
      </c>
      <c r="M224" s="368" t="s">
        <v>63</v>
      </c>
      <c r="N224" s="368" t="s">
        <v>1469</v>
      </c>
      <c r="O224" s="368" t="s">
        <v>1470</v>
      </c>
      <c r="P224" s="369"/>
      <c r="Q224" s="369"/>
      <c r="R224" s="369"/>
      <c r="S224" s="369"/>
      <c r="T224" s="369"/>
      <c r="U224" s="369"/>
      <c r="V224" s="369"/>
      <c r="W224" s="369"/>
      <c r="X224" s="369"/>
      <c r="Y224" s="369"/>
      <c r="Z224" s="369"/>
      <c r="AA224" s="369"/>
      <c r="AB224" s="369"/>
      <c r="AC224" s="369"/>
      <c r="AD224" s="369"/>
      <c r="AE224" s="369"/>
      <c r="AF224" s="369"/>
      <c r="AG224" s="369"/>
      <c r="AH224" s="368" t="s">
        <v>1789</v>
      </c>
      <c r="AI224" s="368" t="s">
        <v>1790</v>
      </c>
      <c r="AJ224" s="369"/>
      <c r="AK224" s="369"/>
      <c r="AL224" s="369"/>
      <c r="AM224" s="369"/>
      <c r="AN224" s="369"/>
      <c r="AO224" s="369"/>
      <c r="AP224" s="369"/>
      <c r="AQ224" s="369"/>
      <c r="AR224" s="369"/>
      <c r="AS224" s="369"/>
      <c r="AT224" s="369"/>
      <c r="AU224" s="369"/>
      <c r="AV224" s="369"/>
      <c r="AW224" s="369"/>
      <c r="AX224" s="369"/>
      <c r="AY224" s="369"/>
      <c r="AZ224" s="369"/>
      <c r="BA224" s="369"/>
      <c r="BB224" s="369"/>
      <c r="BC224" s="369"/>
      <c r="BD224" s="369"/>
      <c r="BE224" s="369"/>
      <c r="BF224" s="369"/>
      <c r="BG224" s="369"/>
      <c r="BH224" s="369"/>
      <c r="BI224" s="369"/>
      <c r="BJ224" s="369"/>
      <c r="BK224" s="369"/>
      <c r="BL224" s="369"/>
      <c r="BM224" s="369"/>
      <c r="BN224" s="369"/>
      <c r="BO224" s="369"/>
      <c r="BP224" s="369"/>
      <c r="BQ224" s="369"/>
      <c r="BR224" s="369"/>
      <c r="BS224" s="369"/>
      <c r="BT224" s="369"/>
      <c r="BU224" s="369"/>
      <c r="BV224" s="369"/>
      <c r="BW224" s="369"/>
      <c r="BX224" s="369"/>
      <c r="BY224" s="369"/>
      <c r="BZ224" s="369"/>
      <c r="CA224" s="369"/>
      <c r="CB224" s="369"/>
      <c r="CC224" s="369"/>
      <c r="CD224" s="369"/>
      <c r="CE224" s="369"/>
      <c r="CF224" s="369"/>
      <c r="CG224" s="369"/>
      <c r="CH224" s="369"/>
      <c r="CI224" s="369"/>
      <c r="CJ224" s="369"/>
      <c r="CK224" s="369"/>
      <c r="CL224" s="369"/>
      <c r="CM224" s="369"/>
      <c r="CN224" s="369"/>
      <c r="CO224" s="369"/>
      <c r="CP224" s="369"/>
      <c r="CQ224" s="369"/>
    </row>
    <row r="225">
      <c r="A225" s="368" t="s">
        <v>57</v>
      </c>
      <c r="B225" s="369"/>
      <c r="C225" s="368">
        <v>218.0</v>
      </c>
      <c r="D225" s="368" t="s">
        <v>1791</v>
      </c>
      <c r="E225" s="369"/>
      <c r="F225" s="369"/>
      <c r="G225" s="368" t="s">
        <v>1792</v>
      </c>
      <c r="H225" s="323">
        <v>46199.0</v>
      </c>
      <c r="I225" s="368" t="s">
        <v>1732</v>
      </c>
      <c r="J225" s="368" t="s">
        <v>659</v>
      </c>
      <c r="K225" s="368" t="s">
        <v>1793</v>
      </c>
      <c r="L225" s="368" t="s">
        <v>63</v>
      </c>
      <c r="M225" s="368" t="s">
        <v>1794</v>
      </c>
      <c r="N225" s="368" t="s">
        <v>1795</v>
      </c>
      <c r="O225" s="368" t="s">
        <v>1796</v>
      </c>
      <c r="P225" s="368" t="s">
        <v>1797</v>
      </c>
      <c r="Q225" s="368" t="s">
        <v>1798</v>
      </c>
      <c r="R225" s="368" t="s">
        <v>1799</v>
      </c>
      <c r="S225" s="368" t="s">
        <v>1800</v>
      </c>
      <c r="T225" s="369"/>
      <c r="U225" s="369"/>
      <c r="V225" s="369"/>
      <c r="W225" s="369"/>
      <c r="X225" s="369"/>
      <c r="Y225" s="369"/>
      <c r="Z225" s="369"/>
      <c r="AA225" s="369"/>
      <c r="AB225" s="369"/>
      <c r="AC225" s="369"/>
      <c r="AD225" s="369"/>
      <c r="AE225" s="369"/>
      <c r="AF225" s="369"/>
      <c r="AG225" s="369"/>
      <c r="AH225" s="368" t="s">
        <v>1801</v>
      </c>
      <c r="AI225" s="368" t="s">
        <v>1802</v>
      </c>
      <c r="AJ225" s="368" t="s">
        <v>1803</v>
      </c>
      <c r="AK225" s="368" t="s">
        <v>1804</v>
      </c>
      <c r="AL225" s="368" t="s">
        <v>1790</v>
      </c>
      <c r="AM225" s="368" t="s">
        <v>1805</v>
      </c>
      <c r="AN225" s="369"/>
      <c r="AO225" s="369"/>
      <c r="AP225" s="369"/>
      <c r="AQ225" s="369"/>
      <c r="AR225" s="369"/>
      <c r="AS225" s="369"/>
      <c r="AT225" s="369"/>
      <c r="AU225" s="369"/>
      <c r="AV225" s="369"/>
      <c r="AW225" s="369"/>
      <c r="AX225" s="369"/>
      <c r="AY225" s="369"/>
      <c r="AZ225" s="369"/>
      <c r="BA225" s="369"/>
      <c r="BB225" s="369"/>
      <c r="BC225" s="369"/>
      <c r="BD225" s="369"/>
      <c r="BE225" s="369"/>
      <c r="BF225" s="369"/>
      <c r="BG225" s="369"/>
      <c r="BH225" s="369"/>
      <c r="BI225" s="369"/>
      <c r="BJ225" s="369"/>
      <c r="BK225" s="369"/>
      <c r="BL225" s="369"/>
      <c r="BM225" s="369"/>
      <c r="BN225" s="369"/>
      <c r="BO225" s="369"/>
      <c r="BP225" s="369"/>
      <c r="BQ225" s="369"/>
      <c r="BR225" s="369"/>
      <c r="BS225" s="369"/>
      <c r="BT225" s="369"/>
      <c r="BU225" s="369"/>
      <c r="BV225" s="369"/>
      <c r="BW225" s="369"/>
      <c r="BX225" s="369"/>
      <c r="BY225" s="369"/>
      <c r="BZ225" s="369"/>
      <c r="CA225" s="369"/>
      <c r="CB225" s="369"/>
      <c r="CC225" s="369"/>
      <c r="CD225" s="369"/>
      <c r="CE225" s="369"/>
      <c r="CF225" s="369"/>
      <c r="CG225" s="369"/>
      <c r="CH225" s="369"/>
      <c r="CI225" s="369"/>
      <c r="CJ225" s="369"/>
      <c r="CK225" s="369"/>
      <c r="CL225" s="369"/>
      <c r="CM225" s="369"/>
      <c r="CN225" s="369"/>
      <c r="CO225" s="369"/>
      <c r="CP225" s="369"/>
      <c r="CQ225" s="369"/>
    </row>
    <row r="226">
      <c r="A226" s="368" t="s">
        <v>57</v>
      </c>
      <c r="B226" s="369"/>
      <c r="C226" s="368">
        <v>219.0</v>
      </c>
      <c r="D226" s="368" t="s">
        <v>1806</v>
      </c>
      <c r="E226" s="369"/>
      <c r="F226" s="369"/>
      <c r="G226" s="368" t="s">
        <v>1807</v>
      </c>
      <c r="H226" s="323">
        <v>46189.0</v>
      </c>
      <c r="I226" s="368" t="s">
        <v>1732</v>
      </c>
      <c r="J226" s="368" t="s">
        <v>659</v>
      </c>
      <c r="K226" s="368" t="s">
        <v>1808</v>
      </c>
      <c r="L226" s="368" t="s">
        <v>63</v>
      </c>
      <c r="M226" s="368" t="s">
        <v>1809</v>
      </c>
      <c r="N226" s="368" t="s">
        <v>1810</v>
      </c>
      <c r="O226" s="368" t="s">
        <v>1811</v>
      </c>
      <c r="P226" s="368" t="s">
        <v>1812</v>
      </c>
      <c r="Q226" s="369"/>
      <c r="R226" s="369"/>
      <c r="S226" s="369"/>
      <c r="T226" s="369"/>
      <c r="U226" s="369"/>
      <c r="V226" s="369"/>
      <c r="W226" s="369"/>
      <c r="X226" s="369"/>
      <c r="Y226" s="369"/>
      <c r="Z226" s="369"/>
      <c r="AA226" s="369"/>
      <c r="AB226" s="369"/>
      <c r="AC226" s="369"/>
      <c r="AD226" s="369"/>
      <c r="AE226" s="369"/>
      <c r="AF226" s="369"/>
      <c r="AG226" s="369"/>
      <c r="AH226" s="368" t="s">
        <v>1813</v>
      </c>
      <c r="AI226" s="368" t="s">
        <v>1814</v>
      </c>
      <c r="AJ226" s="368" t="s">
        <v>1815</v>
      </c>
      <c r="AK226" s="369"/>
      <c r="AL226" s="369"/>
      <c r="AM226" s="369"/>
      <c r="AN226" s="369"/>
      <c r="AO226" s="369"/>
      <c r="AP226" s="369"/>
      <c r="AQ226" s="369"/>
      <c r="AR226" s="369"/>
      <c r="AS226" s="369"/>
      <c r="AT226" s="369"/>
      <c r="AU226" s="369"/>
      <c r="AV226" s="369"/>
      <c r="AW226" s="369"/>
      <c r="AX226" s="369"/>
      <c r="AY226" s="369"/>
      <c r="AZ226" s="369"/>
      <c r="BA226" s="369"/>
      <c r="BB226" s="369"/>
      <c r="BC226" s="369"/>
      <c r="BD226" s="369"/>
      <c r="BE226" s="369"/>
      <c r="BF226" s="369"/>
      <c r="BG226" s="369"/>
      <c r="BH226" s="369"/>
      <c r="BI226" s="369"/>
      <c r="BJ226" s="369"/>
      <c r="BK226" s="369"/>
      <c r="BL226" s="369"/>
      <c r="BM226" s="369"/>
      <c r="BN226" s="369"/>
      <c r="BO226" s="369"/>
      <c r="BP226" s="369"/>
      <c r="BQ226" s="369"/>
      <c r="BR226" s="369"/>
      <c r="BS226" s="369"/>
      <c r="BT226" s="369"/>
      <c r="BU226" s="369"/>
      <c r="BV226" s="369"/>
      <c r="BW226" s="369"/>
      <c r="BX226" s="369"/>
      <c r="BY226" s="369"/>
      <c r="BZ226" s="369"/>
      <c r="CA226" s="369"/>
      <c r="CB226" s="369"/>
      <c r="CC226" s="369"/>
      <c r="CD226" s="369"/>
      <c r="CE226" s="369"/>
      <c r="CF226" s="369"/>
      <c r="CG226" s="369"/>
      <c r="CH226" s="369"/>
      <c r="CI226" s="369"/>
      <c r="CJ226" s="369"/>
      <c r="CK226" s="369"/>
      <c r="CL226" s="369"/>
      <c r="CM226" s="369"/>
      <c r="CN226" s="369"/>
      <c r="CO226" s="369"/>
      <c r="CP226" s="369"/>
      <c r="CQ226" s="369"/>
    </row>
    <row r="227">
      <c r="A227" s="368" t="s">
        <v>57</v>
      </c>
      <c r="B227" s="369"/>
      <c r="C227" s="369">
        <f t="shared" ref="C227:C232" si="7">C226+1</f>
        <v>220</v>
      </c>
      <c r="D227" s="368" t="s">
        <v>1816</v>
      </c>
      <c r="E227" s="369"/>
      <c r="F227" s="369"/>
      <c r="G227" s="368" t="s">
        <v>1807</v>
      </c>
      <c r="H227" s="323">
        <v>46190.0</v>
      </c>
      <c r="I227" s="368" t="s">
        <v>1732</v>
      </c>
      <c r="J227" s="368" t="s">
        <v>659</v>
      </c>
      <c r="K227" s="368" t="s">
        <v>1808</v>
      </c>
      <c r="L227" s="368" t="s">
        <v>63</v>
      </c>
      <c r="M227" s="368" t="s">
        <v>1809</v>
      </c>
      <c r="N227" s="368" t="s">
        <v>1817</v>
      </c>
      <c r="O227" s="368" t="s">
        <v>1818</v>
      </c>
      <c r="P227" s="368" t="s">
        <v>1819</v>
      </c>
      <c r="Q227" s="369"/>
      <c r="R227" s="369"/>
      <c r="S227" s="369"/>
      <c r="T227" s="369"/>
      <c r="U227" s="369"/>
      <c r="V227" s="369"/>
      <c r="W227" s="369"/>
      <c r="X227" s="369"/>
      <c r="Y227" s="369"/>
      <c r="Z227" s="369"/>
      <c r="AA227" s="369"/>
      <c r="AB227" s="369"/>
      <c r="AC227" s="369"/>
      <c r="AD227" s="369"/>
      <c r="AE227" s="369"/>
      <c r="AF227" s="369"/>
      <c r="AG227" s="369"/>
      <c r="AH227" s="368" t="s">
        <v>1820</v>
      </c>
      <c r="AI227" s="368" t="s">
        <v>1821</v>
      </c>
      <c r="AJ227" s="368" t="s">
        <v>1822</v>
      </c>
      <c r="AK227" s="369"/>
      <c r="AL227" s="369"/>
      <c r="AM227" s="369"/>
      <c r="AN227" s="369"/>
      <c r="AO227" s="369"/>
      <c r="AP227" s="369"/>
      <c r="AQ227" s="369"/>
      <c r="AR227" s="369"/>
      <c r="AS227" s="369"/>
      <c r="AT227" s="369"/>
      <c r="AU227" s="369"/>
      <c r="AV227" s="369"/>
      <c r="AW227" s="369"/>
      <c r="AX227" s="369"/>
      <c r="AY227" s="369"/>
      <c r="AZ227" s="369"/>
      <c r="BA227" s="369"/>
      <c r="BB227" s="369"/>
      <c r="BC227" s="369"/>
      <c r="BD227" s="369"/>
      <c r="BE227" s="369"/>
      <c r="BF227" s="369"/>
      <c r="BG227" s="369"/>
      <c r="BH227" s="369"/>
      <c r="BI227" s="369"/>
      <c r="BJ227" s="369"/>
      <c r="BK227" s="369"/>
      <c r="BL227" s="369"/>
      <c r="BM227" s="369"/>
      <c r="BN227" s="369"/>
      <c r="BO227" s="369"/>
      <c r="BP227" s="369"/>
      <c r="BQ227" s="369"/>
      <c r="BR227" s="369"/>
      <c r="BS227" s="369"/>
      <c r="BT227" s="369"/>
      <c r="BU227" s="369"/>
      <c r="BV227" s="369"/>
      <c r="BW227" s="369"/>
      <c r="BX227" s="369"/>
      <c r="BY227" s="369"/>
      <c r="BZ227" s="369"/>
      <c r="CA227" s="369"/>
      <c r="CB227" s="369"/>
      <c r="CC227" s="369"/>
      <c r="CD227" s="369"/>
      <c r="CE227" s="369"/>
      <c r="CF227" s="369"/>
      <c r="CG227" s="369"/>
      <c r="CH227" s="369"/>
      <c r="CI227" s="369"/>
      <c r="CJ227" s="369"/>
      <c r="CK227" s="369"/>
      <c r="CL227" s="369"/>
      <c r="CM227" s="369"/>
      <c r="CN227" s="369"/>
      <c r="CO227" s="369"/>
      <c r="CP227" s="369"/>
      <c r="CQ227" s="369"/>
    </row>
    <row r="228">
      <c r="A228" s="368" t="s">
        <v>57</v>
      </c>
      <c r="B228" s="369"/>
      <c r="C228" s="369">
        <f t="shared" si="7"/>
        <v>221</v>
      </c>
      <c r="D228" s="368" t="s">
        <v>1823</v>
      </c>
      <c r="E228" s="369"/>
      <c r="F228" s="369"/>
      <c r="G228" s="368" t="s">
        <v>1807</v>
      </c>
      <c r="H228" s="323">
        <v>46191.0</v>
      </c>
      <c r="I228" s="368" t="s">
        <v>1732</v>
      </c>
      <c r="J228" s="368" t="s">
        <v>659</v>
      </c>
      <c r="K228" s="368" t="s">
        <v>1808</v>
      </c>
      <c r="L228" s="368" t="s">
        <v>63</v>
      </c>
      <c r="M228" s="368" t="s">
        <v>1809</v>
      </c>
      <c r="N228" s="393" t="s">
        <v>1824</v>
      </c>
      <c r="O228" s="393" t="s">
        <v>1825</v>
      </c>
      <c r="P228" s="368" t="s">
        <v>1826</v>
      </c>
      <c r="Q228" s="369"/>
      <c r="R228" s="369"/>
      <c r="S228" s="369"/>
      <c r="T228" s="369"/>
      <c r="U228" s="369"/>
      <c r="V228" s="369"/>
      <c r="W228" s="369"/>
      <c r="X228" s="369"/>
      <c r="Y228" s="369"/>
      <c r="Z228" s="369"/>
      <c r="AA228" s="369"/>
      <c r="AB228" s="369"/>
      <c r="AC228" s="369"/>
      <c r="AD228" s="369"/>
      <c r="AE228" s="369"/>
      <c r="AF228" s="369"/>
      <c r="AG228" s="369"/>
      <c r="AH228" s="393" t="s">
        <v>1827</v>
      </c>
      <c r="AI228" s="393" t="s">
        <v>1828</v>
      </c>
      <c r="AJ228" s="368" t="s">
        <v>1829</v>
      </c>
      <c r="AK228" s="369"/>
      <c r="AL228" s="369"/>
      <c r="AM228" s="369"/>
      <c r="AN228" s="369"/>
      <c r="AO228" s="369"/>
      <c r="AP228" s="369"/>
      <c r="AQ228" s="369"/>
      <c r="AR228" s="369"/>
      <c r="AS228" s="369"/>
      <c r="AT228" s="369"/>
      <c r="AU228" s="369"/>
      <c r="AV228" s="369"/>
      <c r="AW228" s="369"/>
      <c r="AX228" s="369"/>
      <c r="AY228" s="369"/>
      <c r="AZ228" s="369"/>
      <c r="BA228" s="369"/>
      <c r="BB228" s="369"/>
      <c r="BC228" s="369"/>
      <c r="BD228" s="369"/>
      <c r="BE228" s="369"/>
      <c r="BF228" s="369"/>
      <c r="BG228" s="369"/>
      <c r="BH228" s="369"/>
      <c r="BI228" s="369"/>
      <c r="BJ228" s="369"/>
      <c r="BK228" s="369"/>
      <c r="BL228" s="369"/>
      <c r="BM228" s="369"/>
      <c r="BN228" s="369"/>
      <c r="BO228" s="369"/>
      <c r="BP228" s="369"/>
      <c r="BQ228" s="369"/>
      <c r="BR228" s="369"/>
      <c r="BS228" s="369"/>
      <c r="BT228" s="369"/>
      <c r="BU228" s="369"/>
      <c r="BV228" s="369"/>
      <c r="BW228" s="369"/>
      <c r="BX228" s="369"/>
      <c r="BY228" s="369"/>
      <c r="BZ228" s="369"/>
      <c r="CA228" s="369"/>
      <c r="CB228" s="369"/>
      <c r="CC228" s="369"/>
      <c r="CD228" s="369"/>
      <c r="CE228" s="369"/>
      <c r="CF228" s="369"/>
      <c r="CG228" s="369"/>
      <c r="CH228" s="369"/>
      <c r="CI228" s="369"/>
      <c r="CJ228" s="369"/>
      <c r="CK228" s="369"/>
      <c r="CL228" s="369"/>
      <c r="CM228" s="369"/>
      <c r="CN228" s="369"/>
      <c r="CO228" s="369"/>
      <c r="CP228" s="369"/>
      <c r="CQ228" s="369"/>
    </row>
    <row r="229">
      <c r="A229" s="368" t="s">
        <v>57</v>
      </c>
      <c r="B229" s="369"/>
      <c r="C229" s="369">
        <f t="shared" si="7"/>
        <v>222</v>
      </c>
      <c r="D229" s="368" t="s">
        <v>1830</v>
      </c>
      <c r="E229" s="369"/>
      <c r="F229" s="369"/>
      <c r="G229" s="368" t="s">
        <v>1807</v>
      </c>
      <c r="H229" s="323">
        <v>46192.0</v>
      </c>
      <c r="I229" s="368" t="s">
        <v>1732</v>
      </c>
      <c r="J229" s="368" t="s">
        <v>659</v>
      </c>
      <c r="K229" s="368" t="s">
        <v>1808</v>
      </c>
      <c r="L229" s="368" t="s">
        <v>63</v>
      </c>
      <c r="M229" s="368" t="s">
        <v>1809</v>
      </c>
      <c r="N229" s="368" t="s">
        <v>1831</v>
      </c>
      <c r="O229" s="368" t="s">
        <v>1832</v>
      </c>
      <c r="P229" s="368" t="s">
        <v>1833</v>
      </c>
      <c r="Q229" s="368" t="s">
        <v>1834</v>
      </c>
      <c r="R229" s="368" t="s">
        <v>1835</v>
      </c>
      <c r="S229" s="369"/>
      <c r="T229" s="369"/>
      <c r="U229" s="369"/>
      <c r="V229" s="369"/>
      <c r="W229" s="369"/>
      <c r="X229" s="369"/>
      <c r="Y229" s="369"/>
      <c r="Z229" s="369"/>
      <c r="AA229" s="369"/>
      <c r="AB229" s="369"/>
      <c r="AC229" s="369"/>
      <c r="AD229" s="369"/>
      <c r="AE229" s="369"/>
      <c r="AF229" s="369"/>
      <c r="AG229" s="369"/>
      <c r="AH229" s="368" t="s">
        <v>1836</v>
      </c>
      <c r="AI229" s="368" t="s">
        <v>1837</v>
      </c>
      <c r="AJ229" s="368" t="s">
        <v>1838</v>
      </c>
      <c r="AK229" s="368" t="s">
        <v>1839</v>
      </c>
      <c r="AL229" s="368" t="s">
        <v>1840</v>
      </c>
      <c r="AM229" s="369"/>
      <c r="AN229" s="369"/>
      <c r="AO229" s="369"/>
      <c r="AP229" s="369"/>
      <c r="AQ229" s="369"/>
      <c r="AR229" s="369"/>
      <c r="AS229" s="369"/>
      <c r="AT229" s="369"/>
      <c r="AU229" s="369"/>
      <c r="AV229" s="369"/>
      <c r="AW229" s="369"/>
      <c r="AX229" s="369"/>
      <c r="AY229" s="369"/>
      <c r="AZ229" s="369"/>
      <c r="BA229" s="369"/>
      <c r="BB229" s="369"/>
      <c r="BC229" s="369"/>
      <c r="BD229" s="369"/>
      <c r="BE229" s="369"/>
      <c r="BF229" s="369"/>
      <c r="BG229" s="369"/>
      <c r="BH229" s="369"/>
      <c r="BI229" s="369"/>
      <c r="BJ229" s="369"/>
      <c r="BK229" s="369"/>
      <c r="BL229" s="369"/>
      <c r="BM229" s="369"/>
      <c r="BN229" s="369"/>
      <c r="BO229" s="369"/>
      <c r="BP229" s="369"/>
      <c r="BQ229" s="369"/>
      <c r="BR229" s="369"/>
      <c r="BS229" s="369"/>
      <c r="BT229" s="369"/>
      <c r="BU229" s="369"/>
      <c r="BV229" s="369"/>
      <c r="BW229" s="369"/>
      <c r="BX229" s="369"/>
      <c r="BY229" s="369"/>
      <c r="BZ229" s="369"/>
      <c r="CA229" s="369"/>
      <c r="CB229" s="369"/>
      <c r="CC229" s="369"/>
      <c r="CD229" s="369"/>
      <c r="CE229" s="369"/>
      <c r="CF229" s="369"/>
      <c r="CG229" s="369"/>
      <c r="CH229" s="369"/>
      <c r="CI229" s="369"/>
      <c r="CJ229" s="369"/>
      <c r="CK229" s="369"/>
      <c r="CL229" s="369"/>
      <c r="CM229" s="369"/>
      <c r="CN229" s="369"/>
      <c r="CO229" s="369"/>
      <c r="CP229" s="369"/>
      <c r="CQ229" s="369"/>
    </row>
    <row r="230">
      <c r="A230" s="368" t="s">
        <v>57</v>
      </c>
      <c r="B230" s="369"/>
      <c r="C230" s="369">
        <f t="shared" si="7"/>
        <v>223</v>
      </c>
      <c r="D230" s="368" t="s">
        <v>1841</v>
      </c>
      <c r="E230" s="369"/>
      <c r="F230" s="369"/>
      <c r="G230" s="369"/>
      <c r="H230" s="323">
        <v>46188.0</v>
      </c>
      <c r="I230" s="368" t="s">
        <v>164</v>
      </c>
      <c r="J230" s="368" t="s">
        <v>358</v>
      </c>
      <c r="K230" s="368" t="s">
        <v>1042</v>
      </c>
      <c r="L230" s="368" t="s">
        <v>63</v>
      </c>
      <c r="M230" s="368" t="s">
        <v>63</v>
      </c>
      <c r="N230" s="368" t="s">
        <v>1234</v>
      </c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369"/>
      <c r="AB230" s="369"/>
      <c r="AC230" s="369"/>
      <c r="AD230" s="369"/>
      <c r="AE230" s="369"/>
      <c r="AF230" s="369"/>
      <c r="AG230" s="369"/>
      <c r="AH230" s="368" t="s">
        <v>1842</v>
      </c>
      <c r="AI230" s="369"/>
      <c r="AJ230" s="369"/>
      <c r="AK230" s="369"/>
      <c r="AL230" s="369"/>
      <c r="AM230" s="369"/>
      <c r="AN230" s="369"/>
      <c r="AO230" s="369"/>
      <c r="AP230" s="369"/>
      <c r="AQ230" s="369"/>
      <c r="AR230" s="369"/>
      <c r="AS230" s="369"/>
      <c r="AT230" s="369"/>
      <c r="AU230" s="369"/>
      <c r="AV230" s="369"/>
      <c r="AW230" s="369"/>
      <c r="AX230" s="369"/>
      <c r="AY230" s="369"/>
      <c r="AZ230" s="369"/>
      <c r="BA230" s="369"/>
      <c r="BB230" s="369"/>
      <c r="BC230" s="369"/>
      <c r="BD230" s="369"/>
      <c r="BE230" s="369"/>
      <c r="BF230" s="369"/>
      <c r="BG230" s="369"/>
      <c r="BH230" s="369"/>
      <c r="BI230" s="369"/>
      <c r="BJ230" s="369"/>
      <c r="BK230" s="369"/>
      <c r="BL230" s="369"/>
      <c r="BM230" s="369"/>
      <c r="BN230" s="369"/>
      <c r="BO230" s="369"/>
      <c r="BP230" s="369"/>
      <c r="BQ230" s="369"/>
      <c r="BR230" s="369"/>
      <c r="BS230" s="369"/>
      <c r="BT230" s="369"/>
      <c r="BU230" s="369"/>
      <c r="BV230" s="369"/>
      <c r="BW230" s="369"/>
      <c r="BX230" s="369"/>
      <c r="BY230" s="369"/>
      <c r="BZ230" s="369"/>
      <c r="CA230" s="369"/>
      <c r="CB230" s="369"/>
      <c r="CC230" s="369"/>
      <c r="CD230" s="369"/>
      <c r="CE230" s="369"/>
      <c r="CF230" s="369"/>
      <c r="CG230" s="369"/>
      <c r="CH230" s="369"/>
      <c r="CI230" s="369"/>
      <c r="CJ230" s="369"/>
      <c r="CK230" s="369"/>
      <c r="CL230" s="369"/>
      <c r="CM230" s="369"/>
      <c r="CN230" s="369"/>
      <c r="CO230" s="369"/>
      <c r="CP230" s="369"/>
      <c r="CQ230" s="369"/>
    </row>
    <row r="231">
      <c r="A231" s="368" t="s">
        <v>57</v>
      </c>
      <c r="B231" s="369"/>
      <c r="C231" s="369">
        <f t="shared" si="7"/>
        <v>224</v>
      </c>
      <c r="D231" s="368" t="s">
        <v>1843</v>
      </c>
      <c r="E231" s="369"/>
      <c r="F231" s="369"/>
      <c r="G231" s="368" t="s">
        <v>1754</v>
      </c>
      <c r="H231" s="323">
        <v>46189.0</v>
      </c>
      <c r="I231" s="368" t="s">
        <v>1732</v>
      </c>
      <c r="J231" s="368" t="s">
        <v>659</v>
      </c>
      <c r="K231" s="368" t="s">
        <v>1844</v>
      </c>
      <c r="L231" s="368" t="s">
        <v>63</v>
      </c>
      <c r="M231" s="368" t="s">
        <v>1845</v>
      </c>
      <c r="N231" s="368" t="s">
        <v>1766</v>
      </c>
      <c r="O231" s="368" t="s">
        <v>1767</v>
      </c>
      <c r="P231" s="369"/>
      <c r="Q231" s="369"/>
      <c r="R231" s="369"/>
      <c r="S231" s="369"/>
      <c r="T231" s="369"/>
      <c r="U231" s="369"/>
      <c r="V231" s="369"/>
      <c r="W231" s="369"/>
      <c r="X231" s="369"/>
      <c r="Y231" s="369"/>
      <c r="Z231" s="369"/>
      <c r="AA231" s="369"/>
      <c r="AB231" s="369"/>
      <c r="AC231" s="369"/>
      <c r="AD231" s="369"/>
      <c r="AE231" s="369"/>
      <c r="AF231" s="369"/>
      <c r="AG231" s="369"/>
      <c r="AH231" s="368" t="s">
        <v>1774</v>
      </c>
      <c r="AI231" s="368" t="s">
        <v>1775</v>
      </c>
      <c r="AJ231" s="369"/>
      <c r="AK231" s="369"/>
      <c r="AL231" s="369"/>
      <c r="AM231" s="369"/>
      <c r="AN231" s="369"/>
      <c r="AO231" s="369"/>
      <c r="AP231" s="369"/>
      <c r="AQ231" s="369"/>
      <c r="AR231" s="369"/>
      <c r="AS231" s="369"/>
      <c r="AT231" s="369"/>
      <c r="AU231" s="369"/>
      <c r="AV231" s="369"/>
      <c r="AW231" s="369"/>
      <c r="AX231" s="369"/>
      <c r="AY231" s="369"/>
      <c r="AZ231" s="369"/>
      <c r="BA231" s="369"/>
      <c r="BB231" s="369"/>
      <c r="BC231" s="369"/>
      <c r="BD231" s="369"/>
      <c r="BE231" s="369"/>
      <c r="BF231" s="369"/>
      <c r="BG231" s="369"/>
      <c r="BH231" s="369"/>
      <c r="BI231" s="369"/>
      <c r="BJ231" s="369"/>
      <c r="BK231" s="369"/>
      <c r="BL231" s="369"/>
      <c r="BM231" s="369"/>
      <c r="BN231" s="369"/>
      <c r="BO231" s="369"/>
      <c r="BP231" s="369"/>
      <c r="BQ231" s="369"/>
      <c r="BR231" s="369"/>
      <c r="BS231" s="369"/>
      <c r="BT231" s="369"/>
      <c r="BU231" s="369"/>
      <c r="BV231" s="369"/>
      <c r="BW231" s="369"/>
    </row>
    <row r="232">
      <c r="A232" s="368" t="s">
        <v>57</v>
      </c>
      <c r="B232" s="369"/>
      <c r="C232" s="369">
        <f t="shared" si="7"/>
        <v>225</v>
      </c>
      <c r="D232" s="368" t="s">
        <v>1846</v>
      </c>
      <c r="E232" s="369"/>
      <c r="F232" s="369"/>
      <c r="G232" s="368" t="s">
        <v>1754</v>
      </c>
      <c r="H232" s="323">
        <v>46189.0</v>
      </c>
      <c r="I232" s="368" t="s">
        <v>1732</v>
      </c>
      <c r="J232" s="368" t="s">
        <v>659</v>
      </c>
      <c r="K232" s="368" t="s">
        <v>1847</v>
      </c>
      <c r="L232" s="368" t="s">
        <v>63</v>
      </c>
      <c r="M232" s="368" t="s">
        <v>1848</v>
      </c>
      <c r="N232" s="368" t="s">
        <v>1768</v>
      </c>
      <c r="O232" s="369"/>
      <c r="P232" s="369"/>
      <c r="Q232" s="369"/>
      <c r="R232" s="369"/>
      <c r="S232" s="369"/>
      <c r="T232" s="369"/>
      <c r="U232" s="369"/>
      <c r="V232" s="369"/>
      <c r="W232" s="369"/>
      <c r="X232" s="369"/>
      <c r="Y232" s="369"/>
      <c r="Z232" s="369"/>
      <c r="AA232" s="369"/>
      <c r="AB232" s="369"/>
      <c r="AC232" s="369"/>
      <c r="AD232" s="369"/>
      <c r="AE232" s="369"/>
      <c r="AF232" s="369"/>
      <c r="AG232" s="369"/>
      <c r="AH232" s="368" t="s">
        <v>1776</v>
      </c>
      <c r="AI232" s="369"/>
      <c r="AJ232" s="369"/>
      <c r="AK232" s="369"/>
      <c r="AL232" s="369"/>
      <c r="AM232" s="369"/>
      <c r="AN232" s="369"/>
      <c r="AO232" s="369"/>
      <c r="AP232" s="369"/>
      <c r="AQ232" s="369"/>
      <c r="AR232" s="369"/>
      <c r="AS232" s="369"/>
      <c r="AT232" s="369"/>
      <c r="AU232" s="369"/>
      <c r="AV232" s="369"/>
      <c r="AW232" s="369"/>
      <c r="AX232" s="369"/>
      <c r="AY232" s="369"/>
      <c r="AZ232" s="369"/>
      <c r="BA232" s="369"/>
      <c r="BB232" s="369"/>
      <c r="BC232" s="369"/>
      <c r="BD232" s="369"/>
      <c r="BE232" s="369"/>
      <c r="BF232" s="369"/>
      <c r="BG232" s="369"/>
      <c r="BH232" s="369"/>
      <c r="BI232" s="369"/>
      <c r="BJ232" s="369"/>
      <c r="BK232" s="369"/>
      <c r="BL232" s="369"/>
      <c r="BM232" s="369"/>
      <c r="BN232" s="369"/>
      <c r="BO232" s="369"/>
      <c r="BP232" s="369"/>
      <c r="BQ232" s="369"/>
      <c r="BR232" s="369"/>
      <c r="BS232" s="369"/>
      <c r="BT232" s="369"/>
      <c r="BU232" s="369"/>
      <c r="BV232" s="369"/>
      <c r="BW232" s="369"/>
    </row>
    <row r="233">
      <c r="C233" s="1">
        <v>226.0</v>
      </c>
      <c r="D233" s="383" t="s">
        <v>1849</v>
      </c>
      <c r="H233" s="116">
        <v>46189.0</v>
      </c>
      <c r="I233" s="1" t="s">
        <v>145</v>
      </c>
      <c r="J233" s="1" t="s">
        <v>1674</v>
      </c>
      <c r="K233" s="1" t="s">
        <v>1322</v>
      </c>
      <c r="L233" s="1" t="s">
        <v>63</v>
      </c>
      <c r="M233" s="1" t="s">
        <v>63</v>
      </c>
      <c r="N233" s="383" t="s">
        <v>1250</v>
      </c>
      <c r="O233" s="1" t="s">
        <v>1850</v>
      </c>
      <c r="P233" s="1" t="s">
        <v>1251</v>
      </c>
      <c r="Q233" s="1" t="s">
        <v>1649</v>
      </c>
      <c r="R233" s="1" t="s">
        <v>1500</v>
      </c>
      <c r="S233" s="1" t="s">
        <v>1851</v>
      </c>
      <c r="T233" s="209" t="s">
        <v>1852</v>
      </c>
      <c r="U233" s="209" t="s">
        <v>1249</v>
      </c>
      <c r="V233" s="1" t="s">
        <v>1648</v>
      </c>
    </row>
    <row r="234">
      <c r="C234" s="1">
        <v>227.0</v>
      </c>
      <c r="D234" s="383" t="s">
        <v>1853</v>
      </c>
      <c r="H234" s="116">
        <v>46189.0</v>
      </c>
      <c r="I234" s="1" t="s">
        <v>145</v>
      </c>
      <c r="J234" s="1" t="s">
        <v>1674</v>
      </c>
      <c r="K234" s="1" t="s">
        <v>1322</v>
      </c>
      <c r="L234" s="1" t="s">
        <v>63</v>
      </c>
      <c r="M234" s="1" t="s">
        <v>63</v>
      </c>
      <c r="N234" s="383" t="s">
        <v>1854</v>
      </c>
      <c r="O234" s="1" t="s">
        <v>1855</v>
      </c>
      <c r="P234" s="1" t="s">
        <v>1856</v>
      </c>
      <c r="Q234" s="1" t="s">
        <v>1029</v>
      </c>
      <c r="R234" s="1" t="s">
        <v>157</v>
      </c>
      <c r="S234" s="1" t="s">
        <v>1851</v>
      </c>
      <c r="T234" s="1" t="s">
        <v>1856</v>
      </c>
      <c r="U234" s="1" t="s">
        <v>155</v>
      </c>
    </row>
    <row r="235">
      <c r="A235" s="372" t="s">
        <v>1518</v>
      </c>
      <c r="B235" s="376"/>
      <c r="C235" s="372">
        <v>228.0</v>
      </c>
      <c r="D235" s="372" t="s">
        <v>1857</v>
      </c>
      <c r="E235" s="376"/>
      <c r="F235" s="376"/>
      <c r="G235" s="372" t="s">
        <v>1754</v>
      </c>
      <c r="H235" s="381">
        <v>46190.0</v>
      </c>
      <c r="I235" s="372" t="s">
        <v>1732</v>
      </c>
      <c r="J235" s="372" t="s">
        <v>659</v>
      </c>
      <c r="K235" s="372" t="s">
        <v>1858</v>
      </c>
      <c r="L235" s="372" t="s">
        <v>63</v>
      </c>
      <c r="M235" s="372" t="s">
        <v>1859</v>
      </c>
      <c r="N235" s="372" t="s">
        <v>1625</v>
      </c>
      <c r="O235" s="376"/>
      <c r="P235" s="376"/>
      <c r="Q235" s="376"/>
      <c r="R235" s="376"/>
      <c r="S235" s="376"/>
      <c r="T235" s="376"/>
      <c r="U235" s="376"/>
      <c r="V235" s="376"/>
      <c r="W235" s="376"/>
      <c r="X235" s="376"/>
      <c r="Y235" s="376"/>
      <c r="Z235" s="376"/>
      <c r="AA235" s="376"/>
      <c r="AB235" s="376"/>
      <c r="AC235" s="376"/>
      <c r="AD235" s="376"/>
      <c r="AE235" s="376"/>
      <c r="AF235" s="376"/>
      <c r="AG235" s="376"/>
      <c r="AH235" s="372" t="s">
        <v>1784</v>
      </c>
      <c r="AI235" s="376"/>
      <c r="AJ235" s="376"/>
      <c r="AK235" s="376"/>
      <c r="AL235" s="376"/>
      <c r="AM235" s="376"/>
      <c r="AN235" s="376"/>
      <c r="AO235" s="376"/>
      <c r="AP235" s="376"/>
      <c r="AQ235" s="376"/>
      <c r="AR235" s="376"/>
      <c r="AS235" s="376"/>
      <c r="AT235" s="376"/>
      <c r="AU235" s="376"/>
      <c r="AV235" s="376"/>
      <c r="AW235" s="376"/>
      <c r="AX235" s="376"/>
      <c r="AY235" s="376"/>
      <c r="AZ235" s="376"/>
      <c r="BA235" s="376"/>
      <c r="BB235" s="376"/>
      <c r="BC235" s="376"/>
      <c r="BD235" s="376"/>
      <c r="BE235" s="376"/>
      <c r="BF235" s="376"/>
      <c r="BG235" s="376"/>
      <c r="BH235" s="376"/>
      <c r="BI235" s="376"/>
      <c r="BJ235" s="376"/>
      <c r="BK235" s="376"/>
      <c r="BL235" s="376"/>
      <c r="BM235" s="376"/>
      <c r="BN235" s="376"/>
      <c r="BO235" s="376"/>
      <c r="BP235" s="376"/>
      <c r="BQ235" s="376"/>
      <c r="BR235" s="376"/>
      <c r="BS235" s="376"/>
      <c r="BT235" s="376"/>
      <c r="BU235" s="376"/>
      <c r="BV235" s="376"/>
      <c r="BW235" s="376"/>
      <c r="BX235" s="376"/>
      <c r="BY235" s="376"/>
      <c r="BZ235" s="376"/>
      <c r="CA235" s="376"/>
      <c r="CB235" s="376"/>
      <c r="CC235" s="376"/>
      <c r="CD235" s="376"/>
      <c r="CE235" s="376"/>
      <c r="CF235" s="376"/>
      <c r="CG235" s="376"/>
      <c r="CH235" s="376"/>
      <c r="CI235" s="376"/>
      <c r="CJ235" s="376"/>
      <c r="CK235" s="376"/>
      <c r="CL235" s="376"/>
      <c r="CM235" s="376"/>
      <c r="CN235" s="376"/>
      <c r="CO235" s="376"/>
      <c r="CP235" s="376"/>
      <c r="CQ235" s="376"/>
    </row>
    <row r="236">
      <c r="A236" s="368" t="s">
        <v>57</v>
      </c>
      <c r="B236" s="369"/>
      <c r="C236" s="368">
        <v>229.0</v>
      </c>
      <c r="D236" s="368" t="s">
        <v>1860</v>
      </c>
      <c r="E236" s="369"/>
      <c r="F236" s="369"/>
      <c r="G236" s="368" t="s">
        <v>1861</v>
      </c>
      <c r="H236" s="323">
        <v>46190.0</v>
      </c>
      <c r="I236" s="368" t="s">
        <v>357</v>
      </c>
      <c r="J236" s="368" t="s">
        <v>1862</v>
      </c>
      <c r="K236" s="368" t="s">
        <v>1863</v>
      </c>
      <c r="L236" s="368" t="s">
        <v>63</v>
      </c>
      <c r="M236" s="368" t="s">
        <v>63</v>
      </c>
      <c r="N236" s="368" t="s">
        <v>967</v>
      </c>
      <c r="O236" s="368" t="s">
        <v>339</v>
      </c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369"/>
      <c r="AB236" s="369"/>
      <c r="AC236" s="369"/>
      <c r="AD236" s="369"/>
      <c r="AE236" s="369"/>
      <c r="AF236" s="369"/>
      <c r="AG236" s="369"/>
      <c r="AH236" s="368" t="s">
        <v>1789</v>
      </c>
      <c r="AI236" s="369"/>
      <c r="AJ236" s="369"/>
      <c r="AK236" s="369"/>
      <c r="AL236" s="369"/>
      <c r="AM236" s="369"/>
      <c r="AN236" s="369"/>
      <c r="AO236" s="369"/>
      <c r="AP236" s="369"/>
      <c r="AQ236" s="369"/>
      <c r="AR236" s="369"/>
      <c r="AS236" s="369"/>
      <c r="AT236" s="369"/>
      <c r="AU236" s="369"/>
      <c r="AV236" s="369"/>
      <c r="AW236" s="369"/>
      <c r="AX236" s="369"/>
      <c r="AY236" s="369"/>
      <c r="AZ236" s="369"/>
      <c r="BA236" s="369"/>
      <c r="BB236" s="369"/>
      <c r="BC236" s="369"/>
      <c r="BD236" s="369"/>
      <c r="BE236" s="369"/>
      <c r="BF236" s="369"/>
      <c r="BG236" s="369"/>
      <c r="BH236" s="369"/>
      <c r="BI236" s="369"/>
      <c r="BJ236" s="369"/>
      <c r="BK236" s="369"/>
      <c r="BL236" s="369"/>
      <c r="BM236" s="369"/>
      <c r="BN236" s="369"/>
      <c r="BO236" s="369"/>
      <c r="BP236" s="369"/>
      <c r="BQ236" s="369"/>
      <c r="BR236" s="369"/>
      <c r="BS236" s="369"/>
      <c r="BT236" s="369"/>
      <c r="BU236" s="369"/>
      <c r="BV236" s="369"/>
      <c r="BW236" s="369"/>
      <c r="BX236" s="369"/>
      <c r="BY236" s="369"/>
      <c r="BZ236" s="369"/>
      <c r="CA236" s="369"/>
      <c r="CB236" s="369"/>
      <c r="CC236" s="369"/>
      <c r="CD236" s="369"/>
      <c r="CE236" s="369"/>
      <c r="CF236" s="369"/>
      <c r="CG236" s="369"/>
      <c r="CH236" s="369"/>
      <c r="CI236" s="369"/>
      <c r="CJ236" s="369"/>
      <c r="CK236" s="369"/>
      <c r="CL236" s="369"/>
      <c r="CM236" s="369"/>
      <c r="CN236" s="369"/>
      <c r="CO236" s="369"/>
      <c r="CP236" s="369"/>
      <c r="CQ236" s="369"/>
    </row>
    <row r="237">
      <c r="A237" s="368" t="s">
        <v>57</v>
      </c>
      <c r="B237" s="369"/>
      <c r="C237" s="368">
        <v>230.0</v>
      </c>
      <c r="D237" s="369"/>
      <c r="E237" s="369"/>
      <c r="F237" s="368" t="s">
        <v>1864</v>
      </c>
      <c r="G237" s="368" t="s">
        <v>1575</v>
      </c>
      <c r="H237" s="323">
        <v>46191.0</v>
      </c>
      <c r="I237" s="368" t="s">
        <v>1732</v>
      </c>
      <c r="J237" s="368" t="s">
        <v>1865</v>
      </c>
      <c r="K237" s="368" t="s">
        <v>1746</v>
      </c>
      <c r="L237" s="368" t="s">
        <v>1577</v>
      </c>
      <c r="M237" s="368" t="s">
        <v>63</v>
      </c>
      <c r="N237" s="368" t="s">
        <v>1578</v>
      </c>
      <c r="O237" s="368" t="s">
        <v>1579</v>
      </c>
      <c r="P237" s="368" t="s">
        <v>1580</v>
      </c>
      <c r="Q237" s="369"/>
      <c r="R237" s="369"/>
      <c r="S237" s="369"/>
      <c r="T237" s="369"/>
      <c r="U237" s="369"/>
      <c r="V237" s="369"/>
      <c r="W237" s="369"/>
      <c r="X237" s="369"/>
      <c r="Y237" s="369"/>
      <c r="Z237" s="369"/>
      <c r="AA237" s="369"/>
      <c r="AB237" s="369"/>
      <c r="AC237" s="369"/>
      <c r="AD237" s="369"/>
      <c r="AE237" s="369"/>
      <c r="AF237" s="369"/>
      <c r="AG237" s="369"/>
      <c r="AH237" s="368" t="s">
        <v>1581</v>
      </c>
      <c r="AI237" s="368" t="s">
        <v>1582</v>
      </c>
      <c r="AJ237" s="368" t="s">
        <v>1583</v>
      </c>
      <c r="AK237" s="369"/>
      <c r="AL237" s="369"/>
      <c r="AM237" s="369"/>
      <c r="AN237" s="369"/>
      <c r="AO237" s="369"/>
      <c r="AP237" s="369"/>
      <c r="AQ237" s="369"/>
      <c r="AR237" s="369"/>
      <c r="AS237" s="369"/>
      <c r="AT237" s="369"/>
      <c r="AU237" s="369"/>
      <c r="AV237" s="369"/>
      <c r="AW237" s="369"/>
      <c r="AX237" s="369"/>
      <c r="AY237" s="369"/>
      <c r="AZ237" s="369"/>
      <c r="BA237" s="369"/>
      <c r="BB237" s="369"/>
      <c r="BC237" s="369"/>
      <c r="BD237" s="369"/>
      <c r="BE237" s="369"/>
      <c r="BF237" s="369"/>
      <c r="BG237" s="369"/>
      <c r="BH237" s="369"/>
      <c r="BI237" s="369"/>
      <c r="BJ237" s="369"/>
      <c r="BK237" s="369"/>
      <c r="BL237" s="369"/>
      <c r="BM237" s="369"/>
      <c r="BN237" s="369"/>
      <c r="BO237" s="369"/>
      <c r="BP237" s="369"/>
      <c r="BQ237" s="369"/>
      <c r="BR237" s="369"/>
      <c r="BS237" s="369"/>
      <c r="BT237" s="369"/>
      <c r="BU237" s="369"/>
      <c r="BV237" s="369"/>
      <c r="BW237" s="369"/>
      <c r="BX237" s="369"/>
      <c r="BY237" s="369"/>
      <c r="BZ237" s="369"/>
      <c r="CA237" s="369"/>
      <c r="CB237" s="369"/>
      <c r="CC237" s="369"/>
      <c r="CD237" s="369"/>
      <c r="CE237" s="369"/>
      <c r="CF237" s="369"/>
      <c r="CG237" s="369"/>
      <c r="CH237" s="369"/>
      <c r="CI237" s="369"/>
      <c r="CJ237" s="369"/>
      <c r="CK237" s="369"/>
      <c r="CL237" s="369"/>
      <c r="CM237" s="369"/>
      <c r="CN237" s="369"/>
      <c r="CO237" s="369"/>
      <c r="CP237" s="369"/>
      <c r="CQ237" s="369"/>
    </row>
    <row r="238">
      <c r="A238" s="368" t="s">
        <v>57</v>
      </c>
      <c r="B238" s="369"/>
      <c r="C238" s="368">
        <v>231.0</v>
      </c>
      <c r="D238" s="368" t="s">
        <v>1866</v>
      </c>
      <c r="E238" s="369"/>
      <c r="F238" s="369"/>
      <c r="G238" s="368" t="s">
        <v>1867</v>
      </c>
      <c r="H238" s="323">
        <v>46191.0</v>
      </c>
      <c r="I238" s="368" t="s">
        <v>357</v>
      </c>
      <c r="J238" s="368" t="s">
        <v>358</v>
      </c>
      <c r="K238" s="368" t="s">
        <v>1868</v>
      </c>
      <c r="L238" s="368" t="s">
        <v>63</v>
      </c>
      <c r="M238" s="368" t="s">
        <v>63</v>
      </c>
      <c r="N238" s="368" t="s">
        <v>1869</v>
      </c>
      <c r="O238" s="368" t="s">
        <v>246</v>
      </c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  <c r="AA238" s="369"/>
      <c r="AB238" s="369"/>
      <c r="AC238" s="369"/>
      <c r="AD238" s="369"/>
      <c r="AE238" s="369"/>
      <c r="AF238" s="369"/>
      <c r="AG238" s="369"/>
      <c r="AH238" s="368" t="s">
        <v>1870</v>
      </c>
      <c r="AI238" s="369"/>
      <c r="AJ238" s="369"/>
      <c r="AK238" s="369"/>
      <c r="AL238" s="369"/>
      <c r="AM238" s="369"/>
      <c r="AN238" s="369"/>
      <c r="AO238" s="369"/>
      <c r="AP238" s="369"/>
      <c r="AQ238" s="369"/>
      <c r="AR238" s="369"/>
      <c r="AS238" s="369"/>
      <c r="AT238" s="369"/>
      <c r="AU238" s="369"/>
      <c r="AV238" s="369"/>
      <c r="AW238" s="369"/>
      <c r="AX238" s="369"/>
      <c r="AY238" s="369"/>
      <c r="AZ238" s="369"/>
      <c r="BA238" s="369"/>
      <c r="BB238" s="369"/>
      <c r="BC238" s="369"/>
      <c r="BD238" s="369"/>
      <c r="BE238" s="369"/>
      <c r="BF238" s="369"/>
      <c r="BG238" s="369"/>
      <c r="BH238" s="369"/>
      <c r="BI238" s="369"/>
      <c r="BJ238" s="369"/>
      <c r="BK238" s="369"/>
      <c r="BL238" s="369"/>
      <c r="BM238" s="369"/>
      <c r="BN238" s="369"/>
      <c r="BO238" s="369"/>
      <c r="BP238" s="369"/>
      <c r="BQ238" s="369"/>
      <c r="BR238" s="369"/>
      <c r="BS238" s="369"/>
      <c r="BT238" s="369"/>
      <c r="BU238" s="369"/>
      <c r="BV238" s="369"/>
      <c r="BW238" s="369"/>
      <c r="BX238" s="369"/>
      <c r="BY238" s="369"/>
      <c r="BZ238" s="369"/>
      <c r="CA238" s="369"/>
      <c r="CB238" s="369"/>
      <c r="CC238" s="369"/>
      <c r="CD238" s="369"/>
      <c r="CE238" s="369"/>
      <c r="CF238" s="369"/>
      <c r="CG238" s="369"/>
      <c r="CH238" s="369"/>
      <c r="CI238" s="369"/>
      <c r="CJ238" s="369"/>
      <c r="CK238" s="369"/>
      <c r="CL238" s="369"/>
      <c r="CM238" s="369"/>
      <c r="CN238" s="369"/>
      <c r="CO238" s="369"/>
      <c r="CP238" s="369"/>
      <c r="CQ238" s="369"/>
    </row>
    <row r="239">
      <c r="A239" s="368" t="s">
        <v>57</v>
      </c>
      <c r="B239" s="369"/>
      <c r="C239" s="368">
        <v>232.0</v>
      </c>
      <c r="D239" s="368" t="s">
        <v>1871</v>
      </c>
      <c r="E239" s="369"/>
      <c r="F239" s="369"/>
      <c r="G239" s="368" t="s">
        <v>1872</v>
      </c>
      <c r="H239" s="323">
        <v>46191.0</v>
      </c>
      <c r="I239" s="368" t="s">
        <v>357</v>
      </c>
      <c r="J239" s="368" t="s">
        <v>358</v>
      </c>
      <c r="K239" s="368" t="s">
        <v>1873</v>
      </c>
      <c r="L239" s="368" t="s">
        <v>63</v>
      </c>
      <c r="M239" s="368" t="s">
        <v>63</v>
      </c>
      <c r="N239" s="368" t="s">
        <v>1874</v>
      </c>
      <c r="O239" s="368" t="s">
        <v>246</v>
      </c>
      <c r="P239" s="369"/>
      <c r="Q239" s="369"/>
      <c r="R239" s="369"/>
      <c r="S239" s="369"/>
      <c r="T239" s="369"/>
      <c r="U239" s="369"/>
      <c r="V239" s="369"/>
      <c r="W239" s="369"/>
      <c r="X239" s="369"/>
      <c r="Y239" s="369"/>
      <c r="Z239" s="369"/>
      <c r="AA239" s="369"/>
      <c r="AB239" s="369"/>
      <c r="AC239" s="369"/>
      <c r="AD239" s="369"/>
      <c r="AE239" s="369"/>
      <c r="AF239" s="369"/>
      <c r="AG239" s="369"/>
      <c r="AH239" s="368" t="s">
        <v>1875</v>
      </c>
      <c r="AI239" s="369"/>
      <c r="AJ239" s="369"/>
      <c r="AK239" s="369"/>
      <c r="AL239" s="369"/>
      <c r="AM239" s="369"/>
      <c r="AN239" s="369"/>
      <c r="AO239" s="369"/>
      <c r="AP239" s="369"/>
      <c r="AQ239" s="369"/>
      <c r="AR239" s="369"/>
      <c r="AS239" s="369"/>
      <c r="AT239" s="369"/>
      <c r="AU239" s="369"/>
      <c r="AV239" s="369"/>
      <c r="AW239" s="369"/>
      <c r="AX239" s="369"/>
      <c r="AY239" s="369"/>
      <c r="AZ239" s="369"/>
      <c r="BA239" s="369"/>
      <c r="BB239" s="369"/>
      <c r="BC239" s="369"/>
      <c r="BD239" s="369"/>
      <c r="BE239" s="369"/>
      <c r="BF239" s="369"/>
      <c r="BG239" s="369"/>
      <c r="BH239" s="369"/>
      <c r="BI239" s="369"/>
      <c r="BJ239" s="369"/>
      <c r="BK239" s="369"/>
      <c r="BL239" s="369"/>
      <c r="BM239" s="369"/>
      <c r="BN239" s="369"/>
      <c r="BO239" s="369"/>
      <c r="BP239" s="369"/>
      <c r="BQ239" s="369"/>
      <c r="BR239" s="369"/>
      <c r="BS239" s="369"/>
      <c r="BT239" s="369"/>
      <c r="BU239" s="369"/>
      <c r="BV239" s="369"/>
      <c r="BW239" s="369"/>
      <c r="BX239" s="369"/>
      <c r="BY239" s="369"/>
      <c r="BZ239" s="369"/>
      <c r="CA239" s="369"/>
      <c r="CB239" s="369"/>
      <c r="CC239" s="369"/>
      <c r="CD239" s="369"/>
      <c r="CE239" s="369"/>
      <c r="CF239" s="369"/>
      <c r="CG239" s="369"/>
      <c r="CH239" s="369"/>
      <c r="CI239" s="369"/>
      <c r="CJ239" s="369"/>
      <c r="CK239" s="369"/>
      <c r="CL239" s="369"/>
      <c r="CM239" s="369"/>
      <c r="CN239" s="369"/>
      <c r="CO239" s="369"/>
      <c r="CP239" s="369"/>
      <c r="CQ239" s="369"/>
    </row>
    <row r="240">
      <c r="A240" s="368" t="s">
        <v>57</v>
      </c>
      <c r="B240" s="369"/>
      <c r="C240" s="368">
        <v>233.0</v>
      </c>
      <c r="D240" s="368" t="s">
        <v>1876</v>
      </c>
      <c r="E240" s="369"/>
      <c r="F240" s="369"/>
      <c r="G240" s="368" t="s">
        <v>1877</v>
      </c>
      <c r="H240" s="323">
        <v>46191.0</v>
      </c>
      <c r="I240" s="368" t="s">
        <v>357</v>
      </c>
      <c r="J240" s="368" t="s">
        <v>358</v>
      </c>
      <c r="K240" s="368" t="s">
        <v>1878</v>
      </c>
      <c r="L240" s="368" t="s">
        <v>63</v>
      </c>
      <c r="M240" s="368" t="s">
        <v>63</v>
      </c>
      <c r="N240" s="368" t="s">
        <v>1879</v>
      </c>
      <c r="O240" s="368" t="s">
        <v>246</v>
      </c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  <c r="AA240" s="369"/>
      <c r="AB240" s="369"/>
      <c r="AC240" s="369"/>
      <c r="AD240" s="369"/>
      <c r="AE240" s="369"/>
      <c r="AF240" s="369"/>
      <c r="AG240" s="369"/>
      <c r="AH240" s="368" t="s">
        <v>1880</v>
      </c>
      <c r="AI240" s="369"/>
      <c r="AJ240" s="369"/>
      <c r="AK240" s="369"/>
      <c r="AL240" s="369"/>
      <c r="AM240" s="369"/>
      <c r="AN240" s="369"/>
      <c r="AO240" s="369"/>
      <c r="AP240" s="369"/>
      <c r="AQ240" s="369"/>
      <c r="AR240" s="369"/>
      <c r="AS240" s="369"/>
      <c r="AT240" s="369"/>
      <c r="AU240" s="369"/>
      <c r="AV240" s="369"/>
      <c r="AW240" s="369"/>
      <c r="AX240" s="369"/>
      <c r="AY240" s="369"/>
      <c r="AZ240" s="369"/>
      <c r="BA240" s="369"/>
      <c r="BB240" s="369"/>
      <c r="BC240" s="369"/>
      <c r="BD240" s="369"/>
      <c r="BE240" s="369"/>
      <c r="BF240" s="369"/>
      <c r="BG240" s="369"/>
      <c r="BH240" s="369"/>
      <c r="BI240" s="369"/>
      <c r="BJ240" s="369"/>
      <c r="BK240" s="369"/>
      <c r="BL240" s="369"/>
      <c r="BM240" s="369"/>
      <c r="BN240" s="369"/>
      <c r="BO240" s="369"/>
      <c r="BP240" s="369"/>
      <c r="BQ240" s="369"/>
      <c r="BR240" s="369"/>
      <c r="BS240" s="369"/>
      <c r="BT240" s="369"/>
      <c r="BU240" s="369"/>
      <c r="BV240" s="369"/>
      <c r="BW240" s="369"/>
      <c r="BX240" s="369"/>
      <c r="BY240" s="369"/>
      <c r="BZ240" s="369"/>
      <c r="CA240" s="369"/>
      <c r="CB240" s="369"/>
      <c r="CC240" s="369"/>
      <c r="CD240" s="369"/>
      <c r="CE240" s="369"/>
      <c r="CF240" s="369"/>
      <c r="CG240" s="369"/>
      <c r="CH240" s="369"/>
      <c r="CI240" s="369"/>
      <c r="CJ240" s="369"/>
      <c r="CK240" s="369"/>
      <c r="CL240" s="369"/>
      <c r="CM240" s="369"/>
      <c r="CN240" s="369"/>
      <c r="CO240" s="369"/>
      <c r="CP240" s="369"/>
      <c r="CQ240" s="369"/>
    </row>
    <row r="241">
      <c r="A241" s="368" t="s">
        <v>57</v>
      </c>
      <c r="B241" s="369"/>
      <c r="C241" s="368">
        <v>234.0</v>
      </c>
      <c r="D241" s="368" t="s">
        <v>1881</v>
      </c>
      <c r="E241" s="369"/>
      <c r="F241" s="369"/>
      <c r="G241" s="368" t="s">
        <v>1882</v>
      </c>
      <c r="H241" s="323">
        <v>46191.0</v>
      </c>
      <c r="I241" s="368" t="s">
        <v>357</v>
      </c>
      <c r="J241" s="368" t="s">
        <v>358</v>
      </c>
      <c r="K241" s="368" t="s">
        <v>1883</v>
      </c>
      <c r="L241" s="368" t="s">
        <v>63</v>
      </c>
      <c r="M241" s="368" t="s">
        <v>63</v>
      </c>
      <c r="N241" s="368" t="s">
        <v>1884</v>
      </c>
      <c r="O241" s="368" t="s">
        <v>246</v>
      </c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  <c r="AA241" s="369"/>
      <c r="AB241" s="369"/>
      <c r="AC241" s="369"/>
      <c r="AD241" s="369"/>
      <c r="AE241" s="369"/>
      <c r="AF241" s="369"/>
      <c r="AG241" s="369"/>
      <c r="AH241" s="368" t="s">
        <v>1885</v>
      </c>
      <c r="AI241" s="369"/>
      <c r="AJ241" s="369"/>
      <c r="AK241" s="369"/>
      <c r="AL241" s="369"/>
      <c r="AM241" s="369"/>
      <c r="AN241" s="369"/>
      <c r="AO241" s="369"/>
      <c r="AP241" s="369"/>
      <c r="AQ241" s="369"/>
      <c r="AR241" s="369"/>
      <c r="AS241" s="369"/>
      <c r="AT241" s="369"/>
      <c r="AU241" s="369"/>
      <c r="AV241" s="369"/>
      <c r="AW241" s="369"/>
      <c r="AX241" s="369"/>
      <c r="AY241" s="369"/>
      <c r="AZ241" s="369"/>
      <c r="BA241" s="369"/>
      <c r="BB241" s="369"/>
      <c r="BC241" s="369"/>
      <c r="BD241" s="369"/>
      <c r="BE241" s="369"/>
      <c r="BF241" s="369"/>
      <c r="BG241" s="369"/>
      <c r="BH241" s="369"/>
      <c r="BI241" s="369"/>
      <c r="BJ241" s="369"/>
      <c r="BK241" s="369"/>
      <c r="BL241" s="369"/>
      <c r="BM241" s="369"/>
      <c r="BN241" s="369"/>
      <c r="BO241" s="369"/>
      <c r="BP241" s="369"/>
      <c r="BQ241" s="369"/>
      <c r="BR241" s="369"/>
      <c r="BS241" s="369"/>
      <c r="BT241" s="369"/>
      <c r="BU241" s="369"/>
      <c r="BV241" s="369"/>
      <c r="BW241" s="369"/>
      <c r="BX241" s="369"/>
      <c r="BY241" s="369"/>
      <c r="BZ241" s="369"/>
      <c r="CA241" s="369"/>
      <c r="CB241" s="369"/>
      <c r="CC241" s="369"/>
      <c r="CD241" s="369"/>
      <c r="CE241" s="369"/>
      <c r="CF241" s="369"/>
      <c r="CG241" s="369"/>
      <c r="CH241" s="369"/>
      <c r="CI241" s="369"/>
      <c r="CJ241" s="369"/>
      <c r="CK241" s="369"/>
      <c r="CL241" s="369"/>
      <c r="CM241" s="369"/>
      <c r="CN241" s="369"/>
      <c r="CO241" s="369"/>
      <c r="CP241" s="369"/>
      <c r="CQ241" s="369"/>
    </row>
    <row r="242">
      <c r="A242" s="368" t="s">
        <v>57</v>
      </c>
      <c r="B242" s="369"/>
      <c r="C242" s="368">
        <v>235.0</v>
      </c>
      <c r="D242" s="368" t="s">
        <v>1886</v>
      </c>
      <c r="E242" s="369"/>
      <c r="F242" s="369"/>
      <c r="G242" s="368" t="s">
        <v>1887</v>
      </c>
      <c r="H242" s="323">
        <v>46191.0</v>
      </c>
      <c r="I242" s="368" t="s">
        <v>357</v>
      </c>
      <c r="J242" s="368" t="s">
        <v>358</v>
      </c>
      <c r="K242" s="368" t="s">
        <v>1888</v>
      </c>
      <c r="L242" s="368" t="s">
        <v>63</v>
      </c>
      <c r="M242" s="368" t="s">
        <v>63</v>
      </c>
      <c r="N242" s="368" t="s">
        <v>873</v>
      </c>
      <c r="O242" s="369"/>
      <c r="P242" s="369"/>
      <c r="Q242" s="369"/>
      <c r="R242" s="369"/>
      <c r="S242" s="369"/>
      <c r="T242" s="369"/>
      <c r="U242" s="369"/>
      <c r="V242" s="369"/>
      <c r="W242" s="369"/>
      <c r="X242" s="369"/>
      <c r="Y242" s="369"/>
      <c r="Z242" s="369"/>
      <c r="AA242" s="369"/>
      <c r="AB242" s="369"/>
      <c r="AC242" s="369"/>
      <c r="AD242" s="369"/>
      <c r="AE242" s="369"/>
      <c r="AF242" s="369"/>
      <c r="AG242" s="369"/>
      <c r="AH242" s="368" t="s">
        <v>1889</v>
      </c>
      <c r="AI242" s="369"/>
      <c r="AJ242" s="369"/>
      <c r="AK242" s="369"/>
      <c r="AL242" s="369"/>
      <c r="AM242" s="369"/>
      <c r="AN242" s="369"/>
      <c r="AO242" s="369"/>
      <c r="AP242" s="369"/>
      <c r="AQ242" s="369"/>
      <c r="AR242" s="369"/>
      <c r="AS242" s="369"/>
      <c r="AT242" s="369"/>
      <c r="AU242" s="369"/>
      <c r="AV242" s="369"/>
      <c r="AW242" s="369"/>
      <c r="AX242" s="369"/>
      <c r="AY242" s="369"/>
      <c r="AZ242" s="369"/>
      <c r="BA242" s="369"/>
      <c r="BB242" s="369"/>
      <c r="BC242" s="369"/>
      <c r="BD242" s="369"/>
      <c r="BE242" s="369"/>
      <c r="BF242" s="369"/>
      <c r="BG242" s="369"/>
      <c r="BH242" s="369"/>
      <c r="BI242" s="369"/>
      <c r="BJ242" s="369"/>
      <c r="BK242" s="369"/>
      <c r="BL242" s="369"/>
      <c r="BM242" s="369"/>
      <c r="BN242" s="369"/>
      <c r="BO242" s="369"/>
      <c r="BP242" s="369"/>
      <c r="BQ242" s="369"/>
      <c r="BR242" s="369"/>
      <c r="BS242" s="369"/>
      <c r="BT242" s="369"/>
      <c r="BU242" s="369"/>
      <c r="BV242" s="369"/>
      <c r="BW242" s="369"/>
      <c r="BX242" s="369"/>
      <c r="BY242" s="369"/>
      <c r="BZ242" s="369"/>
      <c r="CA242" s="369"/>
      <c r="CB242" s="369"/>
      <c r="CC242" s="369"/>
      <c r="CD242" s="369"/>
      <c r="CE242" s="369"/>
      <c r="CF242" s="369"/>
      <c r="CG242" s="369"/>
      <c r="CH242" s="369"/>
      <c r="CI242" s="369"/>
      <c r="CJ242" s="369"/>
      <c r="CK242" s="369"/>
      <c r="CL242" s="369"/>
      <c r="CM242" s="369"/>
      <c r="CN242" s="369"/>
      <c r="CO242" s="369"/>
      <c r="CP242" s="369"/>
      <c r="CQ242" s="369"/>
    </row>
    <row r="243">
      <c r="A243" s="368" t="s">
        <v>57</v>
      </c>
      <c r="B243" s="369"/>
      <c r="C243" s="368">
        <v>236.0</v>
      </c>
      <c r="D243" s="368" t="s">
        <v>1890</v>
      </c>
      <c r="E243" s="369"/>
      <c r="F243" s="369"/>
      <c r="G243" s="368" t="s">
        <v>1891</v>
      </c>
      <c r="H243" s="323">
        <v>46193.0</v>
      </c>
      <c r="I243" s="368" t="s">
        <v>164</v>
      </c>
      <c r="J243" s="368" t="s">
        <v>373</v>
      </c>
      <c r="K243" s="368" t="s">
        <v>1892</v>
      </c>
      <c r="L243" s="368" t="s">
        <v>63</v>
      </c>
      <c r="M243" s="368" t="s">
        <v>63</v>
      </c>
      <c r="N243" s="368" t="s">
        <v>1893</v>
      </c>
      <c r="O243" s="369"/>
      <c r="P243" s="369"/>
      <c r="Q243" s="369"/>
      <c r="R243" s="369"/>
      <c r="S243" s="369"/>
      <c r="T243" s="369"/>
      <c r="U243" s="369"/>
      <c r="V243" s="369"/>
      <c r="W243" s="369"/>
      <c r="X243" s="369"/>
      <c r="Y243" s="369"/>
      <c r="Z243" s="369"/>
      <c r="AA243" s="369"/>
      <c r="AB243" s="369"/>
      <c r="AC243" s="369"/>
      <c r="AD243" s="369"/>
      <c r="AE243" s="369"/>
      <c r="AF243" s="369"/>
      <c r="AG243" s="369"/>
      <c r="AH243" s="368" t="s">
        <v>1894</v>
      </c>
      <c r="AI243" s="369"/>
      <c r="AJ243" s="369"/>
      <c r="AK243" s="369"/>
      <c r="AL243" s="369"/>
      <c r="AM243" s="369"/>
      <c r="AN243" s="369"/>
      <c r="AO243" s="369"/>
      <c r="AP243" s="369"/>
      <c r="AQ243" s="369"/>
      <c r="AR243" s="369"/>
      <c r="AS243" s="369"/>
      <c r="AT243" s="369"/>
      <c r="AU243" s="369"/>
      <c r="AV243" s="369"/>
      <c r="AW243" s="369"/>
      <c r="AX243" s="369"/>
      <c r="AY243" s="369"/>
      <c r="AZ243" s="369"/>
      <c r="BA243" s="369"/>
      <c r="BB243" s="369"/>
      <c r="BC243" s="369"/>
      <c r="BD243" s="369"/>
      <c r="BE243" s="369"/>
      <c r="BF243" s="369"/>
      <c r="BG243" s="369"/>
      <c r="BH243" s="369"/>
      <c r="BI243" s="369"/>
      <c r="BJ243" s="369"/>
      <c r="BK243" s="369"/>
      <c r="BL243" s="369"/>
      <c r="BM243" s="369"/>
      <c r="BN243" s="369"/>
      <c r="BO243" s="369"/>
      <c r="BP243" s="369"/>
      <c r="BQ243" s="369"/>
      <c r="BR243" s="369"/>
      <c r="BS243" s="369"/>
      <c r="BT243" s="369"/>
      <c r="BU243" s="369"/>
      <c r="BV243" s="369"/>
      <c r="BW243" s="369"/>
      <c r="BX243" s="369"/>
      <c r="BY243" s="369"/>
      <c r="BZ243" s="369"/>
      <c r="CA243" s="369"/>
      <c r="CB243" s="369"/>
      <c r="CC243" s="369"/>
      <c r="CD243" s="369"/>
      <c r="CE243" s="369"/>
      <c r="CF243" s="369"/>
      <c r="CG243" s="369"/>
      <c r="CH243" s="369"/>
      <c r="CI243" s="369"/>
      <c r="CJ243" s="369"/>
      <c r="CK243" s="369"/>
      <c r="CL243" s="369"/>
      <c r="CM243" s="369"/>
      <c r="CN243" s="369"/>
      <c r="CO243" s="369"/>
      <c r="CP243" s="369"/>
      <c r="CQ243" s="369"/>
    </row>
    <row r="244">
      <c r="A244" s="368" t="s">
        <v>57</v>
      </c>
      <c r="B244" s="369"/>
      <c r="C244" s="368">
        <v>237.0</v>
      </c>
      <c r="D244" s="368" t="s">
        <v>1895</v>
      </c>
      <c r="E244" s="369"/>
      <c r="F244" s="369"/>
      <c r="G244" s="368" t="s">
        <v>1896</v>
      </c>
      <c r="H244" s="323">
        <v>46196.0</v>
      </c>
      <c r="I244" s="368" t="s">
        <v>357</v>
      </c>
      <c r="J244" s="368" t="s">
        <v>358</v>
      </c>
      <c r="K244" s="368" t="s">
        <v>1897</v>
      </c>
      <c r="L244" s="368" t="s">
        <v>63</v>
      </c>
      <c r="M244" s="368" t="s">
        <v>63</v>
      </c>
      <c r="N244" s="368" t="s">
        <v>1898</v>
      </c>
      <c r="O244" s="368" t="s">
        <v>246</v>
      </c>
      <c r="P244" s="369"/>
      <c r="Q244" s="369"/>
      <c r="R244" s="369"/>
      <c r="S244" s="369"/>
      <c r="T244" s="369"/>
      <c r="U244" s="369"/>
      <c r="V244" s="369"/>
      <c r="W244" s="369"/>
      <c r="X244" s="369"/>
      <c r="Y244" s="369"/>
      <c r="Z244" s="369"/>
      <c r="AA244" s="369"/>
      <c r="AB244" s="369"/>
      <c r="AC244" s="369"/>
      <c r="AD244" s="369"/>
      <c r="AE244" s="369"/>
      <c r="AF244" s="369"/>
      <c r="AG244" s="369"/>
      <c r="AH244" s="368" t="s">
        <v>1899</v>
      </c>
      <c r="AI244" s="369"/>
      <c r="AJ244" s="369"/>
      <c r="AK244" s="369"/>
      <c r="AL244" s="369"/>
      <c r="AM244" s="369"/>
      <c r="AN244" s="369"/>
      <c r="AO244" s="369"/>
      <c r="AP244" s="369"/>
      <c r="AQ244" s="369"/>
      <c r="AR244" s="369"/>
      <c r="AS244" s="369"/>
      <c r="AT244" s="369"/>
      <c r="AU244" s="369"/>
      <c r="AV244" s="369"/>
      <c r="AW244" s="369"/>
      <c r="AX244" s="369"/>
      <c r="AY244" s="369"/>
      <c r="AZ244" s="369"/>
      <c r="BA244" s="369"/>
      <c r="BB244" s="369"/>
      <c r="BC244" s="369"/>
      <c r="BD244" s="369"/>
      <c r="BE244" s="369"/>
      <c r="BF244" s="369"/>
      <c r="BG244" s="369"/>
      <c r="BH244" s="369"/>
      <c r="BI244" s="369"/>
      <c r="BJ244" s="369"/>
      <c r="BK244" s="369"/>
      <c r="BL244" s="369"/>
      <c r="BM244" s="369"/>
      <c r="BN244" s="369"/>
      <c r="BO244" s="369"/>
      <c r="BP244" s="369"/>
      <c r="BQ244" s="369"/>
      <c r="BR244" s="369"/>
      <c r="BS244" s="369"/>
      <c r="BT244" s="369"/>
      <c r="BU244" s="369"/>
      <c r="BV244" s="369"/>
      <c r="BW244" s="369"/>
      <c r="BX244" s="369"/>
      <c r="BY244" s="369"/>
      <c r="BZ244" s="369"/>
      <c r="CA244" s="369"/>
      <c r="CB244" s="369"/>
      <c r="CC244" s="369"/>
      <c r="CD244" s="369"/>
      <c r="CE244" s="369"/>
      <c r="CF244" s="369"/>
      <c r="CG244" s="369"/>
      <c r="CH244" s="369"/>
      <c r="CI244" s="369"/>
      <c r="CJ244" s="369"/>
      <c r="CK244" s="369"/>
      <c r="CL244" s="369"/>
      <c r="CM244" s="369"/>
      <c r="CN244" s="369"/>
      <c r="CO244" s="369"/>
      <c r="CP244" s="369"/>
      <c r="CQ244" s="369"/>
    </row>
    <row r="245">
      <c r="A245" s="368" t="s">
        <v>57</v>
      </c>
      <c r="B245" s="369"/>
      <c r="C245" s="368">
        <v>238.0</v>
      </c>
      <c r="D245" s="368" t="s">
        <v>1900</v>
      </c>
      <c r="E245" s="369"/>
      <c r="F245" s="369"/>
      <c r="G245" s="368" t="s">
        <v>1901</v>
      </c>
      <c r="H245" s="323">
        <v>46197.0</v>
      </c>
      <c r="I245" s="368" t="s">
        <v>380</v>
      </c>
      <c r="J245" s="368" t="s">
        <v>373</v>
      </c>
      <c r="K245" s="368" t="s">
        <v>1902</v>
      </c>
      <c r="L245" s="368" t="s">
        <v>63</v>
      </c>
      <c r="M245" s="368" t="s">
        <v>1903</v>
      </c>
      <c r="N245" s="368" t="s">
        <v>1904</v>
      </c>
      <c r="O245" s="368" t="s">
        <v>1905</v>
      </c>
      <c r="P245" s="369"/>
      <c r="Q245" s="369"/>
      <c r="R245" s="369"/>
      <c r="S245" s="369"/>
      <c r="T245" s="369"/>
      <c r="U245" s="369"/>
      <c r="V245" s="369"/>
      <c r="W245" s="369"/>
      <c r="X245" s="369"/>
      <c r="Y245" s="369"/>
      <c r="Z245" s="369"/>
      <c r="AA245" s="369"/>
      <c r="AB245" s="369"/>
      <c r="AC245" s="369"/>
      <c r="AD245" s="369"/>
      <c r="AE245" s="369"/>
      <c r="AF245" s="369"/>
      <c r="AG245" s="369"/>
      <c r="AH245" s="368" t="s">
        <v>1906</v>
      </c>
      <c r="AI245" s="368" t="s">
        <v>1907</v>
      </c>
      <c r="AJ245" s="369"/>
      <c r="AK245" s="369"/>
      <c r="AL245" s="369"/>
      <c r="AM245" s="369"/>
      <c r="AN245" s="369"/>
      <c r="AO245" s="369"/>
      <c r="AP245" s="369"/>
      <c r="AQ245" s="369"/>
      <c r="AR245" s="369"/>
      <c r="AS245" s="369"/>
      <c r="AT245" s="369"/>
      <c r="AU245" s="369"/>
      <c r="AV245" s="369"/>
      <c r="AW245" s="369"/>
      <c r="AX245" s="369"/>
      <c r="AY245" s="369"/>
      <c r="AZ245" s="369"/>
      <c r="BA245" s="369"/>
      <c r="BB245" s="369"/>
      <c r="BC245" s="369"/>
      <c r="BD245" s="369"/>
      <c r="BE245" s="369"/>
      <c r="BF245" s="369"/>
      <c r="BG245" s="369"/>
      <c r="BH245" s="369"/>
      <c r="BI245" s="369"/>
      <c r="BJ245" s="369"/>
      <c r="BK245" s="369"/>
      <c r="BL245" s="369"/>
      <c r="BM245" s="369"/>
      <c r="BN245" s="369"/>
      <c r="BO245" s="369"/>
      <c r="BP245" s="369"/>
      <c r="BQ245" s="369"/>
      <c r="BR245" s="369"/>
      <c r="BS245" s="369"/>
      <c r="BT245" s="369"/>
      <c r="BU245" s="369"/>
      <c r="BV245" s="369"/>
      <c r="BW245" s="369"/>
      <c r="BX245" s="369"/>
      <c r="BY245" s="369"/>
      <c r="BZ245" s="369"/>
      <c r="CA245" s="369"/>
      <c r="CB245" s="369"/>
      <c r="CC245" s="369"/>
      <c r="CD245" s="369"/>
      <c r="CE245" s="369"/>
      <c r="CF245" s="369"/>
      <c r="CG245" s="369"/>
      <c r="CH245" s="369"/>
      <c r="CI245" s="369"/>
      <c r="CJ245" s="369"/>
      <c r="CK245" s="369"/>
      <c r="CL245" s="369"/>
      <c r="CM245" s="369"/>
      <c r="CN245" s="369"/>
      <c r="CO245" s="369"/>
      <c r="CP245" s="369"/>
      <c r="CQ245" s="369"/>
    </row>
    <row r="246">
      <c r="A246" s="368" t="s">
        <v>57</v>
      </c>
      <c r="B246" s="369"/>
      <c r="C246" s="368">
        <v>239.0</v>
      </c>
      <c r="D246" s="368" t="s">
        <v>1908</v>
      </c>
      <c r="E246" s="369"/>
      <c r="F246" s="369"/>
      <c r="G246" s="368" t="s">
        <v>1909</v>
      </c>
      <c r="H246" s="323">
        <v>46197.0</v>
      </c>
      <c r="I246" s="368" t="s">
        <v>1910</v>
      </c>
      <c r="J246" s="368" t="s">
        <v>358</v>
      </c>
      <c r="K246" s="368" t="s">
        <v>1910</v>
      </c>
      <c r="L246" s="368" t="s">
        <v>63</v>
      </c>
      <c r="M246" s="368" t="s">
        <v>63</v>
      </c>
      <c r="N246" s="394" t="s">
        <v>1911</v>
      </c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369"/>
      <c r="AB246" s="369"/>
      <c r="AC246" s="369"/>
      <c r="AD246" s="369"/>
      <c r="AE246" s="369"/>
      <c r="AF246" s="369"/>
      <c r="AG246" s="369"/>
      <c r="AH246" s="369"/>
      <c r="AI246" s="369"/>
      <c r="AJ246" s="369"/>
      <c r="AK246" s="369"/>
      <c r="AL246" s="369"/>
      <c r="AM246" s="369"/>
      <c r="AN246" s="369"/>
      <c r="AO246" s="369"/>
      <c r="AP246" s="369"/>
      <c r="AQ246" s="369"/>
      <c r="AR246" s="369"/>
      <c r="AS246" s="369"/>
      <c r="AT246" s="369"/>
      <c r="AU246" s="369"/>
      <c r="AV246" s="369"/>
      <c r="AW246" s="369"/>
      <c r="AX246" s="369"/>
      <c r="AY246" s="369"/>
      <c r="AZ246" s="369"/>
      <c r="BA246" s="369"/>
      <c r="BB246" s="369"/>
      <c r="BC246" s="369"/>
      <c r="BD246" s="369"/>
      <c r="BE246" s="369"/>
      <c r="BF246" s="369"/>
      <c r="BG246" s="369"/>
      <c r="BH246" s="369"/>
      <c r="BI246" s="369"/>
      <c r="BJ246" s="369"/>
      <c r="BK246" s="369"/>
      <c r="BL246" s="369"/>
      <c r="BM246" s="369"/>
      <c r="BN246" s="369"/>
      <c r="BO246" s="369"/>
      <c r="BP246" s="369"/>
      <c r="BQ246" s="369"/>
      <c r="BR246" s="369"/>
      <c r="BS246" s="369"/>
      <c r="BT246" s="369"/>
      <c r="BU246" s="369"/>
      <c r="BV246" s="369"/>
      <c r="BW246" s="369"/>
      <c r="BX246" s="369"/>
      <c r="BY246" s="369"/>
      <c r="BZ246" s="369"/>
      <c r="CA246" s="369"/>
      <c r="CB246" s="369"/>
      <c r="CC246" s="369"/>
      <c r="CD246" s="369"/>
      <c r="CE246" s="369"/>
      <c r="CF246" s="369"/>
      <c r="CG246" s="369"/>
      <c r="CH246" s="369"/>
      <c r="CI246" s="369"/>
      <c r="CJ246" s="369"/>
      <c r="CK246" s="369"/>
      <c r="CL246" s="369"/>
      <c r="CM246" s="369"/>
      <c r="CN246" s="369"/>
      <c r="CO246" s="369"/>
      <c r="CP246" s="369"/>
      <c r="CQ246" s="369"/>
    </row>
    <row r="247">
      <c r="A247" s="368" t="s">
        <v>57</v>
      </c>
      <c r="B247" s="369"/>
      <c r="C247" s="368">
        <v>240.0</v>
      </c>
      <c r="D247" s="368" t="s">
        <v>1912</v>
      </c>
      <c r="E247" s="369"/>
      <c r="F247" s="369"/>
      <c r="G247" s="368" t="s">
        <v>1913</v>
      </c>
      <c r="H247" s="323">
        <v>46199.0</v>
      </c>
      <c r="I247" s="368" t="s">
        <v>1914</v>
      </c>
      <c r="J247" s="368" t="s">
        <v>358</v>
      </c>
      <c r="K247" s="368" t="s">
        <v>1897</v>
      </c>
      <c r="L247" s="368" t="s">
        <v>63</v>
      </c>
      <c r="M247" s="368" t="s">
        <v>63</v>
      </c>
      <c r="N247" s="394" t="s">
        <v>1911</v>
      </c>
      <c r="O247" s="369"/>
      <c r="P247" s="369"/>
      <c r="Q247" s="369"/>
      <c r="R247" s="369"/>
      <c r="S247" s="369"/>
      <c r="T247" s="369"/>
      <c r="U247" s="369"/>
      <c r="V247" s="369"/>
      <c r="W247" s="369"/>
      <c r="X247" s="369"/>
      <c r="Y247" s="369"/>
      <c r="Z247" s="369"/>
      <c r="AA247" s="369"/>
      <c r="AB247" s="369"/>
      <c r="AC247" s="369"/>
      <c r="AD247" s="369"/>
      <c r="AE247" s="369"/>
      <c r="AF247" s="369"/>
      <c r="AG247" s="369"/>
      <c r="AH247" s="369"/>
      <c r="AI247" s="369"/>
      <c r="AJ247" s="369"/>
      <c r="AK247" s="369"/>
      <c r="AL247" s="369"/>
      <c r="AM247" s="369"/>
      <c r="AN247" s="369"/>
      <c r="AO247" s="369"/>
      <c r="AP247" s="369"/>
      <c r="AQ247" s="369"/>
      <c r="AR247" s="369"/>
      <c r="AS247" s="369"/>
      <c r="AT247" s="369"/>
      <c r="AU247" s="369"/>
      <c r="AV247" s="369"/>
      <c r="AW247" s="369"/>
      <c r="AX247" s="369"/>
      <c r="AY247" s="369"/>
      <c r="AZ247" s="369"/>
      <c r="BA247" s="369"/>
      <c r="BB247" s="369"/>
      <c r="BC247" s="369"/>
      <c r="BD247" s="369"/>
      <c r="BE247" s="369"/>
      <c r="BF247" s="369"/>
      <c r="BG247" s="369"/>
      <c r="BH247" s="369"/>
      <c r="BI247" s="369"/>
      <c r="BJ247" s="369"/>
      <c r="BK247" s="369"/>
      <c r="BL247" s="369"/>
      <c r="BM247" s="369"/>
      <c r="BN247" s="369"/>
      <c r="BO247" s="369"/>
      <c r="BP247" s="369"/>
      <c r="BQ247" s="369"/>
      <c r="BR247" s="369"/>
      <c r="BS247" s="369"/>
      <c r="BT247" s="369"/>
      <c r="BU247" s="369"/>
      <c r="BV247" s="369"/>
      <c r="BW247" s="369"/>
      <c r="BX247" s="369"/>
      <c r="BY247" s="369"/>
      <c r="BZ247" s="369"/>
      <c r="CA247" s="369"/>
      <c r="CB247" s="369"/>
      <c r="CC247" s="369"/>
      <c r="CD247" s="369"/>
      <c r="CE247" s="369"/>
      <c r="CF247" s="369"/>
      <c r="CG247" s="369"/>
      <c r="CH247" s="369"/>
      <c r="CI247" s="369"/>
      <c r="CJ247" s="369"/>
      <c r="CK247" s="369"/>
      <c r="CL247" s="369"/>
      <c r="CM247" s="369"/>
      <c r="CN247" s="369"/>
      <c r="CO247" s="369"/>
      <c r="CP247" s="369"/>
      <c r="CQ247" s="369"/>
    </row>
    <row r="248">
      <c r="A248" s="368" t="s">
        <v>57</v>
      </c>
      <c r="B248" s="369"/>
      <c r="C248" s="368">
        <v>241.0</v>
      </c>
      <c r="D248" s="368" t="s">
        <v>1915</v>
      </c>
      <c r="E248" s="369"/>
      <c r="F248" s="369"/>
      <c r="G248" s="368" t="s">
        <v>1916</v>
      </c>
      <c r="H248" s="323">
        <v>46199.0</v>
      </c>
      <c r="I248" s="368" t="s">
        <v>1914</v>
      </c>
      <c r="J248" s="368" t="s">
        <v>358</v>
      </c>
      <c r="K248" s="368" t="s">
        <v>1917</v>
      </c>
      <c r="L248" s="368" t="s">
        <v>63</v>
      </c>
      <c r="M248" s="368" t="s">
        <v>63</v>
      </c>
      <c r="N248" s="394" t="s">
        <v>1911</v>
      </c>
      <c r="O248" s="369"/>
      <c r="P248" s="369"/>
      <c r="Q248" s="369"/>
      <c r="R248" s="369"/>
      <c r="S248" s="369"/>
      <c r="T248" s="369"/>
      <c r="U248" s="369"/>
      <c r="V248" s="369"/>
      <c r="W248" s="369"/>
      <c r="X248" s="369"/>
      <c r="Y248" s="369"/>
      <c r="Z248" s="369"/>
      <c r="AA248" s="369"/>
      <c r="AB248" s="369"/>
      <c r="AC248" s="369"/>
      <c r="AD248" s="369"/>
      <c r="AE248" s="369"/>
      <c r="AF248" s="369"/>
      <c r="AG248" s="369"/>
      <c r="AH248" s="369"/>
      <c r="AI248" s="369"/>
      <c r="AJ248" s="369"/>
      <c r="AK248" s="369"/>
      <c r="AL248" s="369"/>
      <c r="AM248" s="369"/>
      <c r="AN248" s="369"/>
      <c r="AO248" s="369"/>
      <c r="AP248" s="369"/>
      <c r="AQ248" s="369"/>
      <c r="AR248" s="369"/>
      <c r="AS248" s="369"/>
      <c r="AT248" s="369"/>
      <c r="AU248" s="369"/>
      <c r="AV248" s="369"/>
      <c r="AW248" s="369"/>
      <c r="AX248" s="369"/>
      <c r="AY248" s="369"/>
      <c r="AZ248" s="369"/>
      <c r="BA248" s="369"/>
      <c r="BB248" s="369"/>
      <c r="BC248" s="369"/>
      <c r="BD248" s="369"/>
      <c r="BE248" s="369"/>
      <c r="BF248" s="369"/>
      <c r="BG248" s="369"/>
      <c r="BH248" s="369"/>
      <c r="BI248" s="369"/>
      <c r="BJ248" s="369"/>
      <c r="BK248" s="369"/>
      <c r="BL248" s="369"/>
      <c r="BM248" s="369"/>
      <c r="BN248" s="369"/>
      <c r="BO248" s="369"/>
      <c r="BP248" s="369"/>
      <c r="BQ248" s="369"/>
      <c r="BR248" s="369"/>
      <c r="BS248" s="369"/>
      <c r="BT248" s="369"/>
      <c r="BU248" s="369"/>
      <c r="BV248" s="369"/>
      <c r="BW248" s="369"/>
      <c r="BX248" s="369"/>
      <c r="BY248" s="369"/>
      <c r="BZ248" s="369"/>
      <c r="CA248" s="369"/>
      <c r="CB248" s="369"/>
      <c r="CC248" s="369"/>
      <c r="CD248" s="369"/>
      <c r="CE248" s="369"/>
      <c r="CF248" s="369"/>
      <c r="CG248" s="369"/>
      <c r="CH248" s="369"/>
      <c r="CI248" s="369"/>
      <c r="CJ248" s="369"/>
      <c r="CK248" s="369"/>
      <c r="CL248" s="369"/>
      <c r="CM248" s="369"/>
      <c r="CN248" s="369"/>
      <c r="CO248" s="369"/>
      <c r="CP248" s="369"/>
      <c r="CQ248" s="369"/>
    </row>
    <row r="249">
      <c r="A249" s="368" t="s">
        <v>57</v>
      </c>
      <c r="B249" s="369"/>
      <c r="C249" s="368">
        <v>242.0</v>
      </c>
      <c r="D249" s="368" t="s">
        <v>1918</v>
      </c>
      <c r="E249" s="369"/>
      <c r="F249" s="369"/>
      <c r="G249" s="368" t="s">
        <v>1919</v>
      </c>
      <c r="H249" s="323">
        <v>46193.0</v>
      </c>
      <c r="I249" s="368" t="s">
        <v>145</v>
      </c>
      <c r="J249" s="368" t="s">
        <v>1920</v>
      </c>
      <c r="K249" s="368" t="s">
        <v>1921</v>
      </c>
      <c r="L249" s="368" t="s">
        <v>63</v>
      </c>
      <c r="M249" s="368" t="s">
        <v>63</v>
      </c>
      <c r="N249" s="394" t="s">
        <v>1922</v>
      </c>
      <c r="O249" s="368" t="s">
        <v>1649</v>
      </c>
      <c r="P249" s="368" t="s">
        <v>1851</v>
      </c>
      <c r="Q249" s="368" t="s">
        <v>1923</v>
      </c>
      <c r="R249" s="368" t="s">
        <v>1924</v>
      </c>
      <c r="S249" s="368" t="s">
        <v>1925</v>
      </c>
      <c r="T249" s="368" t="s">
        <v>1926</v>
      </c>
      <c r="U249" s="368" t="s">
        <v>1927</v>
      </c>
      <c r="V249" s="368" t="s">
        <v>1928</v>
      </c>
      <c r="W249" s="368" t="s">
        <v>1249</v>
      </c>
      <c r="X249" s="368" t="s">
        <v>1248</v>
      </c>
      <c r="Y249" s="368" t="s">
        <v>1242</v>
      </c>
      <c r="Z249" s="368" t="s">
        <v>1929</v>
      </c>
      <c r="AA249" s="368" t="s">
        <v>850</v>
      </c>
      <c r="AB249" s="368" t="s">
        <v>1930</v>
      </c>
      <c r="AC249" s="368" t="s">
        <v>1931</v>
      </c>
      <c r="AD249" s="369"/>
      <c r="AE249" s="369"/>
      <c r="AF249" s="369"/>
      <c r="AG249" s="369"/>
      <c r="AH249" s="369"/>
      <c r="AI249" s="369"/>
      <c r="AJ249" s="369"/>
      <c r="AK249" s="369"/>
      <c r="AL249" s="369"/>
      <c r="AM249" s="369"/>
      <c r="AN249" s="369"/>
      <c r="AO249" s="369"/>
      <c r="AP249" s="369"/>
      <c r="AQ249" s="369"/>
      <c r="AR249" s="369"/>
      <c r="AS249" s="369"/>
      <c r="AT249" s="369"/>
      <c r="AU249" s="369"/>
      <c r="AV249" s="369"/>
      <c r="AW249" s="369"/>
      <c r="AX249" s="369"/>
      <c r="AY249" s="369"/>
      <c r="AZ249" s="369"/>
      <c r="BA249" s="369"/>
      <c r="BB249" s="369"/>
      <c r="BC249" s="369"/>
      <c r="BD249" s="369"/>
      <c r="BE249" s="369"/>
      <c r="BF249" s="369"/>
      <c r="BG249" s="369"/>
      <c r="BH249" s="369"/>
      <c r="BI249" s="369"/>
      <c r="BJ249" s="369"/>
      <c r="BK249" s="369"/>
      <c r="BL249" s="369"/>
      <c r="BM249" s="369"/>
      <c r="BN249" s="369"/>
      <c r="BO249" s="369"/>
      <c r="BP249" s="369"/>
      <c r="BQ249" s="369"/>
      <c r="BR249" s="369"/>
      <c r="BS249" s="369"/>
      <c r="BT249" s="369"/>
      <c r="BU249" s="369"/>
      <c r="BV249" s="369"/>
      <c r="BW249" s="369"/>
      <c r="BX249" s="369"/>
      <c r="BY249" s="369"/>
      <c r="BZ249" s="369"/>
      <c r="CA249" s="369"/>
      <c r="CB249" s="369"/>
      <c r="CC249" s="369"/>
      <c r="CD249" s="369"/>
      <c r="CE249" s="369"/>
      <c r="CF249" s="369"/>
      <c r="CG249" s="369"/>
      <c r="CH249" s="369"/>
      <c r="CI249" s="369"/>
      <c r="CJ249" s="369"/>
      <c r="CK249" s="369"/>
      <c r="CL249" s="369"/>
      <c r="CM249" s="369"/>
      <c r="CN249" s="369"/>
      <c r="CO249" s="369"/>
      <c r="CP249" s="369"/>
      <c r="CQ249" s="369"/>
    </row>
    <row r="250">
      <c r="A250" s="368" t="s">
        <v>57</v>
      </c>
      <c r="B250" s="369"/>
      <c r="C250" s="368">
        <v>243.0</v>
      </c>
      <c r="D250" s="368" t="s">
        <v>1932</v>
      </c>
      <c r="E250" s="369"/>
      <c r="F250" s="369"/>
      <c r="G250" s="368" t="s">
        <v>1933</v>
      </c>
      <c r="H250" s="323">
        <v>46203.0</v>
      </c>
      <c r="I250" s="368" t="s">
        <v>1934</v>
      </c>
      <c r="J250" s="368" t="s">
        <v>982</v>
      </c>
      <c r="K250" s="368" t="s">
        <v>1935</v>
      </c>
      <c r="L250" s="368" t="s">
        <v>63</v>
      </c>
      <c r="M250" s="368" t="s">
        <v>63</v>
      </c>
      <c r="N250" s="368" t="s">
        <v>1936</v>
      </c>
      <c r="O250" s="368" t="s">
        <v>1937</v>
      </c>
      <c r="P250" s="368" t="s">
        <v>963</v>
      </c>
      <c r="Q250" s="368" t="s">
        <v>962</v>
      </c>
      <c r="R250" s="368" t="s">
        <v>1938</v>
      </c>
      <c r="S250" s="368" t="s">
        <v>1939</v>
      </c>
      <c r="T250" s="369"/>
      <c r="U250" s="369"/>
      <c r="V250" s="369"/>
      <c r="W250" s="369"/>
      <c r="X250" s="369"/>
      <c r="Y250" s="369"/>
      <c r="Z250" s="369"/>
      <c r="AA250" s="369"/>
      <c r="AB250" s="369"/>
      <c r="AC250" s="369"/>
      <c r="AD250" s="369"/>
      <c r="AE250" s="369"/>
      <c r="AF250" s="369"/>
      <c r="AG250" s="369"/>
      <c r="AH250" s="368" t="s">
        <v>1940</v>
      </c>
      <c r="AI250" s="368" t="s">
        <v>1941</v>
      </c>
      <c r="AJ250" s="368" t="s">
        <v>1942</v>
      </c>
      <c r="AK250" s="368" t="s">
        <v>1943</v>
      </c>
      <c r="AL250" s="368" t="s">
        <v>1944</v>
      </c>
      <c r="AM250" s="368" t="s">
        <v>1945</v>
      </c>
      <c r="AN250" s="369"/>
      <c r="AO250" s="369"/>
      <c r="AP250" s="369"/>
      <c r="AQ250" s="369"/>
      <c r="AR250" s="369"/>
      <c r="AS250" s="369"/>
      <c r="AT250" s="369"/>
      <c r="AU250" s="369"/>
      <c r="AV250" s="369"/>
      <c r="AW250" s="369"/>
      <c r="AX250" s="369"/>
      <c r="AY250" s="369"/>
      <c r="AZ250" s="369"/>
      <c r="BA250" s="369"/>
      <c r="BB250" s="369"/>
      <c r="BC250" s="369"/>
      <c r="BD250" s="369"/>
      <c r="BE250" s="369"/>
      <c r="BF250" s="369"/>
      <c r="BG250" s="369"/>
      <c r="BH250" s="369"/>
      <c r="BI250" s="369"/>
      <c r="BJ250" s="369"/>
      <c r="BK250" s="369"/>
      <c r="BL250" s="369"/>
      <c r="BM250" s="369"/>
      <c r="BN250" s="369"/>
      <c r="BO250" s="369"/>
      <c r="BP250" s="369"/>
      <c r="BQ250" s="369"/>
      <c r="BR250" s="369"/>
      <c r="BS250" s="369"/>
      <c r="BT250" s="369"/>
      <c r="BU250" s="369"/>
      <c r="BV250" s="369"/>
      <c r="BW250" s="369"/>
    </row>
    <row r="251">
      <c r="A251" s="368" t="s">
        <v>57</v>
      </c>
      <c r="B251" s="369"/>
      <c r="C251" s="368">
        <v>244.0</v>
      </c>
      <c r="D251" s="368" t="s">
        <v>1946</v>
      </c>
      <c r="E251" s="369"/>
      <c r="F251" s="369"/>
      <c r="G251" s="368" t="s">
        <v>1947</v>
      </c>
      <c r="H251" s="323">
        <v>46202.0</v>
      </c>
      <c r="I251" s="368" t="s">
        <v>1732</v>
      </c>
      <c r="J251" s="368" t="s">
        <v>373</v>
      </c>
      <c r="K251" s="368" t="s">
        <v>1948</v>
      </c>
      <c r="L251" s="368" t="s">
        <v>63</v>
      </c>
      <c r="M251" s="368" t="s">
        <v>63</v>
      </c>
      <c r="N251" s="368" t="s">
        <v>1949</v>
      </c>
      <c r="O251" s="368"/>
      <c r="P251" s="368"/>
      <c r="Q251" s="368"/>
      <c r="R251" s="369"/>
      <c r="S251" s="369"/>
      <c r="T251" s="369"/>
      <c r="U251" s="369"/>
      <c r="V251" s="369"/>
      <c r="W251" s="369"/>
      <c r="X251" s="369"/>
      <c r="Y251" s="369"/>
      <c r="Z251" s="369"/>
      <c r="AA251" s="369"/>
      <c r="AB251" s="369"/>
      <c r="AC251" s="369"/>
      <c r="AD251" s="369"/>
      <c r="AE251" s="369"/>
      <c r="AF251" s="369"/>
      <c r="AG251" s="369"/>
      <c r="AH251" s="368" t="s">
        <v>1950</v>
      </c>
      <c r="AI251" s="368"/>
      <c r="AJ251" s="368"/>
      <c r="AK251" s="368"/>
      <c r="AL251" s="369"/>
      <c r="AM251" s="369"/>
      <c r="AN251" s="369"/>
      <c r="AO251" s="369"/>
      <c r="AP251" s="369"/>
      <c r="AQ251" s="369"/>
      <c r="AR251" s="369"/>
      <c r="AS251" s="369"/>
      <c r="AT251" s="369"/>
      <c r="AU251" s="369"/>
      <c r="AV251" s="369"/>
      <c r="AW251" s="369"/>
      <c r="AX251" s="369"/>
      <c r="AY251" s="369"/>
      <c r="AZ251" s="369"/>
      <c r="BA251" s="369"/>
      <c r="BB251" s="369"/>
      <c r="BC251" s="369"/>
      <c r="BD251" s="369"/>
      <c r="BE251" s="369"/>
      <c r="BF251" s="369"/>
      <c r="BG251" s="369"/>
      <c r="BH251" s="369"/>
      <c r="BI251" s="369"/>
      <c r="BJ251" s="369"/>
      <c r="BK251" s="369"/>
      <c r="BL251" s="369"/>
      <c r="BM251" s="369"/>
      <c r="BN251" s="369"/>
      <c r="BO251" s="369"/>
      <c r="BP251" s="369"/>
      <c r="BQ251" s="369"/>
      <c r="BR251" s="369"/>
      <c r="BS251" s="369"/>
      <c r="BT251" s="369"/>
      <c r="BU251" s="369"/>
      <c r="BV251" s="369"/>
      <c r="BW251" s="369"/>
      <c r="BX251" s="369"/>
      <c r="BY251" s="369"/>
      <c r="BZ251" s="369"/>
      <c r="CA251" s="369"/>
      <c r="CB251" s="369"/>
      <c r="CC251" s="369"/>
      <c r="CD251" s="369"/>
      <c r="CE251" s="369"/>
      <c r="CF251" s="369"/>
      <c r="CG251" s="369"/>
      <c r="CH251" s="369"/>
      <c r="CI251" s="369"/>
      <c r="CJ251" s="369"/>
      <c r="CK251" s="369"/>
      <c r="CL251" s="369"/>
      <c r="CM251" s="369"/>
      <c r="CN251" s="369"/>
      <c r="CO251" s="369"/>
      <c r="CP251" s="369"/>
      <c r="CQ251" s="369"/>
    </row>
    <row r="252">
      <c r="A252" s="368" t="s">
        <v>57</v>
      </c>
      <c r="B252" s="369"/>
      <c r="C252" s="368">
        <v>245.0</v>
      </c>
      <c r="D252" s="368" t="s">
        <v>1951</v>
      </c>
      <c r="E252" s="369"/>
      <c r="F252" s="369"/>
      <c r="G252" s="368" t="s">
        <v>1952</v>
      </c>
      <c r="H252" s="323">
        <v>46203.0</v>
      </c>
      <c r="I252" s="368" t="s">
        <v>1732</v>
      </c>
      <c r="J252" s="368" t="s">
        <v>659</v>
      </c>
      <c r="K252" s="368" t="s">
        <v>1953</v>
      </c>
      <c r="L252" s="368" t="s">
        <v>63</v>
      </c>
      <c r="M252" s="368" t="s">
        <v>63</v>
      </c>
      <c r="N252" s="368" t="s">
        <v>1954</v>
      </c>
      <c r="O252" s="395" t="s">
        <v>1955</v>
      </c>
      <c r="P252" s="368" t="s">
        <v>1956</v>
      </c>
      <c r="Q252" s="369"/>
      <c r="R252" s="369"/>
      <c r="S252" s="369"/>
      <c r="T252" s="369"/>
      <c r="U252" s="369"/>
      <c r="V252" s="369"/>
      <c r="W252" s="369"/>
      <c r="X252" s="369"/>
      <c r="Y252" s="369"/>
      <c r="Z252" s="369"/>
      <c r="AA252" s="369"/>
      <c r="AB252" s="369"/>
      <c r="AC252" s="369"/>
      <c r="AD252" s="369"/>
      <c r="AE252" s="369"/>
      <c r="AF252" s="369"/>
      <c r="AG252" s="369"/>
      <c r="AH252" s="368" t="s">
        <v>1957</v>
      </c>
      <c r="AI252" s="368" t="s">
        <v>1958</v>
      </c>
      <c r="AJ252" s="368" t="s">
        <v>1959</v>
      </c>
      <c r="AK252" s="369"/>
      <c r="AL252" s="369"/>
      <c r="AM252" s="369"/>
      <c r="AN252" s="369"/>
      <c r="AO252" s="369"/>
      <c r="AP252" s="369"/>
      <c r="AQ252" s="369"/>
      <c r="AR252" s="369"/>
      <c r="AS252" s="369"/>
      <c r="AT252" s="369"/>
      <c r="AU252" s="369"/>
      <c r="AV252" s="369"/>
      <c r="AW252" s="369"/>
      <c r="AX252" s="369"/>
      <c r="AY252" s="369"/>
      <c r="AZ252" s="369"/>
      <c r="BA252" s="369"/>
      <c r="BB252" s="369"/>
      <c r="BC252" s="369"/>
      <c r="BD252" s="369"/>
      <c r="BE252" s="369"/>
      <c r="BF252" s="369"/>
      <c r="BG252" s="369"/>
      <c r="BH252" s="369"/>
      <c r="BI252" s="369"/>
      <c r="BJ252" s="369"/>
      <c r="BK252" s="369"/>
      <c r="BL252" s="369"/>
      <c r="BM252" s="369"/>
      <c r="BN252" s="369"/>
      <c r="BO252" s="369"/>
      <c r="BP252" s="369"/>
      <c r="BQ252" s="369"/>
      <c r="BR252" s="369"/>
      <c r="BS252" s="369"/>
      <c r="BT252" s="369"/>
      <c r="BU252" s="369"/>
      <c r="BV252" s="369"/>
      <c r="BW252" s="369"/>
      <c r="BX252" s="369"/>
      <c r="BY252" s="369"/>
      <c r="BZ252" s="369"/>
      <c r="CA252" s="369"/>
      <c r="CB252" s="369"/>
      <c r="CC252" s="369"/>
      <c r="CD252" s="369"/>
      <c r="CE252" s="369"/>
      <c r="CF252" s="369"/>
      <c r="CG252" s="369"/>
      <c r="CH252" s="369"/>
      <c r="CI252" s="369"/>
      <c r="CJ252" s="369"/>
      <c r="CK252" s="369"/>
      <c r="CL252" s="369"/>
      <c r="CM252" s="369"/>
      <c r="CN252" s="369"/>
      <c r="CO252" s="369"/>
      <c r="CP252" s="369"/>
      <c r="CQ252" s="369"/>
    </row>
    <row r="253">
      <c r="A253" s="368" t="s">
        <v>57</v>
      </c>
      <c r="B253" s="369"/>
      <c r="C253" s="368">
        <v>246.0</v>
      </c>
      <c r="D253" s="368" t="s">
        <v>1960</v>
      </c>
      <c r="E253" s="369"/>
      <c r="F253" s="369"/>
      <c r="G253" s="368" t="s">
        <v>1961</v>
      </c>
      <c r="H253" s="323">
        <v>46202.0</v>
      </c>
      <c r="I253" s="368" t="s">
        <v>1962</v>
      </c>
      <c r="J253" s="368" t="s">
        <v>358</v>
      </c>
      <c r="K253" s="368" t="s">
        <v>1873</v>
      </c>
      <c r="L253" s="368" t="s">
        <v>63</v>
      </c>
      <c r="M253" s="368" t="s">
        <v>63</v>
      </c>
      <c r="N253" s="394" t="s">
        <v>1911</v>
      </c>
      <c r="O253" s="368" t="s">
        <v>1963</v>
      </c>
      <c r="P253" s="368" t="s">
        <v>1964</v>
      </c>
      <c r="Q253" s="369"/>
      <c r="R253" s="369"/>
      <c r="S253" s="369"/>
      <c r="T253" s="369"/>
      <c r="U253" s="369"/>
      <c r="V253" s="369"/>
      <c r="W253" s="369"/>
      <c r="X253" s="369"/>
      <c r="Y253" s="369"/>
      <c r="Z253" s="369"/>
      <c r="AA253" s="369"/>
      <c r="AB253" s="369"/>
      <c r="AC253" s="369"/>
      <c r="AD253" s="369"/>
      <c r="AE253" s="369"/>
      <c r="AF253" s="369"/>
      <c r="AG253" s="369"/>
      <c r="AH253" s="369"/>
      <c r="AI253" s="369"/>
      <c r="AJ253" s="369"/>
      <c r="AK253" s="369"/>
      <c r="AL253" s="369"/>
      <c r="AM253" s="369"/>
      <c r="AN253" s="369"/>
      <c r="AO253" s="369"/>
      <c r="AP253" s="369"/>
      <c r="AQ253" s="369"/>
      <c r="AR253" s="369"/>
      <c r="AS253" s="369"/>
      <c r="AT253" s="369"/>
      <c r="AU253" s="369"/>
      <c r="AV253" s="369"/>
      <c r="AW253" s="369"/>
      <c r="AX253" s="369"/>
      <c r="AY253" s="369"/>
      <c r="AZ253" s="369"/>
      <c r="BA253" s="369"/>
      <c r="BB253" s="369"/>
      <c r="BC253" s="369"/>
      <c r="BD253" s="369"/>
      <c r="BE253" s="369"/>
      <c r="BF253" s="369"/>
      <c r="BG253" s="369"/>
      <c r="BH253" s="369"/>
      <c r="BI253" s="369"/>
      <c r="BJ253" s="369"/>
      <c r="BK253" s="369"/>
      <c r="BL253" s="369"/>
      <c r="BM253" s="369"/>
      <c r="BN253" s="369"/>
      <c r="BO253" s="369"/>
      <c r="BP253" s="369"/>
      <c r="BQ253" s="369"/>
      <c r="BR253" s="369"/>
      <c r="BS253" s="369"/>
      <c r="BT253" s="369"/>
      <c r="BU253" s="369"/>
      <c r="BV253" s="369"/>
      <c r="BW253" s="369"/>
      <c r="BX253" s="369"/>
      <c r="BY253" s="369"/>
      <c r="BZ253" s="369"/>
      <c r="CA253" s="369"/>
      <c r="CB253" s="369"/>
      <c r="CC253" s="369"/>
      <c r="CD253" s="369"/>
      <c r="CE253" s="369"/>
      <c r="CF253" s="369"/>
      <c r="CG253" s="369"/>
      <c r="CH253" s="369"/>
      <c r="CI253" s="369"/>
      <c r="CJ253" s="369"/>
      <c r="CK253" s="369"/>
      <c r="CL253" s="369"/>
      <c r="CM253" s="369"/>
      <c r="CN253" s="369"/>
      <c r="CO253" s="369"/>
      <c r="CP253" s="369"/>
      <c r="CQ253" s="369"/>
    </row>
    <row r="254">
      <c r="A254" s="368" t="s">
        <v>57</v>
      </c>
      <c r="B254" s="369"/>
      <c r="C254" s="368">
        <v>247.0</v>
      </c>
      <c r="D254" s="368" t="s">
        <v>1965</v>
      </c>
      <c r="E254" s="369"/>
      <c r="F254" s="369"/>
      <c r="G254" s="368" t="s">
        <v>1966</v>
      </c>
      <c r="H254" s="323">
        <v>46202.0</v>
      </c>
      <c r="I254" s="368" t="s">
        <v>1962</v>
      </c>
      <c r="J254" s="369"/>
      <c r="K254" s="368" t="s">
        <v>1878</v>
      </c>
      <c r="L254" s="368" t="s">
        <v>63</v>
      </c>
      <c r="M254" s="368" t="s">
        <v>63</v>
      </c>
      <c r="N254" s="368" t="s">
        <v>1967</v>
      </c>
      <c r="O254" s="369"/>
      <c r="P254" s="369"/>
      <c r="Q254" s="369"/>
      <c r="R254" s="369"/>
      <c r="S254" s="369"/>
      <c r="T254" s="369"/>
      <c r="U254" s="369"/>
      <c r="V254" s="369"/>
      <c r="W254" s="369"/>
      <c r="X254" s="369"/>
      <c r="Y254" s="369"/>
      <c r="Z254" s="369"/>
      <c r="AA254" s="369"/>
      <c r="AB254" s="369"/>
      <c r="AC254" s="369"/>
      <c r="AD254" s="369"/>
      <c r="AE254" s="369"/>
      <c r="AF254" s="369"/>
      <c r="AG254" s="369"/>
      <c r="AH254" s="369"/>
      <c r="AI254" s="369"/>
      <c r="AJ254" s="369"/>
      <c r="AK254" s="369"/>
      <c r="AL254" s="369"/>
      <c r="AM254" s="369"/>
      <c r="AN254" s="369"/>
      <c r="AO254" s="369"/>
      <c r="AP254" s="369"/>
      <c r="AQ254" s="369"/>
      <c r="AR254" s="369"/>
      <c r="AS254" s="369"/>
      <c r="AT254" s="369"/>
      <c r="AU254" s="369"/>
      <c r="AV254" s="369"/>
      <c r="AW254" s="369"/>
      <c r="AX254" s="369"/>
      <c r="AY254" s="369"/>
      <c r="AZ254" s="369"/>
      <c r="BA254" s="369"/>
      <c r="BB254" s="369"/>
      <c r="BC254" s="369"/>
      <c r="BD254" s="369"/>
      <c r="BE254" s="369"/>
      <c r="BF254" s="369"/>
      <c r="BG254" s="369"/>
      <c r="BH254" s="369"/>
      <c r="BI254" s="369"/>
      <c r="BJ254" s="369"/>
      <c r="BK254" s="369"/>
      <c r="BL254" s="369"/>
      <c r="BM254" s="369"/>
      <c r="BN254" s="369"/>
      <c r="BO254" s="369"/>
      <c r="BP254" s="369"/>
      <c r="BQ254" s="369"/>
      <c r="BR254" s="369"/>
      <c r="BS254" s="369"/>
      <c r="BT254" s="369"/>
      <c r="BU254" s="369"/>
      <c r="BV254" s="369"/>
      <c r="BW254" s="369"/>
      <c r="BX254" s="369"/>
      <c r="BY254" s="369"/>
      <c r="BZ254" s="369"/>
      <c r="CA254" s="369"/>
      <c r="CB254" s="369"/>
      <c r="CC254" s="369"/>
      <c r="CD254" s="369"/>
      <c r="CE254" s="369"/>
      <c r="CF254" s="369"/>
      <c r="CG254" s="369"/>
      <c r="CH254" s="369"/>
      <c r="CI254" s="369"/>
      <c r="CJ254" s="369"/>
      <c r="CK254" s="369"/>
      <c r="CL254" s="369"/>
      <c r="CM254" s="369"/>
      <c r="CN254" s="369"/>
      <c r="CO254" s="369"/>
      <c r="CP254" s="369"/>
      <c r="CQ254" s="369"/>
    </row>
    <row r="255">
      <c r="A255" s="368" t="s">
        <v>57</v>
      </c>
      <c r="B255" s="369"/>
      <c r="C255" s="368">
        <v>248.0</v>
      </c>
      <c r="D255" s="368" t="s">
        <v>1968</v>
      </c>
      <c r="E255" s="369"/>
      <c r="F255" s="369"/>
      <c r="G255" s="368" t="s">
        <v>1969</v>
      </c>
      <c r="H255" s="323">
        <v>46202.0</v>
      </c>
      <c r="I255" s="368" t="s">
        <v>1962</v>
      </c>
      <c r="J255" s="368" t="s">
        <v>358</v>
      </c>
      <c r="K255" s="368" t="s">
        <v>1883</v>
      </c>
      <c r="L255" s="368" t="s">
        <v>63</v>
      </c>
      <c r="M255" s="368" t="s">
        <v>63</v>
      </c>
      <c r="N255" s="368" t="s">
        <v>1970</v>
      </c>
      <c r="O255" s="369"/>
      <c r="P255" s="369"/>
      <c r="Q255" s="369"/>
      <c r="R255" s="369"/>
      <c r="S255" s="369"/>
      <c r="T255" s="369"/>
      <c r="U255" s="369"/>
      <c r="V255" s="369"/>
      <c r="W255" s="369"/>
      <c r="X255" s="369"/>
      <c r="Y255" s="369"/>
      <c r="Z255" s="369"/>
      <c r="AA255" s="369"/>
      <c r="AB255" s="369"/>
      <c r="AC255" s="369"/>
      <c r="AD255" s="369"/>
      <c r="AE255" s="369"/>
      <c r="AF255" s="369"/>
      <c r="AG255" s="369"/>
      <c r="AH255" s="369"/>
      <c r="AI255" s="369"/>
      <c r="AJ255" s="369"/>
      <c r="AK255" s="369"/>
      <c r="AL255" s="369"/>
      <c r="AM255" s="369"/>
      <c r="AN255" s="369"/>
      <c r="AO255" s="369"/>
      <c r="AP255" s="369"/>
      <c r="AQ255" s="369"/>
      <c r="AR255" s="369"/>
      <c r="AS255" s="369"/>
      <c r="AT255" s="369"/>
      <c r="AU255" s="369"/>
      <c r="AV255" s="369"/>
      <c r="AW255" s="369"/>
      <c r="AX255" s="369"/>
      <c r="AY255" s="369"/>
      <c r="AZ255" s="369"/>
      <c r="BA255" s="369"/>
      <c r="BB255" s="369"/>
      <c r="BC255" s="369"/>
      <c r="BD255" s="369"/>
      <c r="BE255" s="369"/>
      <c r="BF255" s="369"/>
      <c r="BG255" s="369"/>
      <c r="BH255" s="369"/>
      <c r="BI255" s="369"/>
      <c r="BJ255" s="369"/>
      <c r="BK255" s="369"/>
      <c r="BL255" s="369"/>
      <c r="BM255" s="369"/>
      <c r="BN255" s="369"/>
      <c r="BO255" s="369"/>
      <c r="BP255" s="369"/>
      <c r="BQ255" s="369"/>
      <c r="BR255" s="369"/>
      <c r="BS255" s="369"/>
      <c r="BT255" s="369"/>
      <c r="BU255" s="369"/>
      <c r="BV255" s="369"/>
      <c r="BW255" s="369"/>
      <c r="BX255" s="369"/>
      <c r="BY255" s="369"/>
      <c r="BZ255" s="369"/>
      <c r="CA255" s="369"/>
      <c r="CB255" s="369"/>
      <c r="CC255" s="369"/>
      <c r="CD255" s="369"/>
      <c r="CE255" s="369"/>
      <c r="CF255" s="369"/>
      <c r="CG255" s="369"/>
      <c r="CH255" s="369"/>
      <c r="CI255" s="369"/>
      <c r="CJ255" s="369"/>
      <c r="CK255" s="369"/>
      <c r="CL255" s="369"/>
      <c r="CM255" s="369"/>
      <c r="CN255" s="369"/>
      <c r="CO255" s="369"/>
      <c r="CP255" s="369"/>
      <c r="CQ255" s="369"/>
    </row>
    <row r="256">
      <c r="A256" s="368" t="s">
        <v>57</v>
      </c>
      <c r="B256" s="369"/>
      <c r="C256" s="368">
        <v>249.0</v>
      </c>
      <c r="D256" s="368" t="s">
        <v>1971</v>
      </c>
      <c r="E256" s="369"/>
      <c r="F256" s="369"/>
      <c r="G256" s="368" t="s">
        <v>1972</v>
      </c>
      <c r="H256" s="323">
        <v>46203.0</v>
      </c>
      <c r="I256" s="368" t="s">
        <v>1973</v>
      </c>
      <c r="J256" s="368" t="s">
        <v>358</v>
      </c>
      <c r="K256" s="368" t="s">
        <v>1974</v>
      </c>
      <c r="L256" s="368" t="s">
        <v>63</v>
      </c>
      <c r="M256" s="368" t="s">
        <v>63</v>
      </c>
      <c r="N256" s="368" t="s">
        <v>1975</v>
      </c>
      <c r="O256" s="368" t="s">
        <v>1976</v>
      </c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369"/>
      <c r="AB256" s="369"/>
      <c r="AC256" s="369"/>
      <c r="AD256" s="369"/>
      <c r="AE256" s="369"/>
      <c r="AF256" s="369"/>
      <c r="AG256" s="369"/>
      <c r="AH256" s="368" t="s">
        <v>1977</v>
      </c>
      <c r="AI256" s="368" t="s">
        <v>1978</v>
      </c>
      <c r="AJ256" s="369"/>
      <c r="AK256" s="369"/>
      <c r="AL256" s="369"/>
      <c r="AM256" s="369"/>
      <c r="AN256" s="369"/>
      <c r="AO256" s="369"/>
      <c r="AP256" s="369"/>
      <c r="AQ256" s="369"/>
      <c r="AR256" s="369"/>
      <c r="AS256" s="369"/>
      <c r="AT256" s="369"/>
      <c r="AU256" s="369"/>
      <c r="AV256" s="369"/>
      <c r="AW256" s="369"/>
      <c r="AX256" s="369"/>
      <c r="AY256" s="369"/>
      <c r="AZ256" s="369"/>
      <c r="BA256" s="369"/>
      <c r="BB256" s="369"/>
      <c r="BC256" s="369"/>
      <c r="BD256" s="369"/>
      <c r="BE256" s="369"/>
      <c r="BF256" s="369"/>
      <c r="BG256" s="369"/>
      <c r="BH256" s="369"/>
      <c r="BI256" s="369"/>
      <c r="BJ256" s="369"/>
      <c r="BK256" s="369"/>
      <c r="BL256" s="369"/>
      <c r="BM256" s="369"/>
      <c r="BN256" s="369"/>
      <c r="BO256" s="369"/>
      <c r="BP256" s="369"/>
      <c r="BQ256" s="369"/>
      <c r="BR256" s="369"/>
      <c r="BS256" s="369"/>
      <c r="BT256" s="369"/>
      <c r="BU256" s="369"/>
      <c r="BV256" s="369"/>
      <c r="BW256" s="369"/>
    </row>
    <row r="257">
      <c r="A257" s="368" t="s">
        <v>57</v>
      </c>
      <c r="C257" s="1">
        <v>250.0</v>
      </c>
      <c r="D257" s="1" t="s">
        <v>1979</v>
      </c>
      <c r="G257" s="1" t="s">
        <v>1980</v>
      </c>
      <c r="H257" s="116">
        <v>46196.0</v>
      </c>
      <c r="I257" s="1" t="s">
        <v>145</v>
      </c>
      <c r="J257" s="1" t="s">
        <v>1920</v>
      </c>
      <c r="K257" s="383" t="s">
        <v>1981</v>
      </c>
      <c r="L257" s="1" t="s">
        <v>63</v>
      </c>
      <c r="M257" s="1" t="s">
        <v>63</v>
      </c>
      <c r="N257" s="1" t="s">
        <v>1929</v>
      </c>
      <c r="O257" s="1" t="s">
        <v>1248</v>
      </c>
    </row>
    <row r="258">
      <c r="C258" s="1">
        <v>251.0</v>
      </c>
      <c r="D258" s="1" t="s">
        <v>1982</v>
      </c>
      <c r="G258" s="1" t="s">
        <v>1983</v>
      </c>
      <c r="H258" s="90">
        <v>46205.0</v>
      </c>
      <c r="I258" s="1" t="s">
        <v>1732</v>
      </c>
      <c r="J258" s="1" t="s">
        <v>659</v>
      </c>
      <c r="K258" s="383" t="s">
        <v>1953</v>
      </c>
      <c r="L258" s="1" t="s">
        <v>63</v>
      </c>
      <c r="M258" s="396" t="s">
        <v>1984</v>
      </c>
      <c r="N258" s="395" t="s">
        <v>1985</v>
      </c>
      <c r="AH258" s="1" t="s">
        <v>1986</v>
      </c>
    </row>
    <row r="259">
      <c r="C259" s="1">
        <v>252.0</v>
      </c>
      <c r="D259" s="1" t="s">
        <v>1987</v>
      </c>
      <c r="G259" s="1" t="s">
        <v>1983</v>
      </c>
      <c r="H259" s="90">
        <v>46205.0</v>
      </c>
      <c r="I259" s="1" t="s">
        <v>1732</v>
      </c>
      <c r="J259" s="1" t="s">
        <v>659</v>
      </c>
      <c r="K259" s="383" t="s">
        <v>1953</v>
      </c>
      <c r="L259" s="1" t="s">
        <v>63</v>
      </c>
      <c r="M259" s="396" t="s">
        <v>1988</v>
      </c>
      <c r="N259" s="395" t="s">
        <v>1989</v>
      </c>
      <c r="AH259" s="1" t="s">
        <v>1990</v>
      </c>
    </row>
    <row r="260">
      <c r="C260" s="1">
        <v>253.0</v>
      </c>
      <c r="D260" s="1" t="s">
        <v>1991</v>
      </c>
      <c r="G260" s="1" t="s">
        <v>1983</v>
      </c>
      <c r="H260" s="90">
        <v>46205.0</v>
      </c>
      <c r="I260" s="1" t="s">
        <v>1732</v>
      </c>
      <c r="J260" s="1" t="s">
        <v>659</v>
      </c>
      <c r="K260" s="383" t="s">
        <v>1953</v>
      </c>
      <c r="L260" s="1" t="s">
        <v>63</v>
      </c>
      <c r="M260" s="1" t="s">
        <v>1992</v>
      </c>
      <c r="N260" s="368" t="s">
        <v>1993</v>
      </c>
      <c r="O260" s="397" t="s">
        <v>1002</v>
      </c>
      <c r="AH260" s="1" t="s">
        <v>1994</v>
      </c>
      <c r="AI260" s="1" t="s">
        <v>1995</v>
      </c>
    </row>
    <row r="261">
      <c r="C261" s="1">
        <v>254.0</v>
      </c>
      <c r="F261" s="368" t="s">
        <v>1996</v>
      </c>
      <c r="H261" s="116">
        <v>46203.0</v>
      </c>
      <c r="I261" s="1" t="s">
        <v>1997</v>
      </c>
      <c r="J261" s="1" t="s">
        <v>1998</v>
      </c>
      <c r="K261" s="383" t="s">
        <v>1997</v>
      </c>
      <c r="L261" s="1" t="s">
        <v>1997</v>
      </c>
      <c r="M261" s="1" t="s">
        <v>1999</v>
      </c>
      <c r="N261" s="1" t="s">
        <v>2000</v>
      </c>
      <c r="O261" s="1" t="s">
        <v>2001</v>
      </c>
      <c r="P261" s="1" t="s">
        <v>2002</v>
      </c>
      <c r="Q261" s="1" t="s">
        <v>2003</v>
      </c>
      <c r="R261" s="1" t="s">
        <v>2004</v>
      </c>
      <c r="S261" s="1" t="s">
        <v>2005</v>
      </c>
      <c r="BV261" s="116">
        <v>46203.0</v>
      </c>
    </row>
    <row r="262">
      <c r="C262" s="1">
        <v>255.0</v>
      </c>
      <c r="D262" s="1" t="s">
        <v>2006</v>
      </c>
      <c r="G262" s="1" t="s">
        <v>2007</v>
      </c>
      <c r="H262" s="116">
        <v>46206.0</v>
      </c>
      <c r="I262" s="1" t="s">
        <v>1732</v>
      </c>
      <c r="J262" s="1" t="s">
        <v>373</v>
      </c>
      <c r="K262" s="383" t="s">
        <v>2008</v>
      </c>
      <c r="L262" s="1" t="s">
        <v>63</v>
      </c>
      <c r="M262" s="1" t="s">
        <v>63</v>
      </c>
      <c r="N262" s="1" t="s">
        <v>1905</v>
      </c>
      <c r="AH262" s="1" t="s">
        <v>1907</v>
      </c>
    </row>
    <row r="263">
      <c r="C263" s="1">
        <v>256.0</v>
      </c>
      <c r="D263" s="1" t="s">
        <v>2009</v>
      </c>
      <c r="G263" s="1" t="s">
        <v>2010</v>
      </c>
      <c r="H263" s="116">
        <v>46206.0</v>
      </c>
      <c r="I263" s="1" t="s">
        <v>1732</v>
      </c>
      <c r="J263" s="1" t="s">
        <v>373</v>
      </c>
      <c r="K263" s="383" t="s">
        <v>2011</v>
      </c>
      <c r="L263" s="1" t="s">
        <v>63</v>
      </c>
      <c r="M263" s="1" t="s">
        <v>2012</v>
      </c>
      <c r="N263" s="1" t="s">
        <v>2013</v>
      </c>
      <c r="O263" s="1" t="s">
        <v>2014</v>
      </c>
      <c r="P263" s="1" t="s">
        <v>2015</v>
      </c>
    </row>
    <row r="264">
      <c r="C264" s="1">
        <v>257.0</v>
      </c>
      <c r="D264" s="1" t="s">
        <v>2016</v>
      </c>
      <c r="G264" s="1" t="s">
        <v>2017</v>
      </c>
      <c r="H264" s="116">
        <v>46207.0</v>
      </c>
      <c r="I264" s="1" t="s">
        <v>1732</v>
      </c>
      <c r="J264" s="1" t="s">
        <v>2018</v>
      </c>
      <c r="K264" s="383" t="s">
        <v>2011</v>
      </c>
      <c r="L264" s="1" t="s">
        <v>2019</v>
      </c>
      <c r="M264" s="1" t="s">
        <v>2020</v>
      </c>
      <c r="N264" s="1" t="s">
        <v>2021</v>
      </c>
      <c r="AH264" s="1" t="s">
        <v>2022</v>
      </c>
    </row>
    <row r="265">
      <c r="C265" s="1">
        <v>258.0</v>
      </c>
      <c r="D265" s="1" t="s">
        <v>2023</v>
      </c>
      <c r="G265" s="1" t="s">
        <v>2024</v>
      </c>
      <c r="H265" s="116">
        <v>46207.0</v>
      </c>
      <c r="I265" s="1" t="s">
        <v>1732</v>
      </c>
      <c r="J265" s="1" t="s">
        <v>358</v>
      </c>
      <c r="K265" s="383" t="s">
        <v>2025</v>
      </c>
      <c r="L265" s="1" t="s">
        <v>63</v>
      </c>
      <c r="M265" s="1" t="s">
        <v>63</v>
      </c>
      <c r="N265" s="1" t="s">
        <v>2026</v>
      </c>
      <c r="AH265" s="1" t="s">
        <v>2027</v>
      </c>
    </row>
    <row r="266">
      <c r="F266" s="1" t="s">
        <v>2028</v>
      </c>
      <c r="H266" s="116">
        <v>46206.0</v>
      </c>
      <c r="I266" s="1" t="s">
        <v>1732</v>
      </c>
      <c r="J266" s="1" t="s">
        <v>373</v>
      </c>
      <c r="K266" s="383" t="s">
        <v>2029</v>
      </c>
      <c r="L266" s="1" t="s">
        <v>63</v>
      </c>
      <c r="M266" s="1" t="s">
        <v>63</v>
      </c>
      <c r="N266" s="1" t="s">
        <v>1680</v>
      </c>
      <c r="AH266" s="1" t="s">
        <v>2030</v>
      </c>
    </row>
    <row r="267">
      <c r="H267" s="116"/>
      <c r="I267" s="1" t="s">
        <v>2031</v>
      </c>
      <c r="J267" s="1" t="s">
        <v>358</v>
      </c>
      <c r="K267" s="1" t="s">
        <v>1878</v>
      </c>
      <c r="L267" s="1" t="s">
        <v>63</v>
      </c>
      <c r="M267" s="1" t="s">
        <v>63</v>
      </c>
      <c r="N267" s="1" t="s">
        <v>2032</v>
      </c>
    </row>
    <row r="268">
      <c r="H268" s="116"/>
      <c r="I268" s="1" t="s">
        <v>2033</v>
      </c>
      <c r="J268" s="1" t="s">
        <v>358</v>
      </c>
      <c r="K268" s="1" t="s">
        <v>1883</v>
      </c>
      <c r="L268" s="1" t="s">
        <v>63</v>
      </c>
      <c r="M268" s="1" t="s">
        <v>63</v>
      </c>
      <c r="N268" s="1" t="s">
        <v>2032</v>
      </c>
    </row>
    <row r="269">
      <c r="H269" s="116"/>
      <c r="I269" s="1" t="s">
        <v>407</v>
      </c>
      <c r="J269" s="1" t="s">
        <v>358</v>
      </c>
      <c r="K269" s="1" t="s">
        <v>2034</v>
      </c>
      <c r="L269" s="1" t="s">
        <v>63</v>
      </c>
      <c r="M269" s="1" t="s">
        <v>63</v>
      </c>
      <c r="N269" s="1" t="s">
        <v>2032</v>
      </c>
    </row>
    <row r="270">
      <c r="H270" s="116"/>
      <c r="I270" s="1" t="s">
        <v>2035</v>
      </c>
      <c r="J270" s="1" t="s">
        <v>358</v>
      </c>
      <c r="K270" s="1" t="s">
        <v>2036</v>
      </c>
      <c r="L270" s="1" t="s">
        <v>63</v>
      </c>
      <c r="M270" s="1" t="s">
        <v>63</v>
      </c>
      <c r="N270" s="1" t="s">
        <v>2032</v>
      </c>
    </row>
    <row r="271">
      <c r="C271" s="1">
        <v>259.0</v>
      </c>
      <c r="D271" s="1" t="s">
        <v>2037</v>
      </c>
      <c r="G271" s="1" t="s">
        <v>2038</v>
      </c>
      <c r="H271" s="116">
        <v>46216.0</v>
      </c>
      <c r="I271" s="1" t="s">
        <v>1732</v>
      </c>
      <c r="J271" s="1" t="s">
        <v>373</v>
      </c>
      <c r="K271" s="398" t="s">
        <v>2011</v>
      </c>
      <c r="L271" s="1" t="s">
        <v>63</v>
      </c>
      <c r="M271" s="1" t="s">
        <v>63</v>
      </c>
      <c r="N271" s="1" t="s">
        <v>2039</v>
      </c>
      <c r="O271" s="1" t="s">
        <v>2040</v>
      </c>
      <c r="AH271" s="1" t="s">
        <v>2041</v>
      </c>
      <c r="AI271" s="1" t="s">
        <v>1906</v>
      </c>
    </row>
    <row r="272">
      <c r="C272" s="1">
        <v>260.0</v>
      </c>
      <c r="D272" s="1" t="s">
        <v>2042</v>
      </c>
      <c r="G272" s="1" t="s">
        <v>2043</v>
      </c>
      <c r="H272" s="116">
        <v>46209.0</v>
      </c>
      <c r="I272" s="1" t="s">
        <v>145</v>
      </c>
      <c r="J272" s="1" t="s">
        <v>982</v>
      </c>
      <c r="K272" s="383" t="s">
        <v>1921</v>
      </c>
      <c r="L272" s="1" t="s">
        <v>63</v>
      </c>
      <c r="M272" s="1" t="s">
        <v>63</v>
      </c>
      <c r="N272" s="1" t="s">
        <v>2044</v>
      </c>
      <c r="O272" s="1" t="s">
        <v>2045</v>
      </c>
      <c r="P272" s="1" t="s">
        <v>2046</v>
      </c>
      <c r="Q272" s="1" t="s">
        <v>2047</v>
      </c>
      <c r="R272" s="1" t="s">
        <v>2048</v>
      </c>
      <c r="S272" s="1" t="s">
        <v>2049</v>
      </c>
      <c r="T272" s="1" t="s">
        <v>2050</v>
      </c>
      <c r="U272" s="1" t="s">
        <v>2051</v>
      </c>
      <c r="V272" s="1" t="s">
        <v>2052</v>
      </c>
      <c r="W272" s="1" t="s">
        <v>2053</v>
      </c>
      <c r="X272" s="1" t="s">
        <v>2054</v>
      </c>
      <c r="Y272" s="1" t="s">
        <v>2055</v>
      </c>
      <c r="Z272" s="1" t="s">
        <v>157</v>
      </c>
      <c r="AA272" s="1" t="s">
        <v>2056</v>
      </c>
      <c r="AB272" s="1" t="s">
        <v>2057</v>
      </c>
    </row>
    <row r="273">
      <c r="C273" s="1">
        <v>261.0</v>
      </c>
      <c r="D273" s="1" t="s">
        <v>2058</v>
      </c>
      <c r="G273" s="1" t="s">
        <v>2059</v>
      </c>
      <c r="H273" s="116">
        <v>46209.0</v>
      </c>
      <c r="I273" s="1" t="s">
        <v>145</v>
      </c>
      <c r="J273" s="1" t="s">
        <v>982</v>
      </c>
      <c r="K273" s="383" t="s">
        <v>1921</v>
      </c>
      <c r="L273" s="1" t="s">
        <v>63</v>
      </c>
      <c r="M273" s="1" t="s">
        <v>63</v>
      </c>
      <c r="N273" s="1" t="s">
        <v>157</v>
      </c>
      <c r="O273" s="1" t="s">
        <v>2060</v>
      </c>
      <c r="P273" s="1" t="s">
        <v>2061</v>
      </c>
      <c r="Q273" s="1" t="s">
        <v>2062</v>
      </c>
    </row>
    <row r="274">
      <c r="C274" s="1">
        <f t="shared" ref="C274:C278" si="8">C273+1</f>
        <v>262</v>
      </c>
      <c r="D274" s="1" t="s">
        <v>2063</v>
      </c>
      <c r="G274" s="1" t="s">
        <v>2064</v>
      </c>
      <c r="H274" s="116">
        <v>46216.0</v>
      </c>
      <c r="I274" s="1" t="s">
        <v>129</v>
      </c>
      <c r="J274" s="1" t="s">
        <v>2065</v>
      </c>
      <c r="K274" s="383" t="s">
        <v>2066</v>
      </c>
      <c r="L274" s="1" t="s">
        <v>63</v>
      </c>
      <c r="M274" s="1" t="s">
        <v>2067</v>
      </c>
      <c r="N274" s="1" t="s">
        <v>1021</v>
      </c>
      <c r="AH274" s="1" t="s">
        <v>2068</v>
      </c>
    </row>
    <row r="275">
      <c r="C275" s="1">
        <f t="shared" si="8"/>
        <v>263</v>
      </c>
      <c r="D275" s="1" t="s">
        <v>2069</v>
      </c>
      <c r="H275" s="116">
        <v>46214.0</v>
      </c>
      <c r="I275" s="1" t="s">
        <v>2070</v>
      </c>
      <c r="J275" s="1" t="s">
        <v>2018</v>
      </c>
      <c r="K275" s="383" t="s">
        <v>2011</v>
      </c>
      <c r="L275" s="1" t="s">
        <v>2019</v>
      </c>
      <c r="M275" s="1" t="s">
        <v>2020</v>
      </c>
      <c r="N275" s="1" t="s">
        <v>2021</v>
      </c>
      <c r="AH275" s="1" t="s">
        <v>2071</v>
      </c>
    </row>
    <row r="276">
      <c r="C276" s="1">
        <f t="shared" si="8"/>
        <v>264</v>
      </c>
      <c r="D276" s="1" t="s">
        <v>2072</v>
      </c>
      <c r="G276" s="1" t="s">
        <v>2073</v>
      </c>
      <c r="H276" s="116">
        <v>46217.0</v>
      </c>
      <c r="I276" s="1" t="s">
        <v>1732</v>
      </c>
      <c r="J276" s="1" t="s">
        <v>659</v>
      </c>
      <c r="K276" s="383" t="s">
        <v>2074</v>
      </c>
      <c r="L276" s="1" t="s">
        <v>63</v>
      </c>
      <c r="M276" s="98" t="s">
        <v>2075</v>
      </c>
      <c r="N276" s="368" t="s">
        <v>1898</v>
      </c>
      <c r="AH276" s="1" t="s">
        <v>2076</v>
      </c>
    </row>
    <row r="277">
      <c r="C277" s="1">
        <f t="shared" si="8"/>
        <v>265</v>
      </c>
      <c r="D277" s="1" t="s">
        <v>2077</v>
      </c>
      <c r="G277" s="1" t="s">
        <v>2078</v>
      </c>
      <c r="H277" s="116">
        <v>46219.0</v>
      </c>
      <c r="I277" s="1" t="s">
        <v>1732</v>
      </c>
      <c r="J277" s="1" t="s">
        <v>253</v>
      </c>
      <c r="K277" s="383" t="s">
        <v>2079</v>
      </c>
      <c r="L277" s="1" t="s">
        <v>63</v>
      </c>
      <c r="M277" s="1" t="s">
        <v>2080</v>
      </c>
      <c r="N277" s="1" t="s">
        <v>2081</v>
      </c>
      <c r="O277" s="1" t="s">
        <v>2082</v>
      </c>
      <c r="P277" s="1" t="s">
        <v>339</v>
      </c>
      <c r="AH277" s="1" t="s">
        <v>2083</v>
      </c>
      <c r="AI277" s="1" t="s">
        <v>2084</v>
      </c>
    </row>
    <row r="278">
      <c r="C278" s="1">
        <f t="shared" si="8"/>
        <v>266</v>
      </c>
      <c r="D278" s="1" t="s">
        <v>2085</v>
      </c>
      <c r="G278" s="1" t="s">
        <v>2086</v>
      </c>
      <c r="H278" s="116">
        <v>46219.0</v>
      </c>
      <c r="I278" s="1" t="s">
        <v>1732</v>
      </c>
      <c r="J278" s="1" t="s">
        <v>373</v>
      </c>
      <c r="K278" s="1" t="s">
        <v>2087</v>
      </c>
      <c r="L278" s="1" t="s">
        <v>63</v>
      </c>
      <c r="M278" s="1" t="s">
        <v>2088</v>
      </c>
      <c r="N278" s="1" t="s">
        <v>2089</v>
      </c>
      <c r="O278" s="1" t="s">
        <v>2090</v>
      </c>
      <c r="AH278" s="1" t="s">
        <v>2091</v>
      </c>
      <c r="AI278" s="1" t="s">
        <v>2092</v>
      </c>
    </row>
    <row r="279">
      <c r="C279" s="1">
        <v>267.0</v>
      </c>
      <c r="D279" s="1" t="s">
        <v>2093</v>
      </c>
      <c r="G279" s="1" t="s">
        <v>2094</v>
      </c>
      <c r="H279" s="116">
        <v>46220.0</v>
      </c>
      <c r="I279" s="1" t="s">
        <v>357</v>
      </c>
      <c r="J279" s="383" t="s">
        <v>358</v>
      </c>
      <c r="K279" s="1" t="s">
        <v>2095</v>
      </c>
      <c r="L279" s="1" t="s">
        <v>63</v>
      </c>
      <c r="M279" s="1" t="s">
        <v>63</v>
      </c>
      <c r="N279" s="1" t="s">
        <v>2096</v>
      </c>
      <c r="AH279" s="1" t="s">
        <v>2097</v>
      </c>
    </row>
    <row r="280">
      <c r="C280" s="1">
        <v>268.0</v>
      </c>
      <c r="D280" s="1" t="s">
        <v>2098</v>
      </c>
      <c r="G280" s="1" t="s">
        <v>2099</v>
      </c>
      <c r="H280" s="116">
        <v>46226.0</v>
      </c>
      <c r="I280" s="1" t="s">
        <v>1732</v>
      </c>
      <c r="J280" s="383" t="s">
        <v>373</v>
      </c>
      <c r="K280" s="396" t="s">
        <v>2011</v>
      </c>
      <c r="L280" s="1" t="s">
        <v>63</v>
      </c>
      <c r="M280" s="396" t="s">
        <v>2100</v>
      </c>
      <c r="N280" s="1" t="s">
        <v>2101</v>
      </c>
      <c r="AH280" s="1" t="s">
        <v>2102</v>
      </c>
    </row>
    <row r="281">
      <c r="C281" s="1">
        <v>269.0</v>
      </c>
      <c r="D281" s="1" t="s">
        <v>2103</v>
      </c>
      <c r="G281" s="1" t="s">
        <v>2104</v>
      </c>
      <c r="H281" s="116">
        <v>46224.0</v>
      </c>
      <c r="I281" s="1" t="s">
        <v>145</v>
      </c>
      <c r="J281" s="1" t="s">
        <v>1920</v>
      </c>
      <c r="K281" s="1" t="s">
        <v>2105</v>
      </c>
      <c r="L281" s="1" t="s">
        <v>63</v>
      </c>
      <c r="M281" s="1" t="s">
        <v>63</v>
      </c>
      <c r="N281" s="1" t="s">
        <v>2050</v>
      </c>
      <c r="O281" s="1" t="s">
        <v>2106</v>
      </c>
    </row>
    <row r="282">
      <c r="C282" s="1">
        <v>270.0</v>
      </c>
      <c r="F282" s="1" t="s">
        <v>38</v>
      </c>
      <c r="I282" s="1" t="s">
        <v>1732</v>
      </c>
      <c r="J282" s="1" t="s">
        <v>373</v>
      </c>
      <c r="K282" s="396" t="s">
        <v>2011</v>
      </c>
      <c r="L282" s="1" t="s">
        <v>63</v>
      </c>
      <c r="M282" s="1" t="s">
        <v>63</v>
      </c>
      <c r="N282" s="395" t="s">
        <v>1955</v>
      </c>
      <c r="O282" s="395" t="s">
        <v>1985</v>
      </c>
      <c r="P282" s="395" t="s">
        <v>1989</v>
      </c>
      <c r="AH282" s="1" t="s">
        <v>2107</v>
      </c>
      <c r="AI282" s="1" t="s">
        <v>2108</v>
      </c>
      <c r="AJ282" s="1" t="s">
        <v>2109</v>
      </c>
    </row>
    <row r="283">
      <c r="C283" s="1">
        <v>271.0</v>
      </c>
      <c r="D283" s="1" t="s">
        <v>2110</v>
      </c>
      <c r="G283" s="1" t="s">
        <v>2111</v>
      </c>
      <c r="H283" s="116">
        <v>46226.0</v>
      </c>
      <c r="I283" s="1" t="s">
        <v>145</v>
      </c>
      <c r="J283" s="1" t="s">
        <v>1920</v>
      </c>
      <c r="K283" s="1" t="s">
        <v>2112</v>
      </c>
      <c r="L283" s="1" t="s">
        <v>63</v>
      </c>
      <c r="M283" s="1" t="s">
        <v>2113</v>
      </c>
      <c r="N283" s="1" t="s">
        <v>2114</v>
      </c>
    </row>
    <row r="284">
      <c r="C284" s="1">
        <v>272.0</v>
      </c>
      <c r="D284" s="1" t="s">
        <v>2115</v>
      </c>
      <c r="G284" s="1" t="s">
        <v>2116</v>
      </c>
      <c r="H284" s="116">
        <v>46230.0</v>
      </c>
      <c r="I284" s="1" t="s">
        <v>1732</v>
      </c>
      <c r="J284" s="52" t="s">
        <v>358</v>
      </c>
      <c r="K284" s="396" t="s">
        <v>359</v>
      </c>
      <c r="L284" s="1" t="s">
        <v>63</v>
      </c>
      <c r="M284" s="1" t="s">
        <v>63</v>
      </c>
      <c r="N284" s="52" t="s">
        <v>2117</v>
      </c>
    </row>
    <row r="285">
      <c r="C285" s="1">
        <v>273.0</v>
      </c>
      <c r="D285" s="1" t="s">
        <v>36</v>
      </c>
      <c r="G285" s="1" t="s">
        <v>2118</v>
      </c>
      <c r="H285" s="116">
        <v>46237.0</v>
      </c>
      <c r="I285" s="1" t="s">
        <v>2119</v>
      </c>
      <c r="J285" s="1" t="s">
        <v>2120</v>
      </c>
      <c r="K285" s="1" t="s">
        <v>2121</v>
      </c>
      <c r="L285" s="1" t="s">
        <v>63</v>
      </c>
      <c r="M285" s="1" t="s">
        <v>2122</v>
      </c>
      <c r="N285" s="1" t="s">
        <v>2090</v>
      </c>
      <c r="AH285" s="1" t="s">
        <v>2123</v>
      </c>
    </row>
    <row r="286">
      <c r="C286" s="1">
        <v>274.0</v>
      </c>
      <c r="D286" s="1" t="s">
        <v>2124</v>
      </c>
      <c r="G286" s="1" t="s">
        <v>2125</v>
      </c>
      <c r="H286" s="116">
        <v>46234.0</v>
      </c>
      <c r="I286" s="1" t="s">
        <v>1732</v>
      </c>
      <c r="J286" s="52" t="s">
        <v>2126</v>
      </c>
      <c r="K286" s="1" t="s">
        <v>2127</v>
      </c>
      <c r="L286" s="1" t="s">
        <v>63</v>
      </c>
      <c r="M286" s="1" t="s">
        <v>63</v>
      </c>
    </row>
    <row r="287">
      <c r="L287" s="52"/>
    </row>
    <row r="290">
      <c r="J290" s="399"/>
      <c r="K290" s="399"/>
    </row>
    <row r="291">
      <c r="J291" s="399"/>
      <c r="K291" s="399"/>
    </row>
    <row r="292">
      <c r="J292" s="399"/>
      <c r="K292" s="399"/>
    </row>
    <row r="293">
      <c r="J293" s="399"/>
      <c r="K293" s="399"/>
    </row>
    <row r="294">
      <c r="J294" s="399"/>
      <c r="K294" s="399"/>
    </row>
    <row r="295">
      <c r="J295" s="399"/>
      <c r="K295" s="399"/>
    </row>
    <row r="296">
      <c r="J296" s="399"/>
      <c r="K296" s="399"/>
    </row>
    <row r="297">
      <c r="J297" s="399"/>
      <c r="K297" s="399"/>
    </row>
  </sheetData>
  <autoFilter ref="$A$2:$CQ$286"/>
  <mergeCells count="3">
    <mergeCell ref="N1:AG1"/>
    <mergeCell ref="AH1:BA1"/>
    <mergeCell ref="BB1:BT1"/>
  </mergeCells>
  <hyperlinks>
    <hyperlink r:id="rId2" ref="I126"/>
    <hyperlink r:id="rId3" ref="I128"/>
    <hyperlink r:id="rId4" ref="I130"/>
    <hyperlink r:id="rId5" ref="I138"/>
    <hyperlink r:id="rId6" ref="I140"/>
    <hyperlink r:id="rId7" ref="I143"/>
    <hyperlink r:id="rId8" ref="I146"/>
    <hyperlink r:id="rId9" ref="I152"/>
    <hyperlink r:id="rId10" ref="I153"/>
    <hyperlink r:id="rId11" ref="I155"/>
    <hyperlink r:id="rId12" ref="I180"/>
    <hyperlink r:id="rId13" ref="I184"/>
    <hyperlink r:id="rId14" ref="I185"/>
    <hyperlink r:id="rId15" ref="I186"/>
    <hyperlink r:id="rId16" ref="I187"/>
    <hyperlink r:id="rId17" ref="I188"/>
    <hyperlink r:id="rId18" ref="I198"/>
    <hyperlink r:id="rId19" ref="I201"/>
    <hyperlink r:id="rId20" ref="I202"/>
  </hyperlinks>
  <drawing r:id="rId21"/>
  <legacy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5.25"/>
    <col customWidth="1" min="3" max="3" width="65.75"/>
    <col customWidth="1" min="4" max="4" width="8.63"/>
    <col customWidth="1" min="5" max="5" width="11.5"/>
    <col customWidth="1" min="6" max="6" width="44.38"/>
    <col customWidth="1" min="7" max="7" width="37.63"/>
    <col customWidth="1" min="8" max="8" width="28.63"/>
    <col customWidth="1" hidden="1" min="9" max="9" width="33.25"/>
  </cols>
  <sheetData>
    <row r="1" ht="7.5" customHeight="1">
      <c r="A1" s="2" t="s">
        <v>1</v>
      </c>
      <c r="B1" s="3" t="s">
        <v>2</v>
      </c>
      <c r="C1" s="5"/>
      <c r="D1" s="5"/>
      <c r="E1" s="5"/>
      <c r="F1" s="5"/>
      <c r="G1" s="5"/>
      <c r="H1" s="8"/>
      <c r="I1" s="10"/>
    </row>
    <row r="2" ht="96.0" customHeight="1">
      <c r="A2" s="12"/>
      <c r="B2" s="17"/>
      <c r="C2" s="20"/>
      <c r="D2" s="22"/>
      <c r="E2" s="24" t="s">
        <v>16</v>
      </c>
      <c r="F2" s="26"/>
      <c r="G2" s="29"/>
      <c r="H2" s="32"/>
      <c r="I2" s="37" t="str">
        <f>B6</f>
        <v>JL Torno / 0967 257 4391</v>
      </c>
    </row>
    <row r="3" ht="27.0" customHeight="1">
      <c r="A3" s="39"/>
      <c r="B3" s="40" t="s">
        <v>26</v>
      </c>
      <c r="C3" s="43">
        <f>VLOOKUP($G$3,'2026 Transaction'!$D$3:$BB$1013,5,FALSE())</f>
        <v>46237</v>
      </c>
      <c r="D3" s="45" t="s">
        <v>32</v>
      </c>
      <c r="E3" s="49" t="str">
        <f>VLOOKUP($G$3,'2026 Transaction'!$D$3:$BB$1013,7,FALSE())</f>
        <v>Deployment of Locker &amp; Batteries / Phoenix MOA</v>
      </c>
      <c r="F3" s="51"/>
      <c r="G3" s="52" t="s">
        <v>36</v>
      </c>
      <c r="H3" s="39"/>
      <c r="I3" s="54"/>
    </row>
    <row r="4" ht="20.25" customHeight="1">
      <c r="A4" s="39"/>
      <c r="B4" s="56" t="s">
        <v>37</v>
      </c>
      <c r="C4" s="43" t="str">
        <f>VLOOKUP($G$3,'2026 Transaction'!$D$3:$BB$1013,6,FALSE())</f>
        <v>Roy Patrick Nepomuceno / RBM</v>
      </c>
      <c r="D4" s="60"/>
      <c r="E4" s="62"/>
      <c r="F4" s="35"/>
      <c r="G4" s="64"/>
      <c r="H4" s="39"/>
      <c r="I4" s="54"/>
    </row>
    <row r="5" ht="29.25" customHeight="1">
      <c r="A5" s="39"/>
      <c r="B5" s="56" t="s">
        <v>41</v>
      </c>
      <c r="C5" s="51"/>
      <c r="D5" s="68" t="s">
        <v>43</v>
      </c>
      <c r="E5" s="72" t="str">
        <f>VLOOKUP($G$3,'2026 Transaction'!$D$3:$BB$1013,9,FALSE())</f>
        <v>E88 Asgard Warehouse </v>
      </c>
      <c r="F5" s="63"/>
      <c r="G5" s="75"/>
      <c r="H5" s="76"/>
      <c r="I5" s="54"/>
    </row>
    <row r="6" ht="45.0" customHeight="1">
      <c r="A6" s="39"/>
      <c r="B6" s="83" t="str">
        <f>VLOOKUP($G$3,'2026 Transaction'!$D$3:$BB$1013,8,FALSE())</f>
        <v>JL Torno / 0967 257 4391</v>
      </c>
      <c r="C6" s="50"/>
      <c r="D6" s="86" t="s">
        <v>53</v>
      </c>
      <c r="E6" s="83" t="str">
        <f>VLOOKUP($G$3,'2026 Transaction'!$D$3:$BB$1013,10,FALSE())</f>
        <v>Phoenix Petroleum, EDSA Ext, Pasay City, Metro Manila
GPS Coordinates: 14.535568757681117, 120.98740685582172</v>
      </c>
      <c r="F6" s="50"/>
      <c r="G6" s="89" t="str">
        <f>VLOOKUP($G$3,'2026 Transaction'!$D$3:$BB$1013,4,FALSE())</f>
        <v>Requisition ID-20260000205</v>
      </c>
      <c r="H6" s="92"/>
      <c r="I6" s="93"/>
    </row>
    <row r="7" ht="7.5" customHeight="1">
      <c r="A7" s="8"/>
      <c r="B7" s="95"/>
      <c r="C7" s="96"/>
      <c r="D7" s="96"/>
      <c r="E7" s="96"/>
      <c r="F7" s="96"/>
      <c r="G7" s="96"/>
      <c r="H7" s="99"/>
      <c r="I7" s="10"/>
    </row>
    <row r="8" ht="30.0" customHeight="1">
      <c r="A8" s="101"/>
      <c r="B8" s="103" t="s">
        <v>10</v>
      </c>
      <c r="C8" s="104" t="s">
        <v>3</v>
      </c>
      <c r="D8" s="104" t="s">
        <v>76</v>
      </c>
      <c r="E8" s="104" t="s">
        <v>79</v>
      </c>
      <c r="F8" s="104" t="s">
        <v>81</v>
      </c>
      <c r="G8" s="103" t="s">
        <v>88</v>
      </c>
      <c r="H8" s="106"/>
      <c r="I8" s="107"/>
    </row>
    <row r="9">
      <c r="A9" s="108"/>
      <c r="B9" s="110">
        <v>1.0</v>
      </c>
      <c r="C9" s="111" t="str">
        <f>VLOOKUP($G$3,'2026 Transaction'!$D$3:$BB$1013,11,FALSE())</f>
        <v>RideBox Locker- 9M0008</v>
      </c>
      <c r="D9" s="112">
        <f t="shared" ref="D9:D28" si="1">IF(C9&lt;&gt;"",1,"")
</f>
        <v>1</v>
      </c>
      <c r="E9" s="112" t="str">
        <f t="shared" ref="E9:E28" si="2">IF(C9&lt;&gt;"","Unit","")
</f>
        <v>Unit</v>
      </c>
      <c r="F9" s="111" t="str">
        <f>VLOOKUP($G$3,'2026 Transaction'!$D$3:$BWB$1013,31,FALSE())</f>
        <v>RideBox Battery - Ampace /
519110002370AAXXXNJL0208
519110002370AAXXXLJL0210
519110002370AAXXXLJL0273
519110002370AAXXXLJL0237</v>
      </c>
      <c r="G9" s="111" t="str">
        <f>VLOOKUP($G$3,'2026 Transaction'!$D$3:$BW$1013,66,FALSE())</f>
        <v/>
      </c>
      <c r="H9" s="111" t="str">
        <f>VLOOKUP($G$3,'2026 Transaction'!$D$3:$BW$1013,66,FALSE())</f>
        <v/>
      </c>
      <c r="I9" s="111"/>
    </row>
    <row r="10">
      <c r="A10" s="108"/>
      <c r="B10" s="110">
        <f t="shared" ref="B10:B28" si="3">B9+1</f>
        <v>2</v>
      </c>
      <c r="C10" s="111" t="str">
        <f>VLOOKUP($G$3,'2026 Transaction'!$D$3:$BB$1013,12,FALSE())</f>
        <v/>
      </c>
      <c r="D10" s="112" t="str">
        <f t="shared" si="1"/>
        <v/>
      </c>
      <c r="E10" s="112" t="str">
        <f t="shared" si="2"/>
        <v/>
      </c>
      <c r="F10" s="111" t="str">
        <f>VLOOKUP($G$3,'2026 Transaction'!$D$3:$BW$1013,32,FALSE())</f>
        <v/>
      </c>
      <c r="G10" s="111" t="str">
        <f>VLOOKUP($G$3,'2026 Transaction'!$D$3:$BW$1013,66,FALSE())</f>
        <v/>
      </c>
      <c r="H10" s="111" t="str">
        <f>VLOOKUP($G$3,'2026 Transaction'!$D$3:$BW$1013,66,FALSE())</f>
        <v/>
      </c>
      <c r="I10" s="111"/>
    </row>
    <row r="11">
      <c r="A11" s="108"/>
      <c r="B11" s="110">
        <f t="shared" si="3"/>
        <v>3</v>
      </c>
      <c r="C11" s="111" t="str">
        <f>VLOOKUP($G$3,'2026 Transaction'!$D$3:$BB$1013,13,FALSE())</f>
        <v/>
      </c>
      <c r="D11" s="112" t="str">
        <f t="shared" si="1"/>
        <v/>
      </c>
      <c r="E11" s="112" t="str">
        <f t="shared" si="2"/>
        <v/>
      </c>
      <c r="F11" s="111" t="str">
        <f>VLOOKUP($G$3,'2026 Transaction'!$D$3:$BW$1013,33,FALSE())</f>
        <v/>
      </c>
      <c r="G11" s="111" t="str">
        <f>VLOOKUP($G$3,'2026 Transaction'!$D$3:$BW$1013,66,FALSE())</f>
        <v/>
      </c>
      <c r="H11" s="111" t="str">
        <f>VLOOKUP($G$3,'2026 Transaction'!$D$3:$BW$1013,66,FALSE())</f>
        <v/>
      </c>
      <c r="I11" s="111"/>
    </row>
    <row r="12">
      <c r="A12" s="108"/>
      <c r="B12" s="110">
        <f t="shared" si="3"/>
        <v>4</v>
      </c>
      <c r="C12" s="111" t="str">
        <f>VLOOKUP($G$3,'2026 Transaction'!$D$3:$BB$1013,14,FALSE())</f>
        <v/>
      </c>
      <c r="D12" s="112" t="str">
        <f t="shared" si="1"/>
        <v/>
      </c>
      <c r="E12" s="112" t="str">
        <f t="shared" si="2"/>
        <v/>
      </c>
      <c r="F12" s="111" t="str">
        <f>VLOOKUP($G$3,'2026 Transaction'!$D$3:$BW$1013,34,FALSE())</f>
        <v/>
      </c>
      <c r="G12" s="111" t="str">
        <f>VLOOKUP($G$3,'2026 Transaction'!$D$3:$BW$1013,66,FALSE())</f>
        <v/>
      </c>
      <c r="H12" s="111" t="str">
        <f>VLOOKUP($G$3,'2026 Transaction'!$D$3:$BW$1013,66,FALSE())</f>
        <v/>
      </c>
      <c r="I12" s="111"/>
    </row>
    <row r="13">
      <c r="A13" s="108"/>
      <c r="B13" s="110">
        <f t="shared" si="3"/>
        <v>5</v>
      </c>
      <c r="C13" s="111" t="str">
        <f>VLOOKUP($G$3,'2026 Transaction'!$D$3:$BB$1013,15,FALSE())</f>
        <v/>
      </c>
      <c r="D13" s="112" t="str">
        <f t="shared" si="1"/>
        <v/>
      </c>
      <c r="E13" s="112" t="str">
        <f t="shared" si="2"/>
        <v/>
      </c>
      <c r="F13" s="111" t="str">
        <f>VLOOKUP($G$3,'2026 Transaction'!$D$3:$BW$1013,35,FALSE())</f>
        <v/>
      </c>
      <c r="G13" s="111" t="str">
        <f>VLOOKUP($G$3,'2026 Transaction'!$D$3:$BW$1013,66,FALSE())</f>
        <v/>
      </c>
      <c r="H13" s="111" t="str">
        <f>VLOOKUP($G$3,'2026 Transaction'!$D$3:$BW$1013,66,FALSE())</f>
        <v/>
      </c>
      <c r="I13" s="111"/>
    </row>
    <row r="14">
      <c r="A14" s="108"/>
      <c r="B14" s="110">
        <f t="shared" si="3"/>
        <v>6</v>
      </c>
      <c r="C14" s="111" t="str">
        <f>VLOOKUP($G$3,'2026 Transaction'!$D$3:$BB$1013,16,FALSE())</f>
        <v/>
      </c>
      <c r="D14" s="112" t="str">
        <f t="shared" si="1"/>
        <v/>
      </c>
      <c r="E14" s="112" t="str">
        <f t="shared" si="2"/>
        <v/>
      </c>
      <c r="F14" s="111" t="str">
        <f>VLOOKUP($G$3,'2026 Transaction'!$D$3:$BW$1013,36,FALSE())</f>
        <v/>
      </c>
      <c r="G14" s="111" t="str">
        <f>VLOOKUP($G$3,'2026 Transaction'!$D$3:$BW$1013,66,FALSE())</f>
        <v/>
      </c>
      <c r="H14" s="111" t="str">
        <f>VLOOKUP($G$3,'2026 Transaction'!$D$3:$BW$1013,66,FALSE())</f>
        <v/>
      </c>
      <c r="I14" s="111"/>
    </row>
    <row r="15">
      <c r="A15" s="108"/>
      <c r="B15" s="110">
        <f t="shared" si="3"/>
        <v>7</v>
      </c>
      <c r="C15" s="111" t="str">
        <f>VLOOKUP($G$3,'2026 Transaction'!$D$3:$BB$1013,17,FALSE())</f>
        <v/>
      </c>
      <c r="D15" s="112" t="str">
        <f t="shared" si="1"/>
        <v/>
      </c>
      <c r="E15" s="112" t="str">
        <f t="shared" si="2"/>
        <v/>
      </c>
      <c r="F15" s="111" t="str">
        <f>VLOOKUP($G$3,'2026 Transaction'!$D$3:$BW$1013,37,FALSE())</f>
        <v/>
      </c>
      <c r="G15" s="111" t="str">
        <f>VLOOKUP($G$3,'2026 Transaction'!$D$3:$BW$1013,66,FALSE())</f>
        <v/>
      </c>
      <c r="H15" s="111" t="str">
        <f>VLOOKUP($G$3,'2026 Transaction'!$D$3:$BW$1013,66,FALSE())</f>
        <v/>
      </c>
      <c r="I15" s="111"/>
    </row>
    <row r="16">
      <c r="A16" s="108"/>
      <c r="B16" s="110">
        <f t="shared" si="3"/>
        <v>8</v>
      </c>
      <c r="C16" s="111" t="str">
        <f>VLOOKUP($G$3,'2026 Transaction'!$D$3:$BB$1013,18,FALSE())</f>
        <v/>
      </c>
      <c r="D16" s="112" t="str">
        <f t="shared" si="1"/>
        <v/>
      </c>
      <c r="E16" s="112" t="str">
        <f t="shared" si="2"/>
        <v/>
      </c>
      <c r="F16" s="111" t="str">
        <f>VLOOKUP($G$3,'2026 Transaction'!$D$3:$BW$1013,38,FALSE())</f>
        <v/>
      </c>
      <c r="G16" s="111" t="str">
        <f>VLOOKUP($G$3,'2026 Transaction'!$D$3:$BW$1013,66,FALSE())</f>
        <v/>
      </c>
      <c r="H16" s="111" t="str">
        <f>VLOOKUP($G$3,'2026 Transaction'!$D$3:$BW$1013,66,FALSE())</f>
        <v/>
      </c>
      <c r="I16" s="111"/>
    </row>
    <row r="17">
      <c r="A17" s="108"/>
      <c r="B17" s="110">
        <f t="shared" si="3"/>
        <v>9</v>
      </c>
      <c r="C17" s="111" t="str">
        <f>VLOOKUP($G$3,'2026 Transaction'!$D$3:$BB$1013,19,FALSE())</f>
        <v/>
      </c>
      <c r="D17" s="112" t="str">
        <f t="shared" si="1"/>
        <v/>
      </c>
      <c r="E17" s="112" t="str">
        <f t="shared" si="2"/>
        <v/>
      </c>
      <c r="F17" s="111" t="str">
        <f>VLOOKUP($G$3,'2026 Transaction'!$D$3:$BW$1013,39,FALSE())</f>
        <v/>
      </c>
      <c r="G17" s="111" t="str">
        <f>VLOOKUP($G$3,'2026 Transaction'!$D$3:$BW$1013,66,FALSE())</f>
        <v/>
      </c>
      <c r="H17" s="111" t="str">
        <f>VLOOKUP($G$3,'2026 Transaction'!$D$3:$BW$1013,66,FALSE())</f>
        <v/>
      </c>
      <c r="I17" s="111"/>
    </row>
    <row r="18">
      <c r="A18" s="108"/>
      <c r="B18" s="110">
        <f t="shared" si="3"/>
        <v>10</v>
      </c>
      <c r="C18" s="111" t="str">
        <f>VLOOKUP($G$3,'2026 Transaction'!$D$3:$BB$1013,20,FALSE())</f>
        <v/>
      </c>
      <c r="D18" s="112" t="str">
        <f t="shared" si="1"/>
        <v/>
      </c>
      <c r="E18" s="112" t="str">
        <f t="shared" si="2"/>
        <v/>
      </c>
      <c r="F18" s="111" t="str">
        <f>VLOOKUP($G$3,'2026 Transaction'!$D$3:$BW$1013,40,FALSE())</f>
        <v/>
      </c>
      <c r="G18" s="111" t="str">
        <f>VLOOKUP($G$3,'2026 Transaction'!$D$3:$BW$1013,66,FALSE())</f>
        <v/>
      </c>
      <c r="H18" s="111" t="str">
        <f>VLOOKUP($G$3,'2026 Transaction'!$D$3:$BW$1013,66,FALSE())</f>
        <v/>
      </c>
      <c r="I18" s="111"/>
    </row>
    <row r="19">
      <c r="A19" s="108"/>
      <c r="B19" s="110">
        <f t="shared" si="3"/>
        <v>11</v>
      </c>
      <c r="C19" s="111" t="str">
        <f>VLOOKUP($G$3,'2026 Transaction'!$D$3:$BB$1013,21,FALSE())</f>
        <v/>
      </c>
      <c r="D19" s="112" t="str">
        <f t="shared" si="1"/>
        <v/>
      </c>
      <c r="E19" s="112" t="str">
        <f t="shared" si="2"/>
        <v/>
      </c>
      <c r="F19" s="111" t="str">
        <f>VLOOKUP($G$3,'2026 Transaction'!$D$3:$BW$1013,41,FALSE())</f>
        <v/>
      </c>
      <c r="G19" s="111" t="str">
        <f>VLOOKUP($G$3,'2026 Transaction'!$D$3:$BW$1013,66,FALSE())</f>
        <v/>
      </c>
      <c r="H19" s="111" t="str">
        <f>VLOOKUP($G$3,'2026 Transaction'!$D$3:$BW$1013,66,FALSE())</f>
        <v/>
      </c>
      <c r="I19" s="111"/>
    </row>
    <row r="20">
      <c r="A20" s="108"/>
      <c r="B20" s="110">
        <f t="shared" si="3"/>
        <v>12</v>
      </c>
      <c r="C20" s="111" t="str">
        <f>VLOOKUP($G$3,'2026 Transaction'!$D$3:$BB$1013,22,FALSE())</f>
        <v/>
      </c>
      <c r="D20" s="112" t="str">
        <f t="shared" si="1"/>
        <v/>
      </c>
      <c r="E20" s="112" t="str">
        <f t="shared" si="2"/>
        <v/>
      </c>
      <c r="F20" s="111" t="str">
        <f>VLOOKUP($G$3,'2026 Transaction'!$D$3:$BW$1013,42,FALSE())</f>
        <v/>
      </c>
      <c r="G20" s="111" t="str">
        <f>VLOOKUP($G$3,'2026 Transaction'!$D$3:$BW$1013,66,FALSE())</f>
        <v/>
      </c>
      <c r="H20" s="111" t="str">
        <f>VLOOKUP($G$3,'2026 Transaction'!$D$3:$BW$1013,66,FALSE())</f>
        <v/>
      </c>
      <c r="I20" s="111"/>
    </row>
    <row r="21">
      <c r="A21" s="108"/>
      <c r="B21" s="110">
        <f t="shared" si="3"/>
        <v>13</v>
      </c>
      <c r="C21" s="111" t="str">
        <f>VLOOKUP($G$3,'2026 Transaction'!$D$3:$BB$1013,23,FALSE())</f>
        <v/>
      </c>
      <c r="D21" s="112" t="str">
        <f t="shared" si="1"/>
        <v/>
      </c>
      <c r="E21" s="112" t="str">
        <f t="shared" si="2"/>
        <v/>
      </c>
      <c r="F21" s="111" t="str">
        <f>VLOOKUP($G$3,'2026 Transaction'!$D$3:$BW$1013,43,FALSE())</f>
        <v/>
      </c>
      <c r="G21" s="111" t="str">
        <f>VLOOKUP($G$3,'2026 Transaction'!$D$3:$BW$1013,66,FALSE())</f>
        <v/>
      </c>
      <c r="H21" s="111" t="str">
        <f>VLOOKUP($G$3,'2026 Transaction'!$D$3:$BW$1013,66,FALSE())</f>
        <v/>
      </c>
      <c r="I21" s="111"/>
    </row>
    <row r="22">
      <c r="A22" s="108"/>
      <c r="B22" s="110">
        <f t="shared" si="3"/>
        <v>14</v>
      </c>
      <c r="C22" s="111" t="str">
        <f>VLOOKUP($G$3,'2026 Transaction'!$D$3:$BB$1013,24,FALSE())</f>
        <v/>
      </c>
      <c r="D22" s="112" t="str">
        <f t="shared" si="1"/>
        <v/>
      </c>
      <c r="E22" s="112" t="str">
        <f t="shared" si="2"/>
        <v/>
      </c>
      <c r="F22" s="111" t="str">
        <f>VLOOKUP($G$3,'2026 Transaction'!$D$3:$BW$1013,44,FALSE())</f>
        <v/>
      </c>
      <c r="G22" s="111" t="str">
        <f>VLOOKUP($G$3,'2026 Transaction'!$D$3:$BW$1013,66,FALSE())</f>
        <v/>
      </c>
      <c r="H22" s="111" t="str">
        <f>VLOOKUP($G$3,'2026 Transaction'!$D$3:$BW$1013,66,FALSE())</f>
        <v/>
      </c>
      <c r="I22" s="111"/>
    </row>
    <row r="23">
      <c r="A23" s="108"/>
      <c r="B23" s="110">
        <f t="shared" si="3"/>
        <v>15</v>
      </c>
      <c r="C23" s="111" t="str">
        <f>VLOOKUP($G$3,'2026 Transaction'!$D$3:$BB$1013,25,FALSE())</f>
        <v/>
      </c>
      <c r="D23" s="112" t="str">
        <f t="shared" si="1"/>
        <v/>
      </c>
      <c r="E23" s="112" t="str">
        <f t="shared" si="2"/>
        <v/>
      </c>
      <c r="F23" s="111" t="str">
        <f>VLOOKUP($G$3,'2026 Transaction'!$D$3:$BW$1013,45,FALSE())</f>
        <v/>
      </c>
      <c r="G23" s="111" t="str">
        <f>VLOOKUP($G$3,'2026 Transaction'!$D$3:$BW$1013,66,FALSE())</f>
        <v/>
      </c>
      <c r="H23" s="111" t="str">
        <f>VLOOKUP($G$3,'2026 Transaction'!$D$3:$BW$1013,66,FALSE())</f>
        <v/>
      </c>
      <c r="I23" s="111"/>
    </row>
    <row r="24">
      <c r="A24" s="108"/>
      <c r="B24" s="110">
        <f t="shared" si="3"/>
        <v>16</v>
      </c>
      <c r="C24" s="111" t="str">
        <f>VLOOKUP($G$3,'2026 Transaction'!$D$3:$BB$1013,26,FALSE())</f>
        <v/>
      </c>
      <c r="D24" s="112" t="str">
        <f t="shared" si="1"/>
        <v/>
      </c>
      <c r="E24" s="112" t="str">
        <f t="shared" si="2"/>
        <v/>
      </c>
      <c r="F24" s="111" t="str">
        <f>VLOOKUP($G$3,'2026 Transaction'!$D$3:$BW$1013,46,FALSE())</f>
        <v/>
      </c>
      <c r="G24" s="111" t="str">
        <f>VLOOKUP($G$3,'2026 Transaction'!$D$3:$BW$1013,66,FALSE())</f>
        <v/>
      </c>
      <c r="H24" s="111" t="str">
        <f>VLOOKUP($G$3,'2026 Transaction'!$D$3:$BW$1013,66,FALSE())</f>
        <v/>
      </c>
      <c r="I24" s="158"/>
    </row>
    <row r="25">
      <c r="A25" s="108"/>
      <c r="B25" s="110">
        <f t="shared" si="3"/>
        <v>17</v>
      </c>
      <c r="C25" s="111" t="str">
        <f>VLOOKUP($G$3,'2026 Transaction'!$D$3:$BB$1013,27,FALSE())</f>
        <v/>
      </c>
      <c r="D25" s="112" t="str">
        <f t="shared" si="1"/>
        <v/>
      </c>
      <c r="E25" s="112" t="str">
        <f t="shared" si="2"/>
        <v/>
      </c>
      <c r="F25" s="111" t="str">
        <f>VLOOKUP($G$3,'2026 Transaction'!$D$3:$BW$1013,47,FALSE())</f>
        <v/>
      </c>
      <c r="G25" s="111" t="str">
        <f>VLOOKUP($G$3,'2026 Transaction'!$D$3:$BW$1013,67,FALSE())</f>
        <v/>
      </c>
      <c r="H25" s="166"/>
      <c r="I25" s="158"/>
    </row>
    <row r="26">
      <c r="A26" s="108"/>
      <c r="B26" s="110">
        <f t="shared" si="3"/>
        <v>18</v>
      </c>
      <c r="C26" s="111" t="str">
        <f>VLOOKUP($G$3,'2026 Transaction'!$D$3:$BB$1013,28,FALSE())</f>
        <v/>
      </c>
      <c r="D26" s="112" t="str">
        <f t="shared" si="1"/>
        <v/>
      </c>
      <c r="E26" s="112" t="str">
        <f t="shared" si="2"/>
        <v/>
      </c>
      <c r="F26" s="111" t="str">
        <f>VLOOKUP($G$3,'2026 Transaction'!$D$3:$BW$1013,48,FALSE())</f>
        <v/>
      </c>
      <c r="G26" s="111" t="str">
        <f>VLOOKUP($G$3,'2026 Transaction'!$D$3:$BW$1013,68,FALSE())</f>
        <v/>
      </c>
      <c r="H26" s="166"/>
      <c r="I26" s="158"/>
    </row>
    <row r="27">
      <c r="A27" s="108"/>
      <c r="B27" s="110">
        <f t="shared" si="3"/>
        <v>19</v>
      </c>
      <c r="C27" s="111" t="str">
        <f>VLOOKUP($G$3,'2026 Transaction'!$D$3:$BB$1013,29,FALSE())</f>
        <v/>
      </c>
      <c r="D27" s="112" t="str">
        <f t="shared" si="1"/>
        <v/>
      </c>
      <c r="E27" s="112" t="str">
        <f t="shared" si="2"/>
        <v/>
      </c>
      <c r="F27" s="111" t="str">
        <f>VLOOKUP($G$3,'2026 Transaction'!$D$3:$BW$1013,49,FALSE())</f>
        <v/>
      </c>
      <c r="G27" s="111" t="str">
        <f>VLOOKUP($G$3,'2026 Transaction'!$D$3:$BW$1013,69,FALSE())</f>
        <v/>
      </c>
      <c r="H27" s="166"/>
      <c r="I27" s="158"/>
    </row>
    <row r="28">
      <c r="A28" s="179"/>
      <c r="B28" s="110">
        <f t="shared" si="3"/>
        <v>20</v>
      </c>
      <c r="C28" s="111" t="str">
        <f>VLOOKUP($G$3,'2026 Transaction'!$D$3:$BB$1013,30,FALSE())</f>
        <v/>
      </c>
      <c r="D28" s="112" t="str">
        <f t="shared" si="1"/>
        <v/>
      </c>
      <c r="E28" s="112" t="str">
        <f t="shared" si="2"/>
        <v/>
      </c>
      <c r="F28" s="111" t="str">
        <f>VLOOKUP($G$3,'2026 Transaction'!$D$3:$BW$1013,50,FALSE())</f>
        <v/>
      </c>
      <c r="G28" s="111" t="str">
        <f>VLOOKUP($G$3,'2026 Transaction'!$D$3:$BW$1013,70,FALSE())</f>
        <v/>
      </c>
      <c r="H28" s="185"/>
      <c r="I28" s="158"/>
    </row>
    <row r="29">
      <c r="A29" s="39"/>
      <c r="B29" s="188" t="s">
        <v>279</v>
      </c>
      <c r="C29" s="190"/>
      <c r="D29" s="190"/>
      <c r="E29" s="190"/>
      <c r="F29" s="190"/>
      <c r="G29" s="193"/>
      <c r="H29" s="39"/>
      <c r="I29" s="54"/>
    </row>
    <row r="30" ht="7.5" customHeight="1">
      <c r="A30" s="8"/>
      <c r="B30" s="95"/>
      <c r="C30" s="96"/>
      <c r="D30" s="96"/>
      <c r="E30" s="96"/>
      <c r="F30" s="96"/>
      <c r="G30" s="96"/>
      <c r="H30" s="8"/>
      <c r="I30" s="10"/>
    </row>
    <row r="31">
      <c r="A31" s="196"/>
      <c r="B31" s="199" t="str">
        <f>VLOOKUP($G$3,'2026 Transaction'!$D$3:$BW$1013,72,FALSE())</f>
        <v/>
      </c>
      <c r="C31" s="200"/>
      <c r="D31" s="200"/>
      <c r="E31" s="200"/>
      <c r="F31" s="200"/>
      <c r="G31" s="201"/>
      <c r="H31" s="32"/>
      <c r="I31" s="10"/>
    </row>
    <row r="32" ht="21.75" customHeight="1">
      <c r="A32" s="196"/>
      <c r="B32" s="204"/>
      <c r="G32" s="205"/>
      <c r="H32" s="32"/>
      <c r="I32" s="10"/>
    </row>
    <row r="33">
      <c r="A33" s="196"/>
      <c r="B33" s="206"/>
      <c r="C33" s="207"/>
      <c r="D33" s="207"/>
      <c r="E33" s="207"/>
      <c r="F33" s="207"/>
      <c r="G33" s="208"/>
      <c r="H33" s="32"/>
      <c r="I33" s="10"/>
    </row>
    <row r="34" ht="21.75" customHeight="1">
      <c r="A34" s="8"/>
      <c r="B34" s="95"/>
      <c r="C34" s="96"/>
      <c r="D34" s="96"/>
      <c r="E34" s="96"/>
      <c r="F34" s="96"/>
      <c r="G34" s="96"/>
      <c r="H34" s="32"/>
      <c r="I34" s="10"/>
    </row>
    <row r="35">
      <c r="A35" s="8"/>
      <c r="B35" s="211" t="s">
        <v>410</v>
      </c>
      <c r="C35" s="51"/>
      <c r="D35" s="212"/>
      <c r="E35" s="8"/>
      <c r="F35" s="213" t="s">
        <v>413</v>
      </c>
      <c r="G35" s="136"/>
      <c r="H35" s="32"/>
      <c r="I35" s="10"/>
    </row>
    <row r="36">
      <c r="A36" s="196"/>
      <c r="B36" s="214" t="s">
        <v>387</v>
      </c>
      <c r="C36" s="215">
        <f>$C$3</f>
        <v>46237</v>
      </c>
      <c r="D36" s="216"/>
      <c r="E36" s="8"/>
      <c r="F36" s="214" t="s">
        <v>387</v>
      </c>
      <c r="G36" s="215">
        <f>$C$3</f>
        <v>46237</v>
      </c>
      <c r="H36" s="8"/>
      <c r="I36" s="10"/>
    </row>
    <row r="37" ht="37.5" customHeight="1">
      <c r="A37" s="8"/>
      <c r="B37" s="217"/>
      <c r="C37" s="217"/>
      <c r="D37" s="217"/>
      <c r="E37" s="8"/>
      <c r="F37" s="217"/>
      <c r="G37" s="217"/>
      <c r="H37" s="8"/>
      <c r="I37" s="10"/>
    </row>
    <row r="38">
      <c r="A38" s="8"/>
      <c r="B38" s="213" t="s">
        <v>415</v>
      </c>
      <c r="C38" s="136"/>
      <c r="D38" s="219"/>
      <c r="E38" s="8"/>
      <c r="F38" s="213" t="s">
        <v>416</v>
      </c>
      <c r="G38" s="136"/>
      <c r="H38" s="8"/>
      <c r="I38" s="10"/>
    </row>
    <row r="39">
      <c r="A39" s="8"/>
      <c r="B39" s="214" t="s">
        <v>387</v>
      </c>
      <c r="C39" s="215">
        <f>$C$3</f>
        <v>46237</v>
      </c>
      <c r="D39" s="219"/>
      <c r="E39" s="8"/>
      <c r="F39" s="214" t="s">
        <v>387</v>
      </c>
      <c r="G39" s="215">
        <f>$C$3</f>
        <v>46237</v>
      </c>
      <c r="H39" s="8"/>
      <c r="I39" s="10"/>
    </row>
    <row r="40" ht="37.5" customHeight="1">
      <c r="A40" s="8"/>
      <c r="B40" s="217"/>
      <c r="C40" s="217"/>
      <c r="D40" s="221"/>
      <c r="E40" s="8"/>
      <c r="F40" s="99"/>
      <c r="G40" s="99"/>
      <c r="H40" s="8"/>
      <c r="I40" s="10"/>
    </row>
    <row r="41">
      <c r="A41" s="8"/>
      <c r="B41" s="213" t="s">
        <v>418</v>
      </c>
      <c r="C41" s="136"/>
      <c r="D41" s="223"/>
      <c r="E41" s="8"/>
      <c r="F41" s="213" t="s">
        <v>420</v>
      </c>
      <c r="G41" s="136"/>
      <c r="H41" s="8"/>
      <c r="I41" s="10"/>
    </row>
    <row r="42">
      <c r="A42" s="8"/>
      <c r="B42" s="214" t="s">
        <v>387</v>
      </c>
      <c r="C42" s="215">
        <f>$C$3</f>
        <v>46237</v>
      </c>
      <c r="D42" s="219"/>
      <c r="E42" s="8"/>
      <c r="F42" s="214" t="s">
        <v>387</v>
      </c>
      <c r="G42" s="215">
        <f>$C$3</f>
        <v>46237</v>
      </c>
      <c r="H42" s="8"/>
      <c r="I42" s="10"/>
    </row>
    <row r="43">
      <c r="A43" s="8"/>
      <c r="B43" s="32"/>
      <c r="C43" s="32"/>
      <c r="D43" s="241"/>
      <c r="E43" s="8"/>
      <c r="F43" s="241"/>
      <c r="G43" s="241"/>
      <c r="H43" s="8"/>
      <c r="I43" s="10"/>
    </row>
    <row r="44">
      <c r="A44" s="8"/>
      <c r="B44" s="99"/>
      <c r="C44" s="99"/>
      <c r="D44" s="8"/>
      <c r="E44" s="8"/>
      <c r="F44" s="99"/>
      <c r="G44" s="99"/>
      <c r="H44" s="8"/>
      <c r="I44" s="10"/>
    </row>
    <row r="45">
      <c r="A45" s="8"/>
      <c r="B45" s="213" t="s">
        <v>433</v>
      </c>
      <c r="C45" s="136"/>
      <c r="D45" s="219"/>
      <c r="E45" s="8"/>
      <c r="F45" s="8"/>
      <c r="G45" s="8"/>
      <c r="H45" s="8"/>
      <c r="I45" s="10"/>
    </row>
    <row r="46">
      <c r="A46" s="8"/>
      <c r="B46" s="214" t="s">
        <v>387</v>
      </c>
      <c r="C46" s="215">
        <f>$C$3</f>
        <v>46237</v>
      </c>
      <c r="D46" s="219"/>
      <c r="E46" s="8"/>
      <c r="F46" s="8"/>
      <c r="G46" s="8"/>
      <c r="H46" s="8"/>
      <c r="I46" s="10"/>
    </row>
    <row r="47">
      <c r="A47" s="221"/>
      <c r="B47" s="221"/>
      <c r="C47" s="221"/>
      <c r="D47" s="221"/>
      <c r="E47" s="221"/>
      <c r="F47" s="221"/>
      <c r="G47" s="221"/>
      <c r="H47" s="221"/>
      <c r="I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</row>
    <row r="55">
      <c r="A55" s="221"/>
      <c r="B55" s="221"/>
      <c r="C55" s="266"/>
      <c r="D55" s="268"/>
      <c r="E55" s="268"/>
      <c r="F55" s="266"/>
      <c r="G55" s="221"/>
      <c r="H55" s="221"/>
      <c r="I55" s="221"/>
    </row>
    <row r="56">
      <c r="A56" s="221"/>
      <c r="B56" s="221"/>
      <c r="C56" s="266"/>
      <c r="D56" s="221"/>
      <c r="E56" s="221"/>
      <c r="F56" s="221"/>
      <c r="G56" s="221"/>
      <c r="H56" s="221"/>
      <c r="I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</row>
    <row r="58">
      <c r="A58" s="221"/>
      <c r="B58" s="221"/>
      <c r="C58" s="268"/>
      <c r="D58" s="221"/>
      <c r="E58" s="221"/>
      <c r="F58" s="221"/>
      <c r="G58" s="221"/>
      <c r="H58" s="221"/>
      <c r="I58" s="221"/>
    </row>
    <row r="59">
      <c r="A59" s="221"/>
      <c r="B59" s="221"/>
      <c r="C59" s="268"/>
      <c r="D59" s="221"/>
      <c r="E59" s="221"/>
      <c r="F59" s="221"/>
      <c r="G59" s="221"/>
      <c r="H59" s="221"/>
      <c r="I59" s="221"/>
    </row>
    <row r="60">
      <c r="A60" s="221"/>
      <c r="B60" s="221"/>
      <c r="C60" s="268"/>
      <c r="D60" s="221"/>
      <c r="E60" s="221"/>
      <c r="F60" s="221"/>
      <c r="G60" s="221"/>
      <c r="H60" s="221"/>
      <c r="I60" s="221"/>
    </row>
    <row r="61">
      <c r="A61" s="221"/>
      <c r="B61" s="221"/>
      <c r="C61" s="268"/>
      <c r="D61" s="221"/>
      <c r="E61" s="221"/>
      <c r="F61" s="221"/>
      <c r="G61" s="221"/>
      <c r="H61" s="221"/>
      <c r="I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</row>
    <row r="73">
      <c r="A73" s="10"/>
      <c r="B73" s="294"/>
      <c r="C73" s="221"/>
      <c r="D73" s="221"/>
      <c r="E73" s="294"/>
      <c r="F73" s="221"/>
      <c r="G73" s="221"/>
      <c r="H73" s="10"/>
      <c r="I73" s="10"/>
    </row>
    <row r="74">
      <c r="A74" s="10"/>
      <c r="B74" s="294"/>
      <c r="C74" s="221"/>
      <c r="D74" s="221"/>
      <c r="E74" s="294"/>
      <c r="F74" s="221"/>
      <c r="G74" s="221"/>
      <c r="H74" s="10"/>
      <c r="I74" s="10"/>
    </row>
    <row r="75">
      <c r="A75" s="10"/>
      <c r="B75" s="294"/>
      <c r="C75" s="221"/>
      <c r="D75" s="221"/>
      <c r="E75" s="294"/>
      <c r="F75" s="221"/>
      <c r="G75" s="221"/>
      <c r="H75" s="10"/>
      <c r="I75" s="10"/>
    </row>
    <row r="76">
      <c r="A76" s="10"/>
      <c r="B76" s="294"/>
      <c r="C76" s="221"/>
      <c r="D76" s="221"/>
      <c r="E76" s="294"/>
      <c r="F76" s="221"/>
      <c r="G76" s="221"/>
      <c r="H76" s="10"/>
      <c r="I76" s="10"/>
    </row>
    <row r="77">
      <c r="A77" s="10"/>
      <c r="B77" s="294"/>
      <c r="C77" s="221"/>
      <c r="D77" s="221"/>
      <c r="E77" s="294"/>
      <c r="F77" s="221"/>
      <c r="G77" s="221"/>
      <c r="H77" s="10"/>
      <c r="I77" s="10"/>
    </row>
    <row r="78">
      <c r="A78" s="10"/>
      <c r="B78" s="294"/>
      <c r="C78" s="221"/>
      <c r="D78" s="221"/>
      <c r="E78" s="294"/>
      <c r="F78" s="221"/>
      <c r="G78" s="221"/>
      <c r="H78" s="10"/>
      <c r="I78" s="10"/>
    </row>
    <row r="79">
      <c r="A79" s="10"/>
      <c r="B79" s="294"/>
      <c r="C79" s="221"/>
      <c r="D79" s="221"/>
      <c r="E79" s="294"/>
      <c r="F79" s="221"/>
      <c r="G79" s="221"/>
      <c r="H79" s="10"/>
      <c r="I79" s="10"/>
    </row>
    <row r="80">
      <c r="A80" s="10"/>
      <c r="B80" s="294"/>
      <c r="C80" s="221"/>
      <c r="D80" s="221"/>
      <c r="E80" s="294"/>
      <c r="F80" s="221"/>
      <c r="G80" s="221"/>
      <c r="H80" s="10"/>
      <c r="I80" s="10"/>
    </row>
    <row r="81">
      <c r="A81" s="10"/>
      <c r="B81" s="294"/>
      <c r="C81" s="221"/>
      <c r="D81" s="221"/>
      <c r="E81" s="294"/>
      <c r="F81" s="221"/>
      <c r="G81" s="221"/>
      <c r="H81" s="10"/>
      <c r="I81" s="10"/>
    </row>
    <row r="82">
      <c r="A82" s="10"/>
      <c r="B82" s="294"/>
      <c r="C82" s="221"/>
      <c r="D82" s="221"/>
      <c r="E82" s="294"/>
      <c r="F82" s="221"/>
      <c r="G82" s="221"/>
      <c r="H82" s="10"/>
      <c r="I82" s="10"/>
    </row>
    <row r="83">
      <c r="A83" s="10"/>
      <c r="B83" s="294"/>
      <c r="C83" s="221"/>
      <c r="D83" s="221"/>
      <c r="E83" s="294"/>
      <c r="F83" s="221"/>
      <c r="G83" s="221"/>
      <c r="H83" s="10"/>
      <c r="I83" s="10"/>
    </row>
    <row r="84">
      <c r="A84" s="10"/>
      <c r="B84" s="294"/>
      <c r="C84" s="221"/>
      <c r="D84" s="221"/>
      <c r="E84" s="294"/>
      <c r="F84" s="221"/>
      <c r="G84" s="221"/>
      <c r="H84" s="10"/>
      <c r="I84" s="10"/>
    </row>
    <row r="85">
      <c r="A85" s="10"/>
      <c r="B85" s="294"/>
      <c r="C85" s="221"/>
      <c r="D85" s="221"/>
      <c r="E85" s="294"/>
      <c r="F85" s="221"/>
      <c r="G85" s="221"/>
      <c r="H85" s="10"/>
      <c r="I85" s="10"/>
    </row>
    <row r="86">
      <c r="A86" s="10"/>
      <c r="B86" s="294"/>
      <c r="C86" s="221"/>
      <c r="D86" s="221"/>
      <c r="E86" s="294"/>
      <c r="F86" s="221"/>
      <c r="G86" s="221"/>
      <c r="H86" s="10"/>
      <c r="I86" s="10"/>
    </row>
    <row r="87">
      <c r="A87" s="10"/>
      <c r="B87" s="294"/>
      <c r="C87" s="221"/>
      <c r="D87" s="221"/>
      <c r="E87" s="294"/>
      <c r="F87" s="221"/>
      <c r="G87" s="221"/>
      <c r="H87" s="10"/>
      <c r="I87" s="10"/>
    </row>
    <row r="88">
      <c r="A88" s="10"/>
      <c r="B88" s="294"/>
      <c r="C88" s="221"/>
      <c r="D88" s="221"/>
      <c r="E88" s="294"/>
      <c r="F88" s="221"/>
      <c r="G88" s="221"/>
      <c r="H88" s="10"/>
      <c r="I88" s="10"/>
    </row>
    <row r="89">
      <c r="A89" s="10"/>
      <c r="B89" s="294"/>
      <c r="C89" s="221"/>
      <c r="D89" s="221"/>
      <c r="E89" s="294"/>
      <c r="F89" s="221"/>
      <c r="G89" s="221"/>
      <c r="H89" s="10"/>
      <c r="I89" s="10"/>
    </row>
    <row r="90">
      <c r="A90" s="10"/>
      <c r="B90" s="294"/>
      <c r="C90" s="221"/>
      <c r="D90" s="221"/>
      <c r="E90" s="294"/>
      <c r="F90" s="221"/>
      <c r="G90" s="221"/>
      <c r="H90" s="10"/>
      <c r="I90" s="10"/>
    </row>
    <row r="91">
      <c r="A91" s="10"/>
      <c r="B91" s="294"/>
      <c r="C91" s="221"/>
      <c r="D91" s="221"/>
      <c r="E91" s="294"/>
      <c r="F91" s="221"/>
      <c r="G91" s="221"/>
      <c r="H91" s="10"/>
      <c r="I91" s="10"/>
    </row>
    <row r="92">
      <c r="A92" s="10"/>
      <c r="B92" s="294"/>
      <c r="C92" s="221"/>
      <c r="D92" s="221"/>
      <c r="E92" s="294"/>
      <c r="F92" s="221"/>
      <c r="G92" s="221"/>
      <c r="H92" s="10"/>
      <c r="I92" s="10"/>
    </row>
    <row r="93">
      <c r="A93" s="10"/>
      <c r="B93" s="294"/>
      <c r="C93" s="221"/>
      <c r="D93" s="221"/>
      <c r="E93" s="294"/>
      <c r="F93" s="221"/>
      <c r="G93" s="221"/>
      <c r="H93" s="10"/>
      <c r="I93" s="10"/>
    </row>
    <row r="94">
      <c r="A94" s="10"/>
      <c r="B94" s="294"/>
      <c r="C94" s="221"/>
      <c r="D94" s="221"/>
      <c r="E94" s="294"/>
      <c r="F94" s="221"/>
      <c r="G94" s="221"/>
      <c r="H94" s="10"/>
      <c r="I94" s="10"/>
    </row>
    <row r="95">
      <c r="A95" s="10"/>
      <c r="B95" s="294"/>
      <c r="C95" s="221"/>
      <c r="D95" s="221"/>
      <c r="E95" s="294"/>
      <c r="F95" s="221"/>
      <c r="G95" s="221"/>
      <c r="H95" s="10"/>
      <c r="I95" s="10"/>
    </row>
    <row r="96">
      <c r="A96" s="10"/>
      <c r="B96" s="294"/>
      <c r="C96" s="221"/>
      <c r="D96" s="221"/>
      <c r="E96" s="294"/>
      <c r="F96" s="221"/>
      <c r="G96" s="221"/>
      <c r="H96" s="10"/>
      <c r="I96" s="10"/>
    </row>
    <row r="97">
      <c r="A97" s="10"/>
      <c r="B97" s="294"/>
      <c r="C97" s="221"/>
      <c r="D97" s="221"/>
      <c r="E97" s="294"/>
      <c r="F97" s="221"/>
      <c r="G97" s="221"/>
      <c r="H97" s="10"/>
      <c r="I97" s="10"/>
    </row>
    <row r="98">
      <c r="A98" s="10"/>
      <c r="B98" s="294"/>
      <c r="C98" s="221"/>
      <c r="D98" s="221"/>
      <c r="E98" s="294"/>
      <c r="F98" s="221"/>
      <c r="G98" s="221"/>
      <c r="H98" s="10"/>
      <c r="I98" s="10"/>
    </row>
    <row r="99">
      <c r="A99" s="10"/>
      <c r="B99" s="294"/>
      <c r="C99" s="221"/>
      <c r="D99" s="221"/>
      <c r="E99" s="294"/>
      <c r="F99" s="221"/>
      <c r="G99" s="221"/>
      <c r="H99" s="10"/>
      <c r="I99" s="10"/>
    </row>
    <row r="100">
      <c r="A100" s="10"/>
      <c r="B100" s="294"/>
      <c r="C100" s="221"/>
      <c r="D100" s="221"/>
      <c r="E100" s="294"/>
      <c r="F100" s="221"/>
      <c r="G100" s="221"/>
      <c r="H100" s="10"/>
      <c r="I100" s="10"/>
    </row>
    <row r="101">
      <c r="A101" s="10"/>
      <c r="B101" s="294"/>
      <c r="C101" s="221"/>
      <c r="D101" s="221"/>
      <c r="E101" s="294"/>
      <c r="F101" s="221"/>
      <c r="G101" s="221"/>
      <c r="H101" s="10"/>
      <c r="I101" s="10"/>
    </row>
    <row r="102">
      <c r="A102" s="10"/>
      <c r="B102" s="294"/>
      <c r="C102" s="221"/>
      <c r="D102" s="221"/>
      <c r="E102" s="294"/>
      <c r="F102" s="221"/>
      <c r="G102" s="221"/>
      <c r="H102" s="10"/>
      <c r="I102" s="10"/>
    </row>
    <row r="103">
      <c r="A103" s="10"/>
      <c r="B103" s="294"/>
      <c r="C103" s="221"/>
      <c r="D103" s="221"/>
      <c r="E103" s="294"/>
      <c r="F103" s="221"/>
      <c r="G103" s="221"/>
      <c r="H103" s="10"/>
      <c r="I103" s="10"/>
    </row>
    <row r="104">
      <c r="A104" s="10"/>
      <c r="B104" s="294"/>
      <c r="C104" s="221"/>
      <c r="D104" s="221"/>
      <c r="E104" s="294"/>
      <c r="F104" s="221"/>
      <c r="G104" s="221"/>
      <c r="H104" s="10"/>
      <c r="I104" s="10"/>
    </row>
    <row r="105">
      <c r="A105" s="10"/>
      <c r="B105" s="294"/>
      <c r="C105" s="221"/>
      <c r="D105" s="221"/>
      <c r="E105" s="294"/>
      <c r="F105" s="221"/>
      <c r="G105" s="221"/>
      <c r="H105" s="10"/>
      <c r="I105" s="10"/>
    </row>
    <row r="106">
      <c r="A106" s="10"/>
      <c r="B106" s="294"/>
      <c r="C106" s="221"/>
      <c r="D106" s="221"/>
      <c r="E106" s="294"/>
      <c r="F106" s="221"/>
      <c r="G106" s="221"/>
      <c r="H106" s="10"/>
      <c r="I106" s="10"/>
    </row>
    <row r="107">
      <c r="A107" s="10"/>
      <c r="B107" s="294"/>
      <c r="C107" s="221"/>
      <c r="D107" s="221"/>
      <c r="E107" s="294"/>
      <c r="F107" s="221"/>
      <c r="G107" s="221"/>
      <c r="H107" s="10"/>
      <c r="I107" s="10"/>
    </row>
    <row r="108">
      <c r="A108" s="10"/>
      <c r="B108" s="294"/>
      <c r="C108" s="221"/>
      <c r="D108" s="221"/>
      <c r="E108" s="294"/>
      <c r="F108" s="221"/>
      <c r="G108" s="221"/>
      <c r="H108" s="10"/>
      <c r="I108" s="10"/>
    </row>
    <row r="109">
      <c r="A109" s="10"/>
      <c r="B109" s="294"/>
      <c r="C109" s="221"/>
      <c r="D109" s="221"/>
      <c r="E109" s="294"/>
      <c r="F109" s="221"/>
      <c r="G109" s="221"/>
      <c r="H109" s="10"/>
      <c r="I109" s="10"/>
    </row>
    <row r="110">
      <c r="A110" s="10"/>
      <c r="B110" s="294"/>
      <c r="C110" s="221"/>
      <c r="D110" s="221"/>
      <c r="E110" s="294"/>
      <c r="F110" s="221"/>
      <c r="G110" s="221"/>
      <c r="H110" s="10"/>
      <c r="I110" s="10"/>
    </row>
    <row r="111">
      <c r="A111" s="10"/>
      <c r="B111" s="294"/>
      <c r="C111" s="221"/>
      <c r="D111" s="221"/>
      <c r="E111" s="294"/>
      <c r="F111" s="221"/>
      <c r="G111" s="221"/>
      <c r="H111" s="10"/>
      <c r="I111" s="10"/>
    </row>
    <row r="112">
      <c r="A112" s="10"/>
      <c r="B112" s="294"/>
      <c r="C112" s="221"/>
      <c r="D112" s="221"/>
      <c r="E112" s="294"/>
      <c r="F112" s="221"/>
      <c r="G112" s="221"/>
      <c r="H112" s="10"/>
      <c r="I112" s="10"/>
    </row>
    <row r="113">
      <c r="A113" s="10"/>
      <c r="B113" s="294"/>
      <c r="C113" s="221"/>
      <c r="D113" s="221"/>
      <c r="E113" s="294"/>
      <c r="F113" s="221"/>
      <c r="G113" s="221"/>
      <c r="H113" s="10"/>
      <c r="I113" s="10"/>
    </row>
    <row r="114">
      <c r="A114" s="10"/>
      <c r="B114" s="294"/>
      <c r="C114" s="221"/>
      <c r="D114" s="221"/>
      <c r="E114" s="294"/>
      <c r="F114" s="221"/>
      <c r="G114" s="221"/>
      <c r="H114" s="10"/>
      <c r="I114" s="10"/>
    </row>
    <row r="115">
      <c r="A115" s="10"/>
      <c r="B115" s="294"/>
      <c r="C115" s="221"/>
      <c r="D115" s="221"/>
      <c r="E115" s="294"/>
      <c r="F115" s="221"/>
      <c r="G115" s="221"/>
      <c r="H115" s="10"/>
      <c r="I115" s="10"/>
    </row>
    <row r="116">
      <c r="A116" s="10"/>
      <c r="B116" s="294"/>
      <c r="C116" s="221"/>
      <c r="D116" s="221"/>
      <c r="E116" s="294"/>
      <c r="F116" s="221"/>
      <c r="G116" s="221"/>
      <c r="H116" s="10"/>
      <c r="I116" s="10"/>
    </row>
    <row r="117">
      <c r="A117" s="10"/>
      <c r="B117" s="294"/>
      <c r="C117" s="221"/>
      <c r="D117" s="221"/>
      <c r="E117" s="294"/>
      <c r="F117" s="221"/>
      <c r="G117" s="221"/>
      <c r="H117" s="10"/>
      <c r="I117" s="10"/>
    </row>
    <row r="118">
      <c r="A118" s="10"/>
      <c r="B118" s="294"/>
      <c r="C118" s="221"/>
      <c r="D118" s="221"/>
      <c r="E118" s="294"/>
      <c r="F118" s="221"/>
      <c r="G118" s="221"/>
      <c r="H118" s="10"/>
      <c r="I118" s="10"/>
    </row>
    <row r="119">
      <c r="A119" s="10"/>
      <c r="B119" s="294"/>
      <c r="C119" s="221"/>
      <c r="D119" s="221"/>
      <c r="E119" s="294"/>
      <c r="F119" s="221"/>
      <c r="G119" s="221"/>
      <c r="H119" s="10"/>
      <c r="I119" s="10"/>
    </row>
    <row r="120">
      <c r="A120" s="10"/>
      <c r="B120" s="294"/>
      <c r="C120" s="221"/>
      <c r="D120" s="221"/>
      <c r="E120" s="294"/>
      <c r="F120" s="221"/>
      <c r="G120" s="221"/>
      <c r="H120" s="10"/>
      <c r="I120" s="10"/>
    </row>
    <row r="121">
      <c r="A121" s="10"/>
      <c r="B121" s="294"/>
      <c r="C121" s="221"/>
      <c r="D121" s="221"/>
      <c r="E121" s="294"/>
      <c r="F121" s="221"/>
      <c r="G121" s="221"/>
      <c r="H121" s="10"/>
      <c r="I121" s="10"/>
    </row>
    <row r="122">
      <c r="A122" s="10"/>
      <c r="B122" s="294"/>
      <c r="C122" s="221"/>
      <c r="D122" s="221"/>
      <c r="E122" s="294"/>
      <c r="F122" s="221"/>
      <c r="G122" s="221"/>
      <c r="H122" s="10"/>
      <c r="I122" s="10"/>
    </row>
    <row r="123">
      <c r="A123" s="10"/>
      <c r="B123" s="294"/>
      <c r="C123" s="221"/>
      <c r="D123" s="221"/>
      <c r="E123" s="294"/>
      <c r="F123" s="221"/>
      <c r="G123" s="221"/>
      <c r="H123" s="10"/>
      <c r="I123" s="10"/>
    </row>
    <row r="124">
      <c r="A124" s="10"/>
      <c r="B124" s="294"/>
      <c r="C124" s="221"/>
      <c r="D124" s="221"/>
      <c r="E124" s="294"/>
      <c r="F124" s="221"/>
      <c r="G124" s="221"/>
      <c r="H124" s="10"/>
      <c r="I124" s="10"/>
    </row>
    <row r="125">
      <c r="A125" s="10"/>
      <c r="B125" s="294"/>
      <c r="C125" s="221"/>
      <c r="D125" s="221"/>
      <c r="E125" s="294"/>
      <c r="F125" s="221"/>
      <c r="G125" s="221"/>
      <c r="H125" s="10"/>
      <c r="I125" s="10"/>
    </row>
    <row r="126">
      <c r="A126" s="10"/>
      <c r="B126" s="294"/>
      <c r="C126" s="221"/>
      <c r="D126" s="221"/>
      <c r="E126" s="294"/>
      <c r="F126" s="221"/>
      <c r="G126" s="221"/>
      <c r="H126" s="10"/>
      <c r="I126" s="10"/>
    </row>
    <row r="127">
      <c r="A127" s="10"/>
      <c r="B127" s="294"/>
      <c r="C127" s="221"/>
      <c r="D127" s="221"/>
      <c r="E127" s="294"/>
      <c r="F127" s="221"/>
      <c r="G127" s="221"/>
      <c r="H127" s="10"/>
      <c r="I127" s="10"/>
    </row>
    <row r="128">
      <c r="A128" s="10"/>
      <c r="B128" s="294"/>
      <c r="C128" s="221"/>
      <c r="D128" s="221"/>
      <c r="E128" s="294"/>
      <c r="F128" s="221"/>
      <c r="G128" s="221"/>
      <c r="H128" s="10"/>
      <c r="I128" s="10"/>
    </row>
    <row r="129">
      <c r="A129" s="10"/>
      <c r="B129" s="294"/>
      <c r="C129" s="221"/>
      <c r="D129" s="221"/>
      <c r="E129" s="294"/>
      <c r="F129" s="221"/>
      <c r="G129" s="221"/>
      <c r="H129" s="10"/>
      <c r="I129" s="10"/>
    </row>
    <row r="130">
      <c r="A130" s="10"/>
      <c r="B130" s="294"/>
      <c r="C130" s="221"/>
      <c r="D130" s="221"/>
      <c r="E130" s="294"/>
      <c r="F130" s="221"/>
      <c r="G130" s="221"/>
      <c r="H130" s="10"/>
      <c r="I130" s="10"/>
    </row>
    <row r="131">
      <c r="A131" s="10"/>
      <c r="B131" s="294"/>
      <c r="C131" s="221"/>
      <c r="D131" s="221"/>
      <c r="E131" s="294"/>
      <c r="F131" s="221"/>
      <c r="G131" s="221"/>
      <c r="H131" s="10"/>
      <c r="I131" s="10"/>
    </row>
    <row r="132">
      <c r="A132" s="10"/>
      <c r="B132" s="294"/>
      <c r="C132" s="221"/>
      <c r="D132" s="221"/>
      <c r="E132" s="294"/>
      <c r="F132" s="221"/>
      <c r="G132" s="221"/>
      <c r="H132" s="10"/>
      <c r="I132" s="10"/>
    </row>
    <row r="133">
      <c r="A133" s="10"/>
      <c r="B133" s="294"/>
      <c r="C133" s="221"/>
      <c r="D133" s="221"/>
      <c r="E133" s="294"/>
      <c r="F133" s="221"/>
      <c r="G133" s="221"/>
      <c r="H133" s="10"/>
      <c r="I133" s="10"/>
    </row>
    <row r="134">
      <c r="A134" s="10"/>
      <c r="B134" s="294"/>
      <c r="C134" s="221"/>
      <c r="D134" s="221"/>
      <c r="E134" s="294"/>
      <c r="F134" s="221"/>
      <c r="G134" s="221"/>
      <c r="H134" s="10"/>
      <c r="I134" s="10"/>
    </row>
    <row r="135">
      <c r="A135" s="10"/>
      <c r="B135" s="294"/>
      <c r="C135" s="221"/>
      <c r="D135" s="221"/>
      <c r="E135" s="294"/>
      <c r="F135" s="221"/>
      <c r="G135" s="221"/>
      <c r="H135" s="10"/>
      <c r="I135" s="10"/>
    </row>
    <row r="136">
      <c r="A136" s="10"/>
      <c r="B136" s="294"/>
      <c r="C136" s="221"/>
      <c r="D136" s="221"/>
      <c r="E136" s="294"/>
      <c r="F136" s="221"/>
      <c r="G136" s="221"/>
      <c r="H136" s="10"/>
      <c r="I136" s="10"/>
    </row>
    <row r="137">
      <c r="A137" s="10"/>
      <c r="B137" s="294"/>
      <c r="C137" s="221"/>
      <c r="D137" s="221"/>
      <c r="E137" s="294"/>
      <c r="F137" s="221"/>
      <c r="G137" s="221"/>
      <c r="H137" s="10"/>
      <c r="I137" s="10"/>
    </row>
    <row r="138">
      <c r="A138" s="10"/>
      <c r="B138" s="294"/>
      <c r="C138" s="221"/>
      <c r="D138" s="221"/>
      <c r="E138" s="294"/>
      <c r="F138" s="221"/>
      <c r="G138" s="221"/>
      <c r="H138" s="10"/>
      <c r="I138" s="10"/>
    </row>
    <row r="139">
      <c r="A139" s="10"/>
      <c r="B139" s="294"/>
      <c r="C139" s="221"/>
      <c r="D139" s="221"/>
      <c r="E139" s="294"/>
      <c r="F139" s="221"/>
      <c r="G139" s="221"/>
      <c r="H139" s="10"/>
      <c r="I139" s="10"/>
    </row>
    <row r="140">
      <c r="A140" s="10"/>
      <c r="B140" s="294"/>
      <c r="C140" s="221"/>
      <c r="D140" s="221"/>
      <c r="E140" s="294"/>
      <c r="F140" s="221"/>
      <c r="G140" s="221"/>
      <c r="H140" s="10"/>
      <c r="I140" s="10"/>
    </row>
    <row r="141">
      <c r="A141" s="10"/>
      <c r="B141" s="294"/>
      <c r="C141" s="221"/>
      <c r="D141" s="221"/>
      <c r="E141" s="294"/>
      <c r="F141" s="221"/>
      <c r="G141" s="221"/>
      <c r="H141" s="10"/>
      <c r="I141" s="10"/>
    </row>
    <row r="142">
      <c r="A142" s="10"/>
      <c r="B142" s="294"/>
      <c r="C142" s="221"/>
      <c r="D142" s="221"/>
      <c r="E142" s="294"/>
      <c r="F142" s="221"/>
      <c r="G142" s="221"/>
      <c r="H142" s="10"/>
      <c r="I142" s="10"/>
    </row>
    <row r="143">
      <c r="A143" s="10"/>
      <c r="B143" s="294"/>
      <c r="C143" s="221"/>
      <c r="D143" s="221"/>
      <c r="E143" s="294"/>
      <c r="F143" s="221"/>
      <c r="G143" s="221"/>
      <c r="H143" s="10"/>
      <c r="I143" s="10"/>
    </row>
    <row r="144">
      <c r="A144" s="10"/>
      <c r="B144" s="294"/>
      <c r="C144" s="221"/>
      <c r="D144" s="221"/>
      <c r="E144" s="294"/>
      <c r="F144" s="221"/>
      <c r="G144" s="221"/>
      <c r="H144" s="10"/>
      <c r="I144" s="10"/>
    </row>
    <row r="145">
      <c r="A145" s="10"/>
      <c r="B145" s="294"/>
      <c r="C145" s="221"/>
      <c r="D145" s="221"/>
      <c r="E145" s="294"/>
      <c r="F145" s="221"/>
      <c r="G145" s="221"/>
      <c r="H145" s="10"/>
      <c r="I145" s="10"/>
    </row>
    <row r="146">
      <c r="A146" s="10"/>
      <c r="B146" s="294"/>
      <c r="C146" s="221"/>
      <c r="D146" s="221"/>
      <c r="E146" s="294"/>
      <c r="F146" s="221"/>
      <c r="G146" s="221"/>
      <c r="H146" s="10"/>
      <c r="I146" s="10"/>
    </row>
    <row r="147">
      <c r="A147" s="10"/>
      <c r="B147" s="294"/>
      <c r="C147" s="221"/>
      <c r="D147" s="221"/>
      <c r="E147" s="294"/>
      <c r="F147" s="221"/>
      <c r="G147" s="221"/>
      <c r="H147" s="10"/>
      <c r="I147" s="10"/>
    </row>
    <row r="148">
      <c r="A148" s="10"/>
      <c r="B148" s="294"/>
      <c r="C148" s="221"/>
      <c r="D148" s="221"/>
      <c r="E148" s="294"/>
      <c r="F148" s="221"/>
      <c r="G148" s="221"/>
      <c r="H148" s="10"/>
      <c r="I148" s="10"/>
    </row>
    <row r="149">
      <c r="A149" s="10"/>
      <c r="B149" s="294"/>
      <c r="C149" s="221"/>
      <c r="D149" s="221"/>
      <c r="E149" s="294"/>
      <c r="F149" s="221"/>
      <c r="G149" s="221"/>
      <c r="H149" s="10"/>
      <c r="I149" s="10"/>
    </row>
    <row r="150">
      <c r="A150" s="10"/>
      <c r="B150" s="294"/>
      <c r="C150" s="221"/>
      <c r="D150" s="221"/>
      <c r="E150" s="294"/>
      <c r="F150" s="221"/>
      <c r="G150" s="221"/>
      <c r="H150" s="10"/>
      <c r="I150" s="10"/>
    </row>
    <row r="151">
      <c r="A151" s="10"/>
      <c r="B151" s="294"/>
      <c r="C151" s="221"/>
      <c r="D151" s="221"/>
      <c r="E151" s="294"/>
      <c r="F151" s="221"/>
      <c r="G151" s="221"/>
      <c r="H151" s="10"/>
      <c r="I151" s="10"/>
    </row>
    <row r="152">
      <c r="A152" s="10"/>
      <c r="B152" s="294"/>
      <c r="C152" s="221"/>
      <c r="D152" s="221"/>
      <c r="E152" s="294"/>
      <c r="F152" s="221"/>
      <c r="G152" s="221"/>
      <c r="H152" s="10"/>
      <c r="I152" s="10"/>
    </row>
    <row r="153">
      <c r="A153" s="10"/>
      <c r="B153" s="294"/>
      <c r="C153" s="221"/>
      <c r="D153" s="221"/>
      <c r="E153" s="294"/>
      <c r="F153" s="221"/>
      <c r="G153" s="221"/>
      <c r="H153" s="10"/>
      <c r="I153" s="10"/>
    </row>
    <row r="154">
      <c r="A154" s="10"/>
      <c r="B154" s="294"/>
      <c r="C154" s="221"/>
      <c r="D154" s="221"/>
      <c r="E154" s="294"/>
      <c r="F154" s="221"/>
      <c r="G154" s="221"/>
      <c r="H154" s="10"/>
      <c r="I154" s="10"/>
    </row>
    <row r="155">
      <c r="A155" s="10"/>
      <c r="B155" s="294"/>
      <c r="C155" s="221"/>
      <c r="D155" s="221"/>
      <c r="E155" s="294"/>
      <c r="F155" s="221"/>
      <c r="G155" s="221"/>
      <c r="H155" s="10"/>
      <c r="I155" s="10"/>
    </row>
    <row r="156">
      <c r="A156" s="10"/>
      <c r="B156" s="294"/>
      <c r="C156" s="221"/>
      <c r="D156" s="221"/>
      <c r="E156" s="294"/>
      <c r="F156" s="221"/>
      <c r="G156" s="221"/>
      <c r="H156" s="10"/>
      <c r="I156" s="10"/>
    </row>
    <row r="157">
      <c r="A157" s="10"/>
      <c r="B157" s="294"/>
      <c r="C157" s="221"/>
      <c r="D157" s="221"/>
      <c r="E157" s="294"/>
      <c r="F157" s="221"/>
      <c r="G157" s="221"/>
      <c r="H157" s="10"/>
      <c r="I157" s="10"/>
    </row>
    <row r="158">
      <c r="A158" s="10"/>
      <c r="B158" s="294"/>
      <c r="C158" s="221"/>
      <c r="D158" s="221"/>
      <c r="E158" s="294"/>
      <c r="F158" s="221"/>
      <c r="G158" s="221"/>
      <c r="H158" s="10"/>
      <c r="I158" s="10"/>
    </row>
    <row r="159">
      <c r="A159" s="10"/>
      <c r="B159" s="294"/>
      <c r="C159" s="221"/>
      <c r="D159" s="221"/>
      <c r="E159" s="294"/>
      <c r="F159" s="221"/>
      <c r="G159" s="221"/>
      <c r="H159" s="10"/>
      <c r="I159" s="10"/>
    </row>
    <row r="160">
      <c r="A160" s="10"/>
      <c r="B160" s="294"/>
      <c r="C160" s="221"/>
      <c r="D160" s="221"/>
      <c r="E160" s="294"/>
      <c r="F160" s="221"/>
      <c r="G160" s="221"/>
      <c r="H160" s="10"/>
      <c r="I160" s="10"/>
    </row>
    <row r="161">
      <c r="A161" s="10"/>
      <c r="B161" s="294"/>
      <c r="C161" s="221"/>
      <c r="D161" s="221"/>
      <c r="E161" s="294"/>
      <c r="F161" s="221"/>
      <c r="G161" s="221"/>
      <c r="H161" s="10"/>
      <c r="I161" s="10"/>
    </row>
    <row r="162">
      <c r="A162" s="10"/>
      <c r="B162" s="294"/>
      <c r="C162" s="221"/>
      <c r="D162" s="221"/>
      <c r="E162" s="294"/>
      <c r="F162" s="221"/>
      <c r="G162" s="221"/>
      <c r="H162" s="10"/>
      <c r="I162" s="10"/>
    </row>
    <row r="163">
      <c r="A163" s="10"/>
      <c r="B163" s="294"/>
      <c r="C163" s="221"/>
      <c r="D163" s="221"/>
      <c r="E163" s="294"/>
      <c r="F163" s="221"/>
      <c r="G163" s="221"/>
      <c r="H163" s="10"/>
      <c r="I163" s="10"/>
    </row>
    <row r="164">
      <c r="A164" s="10"/>
      <c r="B164" s="294"/>
      <c r="C164" s="221"/>
      <c r="D164" s="221"/>
      <c r="E164" s="294"/>
      <c r="F164" s="221"/>
      <c r="G164" s="221"/>
      <c r="H164" s="10"/>
      <c r="I164" s="10"/>
    </row>
    <row r="165">
      <c r="A165" s="10"/>
      <c r="B165" s="294"/>
      <c r="C165" s="221"/>
      <c r="D165" s="221"/>
      <c r="E165" s="294"/>
      <c r="F165" s="221"/>
      <c r="G165" s="221"/>
      <c r="H165" s="10"/>
      <c r="I165" s="10"/>
    </row>
    <row r="166">
      <c r="A166" s="10"/>
      <c r="B166" s="294"/>
      <c r="C166" s="221"/>
      <c r="D166" s="221"/>
      <c r="E166" s="294"/>
      <c r="F166" s="221"/>
      <c r="G166" s="221"/>
      <c r="H166" s="10"/>
      <c r="I166" s="10"/>
    </row>
    <row r="167">
      <c r="A167" s="10"/>
      <c r="B167" s="294"/>
      <c r="C167" s="221"/>
      <c r="D167" s="221"/>
      <c r="E167" s="294"/>
      <c r="F167" s="221"/>
      <c r="G167" s="221"/>
      <c r="H167" s="10"/>
      <c r="I167" s="10"/>
    </row>
    <row r="168">
      <c r="A168" s="10"/>
      <c r="B168" s="294"/>
      <c r="C168" s="221"/>
      <c r="D168" s="221"/>
      <c r="E168" s="294"/>
      <c r="F168" s="221"/>
      <c r="G168" s="221"/>
      <c r="H168" s="10"/>
      <c r="I168" s="10"/>
    </row>
    <row r="169">
      <c r="A169" s="10"/>
      <c r="B169" s="294"/>
      <c r="C169" s="221"/>
      <c r="D169" s="221"/>
      <c r="E169" s="294"/>
      <c r="F169" s="221"/>
      <c r="G169" s="221"/>
      <c r="H169" s="10"/>
      <c r="I169" s="10"/>
    </row>
    <row r="170">
      <c r="A170" s="10"/>
      <c r="B170" s="294"/>
      <c r="C170" s="221"/>
      <c r="D170" s="221"/>
      <c r="E170" s="294"/>
      <c r="F170" s="221"/>
      <c r="G170" s="221"/>
      <c r="H170" s="10"/>
      <c r="I170" s="10"/>
    </row>
    <row r="171">
      <c r="A171" s="10"/>
      <c r="B171" s="294"/>
      <c r="C171" s="221"/>
      <c r="D171" s="221"/>
      <c r="E171" s="294"/>
      <c r="F171" s="221"/>
      <c r="G171" s="221"/>
      <c r="H171" s="10"/>
      <c r="I171" s="10"/>
    </row>
    <row r="172">
      <c r="A172" s="10"/>
      <c r="B172" s="294"/>
      <c r="C172" s="221"/>
      <c r="D172" s="221"/>
      <c r="E172" s="294"/>
      <c r="F172" s="221"/>
      <c r="G172" s="221"/>
      <c r="H172" s="10"/>
      <c r="I172" s="10"/>
    </row>
    <row r="173">
      <c r="A173" s="10"/>
      <c r="B173" s="294"/>
      <c r="C173" s="221"/>
      <c r="D173" s="221"/>
      <c r="E173" s="294"/>
      <c r="F173" s="221"/>
      <c r="G173" s="221"/>
      <c r="H173" s="10"/>
      <c r="I173" s="10"/>
    </row>
    <row r="174">
      <c r="A174" s="10"/>
      <c r="B174" s="294"/>
      <c r="C174" s="221"/>
      <c r="D174" s="221"/>
      <c r="E174" s="294"/>
      <c r="F174" s="221"/>
      <c r="G174" s="221"/>
      <c r="H174" s="10"/>
      <c r="I174" s="10"/>
    </row>
    <row r="175">
      <c r="A175" s="10"/>
      <c r="B175" s="294"/>
      <c r="C175" s="221"/>
      <c r="D175" s="221"/>
      <c r="E175" s="294"/>
      <c r="F175" s="221"/>
      <c r="G175" s="221"/>
      <c r="H175" s="10"/>
      <c r="I175" s="10"/>
    </row>
    <row r="176">
      <c r="A176" s="10"/>
      <c r="B176" s="294"/>
      <c r="C176" s="221"/>
      <c r="D176" s="221"/>
      <c r="E176" s="294"/>
      <c r="F176" s="221"/>
      <c r="G176" s="221"/>
      <c r="H176" s="10"/>
      <c r="I176" s="10"/>
    </row>
    <row r="177">
      <c r="A177" s="10"/>
      <c r="B177" s="294"/>
      <c r="C177" s="221"/>
      <c r="D177" s="221"/>
      <c r="E177" s="294"/>
      <c r="F177" s="221"/>
      <c r="G177" s="221"/>
      <c r="H177" s="10"/>
      <c r="I177" s="10"/>
    </row>
    <row r="178">
      <c r="A178" s="10"/>
      <c r="B178" s="294"/>
      <c r="C178" s="221"/>
      <c r="D178" s="221"/>
      <c r="E178" s="294"/>
      <c r="F178" s="221"/>
      <c r="G178" s="221"/>
      <c r="H178" s="10"/>
      <c r="I178" s="10"/>
    </row>
    <row r="179">
      <c r="A179" s="10"/>
      <c r="B179" s="294"/>
      <c r="C179" s="221"/>
      <c r="D179" s="221"/>
      <c r="E179" s="294"/>
      <c r="F179" s="221"/>
      <c r="G179" s="221"/>
      <c r="H179" s="10"/>
      <c r="I179" s="10"/>
    </row>
    <row r="180">
      <c r="A180" s="10"/>
      <c r="B180" s="294"/>
      <c r="C180" s="221"/>
      <c r="D180" s="221"/>
      <c r="E180" s="294"/>
      <c r="F180" s="221"/>
      <c r="G180" s="221"/>
      <c r="H180" s="10"/>
      <c r="I180" s="10"/>
    </row>
    <row r="181">
      <c r="A181" s="10"/>
      <c r="B181" s="294"/>
      <c r="C181" s="221"/>
      <c r="D181" s="221"/>
      <c r="E181" s="294"/>
      <c r="F181" s="221"/>
      <c r="G181" s="221"/>
      <c r="H181" s="10"/>
      <c r="I181" s="10"/>
    </row>
    <row r="182">
      <c r="A182" s="10"/>
      <c r="B182" s="294"/>
      <c r="C182" s="221"/>
      <c r="D182" s="221"/>
      <c r="E182" s="294"/>
      <c r="F182" s="221"/>
      <c r="G182" s="221"/>
      <c r="H182" s="10"/>
      <c r="I182" s="10"/>
    </row>
    <row r="183">
      <c r="A183" s="10"/>
      <c r="B183" s="294"/>
      <c r="C183" s="221"/>
      <c r="D183" s="221"/>
      <c r="E183" s="294"/>
      <c r="F183" s="221"/>
      <c r="G183" s="221"/>
      <c r="H183" s="10"/>
      <c r="I183" s="10"/>
    </row>
    <row r="184">
      <c r="A184" s="10"/>
      <c r="B184" s="294"/>
      <c r="C184" s="221"/>
      <c r="D184" s="221"/>
      <c r="E184" s="294"/>
      <c r="F184" s="221"/>
      <c r="G184" s="221"/>
      <c r="H184" s="10"/>
      <c r="I184" s="10"/>
    </row>
    <row r="185">
      <c r="A185" s="10"/>
      <c r="B185" s="294"/>
      <c r="C185" s="221"/>
      <c r="D185" s="221"/>
      <c r="E185" s="294"/>
      <c r="F185" s="221"/>
      <c r="G185" s="221"/>
      <c r="H185" s="10"/>
      <c r="I185" s="10"/>
    </row>
    <row r="186">
      <c r="A186" s="10"/>
      <c r="B186" s="294"/>
      <c r="C186" s="221"/>
      <c r="D186" s="221"/>
      <c r="E186" s="294"/>
      <c r="F186" s="221"/>
      <c r="G186" s="221"/>
      <c r="H186" s="10"/>
      <c r="I186" s="10"/>
    </row>
    <row r="187">
      <c r="A187" s="10"/>
      <c r="B187" s="294"/>
      <c r="C187" s="221"/>
      <c r="D187" s="221"/>
      <c r="E187" s="294"/>
      <c r="F187" s="221"/>
      <c r="G187" s="221"/>
      <c r="H187" s="10"/>
      <c r="I187" s="10"/>
    </row>
    <row r="188">
      <c r="A188" s="10"/>
      <c r="B188" s="294"/>
      <c r="C188" s="221"/>
      <c r="D188" s="221"/>
      <c r="E188" s="294"/>
      <c r="F188" s="221"/>
      <c r="G188" s="221"/>
      <c r="H188" s="10"/>
      <c r="I188" s="10"/>
    </row>
    <row r="189">
      <c r="A189" s="10"/>
      <c r="B189" s="294"/>
      <c r="C189" s="221"/>
      <c r="D189" s="221"/>
      <c r="E189" s="294"/>
      <c r="F189" s="221"/>
      <c r="G189" s="221"/>
      <c r="H189" s="10"/>
      <c r="I189" s="10"/>
    </row>
    <row r="190">
      <c r="A190" s="10"/>
      <c r="B190" s="294"/>
      <c r="C190" s="221"/>
      <c r="D190" s="221"/>
      <c r="E190" s="294"/>
      <c r="F190" s="221"/>
      <c r="G190" s="221"/>
      <c r="H190" s="10"/>
      <c r="I190" s="10"/>
    </row>
    <row r="191">
      <c r="A191" s="10"/>
      <c r="B191" s="294"/>
      <c r="C191" s="221"/>
      <c r="D191" s="221"/>
      <c r="E191" s="294"/>
      <c r="F191" s="221"/>
      <c r="G191" s="221"/>
      <c r="H191" s="10"/>
      <c r="I191" s="10"/>
    </row>
    <row r="192">
      <c r="A192" s="10"/>
      <c r="B192" s="294"/>
      <c r="C192" s="221"/>
      <c r="D192" s="221"/>
      <c r="E192" s="294"/>
      <c r="F192" s="221"/>
      <c r="G192" s="221"/>
      <c r="H192" s="10"/>
      <c r="I192" s="10"/>
    </row>
    <row r="193">
      <c r="A193" s="10"/>
      <c r="B193" s="294"/>
      <c r="C193" s="221"/>
      <c r="D193" s="221"/>
      <c r="E193" s="294"/>
      <c r="F193" s="221"/>
      <c r="G193" s="221"/>
      <c r="H193" s="10"/>
      <c r="I193" s="10"/>
    </row>
    <row r="194">
      <c r="A194" s="10"/>
      <c r="B194" s="294"/>
      <c r="C194" s="221"/>
      <c r="D194" s="221"/>
      <c r="E194" s="294"/>
      <c r="F194" s="221"/>
      <c r="G194" s="221"/>
      <c r="H194" s="10"/>
      <c r="I194" s="10"/>
    </row>
    <row r="195">
      <c r="A195" s="10"/>
      <c r="B195" s="294"/>
      <c r="C195" s="221"/>
      <c r="D195" s="221"/>
      <c r="E195" s="294"/>
      <c r="F195" s="221"/>
      <c r="G195" s="221"/>
      <c r="H195" s="10"/>
      <c r="I195" s="10"/>
    </row>
    <row r="196">
      <c r="A196" s="10"/>
      <c r="B196" s="294"/>
      <c r="C196" s="221"/>
      <c r="D196" s="221"/>
      <c r="E196" s="294"/>
      <c r="F196" s="221"/>
      <c r="G196" s="221"/>
      <c r="H196" s="10"/>
      <c r="I196" s="10"/>
    </row>
    <row r="197">
      <c r="A197" s="10"/>
      <c r="B197" s="294"/>
      <c r="C197" s="221"/>
      <c r="D197" s="221"/>
      <c r="E197" s="294"/>
      <c r="F197" s="221"/>
      <c r="G197" s="221"/>
      <c r="H197" s="10"/>
      <c r="I197" s="10"/>
    </row>
    <row r="198">
      <c r="A198" s="10"/>
      <c r="B198" s="294"/>
      <c r="C198" s="221"/>
      <c r="D198" s="221"/>
      <c r="E198" s="294"/>
      <c r="F198" s="221"/>
      <c r="G198" s="221"/>
      <c r="H198" s="10"/>
      <c r="I198" s="10"/>
    </row>
    <row r="199">
      <c r="A199" s="10"/>
      <c r="B199" s="294"/>
      <c r="C199" s="221"/>
      <c r="D199" s="221"/>
      <c r="E199" s="294"/>
      <c r="F199" s="221"/>
      <c r="G199" s="221"/>
      <c r="H199" s="10"/>
      <c r="I199" s="10"/>
    </row>
    <row r="200">
      <c r="A200" s="10"/>
      <c r="B200" s="294"/>
      <c r="C200" s="221"/>
      <c r="D200" s="221"/>
      <c r="E200" s="294"/>
      <c r="F200" s="221"/>
      <c r="G200" s="221"/>
      <c r="H200" s="10"/>
      <c r="I200" s="10"/>
    </row>
    <row r="201">
      <c r="A201" s="10"/>
      <c r="B201" s="294"/>
      <c r="C201" s="221"/>
      <c r="D201" s="221"/>
      <c r="E201" s="294"/>
      <c r="F201" s="221"/>
      <c r="G201" s="221"/>
      <c r="H201" s="10"/>
      <c r="I201" s="10"/>
    </row>
    <row r="202">
      <c r="A202" s="10"/>
      <c r="B202" s="294"/>
      <c r="C202" s="221"/>
      <c r="D202" s="221"/>
      <c r="E202" s="294"/>
      <c r="F202" s="221"/>
      <c r="G202" s="221"/>
      <c r="H202" s="10"/>
      <c r="I202" s="10"/>
    </row>
    <row r="203">
      <c r="A203" s="10"/>
      <c r="B203" s="294"/>
      <c r="C203" s="221"/>
      <c r="D203" s="221"/>
      <c r="E203" s="294"/>
      <c r="F203" s="221"/>
      <c r="G203" s="221"/>
      <c r="H203" s="10"/>
      <c r="I203" s="10"/>
    </row>
    <row r="204">
      <c r="A204" s="10"/>
      <c r="B204" s="294"/>
      <c r="C204" s="221"/>
      <c r="D204" s="221"/>
      <c r="E204" s="294"/>
      <c r="F204" s="221"/>
      <c r="G204" s="221"/>
      <c r="H204" s="10"/>
      <c r="I204" s="10"/>
    </row>
    <row r="205">
      <c r="A205" s="10"/>
      <c r="B205" s="294"/>
      <c r="C205" s="221"/>
      <c r="D205" s="221"/>
      <c r="E205" s="294"/>
      <c r="F205" s="221"/>
      <c r="G205" s="221"/>
      <c r="H205" s="10"/>
      <c r="I205" s="10"/>
    </row>
    <row r="206">
      <c r="A206" s="10"/>
      <c r="B206" s="294"/>
      <c r="C206" s="221"/>
      <c r="D206" s="221"/>
      <c r="E206" s="294"/>
      <c r="F206" s="221"/>
      <c r="G206" s="221"/>
      <c r="H206" s="10"/>
      <c r="I206" s="10"/>
    </row>
    <row r="207">
      <c r="A207" s="10"/>
      <c r="B207" s="294"/>
      <c r="C207" s="221"/>
      <c r="D207" s="221"/>
      <c r="E207" s="294"/>
      <c r="F207" s="221"/>
      <c r="G207" s="221"/>
      <c r="H207" s="10"/>
      <c r="I207" s="10"/>
    </row>
    <row r="208">
      <c r="A208" s="10"/>
      <c r="B208" s="294"/>
      <c r="C208" s="221"/>
      <c r="D208" s="221"/>
      <c r="E208" s="294"/>
      <c r="F208" s="221"/>
      <c r="G208" s="221"/>
      <c r="H208" s="10"/>
      <c r="I208" s="10"/>
    </row>
    <row r="209">
      <c r="A209" s="10"/>
      <c r="B209" s="294"/>
      <c r="C209" s="221"/>
      <c r="D209" s="221"/>
      <c r="E209" s="294"/>
      <c r="F209" s="221"/>
      <c r="G209" s="221"/>
      <c r="H209" s="10"/>
      <c r="I209" s="10"/>
    </row>
    <row r="210">
      <c r="A210" s="10"/>
      <c r="B210" s="294"/>
      <c r="C210" s="221"/>
      <c r="D210" s="221"/>
      <c r="E210" s="294"/>
      <c r="F210" s="221"/>
      <c r="G210" s="221"/>
      <c r="H210" s="10"/>
      <c r="I210" s="10"/>
    </row>
    <row r="211">
      <c r="A211" s="10"/>
      <c r="B211" s="294"/>
      <c r="C211" s="221"/>
      <c r="D211" s="221"/>
      <c r="E211" s="294"/>
      <c r="F211" s="221"/>
      <c r="G211" s="221"/>
      <c r="H211" s="10"/>
      <c r="I211" s="10"/>
    </row>
    <row r="212">
      <c r="A212" s="10"/>
      <c r="B212" s="294"/>
      <c r="C212" s="221"/>
      <c r="D212" s="221"/>
      <c r="E212" s="294"/>
      <c r="F212" s="221"/>
      <c r="G212" s="221"/>
      <c r="H212" s="10"/>
      <c r="I212" s="10"/>
    </row>
    <row r="213">
      <c r="A213" s="10"/>
      <c r="B213" s="294"/>
      <c r="C213" s="221"/>
      <c r="D213" s="221"/>
      <c r="E213" s="294"/>
      <c r="F213" s="221"/>
      <c r="G213" s="221"/>
      <c r="H213" s="10"/>
      <c r="I213" s="10"/>
    </row>
    <row r="214">
      <c r="A214" s="10"/>
      <c r="B214" s="294"/>
      <c r="C214" s="221"/>
      <c r="D214" s="221"/>
      <c r="E214" s="294"/>
      <c r="F214" s="221"/>
      <c r="G214" s="221"/>
      <c r="H214" s="10"/>
      <c r="I214" s="10"/>
    </row>
    <row r="215">
      <c r="A215" s="10"/>
      <c r="B215" s="294"/>
      <c r="C215" s="221"/>
      <c r="D215" s="221"/>
      <c r="E215" s="294"/>
      <c r="F215" s="221"/>
      <c r="G215" s="221"/>
      <c r="H215" s="10"/>
      <c r="I215" s="10"/>
    </row>
    <row r="216">
      <c r="A216" s="10"/>
      <c r="B216" s="294"/>
      <c r="C216" s="221"/>
      <c r="D216" s="221"/>
      <c r="E216" s="294"/>
      <c r="F216" s="221"/>
      <c r="G216" s="221"/>
      <c r="H216" s="10"/>
      <c r="I216" s="10"/>
    </row>
    <row r="217">
      <c r="A217" s="10"/>
      <c r="B217" s="294"/>
      <c r="C217" s="221"/>
      <c r="D217" s="221"/>
      <c r="E217" s="294"/>
      <c r="F217" s="221"/>
      <c r="G217" s="221"/>
      <c r="H217" s="10"/>
      <c r="I217" s="10"/>
    </row>
    <row r="218">
      <c r="A218" s="10"/>
      <c r="B218" s="294"/>
      <c r="C218" s="221"/>
      <c r="D218" s="221"/>
      <c r="E218" s="294"/>
      <c r="F218" s="221"/>
      <c r="G218" s="221"/>
      <c r="H218" s="10"/>
      <c r="I218" s="10"/>
    </row>
    <row r="219">
      <c r="A219" s="10"/>
      <c r="B219" s="294"/>
      <c r="C219" s="221"/>
      <c r="D219" s="221"/>
      <c r="E219" s="294"/>
      <c r="F219" s="221"/>
      <c r="G219" s="221"/>
      <c r="H219" s="10"/>
      <c r="I219" s="10"/>
    </row>
    <row r="220">
      <c r="A220" s="10"/>
      <c r="B220" s="294"/>
      <c r="C220" s="221"/>
      <c r="D220" s="221"/>
      <c r="E220" s="294"/>
      <c r="F220" s="221"/>
      <c r="G220" s="221"/>
      <c r="H220" s="10"/>
      <c r="I220" s="10"/>
    </row>
    <row r="221">
      <c r="A221" s="10"/>
      <c r="B221" s="294"/>
      <c r="C221" s="221"/>
      <c r="D221" s="221"/>
      <c r="E221" s="294"/>
      <c r="F221" s="221"/>
      <c r="G221" s="221"/>
      <c r="H221" s="10"/>
      <c r="I221" s="10"/>
    </row>
    <row r="222">
      <c r="A222" s="10"/>
      <c r="B222" s="294"/>
      <c r="C222" s="221"/>
      <c r="D222" s="221"/>
      <c r="E222" s="294"/>
      <c r="F222" s="221"/>
      <c r="G222" s="221"/>
      <c r="H222" s="10"/>
      <c r="I222" s="10"/>
    </row>
    <row r="223">
      <c r="A223" s="10"/>
      <c r="B223" s="294"/>
      <c r="C223" s="221"/>
      <c r="D223" s="221"/>
      <c r="E223" s="294"/>
      <c r="F223" s="221"/>
      <c r="G223" s="221"/>
      <c r="H223" s="10"/>
      <c r="I223" s="10"/>
    </row>
    <row r="224">
      <c r="A224" s="10"/>
      <c r="B224" s="294"/>
      <c r="C224" s="221"/>
      <c r="D224" s="221"/>
      <c r="E224" s="294"/>
      <c r="F224" s="221"/>
      <c r="G224" s="221"/>
      <c r="H224" s="10"/>
      <c r="I224" s="10"/>
    </row>
    <row r="225">
      <c r="A225" s="10"/>
      <c r="B225" s="294"/>
      <c r="C225" s="221"/>
      <c r="D225" s="221"/>
      <c r="E225" s="294"/>
      <c r="F225" s="221"/>
      <c r="G225" s="221"/>
      <c r="H225" s="10"/>
      <c r="I225" s="10"/>
    </row>
    <row r="226">
      <c r="A226" s="10"/>
      <c r="B226" s="294"/>
      <c r="C226" s="221"/>
      <c r="D226" s="221"/>
      <c r="E226" s="294"/>
      <c r="F226" s="221"/>
      <c r="G226" s="221"/>
      <c r="H226" s="10"/>
      <c r="I226" s="10"/>
    </row>
    <row r="227">
      <c r="A227" s="10"/>
      <c r="B227" s="294"/>
      <c r="C227" s="221"/>
      <c r="D227" s="221"/>
      <c r="E227" s="294"/>
      <c r="F227" s="221"/>
      <c r="G227" s="221"/>
      <c r="H227" s="10"/>
      <c r="I227" s="10"/>
    </row>
    <row r="228">
      <c r="A228" s="10"/>
      <c r="B228" s="294"/>
      <c r="C228" s="221"/>
      <c r="D228" s="221"/>
      <c r="E228" s="294"/>
      <c r="F228" s="221"/>
      <c r="G228" s="221"/>
      <c r="H228" s="10"/>
      <c r="I228" s="10"/>
    </row>
    <row r="229">
      <c r="A229" s="10"/>
      <c r="B229" s="294"/>
      <c r="C229" s="221"/>
      <c r="D229" s="221"/>
      <c r="E229" s="294"/>
      <c r="F229" s="221"/>
      <c r="G229" s="221"/>
      <c r="H229" s="10"/>
      <c r="I229" s="10"/>
    </row>
    <row r="230">
      <c r="A230" s="10"/>
      <c r="B230" s="294"/>
      <c r="C230" s="221"/>
      <c r="D230" s="221"/>
      <c r="E230" s="294"/>
      <c r="F230" s="221"/>
      <c r="G230" s="221"/>
      <c r="H230" s="10"/>
      <c r="I230" s="10"/>
    </row>
    <row r="231">
      <c r="A231" s="10"/>
      <c r="B231" s="294"/>
      <c r="C231" s="221"/>
      <c r="D231" s="221"/>
      <c r="E231" s="294"/>
      <c r="F231" s="221"/>
      <c r="G231" s="221"/>
      <c r="H231" s="10"/>
      <c r="I231" s="10"/>
    </row>
    <row r="232">
      <c r="A232" s="10"/>
      <c r="B232" s="294"/>
      <c r="C232" s="221"/>
      <c r="D232" s="221"/>
      <c r="E232" s="294"/>
      <c r="F232" s="221"/>
      <c r="G232" s="221"/>
      <c r="H232" s="10"/>
      <c r="I232" s="10"/>
    </row>
    <row r="233">
      <c r="A233" s="10"/>
      <c r="B233" s="294"/>
      <c r="C233" s="221"/>
      <c r="D233" s="221"/>
      <c r="E233" s="294"/>
      <c r="F233" s="221"/>
      <c r="G233" s="221"/>
      <c r="H233" s="10"/>
      <c r="I233" s="10"/>
    </row>
    <row r="234">
      <c r="A234" s="10"/>
      <c r="B234" s="294"/>
      <c r="C234" s="221"/>
      <c r="D234" s="221"/>
      <c r="E234" s="294"/>
      <c r="F234" s="221"/>
      <c r="G234" s="221"/>
      <c r="H234" s="10"/>
      <c r="I234" s="10"/>
    </row>
    <row r="235">
      <c r="A235" s="10"/>
      <c r="B235" s="294"/>
      <c r="C235" s="221"/>
      <c r="D235" s="221"/>
      <c r="E235" s="294"/>
      <c r="F235" s="221"/>
      <c r="G235" s="221"/>
      <c r="H235" s="10"/>
      <c r="I235" s="10"/>
    </row>
    <row r="236">
      <c r="A236" s="10"/>
      <c r="B236" s="294"/>
      <c r="C236" s="221"/>
      <c r="D236" s="221"/>
      <c r="E236" s="294"/>
      <c r="F236" s="221"/>
      <c r="G236" s="221"/>
      <c r="H236" s="10"/>
      <c r="I236" s="10"/>
    </row>
    <row r="237">
      <c r="A237" s="10"/>
      <c r="B237" s="294"/>
      <c r="C237" s="221"/>
      <c r="D237" s="221"/>
      <c r="E237" s="294"/>
      <c r="F237" s="221"/>
      <c r="G237" s="221"/>
      <c r="H237" s="10"/>
      <c r="I237" s="10"/>
    </row>
    <row r="238">
      <c r="A238" s="10"/>
      <c r="B238" s="294"/>
      <c r="C238" s="221"/>
      <c r="D238" s="221"/>
      <c r="E238" s="294"/>
      <c r="F238" s="221"/>
      <c r="G238" s="221"/>
      <c r="H238" s="10"/>
      <c r="I238" s="10"/>
    </row>
    <row r="239">
      <c r="A239" s="10"/>
      <c r="B239" s="294"/>
      <c r="C239" s="221"/>
      <c r="D239" s="221"/>
      <c r="E239" s="294"/>
      <c r="F239" s="221"/>
      <c r="G239" s="221"/>
      <c r="H239" s="10"/>
      <c r="I239" s="10"/>
    </row>
    <row r="240">
      <c r="A240" s="10"/>
      <c r="B240" s="294"/>
      <c r="C240" s="221"/>
      <c r="D240" s="221"/>
      <c r="E240" s="294"/>
      <c r="F240" s="221"/>
      <c r="G240" s="221"/>
      <c r="H240" s="10"/>
      <c r="I240" s="10"/>
    </row>
    <row r="241">
      <c r="A241" s="10"/>
      <c r="B241" s="294"/>
      <c r="C241" s="221"/>
      <c r="D241" s="221"/>
      <c r="E241" s="294"/>
      <c r="F241" s="221"/>
      <c r="G241" s="221"/>
      <c r="H241" s="10"/>
      <c r="I241" s="10"/>
    </row>
    <row r="242">
      <c r="A242" s="10"/>
      <c r="B242" s="294"/>
      <c r="C242" s="221"/>
      <c r="D242" s="221"/>
      <c r="E242" s="294"/>
      <c r="F242" s="221"/>
      <c r="G242" s="221"/>
      <c r="H242" s="10"/>
      <c r="I242" s="10"/>
    </row>
    <row r="243">
      <c r="A243" s="10"/>
      <c r="B243" s="294"/>
      <c r="C243" s="221"/>
      <c r="D243" s="221"/>
      <c r="E243" s="294"/>
      <c r="F243" s="221"/>
      <c r="G243" s="221"/>
      <c r="H243" s="10"/>
      <c r="I243" s="10"/>
    </row>
    <row r="244">
      <c r="A244" s="10"/>
      <c r="B244" s="294"/>
      <c r="C244" s="221"/>
      <c r="D244" s="221"/>
      <c r="E244" s="294"/>
      <c r="F244" s="221"/>
      <c r="G244" s="221"/>
      <c r="H244" s="10"/>
      <c r="I244" s="10"/>
    </row>
    <row r="245">
      <c r="A245" s="10"/>
      <c r="B245" s="294"/>
      <c r="C245" s="221"/>
      <c r="D245" s="221"/>
      <c r="E245" s="294"/>
      <c r="F245" s="221"/>
      <c r="G245" s="221"/>
      <c r="H245" s="10"/>
      <c r="I245" s="10"/>
    </row>
    <row r="246">
      <c r="A246" s="10"/>
      <c r="B246" s="294"/>
      <c r="C246" s="221"/>
      <c r="D246" s="221"/>
      <c r="E246" s="294"/>
      <c r="F246" s="221"/>
      <c r="G246" s="221"/>
      <c r="H246" s="10"/>
      <c r="I246" s="10"/>
    </row>
    <row r="247">
      <c r="A247" s="10"/>
      <c r="B247" s="294"/>
      <c r="C247" s="221"/>
      <c r="D247" s="221"/>
      <c r="E247" s="294"/>
      <c r="F247" s="221"/>
      <c r="G247" s="221"/>
      <c r="H247" s="10"/>
      <c r="I247" s="10"/>
    </row>
    <row r="248">
      <c r="A248" s="10"/>
      <c r="B248" s="294"/>
      <c r="C248" s="221"/>
      <c r="D248" s="221"/>
      <c r="E248" s="294"/>
      <c r="F248" s="221"/>
      <c r="G248" s="221"/>
      <c r="H248" s="10"/>
      <c r="I248" s="10"/>
    </row>
    <row r="249">
      <c r="A249" s="10"/>
      <c r="B249" s="294"/>
      <c r="C249" s="221"/>
      <c r="D249" s="221"/>
      <c r="E249" s="294"/>
      <c r="F249" s="221"/>
      <c r="G249" s="221"/>
      <c r="H249" s="10"/>
      <c r="I249" s="10"/>
    </row>
    <row r="250">
      <c r="A250" s="10"/>
      <c r="B250" s="294"/>
      <c r="C250" s="221"/>
      <c r="D250" s="221"/>
      <c r="E250" s="294"/>
      <c r="F250" s="221"/>
      <c r="G250" s="221"/>
      <c r="H250" s="10"/>
      <c r="I250" s="10"/>
    </row>
    <row r="251">
      <c r="A251" s="10"/>
      <c r="B251" s="294"/>
      <c r="C251" s="221"/>
      <c r="D251" s="221"/>
      <c r="E251" s="294"/>
      <c r="F251" s="221"/>
      <c r="G251" s="221"/>
      <c r="H251" s="10"/>
      <c r="I251" s="10"/>
    </row>
    <row r="252">
      <c r="A252" s="10"/>
      <c r="B252" s="294"/>
      <c r="C252" s="221"/>
      <c r="D252" s="221"/>
      <c r="E252" s="294"/>
      <c r="F252" s="221"/>
      <c r="G252" s="221"/>
      <c r="H252" s="10"/>
      <c r="I252" s="10"/>
    </row>
    <row r="253">
      <c r="A253" s="10"/>
      <c r="B253" s="294"/>
      <c r="C253" s="221"/>
      <c r="D253" s="221"/>
      <c r="E253" s="294"/>
      <c r="F253" s="221"/>
      <c r="G253" s="221"/>
      <c r="H253" s="10"/>
      <c r="I253" s="10"/>
    </row>
    <row r="254">
      <c r="A254" s="10"/>
      <c r="B254" s="294"/>
      <c r="C254" s="221"/>
      <c r="D254" s="221"/>
      <c r="E254" s="294"/>
      <c r="F254" s="221"/>
      <c r="G254" s="221"/>
      <c r="H254" s="10"/>
      <c r="I254" s="10"/>
    </row>
    <row r="255">
      <c r="A255" s="10"/>
      <c r="B255" s="294"/>
      <c r="C255" s="221"/>
      <c r="D255" s="221"/>
      <c r="E255" s="294"/>
      <c r="F255" s="221"/>
      <c r="G255" s="221"/>
      <c r="H255" s="10"/>
      <c r="I255" s="10"/>
    </row>
    <row r="256">
      <c r="A256" s="10"/>
      <c r="B256" s="294"/>
      <c r="C256" s="221"/>
      <c r="D256" s="221"/>
      <c r="E256" s="294"/>
      <c r="F256" s="221"/>
      <c r="G256" s="221"/>
      <c r="H256" s="10"/>
      <c r="I256" s="10"/>
    </row>
    <row r="257">
      <c r="A257" s="10"/>
      <c r="B257" s="294"/>
      <c r="C257" s="221"/>
      <c r="D257" s="221"/>
      <c r="E257" s="294"/>
      <c r="F257" s="221"/>
      <c r="G257" s="221"/>
      <c r="H257" s="10"/>
      <c r="I257" s="10"/>
    </row>
    <row r="258">
      <c r="A258" s="10"/>
      <c r="B258" s="294"/>
      <c r="C258" s="221"/>
      <c r="D258" s="221"/>
      <c r="E258" s="294"/>
      <c r="F258" s="221"/>
      <c r="G258" s="221"/>
      <c r="H258" s="10"/>
      <c r="I258" s="10"/>
    </row>
    <row r="259">
      <c r="A259" s="10"/>
      <c r="B259" s="294"/>
      <c r="C259" s="221"/>
      <c r="D259" s="221"/>
      <c r="E259" s="294"/>
      <c r="F259" s="221"/>
      <c r="G259" s="221"/>
      <c r="H259" s="10"/>
      <c r="I259" s="10"/>
    </row>
    <row r="260">
      <c r="A260" s="10"/>
      <c r="B260" s="294"/>
      <c r="C260" s="221"/>
      <c r="D260" s="221"/>
      <c r="E260" s="294"/>
      <c r="F260" s="221"/>
      <c r="G260" s="221"/>
      <c r="H260" s="10"/>
      <c r="I260" s="10"/>
    </row>
    <row r="261">
      <c r="A261" s="10"/>
      <c r="B261" s="294"/>
      <c r="C261" s="221"/>
      <c r="D261" s="221"/>
      <c r="E261" s="294"/>
      <c r="F261" s="221"/>
      <c r="G261" s="221"/>
      <c r="H261" s="10"/>
      <c r="I261" s="10"/>
    </row>
    <row r="262">
      <c r="A262" s="10"/>
      <c r="B262" s="294"/>
      <c r="C262" s="221"/>
      <c r="D262" s="221"/>
      <c r="E262" s="294"/>
      <c r="F262" s="221"/>
      <c r="G262" s="221"/>
      <c r="H262" s="10"/>
      <c r="I262" s="10"/>
    </row>
    <row r="263">
      <c r="A263" s="10"/>
      <c r="B263" s="294"/>
      <c r="C263" s="221"/>
      <c r="D263" s="221"/>
      <c r="E263" s="294"/>
      <c r="F263" s="221"/>
      <c r="G263" s="221"/>
      <c r="H263" s="10"/>
      <c r="I263" s="10"/>
    </row>
    <row r="264">
      <c r="A264" s="10"/>
      <c r="B264" s="294"/>
      <c r="C264" s="221"/>
      <c r="D264" s="221"/>
      <c r="E264" s="294"/>
      <c r="F264" s="221"/>
      <c r="G264" s="221"/>
      <c r="H264" s="10"/>
      <c r="I264" s="10"/>
    </row>
    <row r="265">
      <c r="A265" s="10"/>
      <c r="B265" s="294"/>
      <c r="C265" s="221"/>
      <c r="D265" s="221"/>
      <c r="E265" s="294"/>
      <c r="F265" s="221"/>
      <c r="G265" s="221"/>
      <c r="H265" s="10"/>
      <c r="I265" s="10"/>
    </row>
    <row r="266">
      <c r="A266" s="10"/>
      <c r="B266" s="294"/>
      <c r="C266" s="221"/>
      <c r="D266" s="221"/>
      <c r="E266" s="294"/>
      <c r="F266" s="221"/>
      <c r="G266" s="221"/>
      <c r="H266" s="10"/>
      <c r="I266" s="10"/>
    </row>
    <row r="267">
      <c r="A267" s="10"/>
      <c r="B267" s="294"/>
      <c r="C267" s="221"/>
      <c r="D267" s="221"/>
      <c r="E267" s="294"/>
      <c r="F267" s="221"/>
      <c r="G267" s="221"/>
      <c r="H267" s="10"/>
      <c r="I267" s="10"/>
    </row>
    <row r="268">
      <c r="A268" s="10"/>
      <c r="B268" s="294"/>
      <c r="C268" s="221"/>
      <c r="D268" s="221"/>
      <c r="E268" s="294"/>
      <c r="F268" s="221"/>
      <c r="G268" s="221"/>
      <c r="H268" s="10"/>
      <c r="I268" s="10"/>
    </row>
    <row r="269">
      <c r="A269" s="10"/>
      <c r="B269" s="294"/>
      <c r="C269" s="221"/>
      <c r="D269" s="221"/>
      <c r="E269" s="294"/>
      <c r="F269" s="221"/>
      <c r="G269" s="221"/>
      <c r="H269" s="10"/>
      <c r="I269" s="10"/>
    </row>
    <row r="270">
      <c r="A270" s="10"/>
      <c r="B270" s="294"/>
      <c r="C270" s="221"/>
      <c r="D270" s="221"/>
      <c r="E270" s="294"/>
      <c r="F270" s="221"/>
      <c r="G270" s="221"/>
      <c r="H270" s="10"/>
      <c r="I270" s="10"/>
    </row>
    <row r="271">
      <c r="A271" s="10"/>
      <c r="B271" s="294"/>
      <c r="C271" s="221"/>
      <c r="D271" s="221"/>
      <c r="E271" s="294"/>
      <c r="F271" s="221"/>
      <c r="G271" s="221"/>
      <c r="H271" s="10"/>
      <c r="I271" s="10"/>
    </row>
    <row r="272">
      <c r="A272" s="10"/>
      <c r="B272" s="294"/>
      <c r="C272" s="221"/>
      <c r="D272" s="221"/>
      <c r="E272" s="294"/>
      <c r="F272" s="221"/>
      <c r="G272" s="221"/>
      <c r="H272" s="10"/>
      <c r="I272" s="10"/>
    </row>
    <row r="273">
      <c r="A273" s="10"/>
      <c r="B273" s="294"/>
      <c r="C273" s="221"/>
      <c r="D273" s="221"/>
      <c r="E273" s="294"/>
      <c r="F273" s="221"/>
      <c r="G273" s="221"/>
      <c r="H273" s="10"/>
      <c r="I273" s="10"/>
    </row>
    <row r="274">
      <c r="A274" s="10"/>
      <c r="B274" s="294"/>
      <c r="C274" s="221"/>
      <c r="D274" s="221"/>
      <c r="E274" s="294"/>
      <c r="F274" s="221"/>
      <c r="G274" s="221"/>
      <c r="H274" s="10"/>
      <c r="I274" s="10"/>
    </row>
    <row r="275">
      <c r="A275" s="10"/>
      <c r="B275" s="294"/>
      <c r="C275" s="221"/>
      <c r="D275" s="221"/>
      <c r="E275" s="294"/>
      <c r="F275" s="221"/>
      <c r="G275" s="221"/>
      <c r="H275" s="10"/>
      <c r="I275" s="10"/>
    </row>
    <row r="276">
      <c r="A276" s="10"/>
      <c r="B276" s="294"/>
      <c r="C276" s="221"/>
      <c r="D276" s="221"/>
      <c r="E276" s="294"/>
      <c r="F276" s="221"/>
      <c r="G276" s="221"/>
      <c r="H276" s="10"/>
      <c r="I276" s="10"/>
    </row>
    <row r="277">
      <c r="A277" s="10"/>
      <c r="B277" s="294"/>
      <c r="C277" s="221"/>
      <c r="D277" s="221"/>
      <c r="E277" s="294"/>
      <c r="F277" s="221"/>
      <c r="G277" s="221"/>
      <c r="H277" s="10"/>
      <c r="I277" s="10"/>
    </row>
    <row r="278">
      <c r="A278" s="10"/>
      <c r="B278" s="294"/>
      <c r="C278" s="221"/>
      <c r="D278" s="221"/>
      <c r="E278" s="294"/>
      <c r="F278" s="221"/>
      <c r="G278" s="221"/>
      <c r="H278" s="10"/>
      <c r="I278" s="10"/>
    </row>
    <row r="279">
      <c r="A279" s="10"/>
      <c r="B279" s="294"/>
      <c r="C279" s="221"/>
      <c r="D279" s="221"/>
      <c r="E279" s="294"/>
      <c r="F279" s="221"/>
      <c r="G279" s="221"/>
      <c r="H279" s="10"/>
      <c r="I279" s="10"/>
    </row>
    <row r="280">
      <c r="A280" s="10"/>
      <c r="B280" s="294"/>
      <c r="C280" s="221"/>
      <c r="D280" s="221"/>
      <c r="E280" s="294"/>
      <c r="F280" s="221"/>
      <c r="G280" s="221"/>
      <c r="H280" s="10"/>
      <c r="I280" s="10"/>
    </row>
    <row r="281">
      <c r="A281" s="10"/>
      <c r="B281" s="294"/>
      <c r="C281" s="221"/>
      <c r="D281" s="221"/>
      <c r="E281" s="294"/>
      <c r="F281" s="221"/>
      <c r="G281" s="221"/>
      <c r="H281" s="10"/>
      <c r="I281" s="10"/>
    </row>
    <row r="282">
      <c r="A282" s="10"/>
      <c r="B282" s="294"/>
      <c r="C282" s="221"/>
      <c r="D282" s="221"/>
      <c r="E282" s="294"/>
      <c r="F282" s="221"/>
      <c r="G282" s="221"/>
      <c r="H282" s="10"/>
      <c r="I282" s="10"/>
    </row>
    <row r="283">
      <c r="A283" s="10"/>
      <c r="B283" s="294"/>
      <c r="C283" s="221"/>
      <c r="D283" s="221"/>
      <c r="E283" s="294"/>
      <c r="F283" s="221"/>
      <c r="G283" s="221"/>
      <c r="H283" s="10"/>
      <c r="I283" s="10"/>
    </row>
    <row r="284">
      <c r="A284" s="10"/>
      <c r="B284" s="294"/>
      <c r="C284" s="221"/>
      <c r="D284" s="221"/>
      <c r="E284" s="294"/>
      <c r="F284" s="221"/>
      <c r="G284" s="221"/>
      <c r="H284" s="10"/>
      <c r="I284" s="10"/>
    </row>
    <row r="285">
      <c r="A285" s="10"/>
      <c r="B285" s="294"/>
      <c r="C285" s="221"/>
      <c r="D285" s="221"/>
      <c r="E285" s="294"/>
      <c r="F285" s="221"/>
      <c r="G285" s="221"/>
      <c r="H285" s="10"/>
      <c r="I285" s="10"/>
    </row>
    <row r="286">
      <c r="A286" s="10"/>
      <c r="B286" s="294"/>
      <c r="C286" s="221"/>
      <c r="D286" s="221"/>
      <c r="E286" s="294"/>
      <c r="F286" s="221"/>
      <c r="G286" s="221"/>
      <c r="H286" s="10"/>
      <c r="I286" s="10"/>
    </row>
    <row r="287">
      <c r="A287" s="10"/>
      <c r="B287" s="294"/>
      <c r="C287" s="221"/>
      <c r="D287" s="221"/>
      <c r="E287" s="294"/>
      <c r="F287" s="221"/>
      <c r="G287" s="221"/>
      <c r="H287" s="10"/>
      <c r="I287" s="10"/>
    </row>
    <row r="288">
      <c r="A288" s="10"/>
      <c r="B288" s="294"/>
      <c r="C288" s="221"/>
      <c r="D288" s="221"/>
      <c r="E288" s="294"/>
      <c r="F288" s="221"/>
      <c r="G288" s="221"/>
      <c r="H288" s="10"/>
      <c r="I288" s="10"/>
    </row>
    <row r="289">
      <c r="A289" s="10"/>
      <c r="B289" s="294"/>
      <c r="C289" s="221"/>
      <c r="D289" s="221"/>
      <c r="E289" s="294"/>
      <c r="F289" s="221"/>
      <c r="G289" s="221"/>
      <c r="H289" s="10"/>
      <c r="I289" s="10"/>
    </row>
    <row r="290">
      <c r="A290" s="10"/>
      <c r="B290" s="294"/>
      <c r="C290" s="221"/>
      <c r="D290" s="221"/>
      <c r="E290" s="294"/>
      <c r="F290" s="221"/>
      <c r="G290" s="221"/>
      <c r="H290" s="10"/>
      <c r="I290" s="10"/>
    </row>
    <row r="291">
      <c r="A291" s="10"/>
      <c r="B291" s="294"/>
      <c r="C291" s="221"/>
      <c r="D291" s="221"/>
      <c r="E291" s="294"/>
      <c r="F291" s="221"/>
      <c r="G291" s="221"/>
      <c r="H291" s="10"/>
      <c r="I291" s="10"/>
    </row>
    <row r="292">
      <c r="A292" s="10"/>
      <c r="B292" s="294"/>
      <c r="C292" s="221"/>
      <c r="D292" s="221"/>
      <c r="E292" s="294"/>
      <c r="F292" s="221"/>
      <c r="G292" s="221"/>
      <c r="H292" s="10"/>
      <c r="I292" s="10"/>
    </row>
    <row r="293">
      <c r="A293" s="10"/>
      <c r="B293" s="294"/>
      <c r="C293" s="221"/>
      <c r="D293" s="221"/>
      <c r="E293" s="294"/>
      <c r="F293" s="221"/>
      <c r="G293" s="221"/>
      <c r="H293" s="10"/>
      <c r="I293" s="10"/>
    </row>
    <row r="294">
      <c r="A294" s="10"/>
      <c r="B294" s="294"/>
      <c r="C294" s="221"/>
      <c r="D294" s="221"/>
      <c r="E294" s="294"/>
      <c r="F294" s="221"/>
      <c r="G294" s="221"/>
      <c r="H294" s="10"/>
      <c r="I294" s="10"/>
    </row>
    <row r="295">
      <c r="A295" s="10"/>
      <c r="B295" s="294"/>
      <c r="C295" s="221"/>
      <c r="D295" s="221"/>
      <c r="E295" s="294"/>
      <c r="F295" s="221"/>
      <c r="G295" s="221"/>
      <c r="H295" s="10"/>
      <c r="I295" s="10"/>
    </row>
    <row r="296">
      <c r="A296" s="10"/>
      <c r="B296" s="294"/>
      <c r="C296" s="221"/>
      <c r="D296" s="221"/>
      <c r="E296" s="294"/>
      <c r="F296" s="221"/>
      <c r="G296" s="221"/>
      <c r="H296" s="10"/>
      <c r="I296" s="10"/>
    </row>
    <row r="297">
      <c r="A297" s="10"/>
      <c r="B297" s="294"/>
      <c r="C297" s="221"/>
      <c r="D297" s="221"/>
      <c r="E297" s="294"/>
      <c r="F297" s="221"/>
      <c r="G297" s="221"/>
      <c r="H297" s="10"/>
      <c r="I297" s="10"/>
    </row>
    <row r="298">
      <c r="A298" s="10"/>
      <c r="B298" s="294"/>
      <c r="C298" s="221"/>
      <c r="D298" s="221"/>
      <c r="E298" s="294"/>
      <c r="F298" s="221"/>
      <c r="G298" s="221"/>
      <c r="H298" s="10"/>
      <c r="I298" s="10"/>
    </row>
    <row r="299">
      <c r="A299" s="10"/>
      <c r="B299" s="294"/>
      <c r="C299" s="221"/>
      <c r="D299" s="221"/>
      <c r="E299" s="294"/>
      <c r="F299" s="221"/>
      <c r="G299" s="221"/>
      <c r="H299" s="10"/>
      <c r="I299" s="10"/>
    </row>
    <row r="300">
      <c r="A300" s="10"/>
      <c r="B300" s="294"/>
      <c r="C300" s="221"/>
      <c r="D300" s="221"/>
      <c r="E300" s="294"/>
      <c r="F300" s="221"/>
      <c r="G300" s="221"/>
      <c r="H300" s="10"/>
      <c r="I300" s="10"/>
    </row>
    <row r="301">
      <c r="A301" s="10"/>
      <c r="B301" s="294"/>
      <c r="C301" s="221"/>
      <c r="D301" s="221"/>
      <c r="E301" s="294"/>
      <c r="F301" s="221"/>
      <c r="G301" s="221"/>
      <c r="H301" s="10"/>
      <c r="I301" s="10"/>
    </row>
    <row r="302">
      <c r="A302" s="10"/>
      <c r="B302" s="294"/>
      <c r="C302" s="221"/>
      <c r="D302" s="221"/>
      <c r="E302" s="294"/>
      <c r="F302" s="221"/>
      <c r="G302" s="221"/>
      <c r="H302" s="10"/>
      <c r="I302" s="10"/>
    </row>
    <row r="303">
      <c r="A303" s="10"/>
      <c r="B303" s="294"/>
      <c r="C303" s="221"/>
      <c r="D303" s="221"/>
      <c r="E303" s="294"/>
      <c r="F303" s="221"/>
      <c r="G303" s="221"/>
      <c r="H303" s="10"/>
      <c r="I303" s="10"/>
    </row>
    <row r="304">
      <c r="A304" s="10"/>
      <c r="B304" s="294"/>
      <c r="C304" s="221"/>
      <c r="D304" s="221"/>
      <c r="E304" s="294"/>
      <c r="F304" s="221"/>
      <c r="G304" s="221"/>
      <c r="H304" s="10"/>
      <c r="I304" s="10"/>
    </row>
    <row r="305">
      <c r="A305" s="10"/>
      <c r="B305" s="294"/>
      <c r="C305" s="221"/>
      <c r="D305" s="221"/>
      <c r="E305" s="294"/>
      <c r="F305" s="221"/>
      <c r="G305" s="221"/>
      <c r="H305" s="10"/>
      <c r="I305" s="10"/>
    </row>
    <row r="306">
      <c r="A306" s="10"/>
      <c r="B306" s="294"/>
      <c r="C306" s="221"/>
      <c r="D306" s="221"/>
      <c r="E306" s="294"/>
      <c r="F306" s="221"/>
      <c r="G306" s="221"/>
      <c r="H306" s="10"/>
      <c r="I306" s="10"/>
    </row>
    <row r="307">
      <c r="A307" s="10"/>
      <c r="B307" s="294"/>
      <c r="C307" s="221"/>
      <c r="D307" s="221"/>
      <c r="E307" s="294"/>
      <c r="F307" s="221"/>
      <c r="G307" s="221"/>
      <c r="H307" s="10"/>
      <c r="I307" s="10"/>
    </row>
    <row r="308">
      <c r="A308" s="10"/>
      <c r="B308" s="294"/>
      <c r="C308" s="221"/>
      <c r="D308" s="221"/>
      <c r="E308" s="294"/>
      <c r="F308" s="221"/>
      <c r="G308" s="221"/>
      <c r="H308" s="10"/>
      <c r="I308" s="10"/>
    </row>
    <row r="309">
      <c r="A309" s="10"/>
      <c r="B309" s="294"/>
      <c r="C309" s="221"/>
      <c r="D309" s="221"/>
      <c r="E309" s="294"/>
      <c r="F309" s="221"/>
      <c r="G309" s="221"/>
      <c r="H309" s="10"/>
      <c r="I309" s="10"/>
    </row>
    <row r="310">
      <c r="A310" s="10"/>
      <c r="B310" s="294"/>
      <c r="C310" s="221"/>
      <c r="D310" s="221"/>
      <c r="E310" s="294"/>
      <c r="F310" s="221"/>
      <c r="G310" s="221"/>
      <c r="H310" s="10"/>
      <c r="I310" s="10"/>
    </row>
    <row r="311">
      <c r="A311" s="10"/>
      <c r="B311" s="294"/>
      <c r="C311" s="221"/>
      <c r="D311" s="221"/>
      <c r="E311" s="294"/>
      <c r="F311" s="221"/>
      <c r="G311" s="221"/>
      <c r="H311" s="10"/>
      <c r="I311" s="10"/>
    </row>
    <row r="312">
      <c r="A312" s="10"/>
      <c r="B312" s="294"/>
      <c r="C312" s="221"/>
      <c r="D312" s="221"/>
      <c r="E312" s="294"/>
      <c r="F312" s="221"/>
      <c r="G312" s="221"/>
      <c r="H312" s="10"/>
      <c r="I312" s="10"/>
    </row>
    <row r="313">
      <c r="A313" s="10"/>
      <c r="B313" s="294"/>
      <c r="C313" s="221"/>
      <c r="D313" s="221"/>
      <c r="E313" s="294"/>
      <c r="F313" s="221"/>
      <c r="G313" s="221"/>
      <c r="H313" s="10"/>
      <c r="I313" s="10"/>
    </row>
    <row r="314">
      <c r="A314" s="10"/>
      <c r="B314" s="294"/>
      <c r="C314" s="221"/>
      <c r="D314" s="221"/>
      <c r="E314" s="294"/>
      <c r="F314" s="221"/>
      <c r="G314" s="221"/>
      <c r="H314" s="10"/>
      <c r="I314" s="10"/>
    </row>
    <row r="315">
      <c r="A315" s="10"/>
      <c r="B315" s="294"/>
      <c r="C315" s="221"/>
      <c r="D315" s="221"/>
      <c r="E315" s="294"/>
      <c r="F315" s="221"/>
      <c r="G315" s="221"/>
      <c r="H315" s="10"/>
      <c r="I315" s="10"/>
    </row>
    <row r="316">
      <c r="A316" s="10"/>
      <c r="B316" s="294"/>
      <c r="C316" s="221"/>
      <c r="D316" s="221"/>
      <c r="E316" s="294"/>
      <c r="F316" s="221"/>
      <c r="G316" s="221"/>
      <c r="H316" s="10"/>
      <c r="I316" s="10"/>
    </row>
    <row r="317">
      <c r="A317" s="10"/>
      <c r="B317" s="294"/>
      <c r="C317" s="221"/>
      <c r="D317" s="221"/>
      <c r="E317" s="294"/>
      <c r="F317" s="221"/>
      <c r="G317" s="221"/>
      <c r="H317" s="10"/>
      <c r="I317" s="10"/>
    </row>
    <row r="318">
      <c r="A318" s="10"/>
      <c r="B318" s="294"/>
      <c r="C318" s="221"/>
      <c r="D318" s="221"/>
      <c r="E318" s="294"/>
      <c r="F318" s="221"/>
      <c r="G318" s="221"/>
      <c r="H318" s="10"/>
      <c r="I318" s="10"/>
    </row>
    <row r="319">
      <c r="A319" s="10"/>
      <c r="B319" s="294"/>
      <c r="C319" s="221"/>
      <c r="D319" s="221"/>
      <c r="E319" s="294"/>
      <c r="F319" s="221"/>
      <c r="G319" s="221"/>
      <c r="H319" s="10"/>
      <c r="I319" s="10"/>
    </row>
    <row r="320">
      <c r="A320" s="10"/>
      <c r="B320" s="294"/>
      <c r="C320" s="221"/>
      <c r="D320" s="221"/>
      <c r="E320" s="294"/>
      <c r="F320" s="221"/>
      <c r="G320" s="221"/>
      <c r="H320" s="10"/>
      <c r="I320" s="10"/>
    </row>
    <row r="321">
      <c r="A321" s="10"/>
      <c r="B321" s="294"/>
      <c r="C321" s="221"/>
      <c r="D321" s="221"/>
      <c r="E321" s="294"/>
      <c r="F321" s="221"/>
      <c r="G321" s="221"/>
      <c r="H321" s="10"/>
      <c r="I321" s="10"/>
    </row>
    <row r="322">
      <c r="A322" s="10"/>
      <c r="B322" s="294"/>
      <c r="C322" s="221"/>
      <c r="D322" s="221"/>
      <c r="E322" s="294"/>
      <c r="F322" s="221"/>
      <c r="G322" s="221"/>
      <c r="H322" s="10"/>
      <c r="I322" s="10"/>
    </row>
    <row r="323">
      <c r="A323" s="10"/>
      <c r="B323" s="294"/>
      <c r="C323" s="221"/>
      <c r="D323" s="221"/>
      <c r="E323" s="294"/>
      <c r="F323" s="221"/>
      <c r="G323" s="221"/>
      <c r="H323" s="10"/>
      <c r="I323" s="10"/>
    </row>
    <row r="324">
      <c r="A324" s="10"/>
      <c r="B324" s="294"/>
      <c r="C324" s="221"/>
      <c r="D324" s="221"/>
      <c r="E324" s="294"/>
      <c r="F324" s="221"/>
      <c r="G324" s="221"/>
      <c r="H324" s="10"/>
      <c r="I324" s="10"/>
    </row>
    <row r="325">
      <c r="A325" s="10"/>
      <c r="B325" s="294"/>
      <c r="C325" s="221"/>
      <c r="D325" s="221"/>
      <c r="E325" s="294"/>
      <c r="F325" s="221"/>
      <c r="G325" s="221"/>
      <c r="H325" s="10"/>
      <c r="I325" s="10"/>
    </row>
    <row r="326">
      <c r="A326" s="10"/>
      <c r="B326" s="294"/>
      <c r="C326" s="221"/>
      <c r="D326" s="221"/>
      <c r="E326" s="294"/>
      <c r="F326" s="221"/>
      <c r="G326" s="221"/>
      <c r="H326" s="10"/>
      <c r="I326" s="10"/>
    </row>
    <row r="327">
      <c r="A327" s="10"/>
      <c r="B327" s="294"/>
      <c r="C327" s="221"/>
      <c r="D327" s="221"/>
      <c r="E327" s="294"/>
      <c r="F327" s="221"/>
      <c r="G327" s="221"/>
      <c r="H327" s="10"/>
      <c r="I327" s="10"/>
    </row>
    <row r="328">
      <c r="A328" s="10"/>
      <c r="B328" s="294"/>
      <c r="C328" s="221"/>
      <c r="D328" s="221"/>
      <c r="E328" s="294"/>
      <c r="F328" s="221"/>
      <c r="G328" s="221"/>
      <c r="H328" s="10"/>
      <c r="I328" s="10"/>
    </row>
    <row r="329">
      <c r="A329" s="10"/>
      <c r="B329" s="294"/>
      <c r="C329" s="221"/>
      <c r="D329" s="221"/>
      <c r="E329" s="294"/>
      <c r="F329" s="221"/>
      <c r="G329" s="221"/>
      <c r="H329" s="10"/>
      <c r="I329" s="10"/>
    </row>
    <row r="330">
      <c r="A330" s="10"/>
      <c r="B330" s="294"/>
      <c r="C330" s="221"/>
      <c r="D330" s="221"/>
      <c r="E330" s="294"/>
      <c r="F330" s="221"/>
      <c r="G330" s="221"/>
      <c r="H330" s="10"/>
      <c r="I330" s="10"/>
    </row>
    <row r="331">
      <c r="A331" s="10"/>
      <c r="B331" s="294"/>
      <c r="C331" s="221"/>
      <c r="D331" s="221"/>
      <c r="E331" s="294"/>
      <c r="F331" s="221"/>
      <c r="G331" s="221"/>
      <c r="H331" s="10"/>
      <c r="I331" s="10"/>
    </row>
    <row r="332">
      <c r="A332" s="10"/>
      <c r="B332" s="294"/>
      <c r="C332" s="221"/>
      <c r="D332" s="221"/>
      <c r="E332" s="294"/>
      <c r="F332" s="221"/>
      <c r="G332" s="221"/>
      <c r="H332" s="10"/>
      <c r="I332" s="10"/>
    </row>
    <row r="333">
      <c r="A333" s="10"/>
      <c r="B333" s="294"/>
      <c r="C333" s="221"/>
      <c r="D333" s="221"/>
      <c r="E333" s="294"/>
      <c r="F333" s="221"/>
      <c r="G333" s="221"/>
      <c r="H333" s="10"/>
      <c r="I333" s="10"/>
    </row>
    <row r="334">
      <c r="A334" s="10"/>
      <c r="B334" s="294"/>
      <c r="C334" s="221"/>
      <c r="D334" s="221"/>
      <c r="E334" s="294"/>
      <c r="F334" s="221"/>
      <c r="G334" s="221"/>
      <c r="H334" s="10"/>
      <c r="I334" s="10"/>
    </row>
    <row r="335">
      <c r="A335" s="10"/>
      <c r="B335" s="294"/>
      <c r="C335" s="221"/>
      <c r="D335" s="221"/>
      <c r="E335" s="294"/>
      <c r="F335" s="221"/>
      <c r="G335" s="221"/>
      <c r="H335" s="10"/>
      <c r="I335" s="10"/>
    </row>
    <row r="336">
      <c r="A336" s="10"/>
      <c r="B336" s="294"/>
      <c r="C336" s="221"/>
      <c r="D336" s="221"/>
      <c r="E336" s="294"/>
      <c r="F336" s="221"/>
      <c r="G336" s="221"/>
      <c r="H336" s="10"/>
      <c r="I336" s="10"/>
    </row>
    <row r="337">
      <c r="A337" s="10"/>
      <c r="B337" s="294"/>
      <c r="C337" s="221"/>
      <c r="D337" s="221"/>
      <c r="E337" s="294"/>
      <c r="F337" s="221"/>
      <c r="G337" s="221"/>
      <c r="H337" s="10"/>
      <c r="I337" s="10"/>
    </row>
    <row r="338">
      <c r="A338" s="10"/>
      <c r="B338" s="294"/>
      <c r="C338" s="221"/>
      <c r="D338" s="221"/>
      <c r="E338" s="294"/>
      <c r="F338" s="221"/>
      <c r="G338" s="221"/>
      <c r="H338" s="10"/>
      <c r="I338" s="10"/>
    </row>
    <row r="339">
      <c r="A339" s="10"/>
      <c r="B339" s="294"/>
      <c r="C339" s="221"/>
      <c r="D339" s="221"/>
      <c r="E339" s="294"/>
      <c r="F339" s="221"/>
      <c r="G339" s="221"/>
      <c r="H339" s="10"/>
      <c r="I339" s="10"/>
    </row>
    <row r="340">
      <c r="A340" s="10"/>
      <c r="B340" s="294"/>
      <c r="C340" s="221"/>
      <c r="D340" s="221"/>
      <c r="E340" s="294"/>
      <c r="F340" s="221"/>
      <c r="G340" s="221"/>
      <c r="H340" s="10"/>
      <c r="I340" s="10"/>
    </row>
    <row r="341">
      <c r="A341" s="10"/>
      <c r="B341" s="294"/>
      <c r="C341" s="221"/>
      <c r="D341" s="221"/>
      <c r="E341" s="294"/>
      <c r="F341" s="221"/>
      <c r="G341" s="221"/>
      <c r="H341" s="10"/>
      <c r="I341" s="10"/>
    </row>
    <row r="342">
      <c r="A342" s="10"/>
      <c r="B342" s="294"/>
      <c r="C342" s="221"/>
      <c r="D342" s="221"/>
      <c r="E342" s="294"/>
      <c r="F342" s="221"/>
      <c r="G342" s="221"/>
      <c r="H342" s="10"/>
      <c r="I342" s="10"/>
    </row>
    <row r="343">
      <c r="A343" s="10"/>
      <c r="B343" s="294"/>
      <c r="C343" s="221"/>
      <c r="D343" s="221"/>
      <c r="E343" s="294"/>
      <c r="F343" s="221"/>
      <c r="G343" s="221"/>
      <c r="H343" s="10"/>
      <c r="I343" s="10"/>
    </row>
    <row r="344">
      <c r="A344" s="10"/>
      <c r="B344" s="294"/>
      <c r="C344" s="221"/>
      <c r="D344" s="221"/>
      <c r="E344" s="294"/>
      <c r="F344" s="221"/>
      <c r="G344" s="221"/>
      <c r="H344" s="10"/>
      <c r="I344" s="10"/>
    </row>
    <row r="345">
      <c r="A345" s="10"/>
      <c r="B345" s="294"/>
      <c r="C345" s="221"/>
      <c r="D345" s="221"/>
      <c r="E345" s="294"/>
      <c r="F345" s="221"/>
      <c r="G345" s="221"/>
      <c r="H345" s="10"/>
      <c r="I345" s="10"/>
    </row>
    <row r="346">
      <c r="A346" s="10"/>
      <c r="B346" s="294"/>
      <c r="C346" s="221"/>
      <c r="D346" s="221"/>
      <c r="E346" s="294"/>
      <c r="F346" s="221"/>
      <c r="G346" s="221"/>
      <c r="H346" s="10"/>
      <c r="I346" s="10"/>
    </row>
    <row r="347">
      <c r="A347" s="10"/>
      <c r="B347" s="294"/>
      <c r="C347" s="221"/>
      <c r="D347" s="221"/>
      <c r="E347" s="294"/>
      <c r="F347" s="221"/>
      <c r="G347" s="221"/>
      <c r="H347" s="10"/>
      <c r="I347" s="10"/>
    </row>
    <row r="348">
      <c r="A348" s="10"/>
      <c r="B348" s="294"/>
      <c r="C348" s="221"/>
      <c r="D348" s="221"/>
      <c r="E348" s="294"/>
      <c r="F348" s="221"/>
      <c r="G348" s="221"/>
      <c r="H348" s="10"/>
      <c r="I348" s="10"/>
    </row>
    <row r="349">
      <c r="A349" s="10"/>
      <c r="B349" s="294"/>
      <c r="C349" s="221"/>
      <c r="D349" s="221"/>
      <c r="E349" s="294"/>
      <c r="F349" s="221"/>
      <c r="G349" s="221"/>
      <c r="H349" s="10"/>
      <c r="I349" s="10"/>
    </row>
    <row r="350">
      <c r="A350" s="10"/>
      <c r="B350" s="294"/>
      <c r="C350" s="221"/>
      <c r="D350" s="221"/>
      <c r="E350" s="294"/>
      <c r="F350" s="221"/>
      <c r="G350" s="221"/>
      <c r="H350" s="10"/>
      <c r="I350" s="10"/>
    </row>
    <row r="351">
      <c r="A351" s="10"/>
      <c r="B351" s="294"/>
      <c r="C351" s="221"/>
      <c r="D351" s="221"/>
      <c r="E351" s="294"/>
      <c r="F351" s="221"/>
      <c r="G351" s="221"/>
      <c r="H351" s="10"/>
      <c r="I351" s="10"/>
    </row>
    <row r="352">
      <c r="A352" s="10"/>
      <c r="B352" s="294"/>
      <c r="C352" s="221"/>
      <c r="D352" s="221"/>
      <c r="E352" s="294"/>
      <c r="F352" s="221"/>
      <c r="G352" s="221"/>
      <c r="H352" s="10"/>
      <c r="I352" s="10"/>
    </row>
    <row r="353">
      <c r="A353" s="10"/>
      <c r="B353" s="294"/>
      <c r="C353" s="221"/>
      <c r="D353" s="221"/>
      <c r="E353" s="294"/>
      <c r="F353" s="221"/>
      <c r="G353" s="221"/>
      <c r="H353" s="10"/>
      <c r="I353" s="10"/>
    </row>
    <row r="354">
      <c r="A354" s="10"/>
      <c r="B354" s="294"/>
      <c r="C354" s="221"/>
      <c r="D354" s="221"/>
      <c r="E354" s="294"/>
      <c r="F354" s="221"/>
      <c r="G354" s="221"/>
      <c r="H354" s="10"/>
      <c r="I354" s="10"/>
    </row>
    <row r="355">
      <c r="A355" s="10"/>
      <c r="B355" s="294"/>
      <c r="C355" s="221"/>
      <c r="D355" s="221"/>
      <c r="E355" s="294"/>
      <c r="F355" s="221"/>
      <c r="G355" s="221"/>
      <c r="H355" s="10"/>
      <c r="I355" s="10"/>
    </row>
    <row r="356">
      <c r="A356" s="10"/>
      <c r="B356" s="294"/>
      <c r="C356" s="221"/>
      <c r="D356" s="221"/>
      <c r="E356" s="294"/>
      <c r="F356" s="221"/>
      <c r="G356" s="221"/>
      <c r="H356" s="10"/>
      <c r="I356" s="10"/>
    </row>
    <row r="357">
      <c r="A357" s="10"/>
      <c r="B357" s="294"/>
      <c r="C357" s="221"/>
      <c r="D357" s="221"/>
      <c r="E357" s="294"/>
      <c r="F357" s="221"/>
      <c r="G357" s="221"/>
      <c r="H357" s="10"/>
      <c r="I357" s="10"/>
    </row>
    <row r="358">
      <c r="A358" s="10"/>
      <c r="B358" s="294"/>
      <c r="C358" s="221"/>
      <c r="D358" s="221"/>
      <c r="E358" s="294"/>
      <c r="F358" s="221"/>
      <c r="G358" s="221"/>
      <c r="H358" s="10"/>
      <c r="I358" s="10"/>
    </row>
    <row r="359">
      <c r="A359" s="10"/>
      <c r="B359" s="294"/>
      <c r="C359" s="221"/>
      <c r="D359" s="221"/>
      <c r="E359" s="294"/>
      <c r="F359" s="221"/>
      <c r="G359" s="221"/>
      <c r="H359" s="10"/>
      <c r="I359" s="10"/>
    </row>
    <row r="360">
      <c r="A360" s="10"/>
      <c r="B360" s="294"/>
      <c r="C360" s="221"/>
      <c r="D360" s="221"/>
      <c r="E360" s="294"/>
      <c r="F360" s="221"/>
      <c r="G360" s="221"/>
      <c r="H360" s="10"/>
      <c r="I360" s="10"/>
    </row>
    <row r="361">
      <c r="A361" s="10"/>
      <c r="B361" s="294"/>
      <c r="C361" s="221"/>
      <c r="D361" s="221"/>
      <c r="E361" s="294"/>
      <c r="F361" s="221"/>
      <c r="G361" s="221"/>
      <c r="H361" s="10"/>
      <c r="I361" s="10"/>
    </row>
    <row r="362">
      <c r="A362" s="10"/>
      <c r="B362" s="294"/>
      <c r="C362" s="221"/>
      <c r="D362" s="221"/>
      <c r="E362" s="294"/>
      <c r="F362" s="221"/>
      <c r="G362" s="221"/>
      <c r="H362" s="10"/>
      <c r="I362" s="10"/>
    </row>
    <row r="363">
      <c r="A363" s="10"/>
      <c r="B363" s="294"/>
      <c r="C363" s="221"/>
      <c r="D363" s="221"/>
      <c r="E363" s="294"/>
      <c r="F363" s="221"/>
      <c r="G363" s="221"/>
      <c r="H363" s="10"/>
      <c r="I363" s="10"/>
    </row>
    <row r="364">
      <c r="A364" s="10"/>
      <c r="B364" s="294"/>
      <c r="C364" s="221"/>
      <c r="D364" s="221"/>
      <c r="E364" s="294"/>
      <c r="F364" s="221"/>
      <c r="G364" s="221"/>
      <c r="H364" s="10"/>
      <c r="I364" s="10"/>
    </row>
    <row r="365">
      <c r="A365" s="10"/>
      <c r="B365" s="294"/>
      <c r="C365" s="221"/>
      <c r="D365" s="221"/>
      <c r="E365" s="294"/>
      <c r="F365" s="221"/>
      <c r="G365" s="221"/>
      <c r="H365" s="10"/>
      <c r="I365" s="10"/>
    </row>
    <row r="366">
      <c r="A366" s="10"/>
      <c r="B366" s="294"/>
      <c r="C366" s="221"/>
      <c r="D366" s="221"/>
      <c r="E366" s="294"/>
      <c r="F366" s="221"/>
      <c r="G366" s="221"/>
      <c r="H366" s="10"/>
      <c r="I366" s="10"/>
    </row>
    <row r="367">
      <c r="A367" s="10"/>
      <c r="B367" s="294"/>
      <c r="C367" s="221"/>
      <c r="D367" s="221"/>
      <c r="E367" s="294"/>
      <c r="F367" s="221"/>
      <c r="G367" s="221"/>
      <c r="H367" s="10"/>
      <c r="I367" s="10"/>
    </row>
    <row r="368">
      <c r="A368" s="10"/>
      <c r="B368" s="294"/>
      <c r="C368" s="221"/>
      <c r="D368" s="221"/>
      <c r="E368" s="294"/>
      <c r="F368" s="221"/>
      <c r="G368" s="221"/>
      <c r="H368" s="10"/>
      <c r="I368" s="10"/>
    </row>
    <row r="369">
      <c r="A369" s="10"/>
      <c r="B369" s="294"/>
      <c r="C369" s="221"/>
      <c r="D369" s="221"/>
      <c r="E369" s="294"/>
      <c r="F369" s="221"/>
      <c r="G369" s="221"/>
      <c r="H369" s="10"/>
      <c r="I369" s="10"/>
    </row>
    <row r="370">
      <c r="A370" s="10"/>
      <c r="B370" s="294"/>
      <c r="C370" s="221"/>
      <c r="D370" s="221"/>
      <c r="E370" s="294"/>
      <c r="F370" s="221"/>
      <c r="G370" s="221"/>
      <c r="H370" s="10"/>
      <c r="I370" s="10"/>
    </row>
    <row r="371">
      <c r="A371" s="10"/>
      <c r="B371" s="294"/>
      <c r="C371" s="221"/>
      <c r="D371" s="221"/>
      <c r="E371" s="294"/>
      <c r="F371" s="221"/>
      <c r="G371" s="221"/>
      <c r="H371" s="10"/>
      <c r="I371" s="10"/>
    </row>
    <row r="372">
      <c r="A372" s="10"/>
      <c r="B372" s="294"/>
      <c r="C372" s="221"/>
      <c r="D372" s="221"/>
      <c r="E372" s="294"/>
      <c r="F372" s="221"/>
      <c r="G372" s="221"/>
      <c r="H372" s="10"/>
      <c r="I372" s="10"/>
    </row>
    <row r="373">
      <c r="A373" s="10"/>
      <c r="B373" s="294"/>
      <c r="C373" s="221"/>
      <c r="D373" s="221"/>
      <c r="E373" s="294"/>
      <c r="F373" s="221"/>
      <c r="G373" s="221"/>
      <c r="H373" s="10"/>
      <c r="I373" s="10"/>
    </row>
    <row r="374">
      <c r="A374" s="10"/>
      <c r="B374" s="294"/>
      <c r="C374" s="221"/>
      <c r="D374" s="221"/>
      <c r="E374" s="294"/>
      <c r="F374" s="221"/>
      <c r="G374" s="221"/>
      <c r="H374" s="10"/>
      <c r="I374" s="10"/>
    </row>
    <row r="375">
      <c r="A375" s="10"/>
      <c r="B375" s="294"/>
      <c r="C375" s="221"/>
      <c r="D375" s="221"/>
      <c r="E375" s="294"/>
      <c r="F375" s="221"/>
      <c r="G375" s="221"/>
      <c r="H375" s="10"/>
      <c r="I375" s="10"/>
    </row>
    <row r="376">
      <c r="A376" s="10"/>
      <c r="B376" s="294"/>
      <c r="C376" s="221"/>
      <c r="D376" s="221"/>
      <c r="E376" s="294"/>
      <c r="F376" s="221"/>
      <c r="G376" s="221"/>
      <c r="H376" s="10"/>
      <c r="I376" s="10"/>
    </row>
    <row r="377">
      <c r="A377" s="10"/>
      <c r="B377" s="294"/>
      <c r="C377" s="221"/>
      <c r="D377" s="221"/>
      <c r="E377" s="294"/>
      <c r="F377" s="221"/>
      <c r="G377" s="221"/>
      <c r="H377" s="10"/>
      <c r="I377" s="10"/>
    </row>
    <row r="378">
      <c r="A378" s="10"/>
      <c r="B378" s="294"/>
      <c r="C378" s="221"/>
      <c r="D378" s="221"/>
      <c r="E378" s="294"/>
      <c r="F378" s="221"/>
      <c r="G378" s="221"/>
      <c r="H378" s="10"/>
      <c r="I378" s="10"/>
    </row>
    <row r="379">
      <c r="A379" s="10"/>
      <c r="B379" s="294"/>
      <c r="C379" s="221"/>
      <c r="D379" s="221"/>
      <c r="E379" s="294"/>
      <c r="F379" s="221"/>
      <c r="G379" s="221"/>
      <c r="H379" s="10"/>
      <c r="I379" s="10"/>
    </row>
    <row r="380">
      <c r="A380" s="10"/>
      <c r="B380" s="294"/>
      <c r="C380" s="221"/>
      <c r="D380" s="221"/>
      <c r="E380" s="294"/>
      <c r="F380" s="221"/>
      <c r="G380" s="221"/>
      <c r="H380" s="10"/>
      <c r="I380" s="10"/>
    </row>
    <row r="381">
      <c r="A381" s="10"/>
      <c r="B381" s="294"/>
      <c r="C381" s="221"/>
      <c r="D381" s="221"/>
      <c r="E381" s="294"/>
      <c r="F381" s="221"/>
      <c r="G381" s="221"/>
      <c r="H381" s="10"/>
      <c r="I381" s="10"/>
    </row>
    <row r="382">
      <c r="A382" s="10"/>
      <c r="B382" s="294"/>
      <c r="C382" s="221"/>
      <c r="D382" s="221"/>
      <c r="E382" s="294"/>
      <c r="F382" s="221"/>
      <c r="G382" s="221"/>
      <c r="H382" s="10"/>
      <c r="I382" s="10"/>
    </row>
    <row r="383">
      <c r="A383" s="10"/>
      <c r="B383" s="294"/>
      <c r="C383" s="221"/>
      <c r="D383" s="221"/>
      <c r="E383" s="294"/>
      <c r="F383" s="221"/>
      <c r="G383" s="221"/>
      <c r="H383" s="10"/>
      <c r="I383" s="10"/>
    </row>
    <row r="384">
      <c r="A384" s="10"/>
      <c r="B384" s="294"/>
      <c r="C384" s="221"/>
      <c r="D384" s="221"/>
      <c r="E384" s="294"/>
      <c r="F384" s="221"/>
      <c r="G384" s="221"/>
      <c r="H384" s="10"/>
      <c r="I384" s="10"/>
    </row>
    <row r="385">
      <c r="A385" s="10"/>
      <c r="B385" s="294"/>
      <c r="C385" s="221"/>
      <c r="D385" s="221"/>
      <c r="E385" s="294"/>
      <c r="F385" s="221"/>
      <c r="G385" s="221"/>
      <c r="H385" s="10"/>
      <c r="I385" s="10"/>
    </row>
    <row r="386">
      <c r="A386" s="10"/>
      <c r="B386" s="294"/>
      <c r="C386" s="221"/>
      <c r="D386" s="221"/>
      <c r="E386" s="294"/>
      <c r="F386" s="221"/>
      <c r="G386" s="221"/>
      <c r="H386" s="10"/>
      <c r="I386" s="10"/>
    </row>
    <row r="387">
      <c r="A387" s="10"/>
      <c r="B387" s="294"/>
      <c r="C387" s="221"/>
      <c r="D387" s="221"/>
      <c r="E387" s="294"/>
      <c r="F387" s="221"/>
      <c r="G387" s="221"/>
      <c r="H387" s="10"/>
      <c r="I387" s="10"/>
    </row>
    <row r="388">
      <c r="A388" s="10"/>
      <c r="B388" s="294"/>
      <c r="C388" s="221"/>
      <c r="D388" s="221"/>
      <c r="E388" s="294"/>
      <c r="F388" s="221"/>
      <c r="G388" s="221"/>
      <c r="H388" s="10"/>
      <c r="I388" s="10"/>
    </row>
    <row r="389">
      <c r="A389" s="10"/>
      <c r="B389" s="294"/>
      <c r="C389" s="221"/>
      <c r="D389" s="221"/>
      <c r="E389" s="294"/>
      <c r="F389" s="221"/>
      <c r="G389" s="221"/>
      <c r="H389" s="10"/>
      <c r="I389" s="10"/>
    </row>
    <row r="390">
      <c r="A390" s="10"/>
      <c r="B390" s="294"/>
      <c r="C390" s="221"/>
      <c r="D390" s="221"/>
      <c r="E390" s="294"/>
      <c r="F390" s="221"/>
      <c r="G390" s="221"/>
      <c r="H390" s="10"/>
      <c r="I390" s="10"/>
    </row>
    <row r="391">
      <c r="A391" s="10"/>
      <c r="B391" s="294"/>
      <c r="C391" s="221"/>
      <c r="D391" s="221"/>
      <c r="E391" s="294"/>
      <c r="F391" s="221"/>
      <c r="G391" s="221"/>
      <c r="H391" s="10"/>
      <c r="I391" s="10"/>
    </row>
    <row r="392">
      <c r="A392" s="10"/>
      <c r="B392" s="294"/>
      <c r="C392" s="221"/>
      <c r="D392" s="221"/>
      <c r="E392" s="294"/>
      <c r="F392" s="221"/>
      <c r="G392" s="221"/>
      <c r="H392" s="10"/>
      <c r="I392" s="10"/>
    </row>
    <row r="393">
      <c r="A393" s="10"/>
      <c r="B393" s="294"/>
      <c r="C393" s="221"/>
      <c r="D393" s="221"/>
      <c r="E393" s="294"/>
      <c r="F393" s="221"/>
      <c r="G393" s="221"/>
      <c r="H393" s="10"/>
      <c r="I393" s="10"/>
    </row>
    <row r="394">
      <c r="A394" s="10"/>
      <c r="B394" s="294"/>
      <c r="C394" s="221"/>
      <c r="D394" s="221"/>
      <c r="E394" s="294"/>
      <c r="F394" s="221"/>
      <c r="G394" s="221"/>
      <c r="H394" s="10"/>
      <c r="I394" s="10"/>
    </row>
    <row r="395">
      <c r="A395" s="10"/>
      <c r="B395" s="294"/>
      <c r="C395" s="221"/>
      <c r="D395" s="221"/>
      <c r="E395" s="294"/>
      <c r="F395" s="221"/>
      <c r="G395" s="221"/>
      <c r="H395" s="10"/>
      <c r="I395" s="10"/>
    </row>
    <row r="396">
      <c r="A396" s="10"/>
      <c r="B396" s="294"/>
      <c r="C396" s="221"/>
      <c r="D396" s="221"/>
      <c r="E396" s="294"/>
      <c r="F396" s="221"/>
      <c r="G396" s="221"/>
      <c r="H396" s="10"/>
      <c r="I396" s="10"/>
    </row>
    <row r="397">
      <c r="A397" s="10"/>
      <c r="B397" s="294"/>
      <c r="C397" s="221"/>
      <c r="D397" s="221"/>
      <c r="E397" s="294"/>
      <c r="F397" s="221"/>
      <c r="G397" s="221"/>
      <c r="H397" s="10"/>
      <c r="I397" s="10"/>
    </row>
    <row r="398">
      <c r="A398" s="10"/>
      <c r="B398" s="294"/>
      <c r="C398" s="221"/>
      <c r="D398" s="221"/>
      <c r="E398" s="294"/>
      <c r="F398" s="221"/>
      <c r="G398" s="221"/>
      <c r="H398" s="10"/>
      <c r="I398" s="10"/>
    </row>
    <row r="399">
      <c r="A399" s="10"/>
      <c r="B399" s="294"/>
      <c r="C399" s="221"/>
      <c r="D399" s="221"/>
      <c r="E399" s="294"/>
      <c r="F399" s="221"/>
      <c r="G399" s="221"/>
      <c r="H399" s="10"/>
      <c r="I399" s="10"/>
    </row>
    <row r="400">
      <c r="A400" s="10"/>
      <c r="B400" s="294"/>
      <c r="C400" s="221"/>
      <c r="D400" s="221"/>
      <c r="E400" s="294"/>
      <c r="F400" s="221"/>
      <c r="G400" s="221"/>
      <c r="H400" s="10"/>
      <c r="I400" s="10"/>
    </row>
    <row r="401">
      <c r="A401" s="10"/>
      <c r="B401" s="294"/>
      <c r="C401" s="221"/>
      <c r="D401" s="221"/>
      <c r="E401" s="294"/>
      <c r="F401" s="221"/>
      <c r="G401" s="221"/>
      <c r="H401" s="10"/>
      <c r="I401" s="10"/>
    </row>
    <row r="402">
      <c r="A402" s="10"/>
      <c r="B402" s="294"/>
      <c r="C402" s="221"/>
      <c r="D402" s="221"/>
      <c r="E402" s="294"/>
      <c r="F402" s="221"/>
      <c r="G402" s="221"/>
      <c r="H402" s="10"/>
      <c r="I402" s="10"/>
    </row>
    <row r="403">
      <c r="A403" s="10"/>
      <c r="B403" s="294"/>
      <c r="C403" s="221"/>
      <c r="D403" s="221"/>
      <c r="E403" s="294"/>
      <c r="F403" s="221"/>
      <c r="G403" s="221"/>
      <c r="H403" s="10"/>
      <c r="I403" s="10"/>
    </row>
    <row r="404">
      <c r="A404" s="10"/>
      <c r="B404" s="294"/>
      <c r="C404" s="221"/>
      <c r="D404" s="221"/>
      <c r="E404" s="294"/>
      <c r="F404" s="221"/>
      <c r="G404" s="221"/>
      <c r="H404" s="10"/>
      <c r="I404" s="10"/>
    </row>
    <row r="405">
      <c r="A405" s="10"/>
      <c r="B405" s="294"/>
      <c r="C405" s="221"/>
      <c r="D405" s="221"/>
      <c r="E405" s="294"/>
      <c r="F405" s="221"/>
      <c r="G405" s="221"/>
      <c r="H405" s="10"/>
      <c r="I405" s="10"/>
    </row>
    <row r="406">
      <c r="A406" s="10"/>
      <c r="B406" s="294"/>
      <c r="C406" s="221"/>
      <c r="D406" s="221"/>
      <c r="E406" s="294"/>
      <c r="F406" s="221"/>
      <c r="G406" s="221"/>
      <c r="H406" s="10"/>
      <c r="I406" s="10"/>
    </row>
    <row r="407">
      <c r="A407" s="10"/>
      <c r="B407" s="294"/>
      <c r="C407" s="221"/>
      <c r="D407" s="221"/>
      <c r="E407" s="294"/>
      <c r="F407" s="221"/>
      <c r="G407" s="221"/>
      <c r="H407" s="10"/>
      <c r="I407" s="10"/>
    </row>
    <row r="408">
      <c r="A408" s="10"/>
      <c r="B408" s="294"/>
      <c r="C408" s="221"/>
      <c r="D408" s="221"/>
      <c r="E408" s="294"/>
      <c r="F408" s="221"/>
      <c r="G408" s="221"/>
      <c r="H408" s="10"/>
      <c r="I408" s="10"/>
    </row>
    <row r="409">
      <c r="A409" s="10"/>
      <c r="B409" s="294"/>
      <c r="C409" s="221"/>
      <c r="D409" s="221"/>
      <c r="E409" s="294"/>
      <c r="F409" s="221"/>
      <c r="G409" s="221"/>
      <c r="H409" s="10"/>
      <c r="I409" s="10"/>
    </row>
    <row r="410">
      <c r="A410" s="10"/>
      <c r="B410" s="294"/>
      <c r="C410" s="221"/>
      <c r="D410" s="221"/>
      <c r="E410" s="294"/>
      <c r="F410" s="221"/>
      <c r="G410" s="221"/>
      <c r="H410" s="10"/>
      <c r="I410" s="10"/>
    </row>
    <row r="411">
      <c r="A411" s="10"/>
      <c r="B411" s="294"/>
      <c r="C411" s="221"/>
      <c r="D411" s="221"/>
      <c r="E411" s="294"/>
      <c r="F411" s="221"/>
      <c r="G411" s="221"/>
      <c r="H411" s="10"/>
      <c r="I411" s="10"/>
    </row>
    <row r="412">
      <c r="A412" s="10"/>
      <c r="B412" s="294"/>
      <c r="C412" s="221"/>
      <c r="D412" s="221"/>
      <c r="E412" s="294"/>
      <c r="F412" s="221"/>
      <c r="G412" s="221"/>
      <c r="H412" s="10"/>
      <c r="I412" s="10"/>
    </row>
    <row r="413">
      <c r="A413" s="10"/>
      <c r="B413" s="294"/>
      <c r="C413" s="221"/>
      <c r="D413" s="221"/>
      <c r="E413" s="294"/>
      <c r="F413" s="221"/>
      <c r="G413" s="221"/>
      <c r="H413" s="10"/>
      <c r="I413" s="10"/>
    </row>
    <row r="414">
      <c r="A414" s="10"/>
      <c r="B414" s="294"/>
      <c r="C414" s="221"/>
      <c r="D414" s="221"/>
      <c r="E414" s="294"/>
      <c r="F414" s="221"/>
      <c r="G414" s="221"/>
      <c r="H414" s="10"/>
      <c r="I414" s="10"/>
    </row>
    <row r="415">
      <c r="A415" s="10"/>
      <c r="B415" s="294"/>
      <c r="C415" s="221"/>
      <c r="D415" s="221"/>
      <c r="E415" s="294"/>
      <c r="F415" s="221"/>
      <c r="G415" s="221"/>
      <c r="H415" s="10"/>
      <c r="I415" s="10"/>
    </row>
    <row r="416">
      <c r="A416" s="10"/>
      <c r="B416" s="294"/>
      <c r="C416" s="221"/>
      <c r="D416" s="221"/>
      <c r="E416" s="294"/>
      <c r="F416" s="221"/>
      <c r="G416" s="221"/>
      <c r="H416" s="10"/>
      <c r="I416" s="10"/>
    </row>
    <row r="417">
      <c r="A417" s="10"/>
      <c r="B417" s="294"/>
      <c r="C417" s="221"/>
      <c r="D417" s="221"/>
      <c r="E417" s="294"/>
      <c r="F417" s="221"/>
      <c r="G417" s="221"/>
      <c r="H417" s="10"/>
      <c r="I417" s="10"/>
    </row>
    <row r="418">
      <c r="A418" s="10"/>
      <c r="B418" s="294"/>
      <c r="C418" s="221"/>
      <c r="D418" s="221"/>
      <c r="E418" s="294"/>
      <c r="F418" s="221"/>
      <c r="G418" s="221"/>
      <c r="H418" s="10"/>
      <c r="I418" s="10"/>
    </row>
    <row r="419">
      <c r="A419" s="10"/>
      <c r="B419" s="294"/>
      <c r="C419" s="221"/>
      <c r="D419" s="221"/>
      <c r="E419" s="294"/>
      <c r="F419" s="221"/>
      <c r="G419" s="221"/>
      <c r="H419" s="10"/>
      <c r="I419" s="10"/>
    </row>
    <row r="420">
      <c r="A420" s="10"/>
      <c r="B420" s="294"/>
      <c r="C420" s="221"/>
      <c r="D420" s="221"/>
      <c r="E420" s="294"/>
      <c r="F420" s="221"/>
      <c r="G420" s="221"/>
      <c r="H420" s="10"/>
      <c r="I420" s="10"/>
    </row>
    <row r="421">
      <c r="A421" s="10"/>
      <c r="B421" s="294"/>
      <c r="C421" s="221"/>
      <c r="D421" s="221"/>
      <c r="E421" s="294"/>
      <c r="F421" s="221"/>
      <c r="G421" s="221"/>
      <c r="H421" s="10"/>
      <c r="I421" s="10"/>
    </row>
    <row r="422">
      <c r="A422" s="10"/>
      <c r="B422" s="294"/>
      <c r="C422" s="221"/>
      <c r="D422" s="221"/>
      <c r="E422" s="294"/>
      <c r="F422" s="221"/>
      <c r="G422" s="221"/>
      <c r="H422" s="10"/>
      <c r="I422" s="10"/>
    </row>
    <row r="423">
      <c r="A423" s="10"/>
      <c r="B423" s="294"/>
      <c r="C423" s="221"/>
      <c r="D423" s="221"/>
      <c r="E423" s="294"/>
      <c r="F423" s="221"/>
      <c r="G423" s="221"/>
      <c r="H423" s="10"/>
      <c r="I423" s="10"/>
    </row>
    <row r="424">
      <c r="A424" s="10"/>
      <c r="B424" s="294"/>
      <c r="C424" s="221"/>
      <c r="D424" s="221"/>
      <c r="E424" s="294"/>
      <c r="F424" s="221"/>
      <c r="G424" s="221"/>
      <c r="H424" s="10"/>
      <c r="I424" s="10"/>
    </row>
    <row r="425">
      <c r="A425" s="10"/>
      <c r="B425" s="294"/>
      <c r="C425" s="221"/>
      <c r="D425" s="221"/>
      <c r="E425" s="294"/>
      <c r="F425" s="221"/>
      <c r="G425" s="221"/>
      <c r="H425" s="10"/>
      <c r="I425" s="10"/>
    </row>
    <row r="426">
      <c r="A426" s="10"/>
      <c r="B426" s="294"/>
      <c r="C426" s="221"/>
      <c r="D426" s="221"/>
      <c r="E426" s="294"/>
      <c r="F426" s="221"/>
      <c r="G426" s="221"/>
      <c r="H426" s="10"/>
      <c r="I426" s="10"/>
    </row>
    <row r="427">
      <c r="A427" s="10"/>
      <c r="B427" s="294"/>
      <c r="C427" s="221"/>
      <c r="D427" s="221"/>
      <c r="E427" s="294"/>
      <c r="F427" s="221"/>
      <c r="G427" s="221"/>
      <c r="H427" s="10"/>
      <c r="I427" s="10"/>
    </row>
    <row r="428">
      <c r="A428" s="10"/>
      <c r="B428" s="294"/>
      <c r="C428" s="221"/>
      <c r="D428" s="221"/>
      <c r="E428" s="294"/>
      <c r="F428" s="221"/>
      <c r="G428" s="221"/>
      <c r="H428" s="10"/>
      <c r="I428" s="10"/>
    </row>
    <row r="429">
      <c r="A429" s="10"/>
      <c r="B429" s="294"/>
      <c r="C429" s="221"/>
      <c r="D429" s="221"/>
      <c r="E429" s="294"/>
      <c r="F429" s="221"/>
      <c r="G429" s="221"/>
      <c r="H429" s="10"/>
      <c r="I429" s="10"/>
    </row>
    <row r="430">
      <c r="A430" s="10"/>
      <c r="B430" s="294"/>
      <c r="C430" s="221"/>
      <c r="D430" s="221"/>
      <c r="E430" s="294"/>
      <c r="F430" s="221"/>
      <c r="G430" s="221"/>
      <c r="H430" s="10"/>
      <c r="I430" s="10"/>
    </row>
    <row r="431">
      <c r="A431" s="10"/>
      <c r="B431" s="294"/>
      <c r="C431" s="221"/>
      <c r="D431" s="221"/>
      <c r="E431" s="294"/>
      <c r="F431" s="221"/>
      <c r="G431" s="221"/>
      <c r="H431" s="10"/>
      <c r="I431" s="10"/>
    </row>
    <row r="432">
      <c r="A432" s="10"/>
      <c r="B432" s="294"/>
      <c r="C432" s="221"/>
      <c r="D432" s="221"/>
      <c r="E432" s="294"/>
      <c r="F432" s="221"/>
      <c r="G432" s="221"/>
      <c r="H432" s="10"/>
      <c r="I432" s="10"/>
    </row>
    <row r="433">
      <c r="A433" s="10"/>
      <c r="B433" s="294"/>
      <c r="C433" s="221"/>
      <c r="D433" s="221"/>
      <c r="E433" s="294"/>
      <c r="F433" s="221"/>
      <c r="G433" s="221"/>
      <c r="H433" s="10"/>
      <c r="I433" s="10"/>
    </row>
    <row r="434">
      <c r="A434" s="10"/>
      <c r="B434" s="294"/>
      <c r="C434" s="221"/>
      <c r="D434" s="221"/>
      <c r="E434" s="294"/>
      <c r="F434" s="221"/>
      <c r="G434" s="221"/>
      <c r="H434" s="10"/>
      <c r="I434" s="10"/>
    </row>
    <row r="435">
      <c r="A435" s="10"/>
      <c r="B435" s="294"/>
      <c r="C435" s="221"/>
      <c r="D435" s="221"/>
      <c r="E435" s="294"/>
      <c r="F435" s="221"/>
      <c r="G435" s="221"/>
      <c r="H435" s="10"/>
      <c r="I435" s="10"/>
    </row>
    <row r="436">
      <c r="A436" s="10"/>
      <c r="B436" s="294"/>
      <c r="C436" s="221"/>
      <c r="D436" s="221"/>
      <c r="E436" s="294"/>
      <c r="F436" s="221"/>
      <c r="G436" s="221"/>
      <c r="H436" s="10"/>
      <c r="I436" s="10"/>
    </row>
    <row r="437">
      <c r="A437" s="10"/>
      <c r="B437" s="294"/>
      <c r="C437" s="221"/>
      <c r="D437" s="221"/>
      <c r="E437" s="294"/>
      <c r="F437" s="221"/>
      <c r="G437" s="221"/>
      <c r="H437" s="10"/>
      <c r="I437" s="10"/>
    </row>
    <row r="438">
      <c r="A438" s="10"/>
      <c r="B438" s="294"/>
      <c r="C438" s="221"/>
      <c r="D438" s="221"/>
      <c r="E438" s="294"/>
      <c r="F438" s="221"/>
      <c r="G438" s="221"/>
      <c r="H438" s="10"/>
      <c r="I438" s="10"/>
    </row>
    <row r="439">
      <c r="A439" s="10"/>
      <c r="B439" s="294"/>
      <c r="C439" s="221"/>
      <c r="D439" s="221"/>
      <c r="E439" s="294"/>
      <c r="F439" s="221"/>
      <c r="G439" s="221"/>
      <c r="H439" s="10"/>
      <c r="I439" s="10"/>
    </row>
    <row r="440">
      <c r="A440" s="10"/>
      <c r="B440" s="294"/>
      <c r="C440" s="221"/>
      <c r="D440" s="221"/>
      <c r="E440" s="294"/>
      <c r="F440" s="221"/>
      <c r="G440" s="221"/>
      <c r="H440" s="10"/>
      <c r="I440" s="10"/>
    </row>
    <row r="441">
      <c r="A441" s="10"/>
      <c r="B441" s="294"/>
      <c r="C441" s="221"/>
      <c r="D441" s="221"/>
      <c r="E441" s="294"/>
      <c r="F441" s="221"/>
      <c r="G441" s="221"/>
      <c r="H441" s="10"/>
      <c r="I441" s="10"/>
    </row>
    <row r="442">
      <c r="A442" s="10"/>
      <c r="B442" s="294"/>
      <c r="C442" s="221"/>
      <c r="D442" s="221"/>
      <c r="E442" s="294"/>
      <c r="F442" s="221"/>
      <c r="G442" s="221"/>
      <c r="H442" s="10"/>
      <c r="I442" s="10"/>
    </row>
    <row r="443">
      <c r="A443" s="10"/>
      <c r="B443" s="294"/>
      <c r="C443" s="221"/>
      <c r="D443" s="221"/>
      <c r="E443" s="294"/>
      <c r="F443" s="221"/>
      <c r="G443" s="221"/>
      <c r="H443" s="10"/>
      <c r="I443" s="10"/>
    </row>
    <row r="444">
      <c r="A444" s="10"/>
      <c r="B444" s="294"/>
      <c r="C444" s="221"/>
      <c r="D444" s="221"/>
      <c r="E444" s="294"/>
      <c r="F444" s="221"/>
      <c r="G444" s="221"/>
      <c r="H444" s="10"/>
      <c r="I444" s="10"/>
    </row>
    <row r="445">
      <c r="A445" s="10"/>
      <c r="B445" s="294"/>
      <c r="C445" s="221"/>
      <c r="D445" s="221"/>
      <c r="E445" s="294"/>
      <c r="F445" s="221"/>
      <c r="G445" s="221"/>
      <c r="H445" s="10"/>
      <c r="I445" s="10"/>
    </row>
    <row r="446">
      <c r="A446" s="10"/>
      <c r="B446" s="294"/>
      <c r="C446" s="221"/>
      <c r="D446" s="221"/>
      <c r="E446" s="294"/>
      <c r="F446" s="221"/>
      <c r="G446" s="221"/>
      <c r="H446" s="10"/>
      <c r="I446" s="10"/>
    </row>
    <row r="447">
      <c r="A447" s="10"/>
      <c r="B447" s="294"/>
      <c r="C447" s="221"/>
      <c r="D447" s="221"/>
      <c r="E447" s="294"/>
      <c r="F447" s="221"/>
      <c r="G447" s="221"/>
      <c r="H447" s="10"/>
      <c r="I447" s="10"/>
    </row>
    <row r="448">
      <c r="A448" s="10"/>
      <c r="B448" s="294"/>
      <c r="C448" s="221"/>
      <c r="D448" s="221"/>
      <c r="E448" s="294"/>
      <c r="F448" s="221"/>
      <c r="G448" s="221"/>
      <c r="H448" s="10"/>
      <c r="I448" s="10"/>
    </row>
    <row r="449">
      <c r="A449" s="10"/>
      <c r="B449" s="294"/>
      <c r="C449" s="221"/>
      <c r="D449" s="221"/>
      <c r="E449" s="294"/>
      <c r="F449" s="221"/>
      <c r="G449" s="221"/>
      <c r="H449" s="10"/>
      <c r="I449" s="10"/>
    </row>
    <row r="450">
      <c r="A450" s="10"/>
      <c r="B450" s="294"/>
      <c r="C450" s="221"/>
      <c r="D450" s="221"/>
      <c r="E450" s="294"/>
      <c r="F450" s="221"/>
      <c r="G450" s="221"/>
      <c r="H450" s="10"/>
      <c r="I450" s="10"/>
    </row>
    <row r="451">
      <c r="A451" s="10"/>
      <c r="B451" s="294"/>
      <c r="C451" s="221"/>
      <c r="D451" s="221"/>
      <c r="E451" s="294"/>
      <c r="F451" s="221"/>
      <c r="G451" s="221"/>
      <c r="H451" s="10"/>
      <c r="I451" s="10"/>
    </row>
    <row r="452">
      <c r="A452" s="10"/>
      <c r="B452" s="294"/>
      <c r="C452" s="221"/>
      <c r="D452" s="221"/>
      <c r="E452" s="294"/>
      <c r="F452" s="221"/>
      <c r="G452" s="221"/>
      <c r="H452" s="10"/>
      <c r="I452" s="10"/>
    </row>
    <row r="453">
      <c r="A453" s="10"/>
      <c r="B453" s="294"/>
      <c r="C453" s="221"/>
      <c r="D453" s="221"/>
      <c r="E453" s="294"/>
      <c r="F453" s="221"/>
      <c r="G453" s="221"/>
      <c r="H453" s="10"/>
      <c r="I453" s="10"/>
    </row>
    <row r="454">
      <c r="A454" s="10"/>
      <c r="B454" s="294"/>
      <c r="C454" s="221"/>
      <c r="D454" s="221"/>
      <c r="E454" s="294"/>
      <c r="F454" s="221"/>
      <c r="G454" s="221"/>
      <c r="H454" s="10"/>
      <c r="I454" s="10"/>
    </row>
    <row r="455">
      <c r="A455" s="10"/>
      <c r="B455" s="294"/>
      <c r="C455" s="221"/>
      <c r="D455" s="221"/>
      <c r="E455" s="294"/>
      <c r="F455" s="221"/>
      <c r="G455" s="221"/>
      <c r="H455" s="10"/>
      <c r="I455" s="10"/>
    </row>
    <row r="456">
      <c r="A456" s="10"/>
      <c r="B456" s="294"/>
      <c r="C456" s="221"/>
      <c r="D456" s="221"/>
      <c r="E456" s="294"/>
      <c r="F456" s="221"/>
      <c r="G456" s="221"/>
      <c r="H456" s="10"/>
      <c r="I456" s="10"/>
    </row>
    <row r="457">
      <c r="A457" s="10"/>
      <c r="B457" s="294"/>
      <c r="C457" s="221"/>
      <c r="D457" s="221"/>
      <c r="E457" s="294"/>
      <c r="F457" s="221"/>
      <c r="G457" s="221"/>
      <c r="H457" s="10"/>
      <c r="I457" s="10"/>
    </row>
    <row r="458">
      <c r="A458" s="10"/>
      <c r="B458" s="294"/>
      <c r="C458" s="221"/>
      <c r="D458" s="221"/>
      <c r="E458" s="294"/>
      <c r="F458" s="221"/>
      <c r="G458" s="221"/>
      <c r="H458" s="10"/>
      <c r="I458" s="10"/>
    </row>
    <row r="459">
      <c r="A459" s="10"/>
      <c r="B459" s="294"/>
      <c r="C459" s="221"/>
      <c r="D459" s="221"/>
      <c r="E459" s="294"/>
      <c r="F459" s="221"/>
      <c r="G459" s="221"/>
      <c r="H459" s="10"/>
      <c r="I459" s="10"/>
    </row>
    <row r="460">
      <c r="A460" s="10"/>
      <c r="B460" s="294"/>
      <c r="C460" s="221"/>
      <c r="D460" s="221"/>
      <c r="E460" s="294"/>
      <c r="F460" s="221"/>
      <c r="G460" s="221"/>
      <c r="H460" s="10"/>
      <c r="I460" s="10"/>
    </row>
    <row r="461">
      <c r="A461" s="10"/>
      <c r="B461" s="294"/>
      <c r="C461" s="221"/>
      <c r="D461" s="221"/>
      <c r="E461" s="294"/>
      <c r="F461" s="221"/>
      <c r="G461" s="221"/>
      <c r="H461" s="10"/>
      <c r="I461" s="10"/>
    </row>
    <row r="462">
      <c r="A462" s="10"/>
      <c r="B462" s="294"/>
      <c r="C462" s="221"/>
      <c r="D462" s="221"/>
      <c r="E462" s="294"/>
      <c r="F462" s="221"/>
      <c r="G462" s="221"/>
      <c r="H462" s="10"/>
      <c r="I462" s="10"/>
    </row>
    <row r="463">
      <c r="A463" s="10"/>
      <c r="B463" s="294"/>
      <c r="C463" s="221"/>
      <c r="D463" s="221"/>
      <c r="E463" s="294"/>
      <c r="F463" s="221"/>
      <c r="G463" s="221"/>
      <c r="H463" s="10"/>
      <c r="I463" s="10"/>
    </row>
    <row r="464">
      <c r="A464" s="10"/>
      <c r="B464" s="294"/>
      <c r="C464" s="221"/>
      <c r="D464" s="221"/>
      <c r="E464" s="294"/>
      <c r="F464" s="221"/>
      <c r="G464" s="221"/>
      <c r="H464" s="10"/>
      <c r="I464" s="10"/>
    </row>
    <row r="465">
      <c r="A465" s="10"/>
      <c r="B465" s="294"/>
      <c r="C465" s="221"/>
      <c r="D465" s="221"/>
      <c r="E465" s="294"/>
      <c r="F465" s="221"/>
      <c r="G465" s="221"/>
      <c r="H465" s="10"/>
      <c r="I465" s="10"/>
    </row>
    <row r="466">
      <c r="A466" s="10"/>
      <c r="B466" s="294"/>
      <c r="C466" s="221"/>
      <c r="D466" s="221"/>
      <c r="E466" s="294"/>
      <c r="F466" s="221"/>
      <c r="G466" s="221"/>
      <c r="H466" s="10"/>
      <c r="I466" s="10"/>
    </row>
    <row r="467">
      <c r="A467" s="10"/>
      <c r="B467" s="294"/>
      <c r="C467" s="221"/>
      <c r="D467" s="221"/>
      <c r="E467" s="294"/>
      <c r="F467" s="221"/>
      <c r="G467" s="221"/>
      <c r="H467" s="10"/>
      <c r="I467" s="10"/>
    </row>
    <row r="468">
      <c r="A468" s="10"/>
      <c r="B468" s="294"/>
      <c r="C468" s="221"/>
      <c r="D468" s="221"/>
      <c r="E468" s="294"/>
      <c r="F468" s="221"/>
      <c r="G468" s="221"/>
      <c r="H468" s="10"/>
      <c r="I468" s="10"/>
    </row>
    <row r="469">
      <c r="A469" s="10"/>
      <c r="B469" s="294"/>
      <c r="C469" s="221"/>
      <c r="D469" s="221"/>
      <c r="E469" s="294"/>
      <c r="F469" s="221"/>
      <c r="G469" s="221"/>
      <c r="H469" s="10"/>
      <c r="I469" s="10"/>
    </row>
    <row r="470">
      <c r="A470" s="10"/>
      <c r="B470" s="294"/>
      <c r="C470" s="221"/>
      <c r="D470" s="221"/>
      <c r="E470" s="294"/>
      <c r="F470" s="221"/>
      <c r="G470" s="221"/>
      <c r="H470" s="10"/>
      <c r="I470" s="10"/>
    </row>
    <row r="471">
      <c r="A471" s="10"/>
      <c r="B471" s="294"/>
      <c r="C471" s="221"/>
      <c r="D471" s="221"/>
      <c r="E471" s="294"/>
      <c r="F471" s="221"/>
      <c r="G471" s="221"/>
      <c r="H471" s="10"/>
      <c r="I471" s="10"/>
    </row>
    <row r="472">
      <c r="A472" s="10"/>
      <c r="B472" s="294"/>
      <c r="C472" s="221"/>
      <c r="D472" s="221"/>
      <c r="E472" s="294"/>
      <c r="F472" s="221"/>
      <c r="G472" s="221"/>
      <c r="H472" s="10"/>
      <c r="I472" s="10"/>
    </row>
    <row r="473">
      <c r="A473" s="10"/>
      <c r="B473" s="294"/>
      <c r="C473" s="221"/>
      <c r="D473" s="221"/>
      <c r="E473" s="294"/>
      <c r="F473" s="221"/>
      <c r="G473" s="221"/>
      <c r="H473" s="10"/>
      <c r="I473" s="10"/>
    </row>
    <row r="474">
      <c r="A474" s="10"/>
      <c r="B474" s="294"/>
      <c r="C474" s="221"/>
      <c r="D474" s="221"/>
      <c r="E474" s="294"/>
      <c r="F474" s="221"/>
      <c r="G474" s="221"/>
      <c r="H474" s="10"/>
      <c r="I474" s="10"/>
    </row>
    <row r="475">
      <c r="A475" s="10"/>
      <c r="B475" s="294"/>
      <c r="C475" s="221"/>
      <c r="D475" s="221"/>
      <c r="E475" s="294"/>
      <c r="F475" s="221"/>
      <c r="G475" s="221"/>
      <c r="H475" s="10"/>
      <c r="I475" s="10"/>
    </row>
    <row r="476">
      <c r="A476" s="10"/>
      <c r="B476" s="294"/>
      <c r="C476" s="221"/>
      <c r="D476" s="221"/>
      <c r="E476" s="294"/>
      <c r="F476" s="221"/>
      <c r="G476" s="221"/>
      <c r="H476" s="10"/>
      <c r="I476" s="10"/>
    </row>
    <row r="477">
      <c r="A477" s="10"/>
      <c r="B477" s="294"/>
      <c r="C477" s="221"/>
      <c r="D477" s="221"/>
      <c r="E477" s="294"/>
      <c r="F477" s="221"/>
      <c r="G477" s="221"/>
      <c r="H477" s="10"/>
      <c r="I477" s="10"/>
    </row>
    <row r="478">
      <c r="A478" s="10"/>
      <c r="B478" s="294"/>
      <c r="C478" s="221"/>
      <c r="D478" s="221"/>
      <c r="E478" s="294"/>
      <c r="F478" s="221"/>
      <c r="G478" s="221"/>
      <c r="H478" s="10"/>
      <c r="I478" s="10"/>
    </row>
    <row r="479">
      <c r="A479" s="10"/>
      <c r="B479" s="294"/>
      <c r="C479" s="221"/>
      <c r="D479" s="221"/>
      <c r="E479" s="294"/>
      <c r="F479" s="221"/>
      <c r="G479" s="221"/>
      <c r="H479" s="10"/>
      <c r="I479" s="10"/>
    </row>
    <row r="480">
      <c r="A480" s="10"/>
      <c r="B480" s="294"/>
      <c r="C480" s="221"/>
      <c r="D480" s="221"/>
      <c r="E480" s="294"/>
      <c r="F480" s="221"/>
      <c r="G480" s="221"/>
      <c r="H480" s="10"/>
      <c r="I480" s="10"/>
    </row>
    <row r="481">
      <c r="A481" s="10"/>
      <c r="B481" s="294"/>
      <c r="C481" s="221"/>
      <c r="D481" s="221"/>
      <c r="E481" s="294"/>
      <c r="F481" s="221"/>
      <c r="G481" s="221"/>
      <c r="H481" s="10"/>
      <c r="I481" s="10"/>
    </row>
    <row r="482">
      <c r="A482" s="10"/>
      <c r="B482" s="294"/>
      <c r="C482" s="221"/>
      <c r="D482" s="221"/>
      <c r="E482" s="294"/>
      <c r="F482" s="221"/>
      <c r="G482" s="221"/>
      <c r="H482" s="10"/>
      <c r="I482" s="10"/>
    </row>
    <row r="483">
      <c r="A483" s="10"/>
      <c r="B483" s="294"/>
      <c r="C483" s="221"/>
      <c r="D483" s="221"/>
      <c r="E483" s="294"/>
      <c r="F483" s="221"/>
      <c r="G483" s="221"/>
      <c r="H483" s="10"/>
      <c r="I483" s="10"/>
    </row>
    <row r="484">
      <c r="A484" s="10"/>
      <c r="B484" s="294"/>
      <c r="C484" s="221"/>
      <c r="D484" s="221"/>
      <c r="E484" s="294"/>
      <c r="F484" s="221"/>
      <c r="G484" s="221"/>
      <c r="H484" s="10"/>
      <c r="I484" s="10"/>
    </row>
    <row r="485">
      <c r="A485" s="10"/>
      <c r="B485" s="294"/>
      <c r="C485" s="221"/>
      <c r="D485" s="221"/>
      <c r="E485" s="294"/>
      <c r="F485" s="221"/>
      <c r="G485" s="221"/>
      <c r="H485" s="10"/>
      <c r="I485" s="10"/>
    </row>
    <row r="486">
      <c r="A486" s="10"/>
      <c r="B486" s="294"/>
      <c r="C486" s="221"/>
      <c r="D486" s="221"/>
      <c r="E486" s="294"/>
      <c r="F486" s="221"/>
      <c r="G486" s="221"/>
      <c r="H486" s="10"/>
      <c r="I486" s="10"/>
    </row>
    <row r="487">
      <c r="A487" s="10"/>
      <c r="B487" s="294"/>
      <c r="C487" s="221"/>
      <c r="D487" s="221"/>
      <c r="E487" s="294"/>
      <c r="F487" s="221"/>
      <c r="G487" s="221"/>
      <c r="H487" s="10"/>
      <c r="I487" s="10"/>
    </row>
    <row r="488">
      <c r="A488" s="10"/>
      <c r="B488" s="294"/>
      <c r="C488" s="221"/>
      <c r="D488" s="221"/>
      <c r="E488" s="294"/>
      <c r="F488" s="221"/>
      <c r="G488" s="221"/>
      <c r="H488" s="10"/>
      <c r="I488" s="10"/>
    </row>
    <row r="489">
      <c r="A489" s="10"/>
      <c r="B489" s="294"/>
      <c r="C489" s="221"/>
      <c r="D489" s="221"/>
      <c r="E489" s="294"/>
      <c r="F489" s="221"/>
      <c r="G489" s="221"/>
      <c r="H489" s="10"/>
      <c r="I489" s="10"/>
    </row>
    <row r="490">
      <c r="A490" s="10"/>
      <c r="B490" s="294"/>
      <c r="C490" s="221"/>
      <c r="D490" s="221"/>
      <c r="E490" s="294"/>
      <c r="F490" s="221"/>
      <c r="G490" s="221"/>
      <c r="H490" s="10"/>
      <c r="I490" s="10"/>
    </row>
    <row r="491">
      <c r="A491" s="10"/>
      <c r="B491" s="294"/>
      <c r="C491" s="221"/>
      <c r="D491" s="221"/>
      <c r="E491" s="294"/>
      <c r="F491" s="221"/>
      <c r="G491" s="221"/>
      <c r="H491" s="10"/>
      <c r="I491" s="10"/>
    </row>
    <row r="492">
      <c r="A492" s="10"/>
      <c r="B492" s="294"/>
      <c r="C492" s="221"/>
      <c r="D492" s="221"/>
      <c r="E492" s="294"/>
      <c r="F492" s="221"/>
      <c r="G492" s="221"/>
      <c r="H492" s="10"/>
      <c r="I492" s="10"/>
    </row>
    <row r="493">
      <c r="A493" s="10"/>
      <c r="B493" s="294"/>
      <c r="C493" s="221"/>
      <c r="D493" s="221"/>
      <c r="E493" s="294"/>
      <c r="F493" s="221"/>
      <c r="G493" s="221"/>
      <c r="H493" s="10"/>
      <c r="I493" s="10"/>
    </row>
    <row r="494">
      <c r="A494" s="10"/>
      <c r="B494" s="294"/>
      <c r="C494" s="221"/>
      <c r="D494" s="221"/>
      <c r="E494" s="294"/>
      <c r="F494" s="221"/>
      <c r="G494" s="221"/>
      <c r="H494" s="10"/>
      <c r="I494" s="10"/>
    </row>
    <row r="495">
      <c r="A495" s="10"/>
      <c r="B495" s="294"/>
      <c r="C495" s="221"/>
      <c r="D495" s="221"/>
      <c r="E495" s="294"/>
      <c r="F495" s="221"/>
      <c r="G495" s="221"/>
      <c r="H495" s="10"/>
      <c r="I495" s="10"/>
    </row>
    <row r="496">
      <c r="A496" s="10"/>
      <c r="B496" s="294"/>
      <c r="C496" s="221"/>
      <c r="D496" s="221"/>
      <c r="E496" s="294"/>
      <c r="F496" s="221"/>
      <c r="G496" s="221"/>
      <c r="H496" s="10"/>
      <c r="I496" s="10"/>
    </row>
    <row r="497">
      <c r="A497" s="10"/>
      <c r="B497" s="294"/>
      <c r="C497" s="221"/>
      <c r="D497" s="221"/>
      <c r="E497" s="294"/>
      <c r="F497" s="221"/>
      <c r="G497" s="221"/>
      <c r="H497" s="10"/>
      <c r="I497" s="10"/>
    </row>
    <row r="498">
      <c r="A498" s="10"/>
      <c r="B498" s="294"/>
      <c r="C498" s="221"/>
      <c r="D498" s="221"/>
      <c r="E498" s="294"/>
      <c r="F498" s="221"/>
      <c r="G498" s="221"/>
      <c r="H498" s="10"/>
      <c r="I498" s="10"/>
    </row>
    <row r="499">
      <c r="A499" s="10"/>
      <c r="B499" s="294"/>
      <c r="C499" s="221"/>
      <c r="D499" s="221"/>
      <c r="E499" s="294"/>
      <c r="F499" s="221"/>
      <c r="G499" s="221"/>
      <c r="H499" s="10"/>
      <c r="I499" s="10"/>
    </row>
    <row r="500">
      <c r="A500" s="10"/>
      <c r="B500" s="294"/>
      <c r="C500" s="221"/>
      <c r="D500" s="221"/>
      <c r="E500" s="294"/>
      <c r="F500" s="221"/>
      <c r="G500" s="221"/>
      <c r="H500" s="10"/>
      <c r="I500" s="10"/>
    </row>
    <row r="501">
      <c r="A501" s="10"/>
      <c r="B501" s="294"/>
      <c r="C501" s="221"/>
      <c r="D501" s="221"/>
      <c r="E501" s="294"/>
      <c r="F501" s="221"/>
      <c r="G501" s="221"/>
      <c r="H501" s="10"/>
      <c r="I501" s="10"/>
    </row>
    <row r="502">
      <c r="A502" s="10"/>
      <c r="B502" s="294"/>
      <c r="C502" s="221"/>
      <c r="D502" s="221"/>
      <c r="E502" s="294"/>
      <c r="F502" s="221"/>
      <c r="G502" s="221"/>
      <c r="H502" s="10"/>
      <c r="I502" s="10"/>
    </row>
    <row r="503">
      <c r="A503" s="10"/>
      <c r="B503" s="294"/>
      <c r="C503" s="221"/>
      <c r="D503" s="221"/>
      <c r="E503" s="294"/>
      <c r="F503" s="221"/>
      <c r="G503" s="221"/>
      <c r="H503" s="10"/>
      <c r="I503" s="10"/>
    </row>
    <row r="504">
      <c r="A504" s="10"/>
      <c r="B504" s="294"/>
      <c r="C504" s="221"/>
      <c r="D504" s="221"/>
      <c r="E504" s="294"/>
      <c r="F504" s="221"/>
      <c r="G504" s="221"/>
      <c r="H504" s="10"/>
      <c r="I504" s="10"/>
    </row>
    <row r="505">
      <c r="A505" s="10"/>
      <c r="B505" s="294"/>
      <c r="C505" s="221"/>
      <c r="D505" s="221"/>
      <c r="E505" s="294"/>
      <c r="F505" s="221"/>
      <c r="G505" s="221"/>
      <c r="H505" s="10"/>
      <c r="I505" s="10"/>
    </row>
    <row r="506">
      <c r="A506" s="10"/>
      <c r="B506" s="294"/>
      <c r="C506" s="221"/>
      <c r="D506" s="221"/>
      <c r="E506" s="294"/>
      <c r="F506" s="221"/>
      <c r="G506" s="221"/>
      <c r="H506" s="10"/>
      <c r="I506" s="10"/>
    </row>
    <row r="507">
      <c r="A507" s="10"/>
      <c r="B507" s="294"/>
      <c r="C507" s="221"/>
      <c r="D507" s="221"/>
      <c r="E507" s="294"/>
      <c r="F507" s="221"/>
      <c r="G507" s="221"/>
      <c r="H507" s="10"/>
      <c r="I507" s="10"/>
    </row>
    <row r="508">
      <c r="A508" s="10"/>
      <c r="B508" s="294"/>
      <c r="C508" s="221"/>
      <c r="D508" s="221"/>
      <c r="E508" s="294"/>
      <c r="F508" s="221"/>
      <c r="G508" s="221"/>
      <c r="H508" s="10"/>
      <c r="I508" s="10"/>
    </row>
    <row r="509">
      <c r="A509" s="10"/>
      <c r="B509" s="294"/>
      <c r="C509" s="221"/>
      <c r="D509" s="221"/>
      <c r="E509" s="294"/>
      <c r="F509" s="221"/>
      <c r="G509" s="221"/>
      <c r="H509" s="10"/>
      <c r="I509" s="10"/>
    </row>
    <row r="510">
      <c r="A510" s="10"/>
      <c r="B510" s="294"/>
      <c r="C510" s="221"/>
      <c r="D510" s="221"/>
      <c r="E510" s="294"/>
      <c r="F510" s="221"/>
      <c r="G510" s="221"/>
      <c r="H510" s="10"/>
      <c r="I510" s="10"/>
    </row>
    <row r="511">
      <c r="A511" s="10"/>
      <c r="B511" s="294"/>
      <c r="C511" s="221"/>
      <c r="D511" s="221"/>
      <c r="E511" s="294"/>
      <c r="F511" s="221"/>
      <c r="G511" s="221"/>
      <c r="H511" s="10"/>
      <c r="I511" s="10"/>
    </row>
    <row r="512">
      <c r="A512" s="10"/>
      <c r="B512" s="294"/>
      <c r="C512" s="221"/>
      <c r="D512" s="221"/>
      <c r="E512" s="294"/>
      <c r="F512" s="221"/>
      <c r="G512" s="221"/>
      <c r="H512" s="10"/>
      <c r="I512" s="10"/>
    </row>
    <row r="513">
      <c r="A513" s="10"/>
      <c r="B513" s="294"/>
      <c r="C513" s="221"/>
      <c r="D513" s="221"/>
      <c r="E513" s="294"/>
      <c r="F513" s="221"/>
      <c r="G513" s="221"/>
      <c r="H513" s="10"/>
      <c r="I513" s="10"/>
    </row>
    <row r="514">
      <c r="A514" s="10"/>
      <c r="B514" s="294"/>
      <c r="C514" s="221"/>
      <c r="D514" s="221"/>
      <c r="E514" s="294"/>
      <c r="F514" s="221"/>
      <c r="G514" s="221"/>
      <c r="H514" s="10"/>
      <c r="I514" s="10"/>
    </row>
    <row r="515">
      <c r="A515" s="10"/>
      <c r="B515" s="294"/>
      <c r="C515" s="221"/>
      <c r="D515" s="221"/>
      <c r="E515" s="294"/>
      <c r="F515" s="221"/>
      <c r="G515" s="221"/>
      <c r="H515" s="10"/>
      <c r="I515" s="10"/>
    </row>
    <row r="516">
      <c r="A516" s="10"/>
      <c r="B516" s="294"/>
      <c r="C516" s="221"/>
      <c r="D516" s="221"/>
      <c r="E516" s="294"/>
      <c r="F516" s="221"/>
      <c r="G516" s="221"/>
      <c r="H516" s="10"/>
      <c r="I516" s="10"/>
    </row>
    <row r="517">
      <c r="A517" s="10"/>
      <c r="B517" s="294"/>
      <c r="C517" s="221"/>
      <c r="D517" s="221"/>
      <c r="E517" s="294"/>
      <c r="F517" s="221"/>
      <c r="G517" s="221"/>
      <c r="H517" s="10"/>
      <c r="I517" s="10"/>
    </row>
    <row r="518">
      <c r="A518" s="10"/>
      <c r="B518" s="294"/>
      <c r="C518" s="221"/>
      <c r="D518" s="221"/>
      <c r="E518" s="294"/>
      <c r="F518" s="221"/>
      <c r="G518" s="221"/>
      <c r="H518" s="10"/>
      <c r="I518" s="10"/>
    </row>
    <row r="519">
      <c r="A519" s="10"/>
      <c r="B519" s="294"/>
      <c r="C519" s="221"/>
      <c r="D519" s="221"/>
      <c r="E519" s="294"/>
      <c r="F519" s="221"/>
      <c r="G519" s="221"/>
      <c r="H519" s="10"/>
      <c r="I519" s="10"/>
    </row>
    <row r="520">
      <c r="A520" s="10"/>
      <c r="B520" s="294"/>
      <c r="C520" s="221"/>
      <c r="D520" s="221"/>
      <c r="E520" s="294"/>
      <c r="F520" s="221"/>
      <c r="G520" s="221"/>
      <c r="H520" s="10"/>
      <c r="I520" s="10"/>
    </row>
    <row r="521">
      <c r="A521" s="10"/>
      <c r="B521" s="294"/>
      <c r="C521" s="221"/>
      <c r="D521" s="221"/>
      <c r="E521" s="294"/>
      <c r="F521" s="221"/>
      <c r="G521" s="221"/>
      <c r="H521" s="10"/>
      <c r="I521" s="10"/>
    </row>
    <row r="522">
      <c r="A522" s="10"/>
      <c r="B522" s="294"/>
      <c r="C522" s="221"/>
      <c r="D522" s="221"/>
      <c r="E522" s="294"/>
      <c r="F522" s="221"/>
      <c r="G522" s="221"/>
      <c r="H522" s="10"/>
      <c r="I522" s="10"/>
    </row>
    <row r="523">
      <c r="A523" s="10"/>
      <c r="B523" s="294"/>
      <c r="C523" s="221"/>
      <c r="D523" s="221"/>
      <c r="E523" s="294"/>
      <c r="F523" s="221"/>
      <c r="G523" s="221"/>
      <c r="H523" s="10"/>
      <c r="I523" s="10"/>
    </row>
    <row r="524">
      <c r="A524" s="10"/>
      <c r="B524" s="294"/>
      <c r="C524" s="221"/>
      <c r="D524" s="221"/>
      <c r="E524" s="294"/>
      <c r="F524" s="221"/>
      <c r="G524" s="221"/>
      <c r="H524" s="10"/>
      <c r="I524" s="10"/>
    </row>
    <row r="525">
      <c r="A525" s="10"/>
      <c r="B525" s="294"/>
      <c r="C525" s="221"/>
      <c r="D525" s="221"/>
      <c r="E525" s="294"/>
      <c r="F525" s="221"/>
      <c r="G525" s="221"/>
      <c r="H525" s="10"/>
      <c r="I525" s="10"/>
    </row>
    <row r="526">
      <c r="A526" s="10"/>
      <c r="B526" s="294"/>
      <c r="C526" s="221"/>
      <c r="D526" s="221"/>
      <c r="E526" s="294"/>
      <c r="F526" s="221"/>
      <c r="G526" s="221"/>
      <c r="H526" s="10"/>
      <c r="I526" s="10"/>
    </row>
    <row r="527">
      <c r="A527" s="10"/>
      <c r="B527" s="294"/>
      <c r="C527" s="221"/>
      <c r="D527" s="221"/>
      <c r="E527" s="294"/>
      <c r="F527" s="221"/>
      <c r="G527" s="221"/>
      <c r="H527" s="10"/>
      <c r="I527" s="10"/>
    </row>
    <row r="528">
      <c r="A528" s="10"/>
      <c r="B528" s="294"/>
      <c r="C528" s="221"/>
      <c r="D528" s="221"/>
      <c r="E528" s="294"/>
      <c r="F528" s="221"/>
      <c r="G528" s="221"/>
      <c r="H528" s="10"/>
      <c r="I528" s="10"/>
    </row>
    <row r="529">
      <c r="A529" s="10"/>
      <c r="B529" s="294"/>
      <c r="C529" s="221"/>
      <c r="D529" s="221"/>
      <c r="E529" s="294"/>
      <c r="F529" s="221"/>
      <c r="G529" s="221"/>
      <c r="H529" s="10"/>
      <c r="I529" s="10"/>
    </row>
    <row r="530">
      <c r="A530" s="10"/>
      <c r="B530" s="294"/>
      <c r="C530" s="221"/>
      <c r="D530" s="221"/>
      <c r="E530" s="294"/>
      <c r="F530" s="221"/>
      <c r="G530" s="221"/>
      <c r="H530" s="10"/>
      <c r="I530" s="10"/>
    </row>
    <row r="531">
      <c r="A531" s="10"/>
      <c r="B531" s="294"/>
      <c r="C531" s="221"/>
      <c r="D531" s="221"/>
      <c r="E531" s="294"/>
      <c r="F531" s="221"/>
      <c r="G531" s="221"/>
      <c r="H531" s="10"/>
      <c r="I531" s="10"/>
    </row>
    <row r="532">
      <c r="A532" s="10"/>
      <c r="B532" s="294"/>
      <c r="C532" s="221"/>
      <c r="D532" s="221"/>
      <c r="E532" s="294"/>
      <c r="F532" s="221"/>
      <c r="G532" s="221"/>
      <c r="H532" s="10"/>
      <c r="I532" s="10"/>
    </row>
    <row r="533">
      <c r="A533" s="10"/>
      <c r="B533" s="294"/>
      <c r="C533" s="221"/>
      <c r="D533" s="221"/>
      <c r="E533" s="294"/>
      <c r="F533" s="221"/>
      <c r="G533" s="221"/>
      <c r="H533" s="10"/>
      <c r="I533" s="10"/>
    </row>
    <row r="534">
      <c r="A534" s="10"/>
      <c r="B534" s="294"/>
      <c r="C534" s="221"/>
      <c r="D534" s="221"/>
      <c r="E534" s="294"/>
      <c r="F534" s="221"/>
      <c r="G534" s="221"/>
      <c r="H534" s="10"/>
      <c r="I534" s="10"/>
    </row>
    <row r="535">
      <c r="A535" s="10"/>
      <c r="B535" s="294"/>
      <c r="C535" s="221"/>
      <c r="D535" s="221"/>
      <c r="E535" s="294"/>
      <c r="F535" s="221"/>
      <c r="G535" s="221"/>
      <c r="H535" s="10"/>
      <c r="I535" s="10"/>
    </row>
    <row r="536">
      <c r="A536" s="10"/>
      <c r="B536" s="294"/>
      <c r="C536" s="221"/>
      <c r="D536" s="221"/>
      <c r="E536" s="294"/>
      <c r="F536" s="221"/>
      <c r="G536" s="221"/>
      <c r="H536" s="10"/>
      <c r="I536" s="10"/>
    </row>
    <row r="537">
      <c r="A537" s="10"/>
      <c r="B537" s="294"/>
      <c r="C537" s="221"/>
      <c r="D537" s="221"/>
      <c r="E537" s="294"/>
      <c r="F537" s="221"/>
      <c r="G537" s="221"/>
      <c r="H537" s="10"/>
      <c r="I537" s="10"/>
    </row>
    <row r="538">
      <c r="A538" s="10"/>
      <c r="B538" s="294"/>
      <c r="C538" s="221"/>
      <c r="D538" s="221"/>
      <c r="E538" s="294"/>
      <c r="F538" s="221"/>
      <c r="G538" s="221"/>
      <c r="H538" s="10"/>
      <c r="I538" s="10"/>
    </row>
    <row r="539">
      <c r="A539" s="10"/>
      <c r="B539" s="294"/>
      <c r="C539" s="221"/>
      <c r="D539" s="221"/>
      <c r="E539" s="294"/>
      <c r="F539" s="221"/>
      <c r="G539" s="221"/>
      <c r="H539" s="10"/>
      <c r="I539" s="10"/>
    </row>
    <row r="540">
      <c r="A540" s="10"/>
      <c r="B540" s="294"/>
      <c r="C540" s="221"/>
      <c r="D540" s="221"/>
      <c r="E540" s="294"/>
      <c r="F540" s="221"/>
      <c r="G540" s="221"/>
      <c r="H540" s="10"/>
      <c r="I540" s="10"/>
    </row>
    <row r="541">
      <c r="A541" s="10"/>
      <c r="B541" s="294"/>
      <c r="C541" s="221"/>
      <c r="D541" s="221"/>
      <c r="E541" s="294"/>
      <c r="F541" s="221"/>
      <c r="G541" s="221"/>
      <c r="H541" s="10"/>
      <c r="I541" s="10"/>
    </row>
    <row r="542">
      <c r="A542" s="10"/>
      <c r="B542" s="294"/>
      <c r="C542" s="221"/>
      <c r="D542" s="221"/>
      <c r="E542" s="294"/>
      <c r="F542" s="221"/>
      <c r="G542" s="221"/>
      <c r="H542" s="10"/>
      <c r="I542" s="10"/>
    </row>
    <row r="543">
      <c r="A543" s="10"/>
      <c r="B543" s="294"/>
      <c r="C543" s="221"/>
      <c r="D543" s="221"/>
      <c r="E543" s="294"/>
      <c r="F543" s="221"/>
      <c r="G543" s="221"/>
      <c r="H543" s="10"/>
      <c r="I543" s="10"/>
    </row>
    <row r="544">
      <c r="A544" s="10"/>
      <c r="B544" s="294"/>
      <c r="C544" s="221"/>
      <c r="D544" s="221"/>
      <c r="E544" s="294"/>
      <c r="F544" s="221"/>
      <c r="G544" s="221"/>
      <c r="H544" s="10"/>
      <c r="I544" s="10"/>
    </row>
    <row r="545">
      <c r="A545" s="10"/>
      <c r="B545" s="294"/>
      <c r="C545" s="221"/>
      <c r="D545" s="221"/>
      <c r="E545" s="294"/>
      <c r="F545" s="221"/>
      <c r="G545" s="221"/>
      <c r="H545" s="10"/>
      <c r="I545" s="10"/>
    </row>
    <row r="546">
      <c r="A546" s="10"/>
      <c r="B546" s="294"/>
      <c r="C546" s="221"/>
      <c r="D546" s="221"/>
      <c r="E546" s="294"/>
      <c r="F546" s="221"/>
      <c r="G546" s="221"/>
      <c r="H546" s="10"/>
      <c r="I546" s="10"/>
    </row>
    <row r="547">
      <c r="A547" s="10"/>
      <c r="B547" s="294"/>
      <c r="C547" s="221"/>
      <c r="D547" s="221"/>
      <c r="E547" s="294"/>
      <c r="F547" s="221"/>
      <c r="G547" s="221"/>
      <c r="H547" s="10"/>
      <c r="I547" s="10"/>
    </row>
    <row r="548">
      <c r="A548" s="10"/>
      <c r="B548" s="294"/>
      <c r="C548" s="221"/>
      <c r="D548" s="221"/>
      <c r="E548" s="294"/>
      <c r="F548" s="221"/>
      <c r="G548" s="221"/>
      <c r="H548" s="10"/>
      <c r="I548" s="10"/>
    </row>
    <row r="549">
      <c r="A549" s="10"/>
      <c r="B549" s="294"/>
      <c r="C549" s="221"/>
      <c r="D549" s="221"/>
      <c r="E549" s="294"/>
      <c r="F549" s="221"/>
      <c r="G549" s="221"/>
      <c r="H549" s="10"/>
      <c r="I549" s="10"/>
    </row>
    <row r="550">
      <c r="A550" s="10"/>
      <c r="B550" s="294"/>
      <c r="C550" s="221"/>
      <c r="D550" s="221"/>
      <c r="E550" s="294"/>
      <c r="F550" s="221"/>
      <c r="G550" s="221"/>
      <c r="H550" s="10"/>
      <c r="I550" s="10"/>
    </row>
    <row r="551">
      <c r="A551" s="10"/>
      <c r="B551" s="294"/>
      <c r="C551" s="221"/>
      <c r="D551" s="221"/>
      <c r="E551" s="294"/>
      <c r="F551" s="221"/>
      <c r="G551" s="221"/>
      <c r="H551" s="10"/>
      <c r="I551" s="10"/>
    </row>
    <row r="552">
      <c r="A552" s="10"/>
      <c r="B552" s="294"/>
      <c r="C552" s="221"/>
      <c r="D552" s="221"/>
      <c r="E552" s="294"/>
      <c r="F552" s="221"/>
      <c r="G552" s="221"/>
      <c r="H552" s="10"/>
      <c r="I552" s="10"/>
    </row>
    <row r="553">
      <c r="A553" s="10"/>
      <c r="B553" s="294"/>
      <c r="C553" s="221"/>
      <c r="D553" s="221"/>
      <c r="E553" s="294"/>
      <c r="F553" s="221"/>
      <c r="G553" s="221"/>
      <c r="H553" s="10"/>
      <c r="I553" s="10"/>
    </row>
    <row r="554">
      <c r="A554" s="10"/>
      <c r="B554" s="294"/>
      <c r="C554" s="221"/>
      <c r="D554" s="221"/>
      <c r="E554" s="294"/>
      <c r="F554" s="221"/>
      <c r="G554" s="221"/>
      <c r="H554" s="10"/>
      <c r="I554" s="10"/>
    </row>
    <row r="555">
      <c r="A555" s="10"/>
      <c r="B555" s="294"/>
      <c r="C555" s="221"/>
      <c r="D555" s="221"/>
      <c r="E555" s="294"/>
      <c r="F555" s="221"/>
      <c r="G555" s="221"/>
      <c r="H555" s="10"/>
      <c r="I555" s="10"/>
    </row>
    <row r="556">
      <c r="A556" s="10"/>
      <c r="B556" s="294"/>
      <c r="C556" s="221"/>
      <c r="D556" s="221"/>
      <c r="E556" s="294"/>
      <c r="F556" s="221"/>
      <c r="G556" s="221"/>
      <c r="H556" s="10"/>
      <c r="I556" s="10"/>
    </row>
    <row r="557">
      <c r="A557" s="10"/>
      <c r="B557" s="294"/>
      <c r="C557" s="221"/>
      <c r="D557" s="221"/>
      <c r="E557" s="294"/>
      <c r="F557" s="221"/>
      <c r="G557" s="221"/>
      <c r="H557" s="10"/>
      <c r="I557" s="10"/>
    </row>
    <row r="558">
      <c r="A558" s="10"/>
      <c r="B558" s="294"/>
      <c r="C558" s="221"/>
      <c r="D558" s="221"/>
      <c r="E558" s="294"/>
      <c r="F558" s="221"/>
      <c r="G558" s="221"/>
      <c r="H558" s="10"/>
      <c r="I558" s="10"/>
    </row>
    <row r="559">
      <c r="A559" s="10"/>
      <c r="B559" s="294"/>
      <c r="C559" s="221"/>
      <c r="D559" s="221"/>
      <c r="E559" s="294"/>
      <c r="F559" s="221"/>
      <c r="G559" s="221"/>
      <c r="H559" s="10"/>
      <c r="I559" s="10"/>
    </row>
    <row r="560">
      <c r="A560" s="10"/>
      <c r="B560" s="294"/>
      <c r="C560" s="221"/>
      <c r="D560" s="221"/>
      <c r="E560" s="294"/>
      <c r="F560" s="221"/>
      <c r="G560" s="221"/>
      <c r="H560" s="10"/>
      <c r="I560" s="10"/>
    </row>
    <row r="561">
      <c r="A561" s="10"/>
      <c r="B561" s="294"/>
      <c r="C561" s="221"/>
      <c r="D561" s="221"/>
      <c r="E561" s="294"/>
      <c r="F561" s="221"/>
      <c r="G561" s="221"/>
      <c r="H561" s="10"/>
      <c r="I561" s="10"/>
    </row>
    <row r="562">
      <c r="A562" s="10"/>
      <c r="B562" s="294"/>
      <c r="C562" s="221"/>
      <c r="D562" s="221"/>
      <c r="E562" s="294"/>
      <c r="F562" s="221"/>
      <c r="G562" s="221"/>
      <c r="H562" s="10"/>
      <c r="I562" s="10"/>
    </row>
    <row r="563">
      <c r="A563" s="10"/>
      <c r="B563" s="294"/>
      <c r="C563" s="221"/>
      <c r="D563" s="221"/>
      <c r="E563" s="294"/>
      <c r="F563" s="221"/>
      <c r="G563" s="221"/>
      <c r="H563" s="10"/>
      <c r="I563" s="10"/>
    </row>
    <row r="564">
      <c r="A564" s="10"/>
      <c r="B564" s="294"/>
      <c r="C564" s="221"/>
      <c r="D564" s="221"/>
      <c r="E564" s="294"/>
      <c r="F564" s="221"/>
      <c r="G564" s="221"/>
      <c r="H564" s="10"/>
      <c r="I564" s="10"/>
    </row>
    <row r="565">
      <c r="A565" s="10"/>
      <c r="B565" s="294"/>
      <c r="C565" s="221"/>
      <c r="D565" s="221"/>
      <c r="E565" s="294"/>
      <c r="F565" s="221"/>
      <c r="G565" s="221"/>
      <c r="H565" s="10"/>
      <c r="I565" s="10"/>
    </row>
    <row r="566">
      <c r="A566" s="10"/>
      <c r="B566" s="294"/>
      <c r="C566" s="221"/>
      <c r="D566" s="221"/>
      <c r="E566" s="294"/>
      <c r="F566" s="221"/>
      <c r="G566" s="221"/>
      <c r="H566" s="10"/>
      <c r="I566" s="10"/>
    </row>
    <row r="567">
      <c r="A567" s="10"/>
      <c r="B567" s="294"/>
      <c r="C567" s="221"/>
      <c r="D567" s="221"/>
      <c r="E567" s="294"/>
      <c r="F567" s="221"/>
      <c r="G567" s="221"/>
      <c r="H567" s="10"/>
      <c r="I567" s="10"/>
    </row>
    <row r="568">
      <c r="A568" s="10"/>
      <c r="B568" s="294"/>
      <c r="C568" s="221"/>
      <c r="D568" s="221"/>
      <c r="E568" s="294"/>
      <c r="F568" s="221"/>
      <c r="G568" s="221"/>
      <c r="H568" s="10"/>
      <c r="I568" s="10"/>
    </row>
    <row r="569">
      <c r="A569" s="10"/>
      <c r="B569" s="294"/>
      <c r="C569" s="221"/>
      <c r="D569" s="221"/>
      <c r="E569" s="294"/>
      <c r="F569" s="221"/>
      <c r="G569" s="221"/>
      <c r="H569" s="10"/>
      <c r="I569" s="10"/>
    </row>
    <row r="570">
      <c r="A570" s="10"/>
      <c r="B570" s="294"/>
      <c r="C570" s="221"/>
      <c r="D570" s="221"/>
      <c r="E570" s="294"/>
      <c r="F570" s="221"/>
      <c r="G570" s="221"/>
      <c r="H570" s="10"/>
      <c r="I570" s="10"/>
    </row>
    <row r="571">
      <c r="A571" s="10"/>
      <c r="B571" s="294"/>
      <c r="C571" s="221"/>
      <c r="D571" s="221"/>
      <c r="E571" s="294"/>
      <c r="F571" s="221"/>
      <c r="G571" s="221"/>
      <c r="H571" s="10"/>
      <c r="I571" s="10"/>
    </row>
    <row r="572">
      <c r="A572" s="10"/>
      <c r="B572" s="294"/>
      <c r="C572" s="221"/>
      <c r="D572" s="221"/>
      <c r="E572" s="294"/>
      <c r="F572" s="221"/>
      <c r="G572" s="221"/>
      <c r="H572" s="10"/>
      <c r="I572" s="10"/>
    </row>
    <row r="573">
      <c r="A573" s="10"/>
      <c r="B573" s="294"/>
      <c r="C573" s="221"/>
      <c r="D573" s="221"/>
      <c r="E573" s="294"/>
      <c r="F573" s="221"/>
      <c r="G573" s="221"/>
      <c r="H573" s="10"/>
      <c r="I573" s="10"/>
    </row>
    <row r="574">
      <c r="A574" s="10"/>
      <c r="B574" s="294"/>
      <c r="C574" s="221"/>
      <c r="D574" s="221"/>
      <c r="E574" s="294"/>
      <c r="F574" s="221"/>
      <c r="G574" s="221"/>
      <c r="H574" s="10"/>
      <c r="I574" s="10"/>
    </row>
    <row r="575">
      <c r="A575" s="10"/>
      <c r="B575" s="294"/>
      <c r="C575" s="221"/>
      <c r="D575" s="221"/>
      <c r="E575" s="294"/>
      <c r="F575" s="221"/>
      <c r="G575" s="221"/>
      <c r="H575" s="10"/>
      <c r="I575" s="10"/>
    </row>
    <row r="576">
      <c r="A576" s="10"/>
      <c r="B576" s="294"/>
      <c r="C576" s="221"/>
      <c r="D576" s="221"/>
      <c r="E576" s="294"/>
      <c r="F576" s="221"/>
      <c r="G576" s="221"/>
      <c r="H576" s="10"/>
      <c r="I576" s="10"/>
    </row>
    <row r="577">
      <c r="A577" s="10"/>
      <c r="B577" s="294"/>
      <c r="C577" s="221"/>
      <c r="D577" s="221"/>
      <c r="E577" s="294"/>
      <c r="F577" s="221"/>
      <c r="G577" s="221"/>
      <c r="H577" s="10"/>
      <c r="I577" s="10"/>
    </row>
    <row r="578">
      <c r="A578" s="10"/>
      <c r="B578" s="294"/>
      <c r="C578" s="221"/>
      <c r="D578" s="221"/>
      <c r="E578" s="294"/>
      <c r="F578" s="221"/>
      <c r="G578" s="221"/>
      <c r="H578" s="10"/>
      <c r="I578" s="10"/>
    </row>
    <row r="579">
      <c r="A579" s="10"/>
      <c r="B579" s="294"/>
      <c r="C579" s="221"/>
      <c r="D579" s="221"/>
      <c r="E579" s="294"/>
      <c r="F579" s="221"/>
      <c r="G579" s="221"/>
      <c r="H579" s="10"/>
      <c r="I579" s="10"/>
    </row>
    <row r="580">
      <c r="A580" s="10"/>
      <c r="B580" s="294"/>
      <c r="C580" s="221"/>
      <c r="D580" s="221"/>
      <c r="E580" s="294"/>
      <c r="F580" s="221"/>
      <c r="G580" s="221"/>
      <c r="H580" s="10"/>
      <c r="I580" s="10"/>
    </row>
    <row r="581">
      <c r="A581" s="10"/>
      <c r="B581" s="294"/>
      <c r="C581" s="221"/>
      <c r="D581" s="221"/>
      <c r="E581" s="294"/>
      <c r="F581" s="221"/>
      <c r="G581" s="221"/>
      <c r="H581" s="10"/>
      <c r="I581" s="10"/>
    </row>
    <row r="582">
      <c r="A582" s="10"/>
      <c r="B582" s="294"/>
      <c r="C582" s="221"/>
      <c r="D582" s="221"/>
      <c r="E582" s="294"/>
      <c r="F582" s="221"/>
      <c r="G582" s="221"/>
      <c r="H582" s="10"/>
      <c r="I582" s="10"/>
    </row>
    <row r="583">
      <c r="A583" s="10"/>
      <c r="B583" s="294"/>
      <c r="C583" s="221"/>
      <c r="D583" s="221"/>
      <c r="E583" s="294"/>
      <c r="F583" s="221"/>
      <c r="G583" s="221"/>
      <c r="H583" s="10"/>
      <c r="I583" s="10"/>
    </row>
    <row r="584">
      <c r="A584" s="10"/>
      <c r="B584" s="294"/>
      <c r="C584" s="221"/>
      <c r="D584" s="221"/>
      <c r="E584" s="294"/>
      <c r="F584" s="221"/>
      <c r="G584" s="221"/>
      <c r="H584" s="10"/>
      <c r="I584" s="10"/>
    </row>
    <row r="585">
      <c r="A585" s="10"/>
      <c r="B585" s="294"/>
      <c r="C585" s="221"/>
      <c r="D585" s="221"/>
      <c r="E585" s="294"/>
      <c r="F585" s="221"/>
      <c r="G585" s="221"/>
      <c r="H585" s="10"/>
      <c r="I585" s="10"/>
    </row>
    <row r="586">
      <c r="A586" s="10"/>
      <c r="B586" s="294"/>
      <c r="C586" s="221"/>
      <c r="D586" s="221"/>
      <c r="E586" s="294"/>
      <c r="F586" s="221"/>
      <c r="G586" s="221"/>
      <c r="H586" s="10"/>
      <c r="I586" s="10"/>
    </row>
    <row r="587">
      <c r="A587" s="10"/>
      <c r="B587" s="294"/>
      <c r="C587" s="221"/>
      <c r="D587" s="221"/>
      <c r="E587" s="294"/>
      <c r="F587" s="221"/>
      <c r="G587" s="221"/>
      <c r="H587" s="10"/>
      <c r="I587" s="10"/>
    </row>
    <row r="588">
      <c r="A588" s="10"/>
      <c r="B588" s="294"/>
      <c r="C588" s="221"/>
      <c r="D588" s="221"/>
      <c r="E588" s="294"/>
      <c r="F588" s="221"/>
      <c r="G588" s="221"/>
      <c r="H588" s="10"/>
      <c r="I588" s="10"/>
    </row>
    <row r="589">
      <c r="A589" s="10"/>
      <c r="B589" s="294"/>
      <c r="C589" s="221"/>
      <c r="D589" s="221"/>
      <c r="E589" s="294"/>
      <c r="F589" s="221"/>
      <c r="G589" s="221"/>
      <c r="H589" s="10"/>
      <c r="I589" s="10"/>
    </row>
    <row r="590">
      <c r="A590" s="10"/>
      <c r="B590" s="294"/>
      <c r="C590" s="221"/>
      <c r="D590" s="221"/>
      <c r="E590" s="294"/>
      <c r="F590" s="221"/>
      <c r="G590" s="221"/>
      <c r="H590" s="10"/>
      <c r="I590" s="10"/>
    </row>
    <row r="591">
      <c r="A591" s="10"/>
      <c r="B591" s="294"/>
      <c r="C591" s="221"/>
      <c r="D591" s="221"/>
      <c r="E591" s="294"/>
      <c r="F591" s="221"/>
      <c r="G591" s="221"/>
      <c r="H591" s="10"/>
      <c r="I591" s="10"/>
    </row>
    <row r="592">
      <c r="A592" s="10"/>
      <c r="B592" s="294"/>
      <c r="C592" s="221"/>
      <c r="D592" s="221"/>
      <c r="E592" s="294"/>
      <c r="F592" s="221"/>
      <c r="G592" s="221"/>
      <c r="H592" s="10"/>
      <c r="I592" s="10"/>
    </row>
    <row r="593">
      <c r="A593" s="10"/>
      <c r="B593" s="294"/>
      <c r="C593" s="221"/>
      <c r="D593" s="221"/>
      <c r="E593" s="294"/>
      <c r="F593" s="221"/>
      <c r="G593" s="221"/>
      <c r="H593" s="10"/>
      <c r="I593" s="10"/>
    </row>
    <row r="594">
      <c r="A594" s="10"/>
      <c r="B594" s="294"/>
      <c r="C594" s="221"/>
      <c r="D594" s="221"/>
      <c r="E594" s="294"/>
      <c r="F594" s="221"/>
      <c r="G594" s="221"/>
      <c r="H594" s="10"/>
      <c r="I594" s="10"/>
    </row>
    <row r="595">
      <c r="A595" s="10"/>
      <c r="B595" s="294"/>
      <c r="C595" s="221"/>
      <c r="D595" s="221"/>
      <c r="E595" s="294"/>
      <c r="F595" s="221"/>
      <c r="G595" s="221"/>
      <c r="H595" s="10"/>
      <c r="I595" s="10"/>
    </row>
    <row r="596">
      <c r="A596" s="10"/>
      <c r="B596" s="294"/>
      <c r="C596" s="221"/>
      <c r="D596" s="221"/>
      <c r="E596" s="294"/>
      <c r="F596" s="221"/>
      <c r="G596" s="221"/>
      <c r="H596" s="10"/>
      <c r="I596" s="10"/>
    </row>
    <row r="597">
      <c r="A597" s="10"/>
      <c r="B597" s="294"/>
      <c r="C597" s="221"/>
      <c r="D597" s="221"/>
      <c r="E597" s="294"/>
      <c r="F597" s="221"/>
      <c r="G597" s="221"/>
      <c r="H597" s="10"/>
      <c r="I597" s="10"/>
    </row>
    <row r="598">
      <c r="A598" s="10"/>
      <c r="B598" s="294"/>
      <c r="C598" s="221"/>
      <c r="D598" s="221"/>
      <c r="E598" s="294"/>
      <c r="F598" s="221"/>
      <c r="G598" s="221"/>
      <c r="H598" s="10"/>
      <c r="I598" s="10"/>
    </row>
    <row r="599">
      <c r="A599" s="10"/>
      <c r="B599" s="294"/>
      <c r="C599" s="221"/>
      <c r="D599" s="221"/>
      <c r="E599" s="294"/>
      <c r="F599" s="221"/>
      <c r="G599" s="221"/>
      <c r="H599" s="10"/>
      <c r="I599" s="10"/>
    </row>
    <row r="600">
      <c r="A600" s="10"/>
      <c r="B600" s="294"/>
      <c r="C600" s="221"/>
      <c r="D600" s="221"/>
      <c r="E600" s="294"/>
      <c r="F600" s="221"/>
      <c r="G600" s="221"/>
      <c r="H600" s="10"/>
      <c r="I600" s="10"/>
    </row>
    <row r="601">
      <c r="A601" s="10"/>
      <c r="B601" s="294"/>
      <c r="C601" s="221"/>
      <c r="D601" s="221"/>
      <c r="E601" s="294"/>
      <c r="F601" s="221"/>
      <c r="G601" s="221"/>
      <c r="H601" s="10"/>
      <c r="I601" s="10"/>
    </row>
    <row r="602">
      <c r="A602" s="10"/>
      <c r="B602" s="294"/>
      <c r="C602" s="221"/>
      <c r="D602" s="221"/>
      <c r="E602" s="294"/>
      <c r="F602" s="221"/>
      <c r="G602" s="221"/>
      <c r="H602" s="10"/>
      <c r="I602" s="10"/>
    </row>
    <row r="603">
      <c r="A603" s="10"/>
      <c r="B603" s="294"/>
      <c r="C603" s="221"/>
      <c r="D603" s="221"/>
      <c r="E603" s="294"/>
      <c r="F603" s="221"/>
      <c r="G603" s="221"/>
      <c r="H603" s="10"/>
      <c r="I603" s="10"/>
    </row>
    <row r="604">
      <c r="A604" s="10"/>
      <c r="B604" s="294"/>
      <c r="C604" s="221"/>
      <c r="D604" s="221"/>
      <c r="E604" s="294"/>
      <c r="F604" s="221"/>
      <c r="G604" s="221"/>
      <c r="H604" s="10"/>
      <c r="I604" s="10"/>
    </row>
    <row r="605">
      <c r="A605" s="10"/>
      <c r="B605" s="294"/>
      <c r="C605" s="221"/>
      <c r="D605" s="221"/>
      <c r="E605" s="294"/>
      <c r="F605" s="221"/>
      <c r="G605" s="221"/>
      <c r="H605" s="10"/>
      <c r="I605" s="10"/>
    </row>
    <row r="606">
      <c r="A606" s="10"/>
      <c r="B606" s="294"/>
      <c r="C606" s="221"/>
      <c r="D606" s="221"/>
      <c r="E606" s="294"/>
      <c r="F606" s="221"/>
      <c r="G606" s="221"/>
      <c r="H606" s="10"/>
      <c r="I606" s="10"/>
    </row>
    <row r="607">
      <c r="A607" s="10"/>
      <c r="B607" s="294"/>
      <c r="C607" s="221"/>
      <c r="D607" s="221"/>
      <c r="E607" s="294"/>
      <c r="F607" s="221"/>
      <c r="G607" s="221"/>
      <c r="H607" s="10"/>
      <c r="I607" s="10"/>
    </row>
    <row r="608">
      <c r="A608" s="10"/>
      <c r="B608" s="294"/>
      <c r="C608" s="221"/>
      <c r="D608" s="221"/>
      <c r="E608" s="294"/>
      <c r="F608" s="221"/>
      <c r="G608" s="221"/>
      <c r="H608" s="10"/>
      <c r="I608" s="10"/>
    </row>
    <row r="609">
      <c r="A609" s="10"/>
      <c r="B609" s="294"/>
      <c r="C609" s="221"/>
      <c r="D609" s="221"/>
      <c r="E609" s="294"/>
      <c r="F609" s="221"/>
      <c r="G609" s="221"/>
      <c r="H609" s="10"/>
      <c r="I609" s="10"/>
    </row>
    <row r="610">
      <c r="A610" s="10"/>
      <c r="B610" s="294"/>
      <c r="C610" s="221"/>
      <c r="D610" s="221"/>
      <c r="E610" s="294"/>
      <c r="F610" s="221"/>
      <c r="G610" s="221"/>
      <c r="H610" s="10"/>
      <c r="I610" s="10"/>
    </row>
    <row r="611">
      <c r="A611" s="10"/>
      <c r="B611" s="294"/>
      <c r="C611" s="221"/>
      <c r="D611" s="221"/>
      <c r="E611" s="294"/>
      <c r="F611" s="221"/>
      <c r="G611" s="221"/>
      <c r="H611" s="10"/>
      <c r="I611" s="10"/>
    </row>
    <row r="612">
      <c r="A612" s="10"/>
      <c r="B612" s="294"/>
      <c r="C612" s="221"/>
      <c r="D612" s="221"/>
      <c r="E612" s="294"/>
      <c r="F612" s="221"/>
      <c r="G612" s="221"/>
      <c r="H612" s="10"/>
      <c r="I612" s="10"/>
    </row>
    <row r="613">
      <c r="A613" s="10"/>
      <c r="B613" s="294"/>
      <c r="C613" s="221"/>
      <c r="D613" s="221"/>
      <c r="E613" s="294"/>
      <c r="F613" s="221"/>
      <c r="G613" s="221"/>
      <c r="H613" s="10"/>
      <c r="I613" s="10"/>
    </row>
    <row r="614">
      <c r="A614" s="10"/>
      <c r="B614" s="294"/>
      <c r="C614" s="221"/>
      <c r="D614" s="221"/>
      <c r="E614" s="294"/>
      <c r="F614" s="221"/>
      <c r="G614" s="221"/>
      <c r="H614" s="10"/>
      <c r="I614" s="10"/>
    </row>
    <row r="615">
      <c r="A615" s="10"/>
      <c r="B615" s="294"/>
      <c r="C615" s="221"/>
      <c r="D615" s="221"/>
      <c r="E615" s="294"/>
      <c r="F615" s="221"/>
      <c r="G615" s="221"/>
      <c r="H615" s="10"/>
      <c r="I615" s="10"/>
    </row>
    <row r="616">
      <c r="A616" s="10"/>
      <c r="B616" s="294"/>
      <c r="C616" s="221"/>
      <c r="D616" s="221"/>
      <c r="E616" s="294"/>
      <c r="F616" s="221"/>
      <c r="G616" s="221"/>
      <c r="H616" s="10"/>
      <c r="I616" s="10"/>
    </row>
    <row r="617">
      <c r="A617" s="10"/>
      <c r="B617" s="294"/>
      <c r="C617" s="221"/>
      <c r="D617" s="221"/>
      <c r="E617" s="294"/>
      <c r="F617" s="221"/>
      <c r="G617" s="221"/>
      <c r="H617" s="10"/>
      <c r="I617" s="10"/>
    </row>
    <row r="618">
      <c r="A618" s="10"/>
      <c r="B618" s="294"/>
      <c r="C618" s="221"/>
      <c r="D618" s="221"/>
      <c r="E618" s="294"/>
      <c r="F618" s="221"/>
      <c r="G618" s="221"/>
      <c r="H618" s="10"/>
      <c r="I618" s="10"/>
    </row>
    <row r="619">
      <c r="A619" s="10"/>
      <c r="B619" s="294"/>
      <c r="C619" s="221"/>
      <c r="D619" s="221"/>
      <c r="E619" s="294"/>
      <c r="F619" s="221"/>
      <c r="G619" s="221"/>
      <c r="H619" s="10"/>
      <c r="I619" s="10"/>
    </row>
    <row r="620">
      <c r="A620" s="10"/>
      <c r="B620" s="294"/>
      <c r="C620" s="221"/>
      <c r="D620" s="221"/>
      <c r="E620" s="294"/>
      <c r="F620" s="221"/>
      <c r="G620" s="221"/>
      <c r="H620" s="10"/>
      <c r="I620" s="10"/>
    </row>
    <row r="621">
      <c r="A621" s="10"/>
      <c r="B621" s="294"/>
      <c r="C621" s="221"/>
      <c r="D621" s="221"/>
      <c r="E621" s="294"/>
      <c r="F621" s="221"/>
      <c r="G621" s="221"/>
      <c r="H621" s="10"/>
      <c r="I621" s="10"/>
    </row>
    <row r="622">
      <c r="A622" s="10"/>
      <c r="B622" s="294"/>
      <c r="C622" s="221"/>
      <c r="D622" s="221"/>
      <c r="E622" s="294"/>
      <c r="F622" s="221"/>
      <c r="G622" s="221"/>
      <c r="H622" s="10"/>
      <c r="I622" s="10"/>
    </row>
    <row r="623">
      <c r="A623" s="10"/>
      <c r="B623" s="294"/>
      <c r="C623" s="221"/>
      <c r="D623" s="221"/>
      <c r="E623" s="294"/>
      <c r="F623" s="221"/>
      <c r="G623" s="221"/>
      <c r="H623" s="10"/>
      <c r="I623" s="10"/>
    </row>
    <row r="624">
      <c r="A624" s="10"/>
      <c r="B624" s="294"/>
      <c r="C624" s="221"/>
      <c r="D624" s="221"/>
      <c r="E624" s="294"/>
      <c r="F624" s="221"/>
      <c r="G624" s="221"/>
      <c r="H624" s="10"/>
      <c r="I624" s="10"/>
    </row>
    <row r="625">
      <c r="A625" s="10"/>
      <c r="B625" s="294"/>
      <c r="C625" s="221"/>
      <c r="D625" s="221"/>
      <c r="E625" s="294"/>
      <c r="F625" s="221"/>
      <c r="G625" s="221"/>
      <c r="H625" s="10"/>
      <c r="I625" s="10"/>
    </row>
    <row r="626">
      <c r="A626" s="10"/>
      <c r="B626" s="294"/>
      <c r="C626" s="221"/>
      <c r="D626" s="221"/>
      <c r="E626" s="294"/>
      <c r="F626" s="221"/>
      <c r="G626" s="221"/>
      <c r="H626" s="10"/>
      <c r="I626" s="10"/>
    </row>
    <row r="627">
      <c r="A627" s="10"/>
      <c r="B627" s="294"/>
      <c r="C627" s="221"/>
      <c r="D627" s="221"/>
      <c r="E627" s="294"/>
      <c r="F627" s="221"/>
      <c r="G627" s="221"/>
      <c r="H627" s="10"/>
      <c r="I627" s="10"/>
    </row>
    <row r="628">
      <c r="A628" s="10"/>
      <c r="B628" s="294"/>
      <c r="C628" s="221"/>
      <c r="D628" s="221"/>
      <c r="E628" s="294"/>
      <c r="F628" s="221"/>
      <c r="G628" s="221"/>
      <c r="H628" s="10"/>
      <c r="I628" s="10"/>
    </row>
    <row r="629">
      <c r="A629" s="10"/>
      <c r="B629" s="294"/>
      <c r="C629" s="221"/>
      <c r="D629" s="221"/>
      <c r="E629" s="294"/>
      <c r="F629" s="221"/>
      <c r="G629" s="221"/>
      <c r="H629" s="10"/>
      <c r="I629" s="10"/>
    </row>
    <row r="630">
      <c r="A630" s="10"/>
      <c r="B630" s="294"/>
      <c r="C630" s="221"/>
      <c r="D630" s="221"/>
      <c r="E630" s="294"/>
      <c r="F630" s="221"/>
      <c r="G630" s="221"/>
      <c r="H630" s="10"/>
      <c r="I630" s="10"/>
    </row>
    <row r="631">
      <c r="A631" s="10"/>
      <c r="B631" s="294"/>
      <c r="C631" s="221"/>
      <c r="D631" s="221"/>
      <c r="E631" s="294"/>
      <c r="F631" s="221"/>
      <c r="G631" s="221"/>
      <c r="H631" s="10"/>
      <c r="I631" s="10"/>
    </row>
    <row r="632">
      <c r="A632" s="10"/>
      <c r="B632" s="294"/>
      <c r="C632" s="221"/>
      <c r="D632" s="221"/>
      <c r="E632" s="294"/>
      <c r="F632" s="221"/>
      <c r="G632" s="221"/>
      <c r="H632" s="10"/>
      <c r="I632" s="10"/>
    </row>
    <row r="633">
      <c r="A633" s="10"/>
      <c r="B633" s="294"/>
      <c r="C633" s="221"/>
      <c r="D633" s="221"/>
      <c r="E633" s="294"/>
      <c r="F633" s="221"/>
      <c r="G633" s="221"/>
      <c r="H633" s="10"/>
      <c r="I633" s="10"/>
    </row>
    <row r="634">
      <c r="A634" s="10"/>
      <c r="B634" s="294"/>
      <c r="C634" s="221"/>
      <c r="D634" s="221"/>
      <c r="E634" s="294"/>
      <c r="F634" s="221"/>
      <c r="G634" s="221"/>
      <c r="H634" s="10"/>
      <c r="I634" s="10"/>
    </row>
    <row r="635">
      <c r="A635" s="10"/>
      <c r="B635" s="294"/>
      <c r="C635" s="221"/>
      <c r="D635" s="221"/>
      <c r="E635" s="294"/>
      <c r="F635" s="221"/>
      <c r="G635" s="221"/>
      <c r="H635" s="10"/>
      <c r="I635" s="10"/>
    </row>
    <row r="636">
      <c r="A636" s="10"/>
      <c r="B636" s="294"/>
      <c r="C636" s="221"/>
      <c r="D636" s="221"/>
      <c r="E636" s="294"/>
      <c r="F636" s="221"/>
      <c r="G636" s="221"/>
      <c r="H636" s="10"/>
      <c r="I636" s="10"/>
    </row>
    <row r="637">
      <c r="A637" s="10"/>
      <c r="B637" s="294"/>
      <c r="C637" s="221"/>
      <c r="D637" s="221"/>
      <c r="E637" s="294"/>
      <c r="F637" s="221"/>
      <c r="G637" s="221"/>
      <c r="H637" s="10"/>
      <c r="I637" s="10"/>
    </row>
    <row r="638">
      <c r="A638" s="10"/>
      <c r="B638" s="294"/>
      <c r="C638" s="221"/>
      <c r="D638" s="221"/>
      <c r="E638" s="294"/>
      <c r="F638" s="221"/>
      <c r="G638" s="221"/>
      <c r="H638" s="10"/>
      <c r="I638" s="10"/>
    </row>
    <row r="639">
      <c r="A639" s="10"/>
      <c r="B639" s="294"/>
      <c r="C639" s="221"/>
      <c r="D639" s="221"/>
      <c r="E639" s="294"/>
      <c r="F639" s="221"/>
      <c r="G639" s="221"/>
      <c r="H639" s="10"/>
      <c r="I639" s="10"/>
    </row>
    <row r="640">
      <c r="A640" s="10"/>
      <c r="B640" s="294"/>
      <c r="C640" s="221"/>
      <c r="D640" s="221"/>
      <c r="E640" s="294"/>
      <c r="F640" s="221"/>
      <c r="G640" s="221"/>
      <c r="H640" s="10"/>
      <c r="I640" s="10"/>
    </row>
    <row r="641">
      <c r="A641" s="10"/>
      <c r="B641" s="294"/>
      <c r="C641" s="221"/>
      <c r="D641" s="221"/>
      <c r="E641" s="294"/>
      <c r="F641" s="221"/>
      <c r="G641" s="221"/>
      <c r="H641" s="10"/>
      <c r="I641" s="10"/>
    </row>
    <row r="642">
      <c r="A642" s="10"/>
      <c r="B642" s="294"/>
      <c r="C642" s="221"/>
      <c r="D642" s="221"/>
      <c r="E642" s="294"/>
      <c r="F642" s="221"/>
      <c r="G642" s="221"/>
      <c r="H642" s="10"/>
      <c r="I642" s="10"/>
    </row>
    <row r="643">
      <c r="A643" s="10"/>
      <c r="B643" s="294"/>
      <c r="C643" s="221"/>
      <c r="D643" s="221"/>
      <c r="E643" s="294"/>
      <c r="F643" s="221"/>
      <c r="G643" s="221"/>
      <c r="H643" s="10"/>
      <c r="I643" s="10"/>
    </row>
    <row r="644">
      <c r="A644" s="10"/>
      <c r="B644" s="294"/>
      <c r="C644" s="221"/>
      <c r="D644" s="221"/>
      <c r="E644" s="294"/>
      <c r="F644" s="221"/>
      <c r="G644" s="221"/>
      <c r="H644" s="10"/>
      <c r="I644" s="10"/>
    </row>
    <row r="645">
      <c r="A645" s="10"/>
      <c r="B645" s="294"/>
      <c r="C645" s="221"/>
      <c r="D645" s="221"/>
      <c r="E645" s="294"/>
      <c r="F645" s="221"/>
      <c r="G645" s="221"/>
      <c r="H645" s="10"/>
      <c r="I645" s="10"/>
    </row>
    <row r="646">
      <c r="A646" s="10"/>
      <c r="B646" s="294"/>
      <c r="C646" s="221"/>
      <c r="D646" s="221"/>
      <c r="E646" s="294"/>
      <c r="F646" s="221"/>
      <c r="G646" s="221"/>
      <c r="H646" s="10"/>
      <c r="I646" s="10"/>
    </row>
    <row r="647">
      <c r="A647" s="10"/>
      <c r="B647" s="294"/>
      <c r="C647" s="221"/>
      <c r="D647" s="221"/>
      <c r="E647" s="294"/>
      <c r="F647" s="221"/>
      <c r="G647" s="221"/>
      <c r="H647" s="10"/>
      <c r="I647" s="10"/>
    </row>
    <row r="648">
      <c r="A648" s="10"/>
      <c r="B648" s="294"/>
      <c r="C648" s="221"/>
      <c r="D648" s="221"/>
      <c r="E648" s="294"/>
      <c r="F648" s="221"/>
      <c r="G648" s="221"/>
      <c r="H648" s="10"/>
      <c r="I648" s="10"/>
    </row>
    <row r="649">
      <c r="A649" s="10"/>
      <c r="B649" s="294"/>
      <c r="C649" s="221"/>
      <c r="D649" s="221"/>
      <c r="E649" s="294"/>
      <c r="F649" s="221"/>
      <c r="G649" s="221"/>
      <c r="H649" s="10"/>
      <c r="I649" s="10"/>
    </row>
    <row r="650">
      <c r="A650" s="10"/>
      <c r="B650" s="294"/>
      <c r="C650" s="221"/>
      <c r="D650" s="221"/>
      <c r="E650" s="294"/>
      <c r="F650" s="221"/>
      <c r="G650" s="221"/>
      <c r="H650" s="10"/>
      <c r="I650" s="10"/>
    </row>
    <row r="651">
      <c r="A651" s="10"/>
      <c r="B651" s="294"/>
      <c r="C651" s="221"/>
      <c r="D651" s="221"/>
      <c r="E651" s="294"/>
      <c r="F651" s="221"/>
      <c r="G651" s="221"/>
      <c r="H651" s="10"/>
      <c r="I651" s="10"/>
    </row>
    <row r="652">
      <c r="A652" s="10"/>
      <c r="B652" s="294"/>
      <c r="C652" s="221"/>
      <c r="D652" s="221"/>
      <c r="E652" s="294"/>
      <c r="F652" s="221"/>
      <c r="G652" s="221"/>
      <c r="H652" s="10"/>
      <c r="I652" s="10"/>
    </row>
    <row r="653">
      <c r="A653" s="10"/>
      <c r="B653" s="294"/>
      <c r="C653" s="221"/>
      <c r="D653" s="221"/>
      <c r="E653" s="294"/>
      <c r="F653" s="221"/>
      <c r="G653" s="221"/>
      <c r="H653" s="10"/>
      <c r="I653" s="10"/>
    </row>
    <row r="654">
      <c r="A654" s="10"/>
      <c r="B654" s="294"/>
      <c r="C654" s="221"/>
      <c r="D654" s="221"/>
      <c r="E654" s="294"/>
      <c r="F654" s="221"/>
      <c r="G654" s="221"/>
      <c r="H654" s="10"/>
      <c r="I654" s="10"/>
    </row>
    <row r="655">
      <c r="A655" s="10"/>
      <c r="B655" s="294"/>
      <c r="C655" s="221"/>
      <c r="D655" s="221"/>
      <c r="E655" s="294"/>
      <c r="F655" s="221"/>
      <c r="G655" s="221"/>
      <c r="H655" s="10"/>
      <c r="I655" s="10"/>
    </row>
    <row r="656">
      <c r="A656" s="10"/>
      <c r="B656" s="294"/>
      <c r="C656" s="221"/>
      <c r="D656" s="221"/>
      <c r="E656" s="294"/>
      <c r="F656" s="221"/>
      <c r="G656" s="221"/>
      <c r="H656" s="10"/>
      <c r="I656" s="10"/>
    </row>
    <row r="657">
      <c r="A657" s="10"/>
      <c r="B657" s="294"/>
      <c r="C657" s="221"/>
      <c r="D657" s="221"/>
      <c r="E657" s="294"/>
      <c r="F657" s="221"/>
      <c r="G657" s="221"/>
      <c r="H657" s="10"/>
      <c r="I657" s="10"/>
    </row>
    <row r="658">
      <c r="A658" s="10"/>
      <c r="B658" s="294"/>
      <c r="C658" s="221"/>
      <c r="D658" s="221"/>
      <c r="E658" s="294"/>
      <c r="F658" s="221"/>
      <c r="G658" s="221"/>
      <c r="H658" s="10"/>
      <c r="I658" s="10"/>
    </row>
    <row r="659">
      <c r="A659" s="10"/>
      <c r="B659" s="294"/>
      <c r="C659" s="221"/>
      <c r="D659" s="221"/>
      <c r="E659" s="294"/>
      <c r="F659" s="221"/>
      <c r="G659" s="221"/>
      <c r="H659" s="10"/>
      <c r="I659" s="10"/>
    </row>
    <row r="660">
      <c r="A660" s="10"/>
      <c r="B660" s="294"/>
      <c r="C660" s="221"/>
      <c r="D660" s="221"/>
      <c r="E660" s="294"/>
      <c r="F660" s="221"/>
      <c r="G660" s="221"/>
      <c r="H660" s="10"/>
      <c r="I660" s="10"/>
    </row>
    <row r="661">
      <c r="A661" s="10"/>
      <c r="B661" s="294"/>
      <c r="C661" s="221"/>
      <c r="D661" s="221"/>
      <c r="E661" s="294"/>
      <c r="F661" s="221"/>
      <c r="G661" s="221"/>
      <c r="H661" s="10"/>
      <c r="I661" s="10"/>
    </row>
    <row r="662">
      <c r="A662" s="10"/>
      <c r="B662" s="294"/>
      <c r="C662" s="221"/>
      <c r="D662" s="221"/>
      <c r="E662" s="294"/>
      <c r="F662" s="221"/>
      <c r="G662" s="221"/>
      <c r="H662" s="10"/>
      <c r="I662" s="10"/>
    </row>
    <row r="663">
      <c r="A663" s="10"/>
      <c r="B663" s="294"/>
      <c r="C663" s="221"/>
      <c r="D663" s="221"/>
      <c r="E663" s="294"/>
      <c r="F663" s="221"/>
      <c r="G663" s="221"/>
      <c r="H663" s="10"/>
      <c r="I663" s="10"/>
    </row>
    <row r="664">
      <c r="A664" s="10"/>
      <c r="B664" s="294"/>
      <c r="C664" s="221"/>
      <c r="D664" s="221"/>
      <c r="E664" s="294"/>
      <c r="F664" s="221"/>
      <c r="G664" s="221"/>
      <c r="H664" s="10"/>
      <c r="I664" s="10"/>
    </row>
    <row r="665">
      <c r="A665" s="10"/>
      <c r="B665" s="294"/>
      <c r="C665" s="221"/>
      <c r="D665" s="221"/>
      <c r="E665" s="294"/>
      <c r="F665" s="221"/>
      <c r="G665" s="221"/>
      <c r="H665" s="10"/>
      <c r="I665" s="10"/>
    </row>
    <row r="666">
      <c r="A666" s="10"/>
      <c r="B666" s="294"/>
      <c r="C666" s="221"/>
      <c r="D666" s="221"/>
      <c r="E666" s="294"/>
      <c r="F666" s="221"/>
      <c r="G666" s="221"/>
      <c r="H666" s="10"/>
      <c r="I666" s="10"/>
    </row>
    <row r="667">
      <c r="A667" s="10"/>
      <c r="B667" s="294"/>
      <c r="C667" s="221"/>
      <c r="D667" s="221"/>
      <c r="E667" s="294"/>
      <c r="F667" s="221"/>
      <c r="G667" s="221"/>
      <c r="H667" s="10"/>
      <c r="I667" s="10"/>
    </row>
    <row r="668">
      <c r="A668" s="10"/>
      <c r="B668" s="294"/>
      <c r="C668" s="221"/>
      <c r="D668" s="221"/>
      <c r="E668" s="294"/>
      <c r="F668" s="221"/>
      <c r="G668" s="221"/>
      <c r="H668" s="10"/>
      <c r="I668" s="10"/>
    </row>
    <row r="669">
      <c r="A669" s="10"/>
      <c r="B669" s="294"/>
      <c r="C669" s="221"/>
      <c r="D669" s="221"/>
      <c r="E669" s="294"/>
      <c r="F669" s="221"/>
      <c r="G669" s="221"/>
      <c r="H669" s="10"/>
      <c r="I669" s="10"/>
    </row>
    <row r="670">
      <c r="A670" s="10"/>
      <c r="B670" s="294"/>
      <c r="C670" s="221"/>
      <c r="D670" s="221"/>
      <c r="E670" s="294"/>
      <c r="F670" s="221"/>
      <c r="G670" s="221"/>
      <c r="H670" s="10"/>
      <c r="I670" s="10"/>
    </row>
    <row r="671">
      <c r="A671" s="10"/>
      <c r="B671" s="294"/>
      <c r="C671" s="221"/>
      <c r="D671" s="221"/>
      <c r="E671" s="294"/>
      <c r="F671" s="221"/>
      <c r="G671" s="221"/>
      <c r="H671" s="10"/>
      <c r="I671" s="10"/>
    </row>
    <row r="672">
      <c r="A672" s="10"/>
      <c r="B672" s="294"/>
      <c r="C672" s="221"/>
      <c r="D672" s="221"/>
      <c r="E672" s="294"/>
      <c r="F672" s="221"/>
      <c r="G672" s="221"/>
      <c r="H672" s="10"/>
      <c r="I672" s="10"/>
    </row>
    <row r="673">
      <c r="A673" s="10"/>
      <c r="B673" s="294"/>
      <c r="C673" s="221"/>
      <c r="D673" s="221"/>
      <c r="E673" s="294"/>
      <c r="F673" s="221"/>
      <c r="G673" s="221"/>
      <c r="H673" s="10"/>
      <c r="I673" s="10"/>
    </row>
    <row r="674">
      <c r="A674" s="10"/>
      <c r="B674" s="294"/>
      <c r="C674" s="221"/>
      <c r="D674" s="221"/>
      <c r="E674" s="294"/>
      <c r="F674" s="221"/>
      <c r="G674" s="221"/>
      <c r="H674" s="10"/>
      <c r="I674" s="10"/>
    </row>
    <row r="675">
      <c r="A675" s="10"/>
      <c r="B675" s="294"/>
      <c r="C675" s="221"/>
      <c r="D675" s="221"/>
      <c r="E675" s="294"/>
      <c r="F675" s="221"/>
      <c r="G675" s="221"/>
      <c r="H675" s="10"/>
      <c r="I675" s="10"/>
    </row>
    <row r="676">
      <c r="A676" s="10"/>
      <c r="B676" s="294"/>
      <c r="C676" s="221"/>
      <c r="D676" s="221"/>
      <c r="E676" s="294"/>
      <c r="F676" s="221"/>
      <c r="G676" s="221"/>
      <c r="H676" s="10"/>
      <c r="I676" s="10"/>
    </row>
    <row r="677">
      <c r="A677" s="10"/>
      <c r="B677" s="294"/>
      <c r="C677" s="221"/>
      <c r="D677" s="221"/>
      <c r="E677" s="294"/>
      <c r="F677" s="221"/>
      <c r="G677" s="221"/>
      <c r="H677" s="10"/>
      <c r="I677" s="10"/>
    </row>
    <row r="678">
      <c r="A678" s="10"/>
      <c r="B678" s="294"/>
      <c r="C678" s="221"/>
      <c r="D678" s="221"/>
      <c r="E678" s="294"/>
      <c r="F678" s="221"/>
      <c r="G678" s="221"/>
      <c r="H678" s="10"/>
      <c r="I678" s="10"/>
    </row>
    <row r="679">
      <c r="A679" s="10"/>
      <c r="B679" s="294"/>
      <c r="C679" s="221"/>
      <c r="D679" s="221"/>
      <c r="E679" s="294"/>
      <c r="F679" s="221"/>
      <c r="G679" s="221"/>
      <c r="H679" s="10"/>
      <c r="I679" s="10"/>
    </row>
    <row r="680">
      <c r="A680" s="10"/>
      <c r="B680" s="294"/>
      <c r="C680" s="221"/>
      <c r="D680" s="221"/>
      <c r="E680" s="294"/>
      <c r="F680" s="221"/>
      <c r="G680" s="221"/>
      <c r="H680" s="10"/>
      <c r="I680" s="10"/>
    </row>
    <row r="681">
      <c r="A681" s="10"/>
      <c r="B681" s="294"/>
      <c r="C681" s="221"/>
      <c r="D681" s="221"/>
      <c r="E681" s="294"/>
      <c r="F681" s="221"/>
      <c r="G681" s="221"/>
      <c r="H681" s="10"/>
      <c r="I681" s="10"/>
    </row>
    <row r="682">
      <c r="A682" s="10"/>
      <c r="B682" s="294"/>
      <c r="C682" s="221"/>
      <c r="D682" s="221"/>
      <c r="E682" s="294"/>
      <c r="F682" s="221"/>
      <c r="G682" s="221"/>
      <c r="H682" s="10"/>
      <c r="I682" s="10"/>
    </row>
    <row r="683">
      <c r="A683" s="10"/>
      <c r="B683" s="294"/>
      <c r="C683" s="221"/>
      <c r="D683" s="221"/>
      <c r="E683" s="294"/>
      <c r="F683" s="221"/>
      <c r="G683" s="221"/>
      <c r="H683" s="10"/>
      <c r="I683" s="10"/>
    </row>
    <row r="684">
      <c r="A684" s="10"/>
      <c r="B684" s="294"/>
      <c r="C684" s="221"/>
      <c r="D684" s="221"/>
      <c r="E684" s="294"/>
      <c r="F684" s="221"/>
      <c r="G684" s="221"/>
      <c r="H684" s="10"/>
      <c r="I684" s="10"/>
    </row>
    <row r="685">
      <c r="A685" s="10"/>
      <c r="B685" s="294"/>
      <c r="C685" s="221"/>
      <c r="D685" s="221"/>
      <c r="E685" s="294"/>
      <c r="F685" s="221"/>
      <c r="G685" s="221"/>
      <c r="H685" s="10"/>
      <c r="I685" s="10"/>
    </row>
    <row r="686">
      <c r="A686" s="10"/>
      <c r="B686" s="294"/>
      <c r="C686" s="221"/>
      <c r="D686" s="221"/>
      <c r="E686" s="294"/>
      <c r="F686" s="221"/>
      <c r="G686" s="221"/>
      <c r="H686" s="10"/>
      <c r="I686" s="10"/>
    </row>
    <row r="687">
      <c r="A687" s="10"/>
      <c r="B687" s="294"/>
      <c r="C687" s="221"/>
      <c r="D687" s="221"/>
      <c r="E687" s="294"/>
      <c r="F687" s="221"/>
      <c r="G687" s="221"/>
      <c r="H687" s="10"/>
      <c r="I687" s="10"/>
    </row>
    <row r="688">
      <c r="A688" s="10"/>
      <c r="B688" s="294"/>
      <c r="C688" s="221"/>
      <c r="D688" s="221"/>
      <c r="E688" s="294"/>
      <c r="F688" s="221"/>
      <c r="G688" s="221"/>
      <c r="H688" s="10"/>
      <c r="I688" s="10"/>
    </row>
    <row r="689">
      <c r="A689" s="10"/>
      <c r="B689" s="294"/>
      <c r="C689" s="221"/>
      <c r="D689" s="221"/>
      <c r="E689" s="294"/>
      <c r="F689" s="221"/>
      <c r="G689" s="221"/>
      <c r="H689" s="10"/>
      <c r="I689" s="10"/>
    </row>
    <row r="690">
      <c r="A690" s="10"/>
      <c r="B690" s="294"/>
      <c r="C690" s="221"/>
      <c r="D690" s="221"/>
      <c r="E690" s="294"/>
      <c r="F690" s="221"/>
      <c r="G690" s="221"/>
      <c r="H690" s="10"/>
      <c r="I690" s="10"/>
    </row>
    <row r="691">
      <c r="A691" s="10"/>
      <c r="B691" s="294"/>
      <c r="C691" s="221"/>
      <c r="D691" s="221"/>
      <c r="E691" s="294"/>
      <c r="F691" s="221"/>
      <c r="G691" s="221"/>
      <c r="H691" s="10"/>
      <c r="I691" s="10"/>
    </row>
    <row r="692">
      <c r="A692" s="10"/>
      <c r="B692" s="294"/>
      <c r="C692" s="221"/>
      <c r="D692" s="221"/>
      <c r="E692" s="294"/>
      <c r="F692" s="221"/>
      <c r="G692" s="221"/>
      <c r="H692" s="10"/>
      <c r="I692" s="10"/>
    </row>
    <row r="693">
      <c r="A693" s="10"/>
      <c r="B693" s="294"/>
      <c r="C693" s="221"/>
      <c r="D693" s="221"/>
      <c r="E693" s="294"/>
      <c r="F693" s="221"/>
      <c r="G693" s="221"/>
      <c r="H693" s="10"/>
      <c r="I693" s="10"/>
    </row>
    <row r="694">
      <c r="A694" s="10"/>
      <c r="B694" s="294"/>
      <c r="C694" s="221"/>
      <c r="D694" s="221"/>
      <c r="E694" s="294"/>
      <c r="F694" s="221"/>
      <c r="G694" s="221"/>
      <c r="H694" s="10"/>
      <c r="I694" s="10"/>
    </row>
    <row r="695">
      <c r="A695" s="10"/>
      <c r="B695" s="294"/>
      <c r="C695" s="221"/>
      <c r="D695" s="221"/>
      <c r="E695" s="294"/>
      <c r="F695" s="221"/>
      <c r="G695" s="221"/>
      <c r="H695" s="10"/>
      <c r="I695" s="10"/>
    </row>
    <row r="696">
      <c r="A696" s="10"/>
      <c r="B696" s="294"/>
      <c r="C696" s="221"/>
      <c r="D696" s="221"/>
      <c r="E696" s="294"/>
      <c r="F696" s="221"/>
      <c r="G696" s="221"/>
      <c r="H696" s="10"/>
      <c r="I696" s="10"/>
    </row>
    <row r="697">
      <c r="A697" s="10"/>
      <c r="B697" s="294"/>
      <c r="C697" s="221"/>
      <c r="D697" s="221"/>
      <c r="E697" s="294"/>
      <c r="F697" s="221"/>
      <c r="G697" s="221"/>
      <c r="H697" s="10"/>
      <c r="I697" s="10"/>
    </row>
    <row r="698">
      <c r="A698" s="10"/>
      <c r="B698" s="294"/>
      <c r="C698" s="221"/>
      <c r="D698" s="221"/>
      <c r="E698" s="294"/>
      <c r="F698" s="221"/>
      <c r="G698" s="221"/>
      <c r="H698" s="10"/>
      <c r="I698" s="10"/>
    </row>
    <row r="699">
      <c r="A699" s="10"/>
      <c r="B699" s="294"/>
      <c r="C699" s="221"/>
      <c r="D699" s="221"/>
      <c r="E699" s="294"/>
      <c r="F699" s="221"/>
      <c r="G699" s="221"/>
      <c r="H699" s="10"/>
      <c r="I699" s="10"/>
    </row>
    <row r="700">
      <c r="A700" s="10"/>
      <c r="B700" s="294"/>
      <c r="C700" s="221"/>
      <c r="D700" s="221"/>
      <c r="E700" s="294"/>
      <c r="F700" s="221"/>
      <c r="G700" s="221"/>
      <c r="H700" s="10"/>
      <c r="I700" s="10"/>
    </row>
    <row r="701">
      <c r="A701" s="10"/>
      <c r="B701" s="294"/>
      <c r="C701" s="221"/>
      <c r="D701" s="221"/>
      <c r="E701" s="294"/>
      <c r="F701" s="221"/>
      <c r="G701" s="221"/>
      <c r="H701" s="10"/>
      <c r="I701" s="10"/>
    </row>
    <row r="702">
      <c r="A702" s="10"/>
      <c r="B702" s="294"/>
      <c r="C702" s="221"/>
      <c r="D702" s="221"/>
      <c r="E702" s="294"/>
      <c r="F702" s="221"/>
      <c r="G702" s="221"/>
      <c r="H702" s="10"/>
      <c r="I702" s="10"/>
    </row>
    <row r="703">
      <c r="A703" s="10"/>
      <c r="B703" s="294"/>
      <c r="C703" s="221"/>
      <c r="D703" s="221"/>
      <c r="E703" s="294"/>
      <c r="F703" s="221"/>
      <c r="G703" s="221"/>
      <c r="H703" s="10"/>
      <c r="I703" s="10"/>
    </row>
    <row r="704">
      <c r="A704" s="10"/>
      <c r="B704" s="294"/>
      <c r="C704" s="221"/>
      <c r="D704" s="221"/>
      <c r="E704" s="294"/>
      <c r="F704" s="221"/>
      <c r="G704" s="221"/>
      <c r="H704" s="10"/>
      <c r="I704" s="10"/>
    </row>
    <row r="705">
      <c r="A705" s="10"/>
      <c r="B705" s="294"/>
      <c r="C705" s="221"/>
      <c r="D705" s="221"/>
      <c r="E705" s="294"/>
      <c r="F705" s="221"/>
      <c r="G705" s="221"/>
      <c r="H705" s="10"/>
      <c r="I705" s="10"/>
    </row>
    <row r="706">
      <c r="A706" s="10"/>
      <c r="B706" s="294"/>
      <c r="C706" s="221"/>
      <c r="D706" s="221"/>
      <c r="E706" s="294"/>
      <c r="F706" s="221"/>
      <c r="G706" s="221"/>
      <c r="H706" s="10"/>
      <c r="I706" s="10"/>
    </row>
    <row r="707">
      <c r="A707" s="10"/>
      <c r="B707" s="294"/>
      <c r="C707" s="221"/>
      <c r="D707" s="221"/>
      <c r="E707" s="294"/>
      <c r="F707" s="221"/>
      <c r="G707" s="221"/>
      <c r="H707" s="10"/>
      <c r="I707" s="10"/>
    </row>
    <row r="708">
      <c r="A708" s="10"/>
      <c r="B708" s="294"/>
      <c r="C708" s="221"/>
      <c r="D708" s="221"/>
      <c r="E708" s="294"/>
      <c r="F708" s="221"/>
      <c r="G708" s="221"/>
      <c r="H708" s="10"/>
      <c r="I708" s="10"/>
    </row>
    <row r="709">
      <c r="A709" s="10"/>
      <c r="B709" s="294"/>
      <c r="C709" s="221"/>
      <c r="D709" s="221"/>
      <c r="E709" s="294"/>
      <c r="F709" s="221"/>
      <c r="G709" s="221"/>
      <c r="H709" s="10"/>
      <c r="I709" s="10"/>
    </row>
    <row r="710">
      <c r="A710" s="10"/>
      <c r="B710" s="294"/>
      <c r="C710" s="221"/>
      <c r="D710" s="221"/>
      <c r="E710" s="294"/>
      <c r="F710" s="221"/>
      <c r="G710" s="221"/>
      <c r="H710" s="10"/>
      <c r="I710" s="10"/>
    </row>
    <row r="711">
      <c r="A711" s="10"/>
      <c r="B711" s="294"/>
      <c r="C711" s="221"/>
      <c r="D711" s="221"/>
      <c r="E711" s="294"/>
      <c r="F711" s="221"/>
      <c r="G711" s="221"/>
      <c r="H711" s="10"/>
      <c r="I711" s="10"/>
    </row>
    <row r="712">
      <c r="A712" s="10"/>
      <c r="B712" s="294"/>
      <c r="C712" s="221"/>
      <c r="D712" s="221"/>
      <c r="E712" s="294"/>
      <c r="F712" s="221"/>
      <c r="G712" s="221"/>
      <c r="H712" s="10"/>
      <c r="I712" s="10"/>
    </row>
    <row r="713">
      <c r="A713" s="10"/>
      <c r="B713" s="294"/>
      <c r="C713" s="221"/>
      <c r="D713" s="221"/>
      <c r="E713" s="294"/>
      <c r="F713" s="221"/>
      <c r="G713" s="221"/>
      <c r="H713" s="10"/>
      <c r="I713" s="10"/>
    </row>
    <row r="714">
      <c r="A714" s="10"/>
      <c r="B714" s="294"/>
      <c r="C714" s="221"/>
      <c r="D714" s="221"/>
      <c r="E714" s="294"/>
      <c r="F714" s="221"/>
      <c r="G714" s="221"/>
      <c r="H714" s="10"/>
      <c r="I714" s="10"/>
    </row>
    <row r="715">
      <c r="A715" s="10"/>
      <c r="B715" s="294"/>
      <c r="C715" s="221"/>
      <c r="D715" s="221"/>
      <c r="E715" s="294"/>
      <c r="F715" s="221"/>
      <c r="G715" s="221"/>
      <c r="H715" s="10"/>
      <c r="I715" s="10"/>
    </row>
    <row r="716">
      <c r="A716" s="10"/>
      <c r="B716" s="294"/>
      <c r="C716" s="221"/>
      <c r="D716" s="221"/>
      <c r="E716" s="294"/>
      <c r="F716" s="221"/>
      <c r="G716" s="221"/>
      <c r="H716" s="10"/>
      <c r="I716" s="10"/>
    </row>
    <row r="717">
      <c r="A717" s="10"/>
      <c r="B717" s="294"/>
      <c r="C717" s="221"/>
      <c r="D717" s="221"/>
      <c r="E717" s="294"/>
      <c r="F717" s="221"/>
      <c r="G717" s="221"/>
      <c r="H717" s="10"/>
      <c r="I717" s="10"/>
    </row>
    <row r="718">
      <c r="A718" s="10"/>
      <c r="B718" s="294"/>
      <c r="C718" s="221"/>
      <c r="D718" s="221"/>
      <c r="E718" s="294"/>
      <c r="F718" s="221"/>
      <c r="G718" s="221"/>
      <c r="H718" s="10"/>
      <c r="I718" s="10"/>
    </row>
    <row r="719">
      <c r="A719" s="10"/>
      <c r="B719" s="294"/>
      <c r="C719" s="221"/>
      <c r="D719" s="221"/>
      <c r="E719" s="294"/>
      <c r="F719" s="221"/>
      <c r="G719" s="221"/>
      <c r="H719" s="10"/>
      <c r="I719" s="10"/>
    </row>
    <row r="720">
      <c r="A720" s="10"/>
      <c r="B720" s="294"/>
      <c r="C720" s="221"/>
      <c r="D720" s="221"/>
      <c r="E720" s="294"/>
      <c r="F720" s="221"/>
      <c r="G720" s="221"/>
      <c r="H720" s="10"/>
      <c r="I720" s="10"/>
    </row>
    <row r="721">
      <c r="A721" s="10"/>
      <c r="B721" s="294"/>
      <c r="C721" s="221"/>
      <c r="D721" s="221"/>
      <c r="E721" s="294"/>
      <c r="F721" s="221"/>
      <c r="G721" s="221"/>
      <c r="H721" s="10"/>
      <c r="I721" s="10"/>
    </row>
    <row r="722">
      <c r="A722" s="10"/>
      <c r="B722" s="294"/>
      <c r="C722" s="221"/>
      <c r="D722" s="221"/>
      <c r="E722" s="294"/>
      <c r="F722" s="221"/>
      <c r="G722" s="221"/>
      <c r="H722" s="10"/>
      <c r="I722" s="10"/>
    </row>
    <row r="723">
      <c r="A723" s="10"/>
      <c r="B723" s="294"/>
      <c r="C723" s="221"/>
      <c r="D723" s="221"/>
      <c r="E723" s="294"/>
      <c r="F723" s="221"/>
      <c r="G723" s="221"/>
      <c r="H723" s="10"/>
      <c r="I723" s="10"/>
    </row>
    <row r="724">
      <c r="A724" s="10"/>
      <c r="B724" s="294"/>
      <c r="C724" s="221"/>
      <c r="D724" s="221"/>
      <c r="E724" s="294"/>
      <c r="F724" s="221"/>
      <c r="G724" s="221"/>
      <c r="H724" s="10"/>
      <c r="I724" s="10"/>
    </row>
    <row r="725">
      <c r="A725" s="10"/>
      <c r="B725" s="294"/>
      <c r="C725" s="221"/>
      <c r="D725" s="221"/>
      <c r="E725" s="294"/>
      <c r="F725" s="221"/>
      <c r="G725" s="221"/>
      <c r="H725" s="10"/>
      <c r="I725" s="10"/>
    </row>
    <row r="726">
      <c r="A726" s="10"/>
      <c r="B726" s="294"/>
      <c r="C726" s="221"/>
      <c r="D726" s="221"/>
      <c r="E726" s="294"/>
      <c r="F726" s="221"/>
      <c r="G726" s="221"/>
      <c r="H726" s="10"/>
      <c r="I726" s="10"/>
    </row>
    <row r="727">
      <c r="A727" s="10"/>
      <c r="B727" s="294"/>
      <c r="C727" s="221"/>
      <c r="D727" s="221"/>
      <c r="E727" s="294"/>
      <c r="F727" s="221"/>
      <c r="G727" s="221"/>
      <c r="H727" s="10"/>
      <c r="I727" s="10"/>
    </row>
    <row r="728">
      <c r="A728" s="10"/>
      <c r="B728" s="294"/>
      <c r="C728" s="221"/>
      <c r="D728" s="221"/>
      <c r="E728" s="294"/>
      <c r="F728" s="221"/>
      <c r="G728" s="221"/>
      <c r="H728" s="10"/>
      <c r="I728" s="10"/>
    </row>
    <row r="729">
      <c r="A729" s="10"/>
      <c r="B729" s="294"/>
      <c r="C729" s="221"/>
      <c r="D729" s="221"/>
      <c r="E729" s="294"/>
      <c r="F729" s="221"/>
      <c r="G729" s="221"/>
      <c r="H729" s="10"/>
      <c r="I729" s="10"/>
    </row>
    <row r="730">
      <c r="A730" s="10"/>
      <c r="B730" s="294"/>
      <c r="C730" s="221"/>
      <c r="D730" s="221"/>
      <c r="E730" s="294"/>
      <c r="F730" s="221"/>
      <c r="G730" s="221"/>
      <c r="H730" s="10"/>
      <c r="I730" s="10"/>
    </row>
    <row r="731">
      <c r="A731" s="10"/>
      <c r="B731" s="294"/>
      <c r="C731" s="221"/>
      <c r="D731" s="221"/>
      <c r="E731" s="294"/>
      <c r="F731" s="221"/>
      <c r="G731" s="221"/>
      <c r="H731" s="10"/>
      <c r="I731" s="10"/>
    </row>
    <row r="732">
      <c r="A732" s="10"/>
      <c r="B732" s="294"/>
      <c r="C732" s="221"/>
      <c r="D732" s="221"/>
      <c r="E732" s="294"/>
      <c r="F732" s="221"/>
      <c r="G732" s="221"/>
      <c r="H732" s="10"/>
      <c r="I732" s="10"/>
    </row>
    <row r="733">
      <c r="A733" s="10"/>
      <c r="B733" s="294"/>
      <c r="C733" s="221"/>
      <c r="D733" s="221"/>
      <c r="E733" s="294"/>
      <c r="F733" s="221"/>
      <c r="G733" s="221"/>
      <c r="H733" s="10"/>
      <c r="I733" s="10"/>
    </row>
    <row r="734">
      <c r="A734" s="10"/>
      <c r="B734" s="294"/>
      <c r="C734" s="221"/>
      <c r="D734" s="221"/>
      <c r="E734" s="294"/>
      <c r="F734" s="221"/>
      <c r="G734" s="221"/>
      <c r="H734" s="10"/>
      <c r="I734" s="10"/>
    </row>
    <row r="735">
      <c r="A735" s="10"/>
      <c r="B735" s="294"/>
      <c r="C735" s="221"/>
      <c r="D735" s="221"/>
      <c r="E735" s="294"/>
      <c r="F735" s="221"/>
      <c r="G735" s="221"/>
      <c r="H735" s="10"/>
      <c r="I735" s="10"/>
    </row>
    <row r="736">
      <c r="A736" s="10"/>
      <c r="B736" s="294"/>
      <c r="C736" s="221"/>
      <c r="D736" s="221"/>
      <c r="E736" s="294"/>
      <c r="F736" s="221"/>
      <c r="G736" s="221"/>
      <c r="H736" s="10"/>
      <c r="I736" s="10"/>
    </row>
    <row r="737">
      <c r="A737" s="10"/>
      <c r="B737" s="294"/>
      <c r="C737" s="221"/>
      <c r="D737" s="221"/>
      <c r="E737" s="294"/>
      <c r="F737" s="221"/>
      <c r="G737" s="221"/>
      <c r="H737" s="10"/>
      <c r="I737" s="10"/>
    </row>
    <row r="738">
      <c r="A738" s="10"/>
      <c r="B738" s="294"/>
      <c r="C738" s="221"/>
      <c r="D738" s="221"/>
      <c r="E738" s="294"/>
      <c r="F738" s="221"/>
      <c r="G738" s="221"/>
      <c r="H738" s="10"/>
      <c r="I738" s="10"/>
    </row>
    <row r="739">
      <c r="A739" s="10"/>
      <c r="B739" s="294"/>
      <c r="C739" s="221"/>
      <c r="D739" s="221"/>
      <c r="E739" s="294"/>
      <c r="F739" s="221"/>
      <c r="G739" s="221"/>
      <c r="H739" s="10"/>
      <c r="I739" s="10"/>
    </row>
    <row r="740">
      <c r="A740" s="10"/>
      <c r="B740" s="294"/>
      <c r="C740" s="221"/>
      <c r="D740" s="221"/>
      <c r="E740" s="294"/>
      <c r="F740" s="221"/>
      <c r="G740" s="221"/>
      <c r="H740" s="10"/>
      <c r="I740" s="10"/>
    </row>
    <row r="741">
      <c r="A741" s="10"/>
      <c r="B741" s="294"/>
      <c r="C741" s="221"/>
      <c r="D741" s="221"/>
      <c r="E741" s="294"/>
      <c r="F741" s="221"/>
      <c r="G741" s="221"/>
      <c r="H741" s="10"/>
      <c r="I741" s="10"/>
    </row>
    <row r="742">
      <c r="A742" s="10"/>
      <c r="B742" s="294"/>
      <c r="C742" s="221"/>
      <c r="D742" s="221"/>
      <c r="E742" s="294"/>
      <c r="F742" s="221"/>
      <c r="G742" s="221"/>
      <c r="H742" s="10"/>
      <c r="I742" s="10"/>
    </row>
    <row r="743">
      <c r="A743" s="10"/>
      <c r="B743" s="294"/>
      <c r="C743" s="221"/>
      <c r="D743" s="221"/>
      <c r="E743" s="294"/>
      <c r="F743" s="221"/>
      <c r="G743" s="221"/>
      <c r="H743" s="10"/>
      <c r="I743" s="10"/>
    </row>
    <row r="744">
      <c r="A744" s="10"/>
      <c r="B744" s="294"/>
      <c r="C744" s="221"/>
      <c r="D744" s="221"/>
      <c r="E744" s="294"/>
      <c r="F744" s="221"/>
      <c r="G744" s="221"/>
      <c r="H744" s="10"/>
      <c r="I744" s="10"/>
    </row>
    <row r="745">
      <c r="A745" s="10"/>
      <c r="B745" s="294"/>
      <c r="C745" s="221"/>
      <c r="D745" s="221"/>
      <c r="E745" s="294"/>
      <c r="F745" s="221"/>
      <c r="G745" s="221"/>
      <c r="H745" s="10"/>
      <c r="I745" s="10"/>
    </row>
    <row r="746">
      <c r="A746" s="10"/>
      <c r="B746" s="294"/>
      <c r="C746" s="221"/>
      <c r="D746" s="221"/>
      <c r="E746" s="294"/>
      <c r="F746" s="221"/>
      <c r="G746" s="221"/>
      <c r="H746" s="10"/>
      <c r="I746" s="10"/>
    </row>
    <row r="747">
      <c r="A747" s="10"/>
      <c r="B747" s="294"/>
      <c r="C747" s="221"/>
      <c r="D747" s="221"/>
      <c r="E747" s="294"/>
      <c r="F747" s="221"/>
      <c r="G747" s="221"/>
      <c r="H747" s="10"/>
      <c r="I747" s="10"/>
    </row>
    <row r="748">
      <c r="A748" s="10"/>
      <c r="B748" s="294"/>
      <c r="C748" s="221"/>
      <c r="D748" s="221"/>
      <c r="E748" s="294"/>
      <c r="F748" s="221"/>
      <c r="G748" s="221"/>
      <c r="H748" s="10"/>
      <c r="I748" s="10"/>
    </row>
    <row r="749">
      <c r="A749" s="10"/>
      <c r="B749" s="294"/>
      <c r="C749" s="221"/>
      <c r="D749" s="221"/>
      <c r="E749" s="294"/>
      <c r="F749" s="221"/>
      <c r="G749" s="221"/>
      <c r="H749" s="10"/>
      <c r="I749" s="10"/>
    </row>
    <row r="750">
      <c r="A750" s="10"/>
      <c r="B750" s="294"/>
      <c r="C750" s="221"/>
      <c r="D750" s="221"/>
      <c r="E750" s="294"/>
      <c r="F750" s="221"/>
      <c r="G750" s="221"/>
      <c r="H750" s="10"/>
      <c r="I750" s="10"/>
    </row>
    <row r="751">
      <c r="A751" s="10"/>
      <c r="B751" s="294"/>
      <c r="C751" s="221"/>
      <c r="D751" s="221"/>
      <c r="E751" s="294"/>
      <c r="F751" s="221"/>
      <c r="G751" s="221"/>
      <c r="H751" s="10"/>
      <c r="I751" s="10"/>
    </row>
    <row r="752">
      <c r="A752" s="10"/>
      <c r="B752" s="294"/>
      <c r="C752" s="221"/>
      <c r="D752" s="221"/>
      <c r="E752" s="294"/>
      <c r="F752" s="221"/>
      <c r="G752" s="221"/>
      <c r="H752" s="10"/>
      <c r="I752" s="10"/>
    </row>
    <row r="753">
      <c r="A753" s="10"/>
      <c r="B753" s="294"/>
      <c r="C753" s="221"/>
      <c r="D753" s="221"/>
      <c r="E753" s="294"/>
      <c r="F753" s="221"/>
      <c r="G753" s="221"/>
      <c r="H753" s="10"/>
      <c r="I753" s="10"/>
    </row>
    <row r="754">
      <c r="A754" s="10"/>
      <c r="B754" s="294"/>
      <c r="C754" s="221"/>
      <c r="D754" s="221"/>
      <c r="E754" s="294"/>
      <c r="F754" s="221"/>
      <c r="G754" s="221"/>
      <c r="H754" s="10"/>
      <c r="I754" s="10"/>
    </row>
    <row r="755">
      <c r="A755" s="10"/>
      <c r="B755" s="294"/>
      <c r="C755" s="221"/>
      <c r="D755" s="221"/>
      <c r="E755" s="294"/>
      <c r="F755" s="221"/>
      <c r="G755" s="221"/>
      <c r="H755" s="10"/>
      <c r="I755" s="10"/>
    </row>
    <row r="756">
      <c r="A756" s="10"/>
      <c r="B756" s="294"/>
      <c r="C756" s="221"/>
      <c r="D756" s="221"/>
      <c r="E756" s="294"/>
      <c r="F756" s="221"/>
      <c r="G756" s="221"/>
      <c r="H756" s="10"/>
      <c r="I756" s="10"/>
    </row>
    <row r="757">
      <c r="A757" s="10"/>
      <c r="B757" s="294"/>
      <c r="C757" s="221"/>
      <c r="D757" s="221"/>
      <c r="E757" s="294"/>
      <c r="F757" s="221"/>
      <c r="G757" s="221"/>
      <c r="H757" s="10"/>
      <c r="I757" s="10"/>
    </row>
    <row r="758">
      <c r="A758" s="10"/>
      <c r="B758" s="294"/>
      <c r="C758" s="221"/>
      <c r="D758" s="221"/>
      <c r="E758" s="294"/>
      <c r="F758" s="221"/>
      <c r="G758" s="221"/>
      <c r="H758" s="10"/>
      <c r="I758" s="10"/>
    </row>
    <row r="759">
      <c r="A759" s="10"/>
      <c r="B759" s="294"/>
      <c r="C759" s="221"/>
      <c r="D759" s="221"/>
      <c r="E759" s="294"/>
      <c r="F759" s="221"/>
      <c r="G759" s="221"/>
      <c r="H759" s="10"/>
      <c r="I759" s="10"/>
    </row>
    <row r="760">
      <c r="A760" s="10"/>
      <c r="B760" s="294"/>
      <c r="C760" s="221"/>
      <c r="D760" s="221"/>
      <c r="E760" s="294"/>
      <c r="F760" s="221"/>
      <c r="G760" s="221"/>
      <c r="H760" s="10"/>
      <c r="I760" s="10"/>
    </row>
    <row r="761">
      <c r="A761" s="10"/>
      <c r="B761" s="294"/>
      <c r="C761" s="221"/>
      <c r="D761" s="221"/>
      <c r="E761" s="294"/>
      <c r="F761" s="221"/>
      <c r="G761" s="221"/>
      <c r="H761" s="10"/>
      <c r="I761" s="10"/>
    </row>
    <row r="762">
      <c r="A762" s="10"/>
      <c r="B762" s="294"/>
      <c r="C762" s="221"/>
      <c r="D762" s="221"/>
      <c r="E762" s="294"/>
      <c r="F762" s="221"/>
      <c r="G762" s="221"/>
      <c r="H762" s="10"/>
      <c r="I762" s="10"/>
    </row>
    <row r="763">
      <c r="A763" s="10"/>
      <c r="B763" s="294"/>
      <c r="C763" s="221"/>
      <c r="D763" s="221"/>
      <c r="E763" s="294"/>
      <c r="F763" s="221"/>
      <c r="G763" s="221"/>
      <c r="H763" s="10"/>
      <c r="I763" s="10"/>
    </row>
    <row r="764">
      <c r="A764" s="10"/>
      <c r="B764" s="294"/>
      <c r="C764" s="221"/>
      <c r="D764" s="221"/>
      <c r="E764" s="294"/>
      <c r="F764" s="221"/>
      <c r="G764" s="221"/>
      <c r="H764" s="10"/>
      <c r="I764" s="10"/>
    </row>
    <row r="765">
      <c r="A765" s="10"/>
      <c r="B765" s="294"/>
      <c r="C765" s="221"/>
      <c r="D765" s="221"/>
      <c r="E765" s="294"/>
      <c r="F765" s="221"/>
      <c r="G765" s="221"/>
      <c r="H765" s="10"/>
      <c r="I765" s="10"/>
    </row>
    <row r="766">
      <c r="A766" s="10"/>
      <c r="B766" s="294"/>
      <c r="C766" s="221"/>
      <c r="D766" s="221"/>
      <c r="E766" s="294"/>
      <c r="F766" s="221"/>
      <c r="G766" s="221"/>
      <c r="H766" s="10"/>
      <c r="I766" s="10"/>
    </row>
    <row r="767">
      <c r="A767" s="10"/>
      <c r="B767" s="294"/>
      <c r="C767" s="221"/>
      <c r="D767" s="221"/>
      <c r="E767" s="294"/>
      <c r="F767" s="221"/>
      <c r="G767" s="221"/>
      <c r="H767" s="10"/>
      <c r="I767" s="10"/>
    </row>
    <row r="768">
      <c r="A768" s="10"/>
      <c r="B768" s="294"/>
      <c r="C768" s="221"/>
      <c r="D768" s="221"/>
      <c r="E768" s="294"/>
      <c r="F768" s="221"/>
      <c r="G768" s="221"/>
      <c r="H768" s="10"/>
      <c r="I768" s="10"/>
    </row>
    <row r="769">
      <c r="A769" s="10"/>
      <c r="B769" s="294"/>
      <c r="C769" s="221"/>
      <c r="D769" s="221"/>
      <c r="E769" s="294"/>
      <c r="F769" s="221"/>
      <c r="G769" s="221"/>
      <c r="H769" s="10"/>
      <c r="I769" s="10"/>
    </row>
    <row r="770">
      <c r="A770" s="10"/>
      <c r="B770" s="294"/>
      <c r="C770" s="221"/>
      <c r="D770" s="221"/>
      <c r="E770" s="294"/>
      <c r="F770" s="221"/>
      <c r="G770" s="221"/>
      <c r="H770" s="10"/>
      <c r="I770" s="10"/>
    </row>
    <row r="771">
      <c r="A771" s="10"/>
      <c r="B771" s="294"/>
      <c r="C771" s="221"/>
      <c r="D771" s="221"/>
      <c r="E771" s="294"/>
      <c r="F771" s="221"/>
      <c r="G771" s="221"/>
      <c r="H771" s="10"/>
      <c r="I771" s="10"/>
    </row>
    <row r="772">
      <c r="A772" s="10"/>
      <c r="B772" s="294"/>
      <c r="C772" s="221"/>
      <c r="D772" s="221"/>
      <c r="E772" s="294"/>
      <c r="F772" s="221"/>
      <c r="G772" s="221"/>
      <c r="H772" s="10"/>
      <c r="I772" s="10"/>
    </row>
    <row r="773">
      <c r="A773" s="10"/>
      <c r="B773" s="294"/>
      <c r="C773" s="221"/>
      <c r="D773" s="221"/>
      <c r="E773" s="294"/>
      <c r="F773" s="221"/>
      <c r="G773" s="221"/>
      <c r="H773" s="10"/>
      <c r="I773" s="10"/>
    </row>
    <row r="774">
      <c r="A774" s="10"/>
      <c r="B774" s="294"/>
      <c r="C774" s="221"/>
      <c r="D774" s="221"/>
      <c r="E774" s="294"/>
      <c r="F774" s="221"/>
      <c r="G774" s="221"/>
      <c r="H774" s="10"/>
      <c r="I774" s="10"/>
    </row>
    <row r="775">
      <c r="A775" s="10"/>
      <c r="B775" s="294"/>
      <c r="C775" s="221"/>
      <c r="D775" s="221"/>
      <c r="E775" s="294"/>
      <c r="F775" s="221"/>
      <c r="G775" s="221"/>
      <c r="H775" s="10"/>
      <c r="I775" s="10"/>
    </row>
    <row r="776">
      <c r="A776" s="10"/>
      <c r="B776" s="294"/>
      <c r="C776" s="221"/>
      <c r="D776" s="221"/>
      <c r="E776" s="294"/>
      <c r="F776" s="221"/>
      <c r="G776" s="221"/>
      <c r="H776" s="10"/>
      <c r="I776" s="10"/>
    </row>
    <row r="777">
      <c r="A777" s="10"/>
      <c r="B777" s="294"/>
      <c r="C777" s="221"/>
      <c r="D777" s="221"/>
      <c r="E777" s="294"/>
      <c r="F777" s="221"/>
      <c r="G777" s="221"/>
      <c r="H777" s="10"/>
      <c r="I777" s="10"/>
    </row>
    <row r="778">
      <c r="A778" s="10"/>
      <c r="B778" s="294"/>
      <c r="C778" s="221"/>
      <c r="D778" s="221"/>
      <c r="E778" s="294"/>
      <c r="F778" s="221"/>
      <c r="G778" s="221"/>
      <c r="H778" s="10"/>
      <c r="I778" s="10"/>
    </row>
    <row r="779">
      <c r="A779" s="10"/>
      <c r="B779" s="294"/>
      <c r="C779" s="221"/>
      <c r="D779" s="221"/>
      <c r="E779" s="294"/>
      <c r="F779" s="221"/>
      <c r="G779" s="221"/>
      <c r="H779" s="10"/>
      <c r="I779" s="10"/>
    </row>
    <row r="780">
      <c r="A780" s="10"/>
      <c r="B780" s="294"/>
      <c r="C780" s="221"/>
      <c r="D780" s="221"/>
      <c r="E780" s="294"/>
      <c r="F780" s="221"/>
      <c r="G780" s="221"/>
      <c r="H780" s="10"/>
      <c r="I780" s="10"/>
    </row>
    <row r="781">
      <c r="A781" s="10"/>
      <c r="B781" s="294"/>
      <c r="C781" s="221"/>
      <c r="D781" s="221"/>
      <c r="E781" s="294"/>
      <c r="F781" s="221"/>
      <c r="G781" s="221"/>
      <c r="H781" s="10"/>
      <c r="I781" s="10"/>
    </row>
    <row r="782">
      <c r="A782" s="10"/>
      <c r="B782" s="294"/>
      <c r="C782" s="221"/>
      <c r="D782" s="221"/>
      <c r="E782" s="294"/>
      <c r="F782" s="221"/>
      <c r="G782" s="221"/>
      <c r="H782" s="10"/>
      <c r="I782" s="10"/>
    </row>
    <row r="783">
      <c r="A783" s="10"/>
      <c r="B783" s="294"/>
      <c r="C783" s="221"/>
      <c r="D783" s="221"/>
      <c r="E783" s="294"/>
      <c r="F783" s="221"/>
      <c r="G783" s="221"/>
      <c r="H783" s="10"/>
      <c r="I783" s="10"/>
    </row>
    <row r="784">
      <c r="A784" s="10"/>
      <c r="B784" s="294"/>
      <c r="C784" s="221"/>
      <c r="D784" s="221"/>
      <c r="E784" s="294"/>
      <c r="F784" s="221"/>
      <c r="G784" s="221"/>
      <c r="H784" s="10"/>
      <c r="I784" s="10"/>
    </row>
    <row r="785">
      <c r="A785" s="10"/>
      <c r="B785" s="294"/>
      <c r="C785" s="221"/>
      <c r="D785" s="221"/>
      <c r="E785" s="294"/>
      <c r="F785" s="221"/>
      <c r="G785" s="221"/>
      <c r="H785" s="10"/>
      <c r="I785" s="10"/>
    </row>
    <row r="786">
      <c r="A786" s="10"/>
      <c r="B786" s="294"/>
      <c r="C786" s="221"/>
      <c r="D786" s="221"/>
      <c r="E786" s="294"/>
      <c r="F786" s="221"/>
      <c r="G786" s="221"/>
      <c r="H786" s="10"/>
      <c r="I786" s="10"/>
    </row>
    <row r="787">
      <c r="A787" s="10"/>
      <c r="B787" s="294"/>
      <c r="C787" s="221"/>
      <c r="D787" s="221"/>
      <c r="E787" s="294"/>
      <c r="F787" s="221"/>
      <c r="G787" s="221"/>
      <c r="H787" s="10"/>
      <c r="I787" s="10"/>
    </row>
    <row r="788">
      <c r="A788" s="10"/>
      <c r="B788" s="294"/>
      <c r="C788" s="221"/>
      <c r="D788" s="221"/>
      <c r="E788" s="294"/>
      <c r="F788" s="221"/>
      <c r="G788" s="221"/>
      <c r="H788" s="10"/>
      <c r="I788" s="10"/>
    </row>
    <row r="789">
      <c r="A789" s="10"/>
      <c r="B789" s="294"/>
      <c r="C789" s="221"/>
      <c r="D789" s="221"/>
      <c r="E789" s="294"/>
      <c r="F789" s="221"/>
      <c r="G789" s="221"/>
      <c r="H789" s="10"/>
      <c r="I789" s="10"/>
    </row>
    <row r="790">
      <c r="A790" s="10"/>
      <c r="B790" s="294"/>
      <c r="C790" s="221"/>
      <c r="D790" s="221"/>
      <c r="E790" s="294"/>
      <c r="F790" s="221"/>
      <c r="G790" s="221"/>
      <c r="H790" s="10"/>
      <c r="I790" s="10"/>
    </row>
    <row r="791">
      <c r="A791" s="10"/>
      <c r="B791" s="294"/>
      <c r="C791" s="221"/>
      <c r="D791" s="221"/>
      <c r="E791" s="294"/>
      <c r="F791" s="221"/>
      <c r="G791" s="221"/>
      <c r="H791" s="10"/>
      <c r="I791" s="10"/>
    </row>
    <row r="792">
      <c r="A792" s="10"/>
      <c r="B792" s="294"/>
      <c r="C792" s="221"/>
      <c r="D792" s="221"/>
      <c r="E792" s="294"/>
      <c r="F792" s="221"/>
      <c r="G792" s="221"/>
      <c r="H792" s="10"/>
      <c r="I792" s="10"/>
    </row>
    <row r="793">
      <c r="A793" s="10"/>
      <c r="B793" s="294"/>
      <c r="C793" s="221"/>
      <c r="D793" s="221"/>
      <c r="E793" s="294"/>
      <c r="F793" s="221"/>
      <c r="G793" s="221"/>
      <c r="H793" s="10"/>
      <c r="I793" s="10"/>
    </row>
    <row r="794">
      <c r="A794" s="10"/>
      <c r="B794" s="294"/>
      <c r="C794" s="221"/>
      <c r="D794" s="221"/>
      <c r="E794" s="294"/>
      <c r="F794" s="221"/>
      <c r="G794" s="221"/>
      <c r="H794" s="10"/>
      <c r="I794" s="10"/>
    </row>
    <row r="795">
      <c r="A795" s="10"/>
      <c r="B795" s="294"/>
      <c r="C795" s="221"/>
      <c r="D795" s="221"/>
      <c r="E795" s="294"/>
      <c r="F795" s="221"/>
      <c r="G795" s="221"/>
      <c r="H795" s="10"/>
      <c r="I795" s="10"/>
    </row>
    <row r="796">
      <c r="A796" s="10"/>
      <c r="B796" s="294"/>
      <c r="C796" s="221"/>
      <c r="D796" s="221"/>
      <c r="E796" s="294"/>
      <c r="F796" s="221"/>
      <c r="G796" s="221"/>
      <c r="H796" s="10"/>
      <c r="I796" s="10"/>
    </row>
    <row r="797">
      <c r="A797" s="10"/>
      <c r="B797" s="294"/>
      <c r="C797" s="221"/>
      <c r="D797" s="221"/>
      <c r="E797" s="294"/>
      <c r="F797" s="221"/>
      <c r="G797" s="221"/>
      <c r="H797" s="10"/>
      <c r="I797" s="10"/>
    </row>
    <row r="798">
      <c r="A798" s="10"/>
      <c r="B798" s="294"/>
      <c r="C798" s="221"/>
      <c r="D798" s="221"/>
      <c r="E798" s="294"/>
      <c r="F798" s="221"/>
      <c r="G798" s="221"/>
      <c r="H798" s="10"/>
      <c r="I798" s="10"/>
    </row>
    <row r="799">
      <c r="A799" s="10"/>
      <c r="B799" s="294"/>
      <c r="C799" s="221"/>
      <c r="D799" s="221"/>
      <c r="E799" s="294"/>
      <c r="F799" s="221"/>
      <c r="G799" s="221"/>
      <c r="H799" s="10"/>
      <c r="I799" s="10"/>
    </row>
    <row r="800">
      <c r="A800" s="10"/>
      <c r="B800" s="294"/>
      <c r="C800" s="221"/>
      <c r="D800" s="221"/>
      <c r="E800" s="294"/>
      <c r="F800" s="221"/>
      <c r="G800" s="221"/>
      <c r="H800" s="10"/>
      <c r="I800" s="10"/>
    </row>
    <row r="801">
      <c r="A801" s="10"/>
      <c r="B801" s="294"/>
      <c r="C801" s="221"/>
      <c r="D801" s="221"/>
      <c r="E801" s="294"/>
      <c r="F801" s="221"/>
      <c r="G801" s="221"/>
      <c r="H801" s="10"/>
      <c r="I801" s="10"/>
    </row>
    <row r="802">
      <c r="A802" s="10"/>
      <c r="B802" s="294"/>
      <c r="C802" s="221"/>
      <c r="D802" s="221"/>
      <c r="E802" s="294"/>
      <c r="F802" s="221"/>
      <c r="G802" s="221"/>
      <c r="H802" s="10"/>
      <c r="I802" s="10"/>
    </row>
    <row r="803">
      <c r="A803" s="10"/>
      <c r="B803" s="294"/>
      <c r="C803" s="221"/>
      <c r="D803" s="221"/>
      <c r="E803" s="294"/>
      <c r="F803" s="221"/>
      <c r="G803" s="221"/>
      <c r="H803" s="10"/>
      <c r="I803" s="10"/>
    </row>
    <row r="804">
      <c r="A804" s="10"/>
      <c r="B804" s="294"/>
      <c r="C804" s="221"/>
      <c r="D804" s="221"/>
      <c r="E804" s="294"/>
      <c r="F804" s="221"/>
      <c r="G804" s="221"/>
      <c r="H804" s="10"/>
      <c r="I804" s="10"/>
    </row>
    <row r="805">
      <c r="A805" s="10"/>
      <c r="B805" s="294"/>
      <c r="C805" s="221"/>
      <c r="D805" s="221"/>
      <c r="E805" s="294"/>
      <c r="F805" s="221"/>
      <c r="G805" s="221"/>
      <c r="H805" s="10"/>
      <c r="I805" s="10"/>
    </row>
    <row r="806">
      <c r="A806" s="10"/>
      <c r="B806" s="294"/>
      <c r="C806" s="221"/>
      <c r="D806" s="221"/>
      <c r="E806" s="294"/>
      <c r="F806" s="221"/>
      <c r="G806" s="221"/>
      <c r="H806" s="10"/>
      <c r="I806" s="10"/>
    </row>
    <row r="807">
      <c r="A807" s="10"/>
      <c r="B807" s="294"/>
      <c r="C807" s="221"/>
      <c r="D807" s="221"/>
      <c r="E807" s="294"/>
      <c r="F807" s="221"/>
      <c r="G807" s="221"/>
      <c r="H807" s="10"/>
      <c r="I807" s="10"/>
    </row>
    <row r="808">
      <c r="A808" s="10"/>
      <c r="B808" s="294"/>
      <c r="C808" s="221"/>
      <c r="D808" s="221"/>
      <c r="E808" s="294"/>
      <c r="F808" s="221"/>
      <c r="G808" s="221"/>
      <c r="H808" s="10"/>
      <c r="I808" s="10"/>
    </row>
    <row r="809">
      <c r="A809" s="10"/>
      <c r="B809" s="294"/>
      <c r="C809" s="221"/>
      <c r="D809" s="221"/>
      <c r="E809" s="294"/>
      <c r="F809" s="221"/>
      <c r="G809" s="221"/>
      <c r="H809" s="10"/>
      <c r="I809" s="10"/>
    </row>
    <row r="810">
      <c r="A810" s="10"/>
      <c r="B810" s="294"/>
      <c r="C810" s="221"/>
      <c r="D810" s="221"/>
      <c r="E810" s="294"/>
      <c r="F810" s="221"/>
      <c r="G810" s="221"/>
      <c r="H810" s="10"/>
      <c r="I810" s="10"/>
    </row>
    <row r="811">
      <c r="A811" s="10"/>
      <c r="B811" s="294"/>
      <c r="C811" s="221"/>
      <c r="D811" s="221"/>
      <c r="E811" s="294"/>
      <c r="F811" s="221"/>
      <c r="G811" s="221"/>
      <c r="H811" s="10"/>
      <c r="I811" s="10"/>
    </row>
    <row r="812">
      <c r="A812" s="10"/>
      <c r="B812" s="294"/>
      <c r="C812" s="221"/>
      <c r="D812" s="221"/>
      <c r="E812" s="294"/>
      <c r="F812" s="221"/>
      <c r="G812" s="221"/>
      <c r="H812" s="10"/>
      <c r="I812" s="10"/>
    </row>
    <row r="813">
      <c r="A813" s="10"/>
      <c r="B813" s="294"/>
      <c r="C813" s="221"/>
      <c r="D813" s="221"/>
      <c r="E813" s="294"/>
      <c r="F813" s="221"/>
      <c r="G813" s="221"/>
      <c r="H813" s="10"/>
      <c r="I813" s="10"/>
    </row>
    <row r="814">
      <c r="A814" s="10"/>
      <c r="B814" s="294"/>
      <c r="C814" s="221"/>
      <c r="D814" s="221"/>
      <c r="E814" s="294"/>
      <c r="F814" s="221"/>
      <c r="G814" s="221"/>
      <c r="H814" s="10"/>
      <c r="I814" s="10"/>
    </row>
    <row r="815">
      <c r="A815" s="10"/>
      <c r="B815" s="294"/>
      <c r="C815" s="221"/>
      <c r="D815" s="221"/>
      <c r="E815" s="294"/>
      <c r="F815" s="221"/>
      <c r="G815" s="221"/>
      <c r="H815" s="10"/>
      <c r="I815" s="10"/>
    </row>
    <row r="816">
      <c r="A816" s="10"/>
      <c r="B816" s="294"/>
      <c r="C816" s="221"/>
      <c r="D816" s="221"/>
      <c r="E816" s="294"/>
      <c r="F816" s="221"/>
      <c r="G816" s="221"/>
      <c r="H816" s="10"/>
      <c r="I816" s="10"/>
    </row>
    <row r="817">
      <c r="A817" s="10"/>
      <c r="B817" s="294"/>
      <c r="C817" s="221"/>
      <c r="D817" s="221"/>
      <c r="E817" s="294"/>
      <c r="F817" s="221"/>
      <c r="G817" s="221"/>
      <c r="H817" s="10"/>
      <c r="I817" s="10"/>
    </row>
    <row r="818">
      <c r="A818" s="10"/>
      <c r="B818" s="294"/>
      <c r="C818" s="221"/>
      <c r="D818" s="221"/>
      <c r="E818" s="294"/>
      <c r="F818" s="221"/>
      <c r="G818" s="221"/>
      <c r="H818" s="10"/>
      <c r="I818" s="10"/>
    </row>
    <row r="819">
      <c r="A819" s="10"/>
      <c r="B819" s="294"/>
      <c r="C819" s="221"/>
      <c r="D819" s="221"/>
      <c r="E819" s="294"/>
      <c r="F819" s="221"/>
      <c r="G819" s="221"/>
      <c r="H819" s="10"/>
      <c r="I819" s="10"/>
    </row>
    <row r="820">
      <c r="A820" s="10"/>
      <c r="B820" s="294"/>
      <c r="C820" s="221"/>
      <c r="D820" s="221"/>
      <c r="E820" s="294"/>
      <c r="F820" s="221"/>
      <c r="G820" s="221"/>
      <c r="H820" s="10"/>
      <c r="I820" s="10"/>
    </row>
    <row r="821">
      <c r="A821" s="10"/>
      <c r="B821" s="294"/>
      <c r="C821" s="221"/>
      <c r="D821" s="221"/>
      <c r="E821" s="294"/>
      <c r="F821" s="221"/>
      <c r="G821" s="221"/>
      <c r="H821" s="10"/>
      <c r="I821" s="10"/>
    </row>
    <row r="822">
      <c r="A822" s="10"/>
      <c r="B822" s="294"/>
      <c r="C822" s="221"/>
      <c r="D822" s="221"/>
      <c r="E822" s="294"/>
      <c r="F822" s="221"/>
      <c r="G822" s="221"/>
      <c r="H822" s="10"/>
      <c r="I822" s="10"/>
    </row>
    <row r="823">
      <c r="A823" s="10"/>
      <c r="B823" s="294"/>
      <c r="C823" s="221"/>
      <c r="D823" s="221"/>
      <c r="E823" s="294"/>
      <c r="F823" s="221"/>
      <c r="G823" s="221"/>
      <c r="H823" s="10"/>
      <c r="I823" s="10"/>
    </row>
    <row r="824">
      <c r="A824" s="10"/>
      <c r="B824" s="294"/>
      <c r="C824" s="221"/>
      <c r="D824" s="221"/>
      <c r="E824" s="294"/>
      <c r="F824" s="221"/>
      <c r="G824" s="221"/>
      <c r="H824" s="10"/>
      <c r="I824" s="10"/>
    </row>
    <row r="825">
      <c r="A825" s="10"/>
      <c r="B825" s="294"/>
      <c r="C825" s="221"/>
      <c r="D825" s="221"/>
      <c r="E825" s="294"/>
      <c r="F825" s="221"/>
      <c r="G825" s="221"/>
      <c r="H825" s="10"/>
      <c r="I825" s="10"/>
    </row>
    <row r="826">
      <c r="A826" s="10"/>
      <c r="B826" s="294"/>
      <c r="C826" s="221"/>
      <c r="D826" s="221"/>
      <c r="E826" s="294"/>
      <c r="F826" s="221"/>
      <c r="G826" s="221"/>
      <c r="H826" s="10"/>
      <c r="I826" s="10"/>
    </row>
    <row r="827">
      <c r="A827" s="10"/>
      <c r="B827" s="294"/>
      <c r="C827" s="221"/>
      <c r="D827" s="221"/>
      <c r="E827" s="294"/>
      <c r="F827" s="221"/>
      <c r="G827" s="221"/>
      <c r="H827" s="10"/>
      <c r="I827" s="10"/>
    </row>
    <row r="828">
      <c r="A828" s="10"/>
      <c r="B828" s="294"/>
      <c r="C828" s="221"/>
      <c r="D828" s="221"/>
      <c r="E828" s="294"/>
      <c r="F828" s="221"/>
      <c r="G828" s="221"/>
      <c r="H828" s="10"/>
      <c r="I828" s="10"/>
    </row>
    <row r="829">
      <c r="A829" s="10"/>
      <c r="B829" s="294"/>
      <c r="C829" s="221"/>
      <c r="D829" s="221"/>
      <c r="E829" s="294"/>
      <c r="F829" s="221"/>
      <c r="G829" s="221"/>
      <c r="H829" s="10"/>
      <c r="I829" s="10"/>
    </row>
    <row r="830">
      <c r="A830" s="10"/>
      <c r="B830" s="294"/>
      <c r="C830" s="221"/>
      <c r="D830" s="221"/>
      <c r="E830" s="294"/>
      <c r="F830" s="221"/>
      <c r="G830" s="221"/>
      <c r="H830" s="10"/>
      <c r="I830" s="10"/>
    </row>
    <row r="831">
      <c r="A831" s="10"/>
      <c r="B831" s="294"/>
      <c r="C831" s="221"/>
      <c r="D831" s="221"/>
      <c r="E831" s="294"/>
      <c r="F831" s="221"/>
      <c r="G831" s="221"/>
      <c r="H831" s="10"/>
      <c r="I831" s="10"/>
    </row>
    <row r="832">
      <c r="A832" s="10"/>
      <c r="B832" s="294"/>
      <c r="C832" s="221"/>
      <c r="D832" s="221"/>
      <c r="E832" s="294"/>
      <c r="F832" s="221"/>
      <c r="G832" s="221"/>
      <c r="H832" s="10"/>
      <c r="I832" s="10"/>
    </row>
    <row r="833">
      <c r="A833" s="10"/>
      <c r="B833" s="294"/>
      <c r="C833" s="221"/>
      <c r="D833" s="221"/>
      <c r="E833" s="294"/>
      <c r="F833" s="221"/>
      <c r="G833" s="221"/>
      <c r="H833" s="10"/>
      <c r="I833" s="10"/>
    </row>
    <row r="834">
      <c r="A834" s="10"/>
      <c r="B834" s="294"/>
      <c r="C834" s="221"/>
      <c r="D834" s="221"/>
      <c r="E834" s="294"/>
      <c r="F834" s="221"/>
      <c r="G834" s="221"/>
      <c r="H834" s="10"/>
      <c r="I834" s="10"/>
    </row>
    <row r="835">
      <c r="A835" s="10"/>
      <c r="B835" s="294"/>
      <c r="C835" s="221"/>
      <c r="D835" s="221"/>
      <c r="E835" s="294"/>
      <c r="F835" s="221"/>
      <c r="G835" s="221"/>
      <c r="H835" s="10"/>
      <c r="I835" s="10"/>
    </row>
    <row r="836">
      <c r="A836" s="10"/>
      <c r="B836" s="294"/>
      <c r="C836" s="221"/>
      <c r="D836" s="221"/>
      <c r="E836" s="294"/>
      <c r="F836" s="221"/>
      <c r="G836" s="221"/>
      <c r="H836" s="10"/>
      <c r="I836" s="10"/>
    </row>
    <row r="837">
      <c r="A837" s="10"/>
      <c r="B837" s="294"/>
      <c r="C837" s="221"/>
      <c r="D837" s="221"/>
      <c r="E837" s="294"/>
      <c r="F837" s="221"/>
      <c r="G837" s="221"/>
      <c r="H837" s="10"/>
      <c r="I837" s="10"/>
    </row>
    <row r="838">
      <c r="A838" s="10"/>
      <c r="B838" s="294"/>
      <c r="C838" s="221"/>
      <c r="D838" s="221"/>
      <c r="E838" s="294"/>
      <c r="F838" s="221"/>
      <c r="G838" s="221"/>
      <c r="H838" s="10"/>
      <c r="I838" s="10"/>
    </row>
    <row r="839">
      <c r="A839" s="10"/>
      <c r="B839" s="294"/>
      <c r="C839" s="221"/>
      <c r="D839" s="221"/>
      <c r="E839" s="294"/>
      <c r="F839" s="221"/>
      <c r="G839" s="221"/>
      <c r="H839" s="10"/>
      <c r="I839" s="10"/>
    </row>
    <row r="840">
      <c r="A840" s="10"/>
      <c r="B840" s="294"/>
      <c r="C840" s="221"/>
      <c r="D840" s="221"/>
      <c r="E840" s="294"/>
      <c r="F840" s="221"/>
      <c r="G840" s="221"/>
      <c r="H840" s="10"/>
      <c r="I840" s="10"/>
    </row>
    <row r="841">
      <c r="A841" s="10"/>
      <c r="B841" s="294"/>
      <c r="C841" s="221"/>
      <c r="D841" s="221"/>
      <c r="E841" s="294"/>
      <c r="F841" s="221"/>
      <c r="G841" s="221"/>
      <c r="H841" s="10"/>
      <c r="I841" s="10"/>
    </row>
    <row r="842">
      <c r="A842" s="10"/>
      <c r="B842" s="294"/>
      <c r="C842" s="221"/>
      <c r="D842" s="221"/>
      <c r="E842" s="294"/>
      <c r="F842" s="221"/>
      <c r="G842" s="221"/>
      <c r="H842" s="10"/>
      <c r="I842" s="10"/>
    </row>
    <row r="843">
      <c r="A843" s="10"/>
      <c r="B843" s="294"/>
      <c r="C843" s="221"/>
      <c r="D843" s="221"/>
      <c r="E843" s="294"/>
      <c r="F843" s="221"/>
      <c r="G843" s="221"/>
      <c r="H843" s="10"/>
      <c r="I843" s="10"/>
    </row>
    <row r="844">
      <c r="A844" s="10"/>
      <c r="B844" s="294"/>
      <c r="C844" s="221"/>
      <c r="D844" s="221"/>
      <c r="E844" s="294"/>
      <c r="F844" s="221"/>
      <c r="G844" s="221"/>
      <c r="H844" s="10"/>
      <c r="I844" s="10"/>
    </row>
    <row r="845">
      <c r="A845" s="10"/>
      <c r="B845" s="294"/>
      <c r="C845" s="221"/>
      <c r="D845" s="221"/>
      <c r="E845" s="294"/>
      <c r="F845" s="221"/>
      <c r="G845" s="221"/>
      <c r="H845" s="10"/>
      <c r="I845" s="10"/>
    </row>
    <row r="846">
      <c r="A846" s="10"/>
      <c r="B846" s="294"/>
      <c r="C846" s="221"/>
      <c r="D846" s="221"/>
      <c r="E846" s="294"/>
      <c r="F846" s="221"/>
      <c r="G846" s="221"/>
      <c r="H846" s="10"/>
      <c r="I846" s="10"/>
    </row>
    <row r="847">
      <c r="A847" s="10"/>
      <c r="B847" s="294"/>
      <c r="C847" s="221"/>
      <c r="D847" s="221"/>
      <c r="E847" s="294"/>
      <c r="F847" s="221"/>
      <c r="G847" s="221"/>
      <c r="H847" s="10"/>
      <c r="I847" s="10"/>
    </row>
    <row r="848">
      <c r="A848" s="10"/>
      <c r="B848" s="294"/>
      <c r="C848" s="221"/>
      <c r="D848" s="221"/>
      <c r="E848" s="294"/>
      <c r="F848" s="221"/>
      <c r="G848" s="221"/>
      <c r="H848" s="10"/>
      <c r="I848" s="10"/>
    </row>
    <row r="849">
      <c r="A849" s="10"/>
      <c r="B849" s="294"/>
      <c r="C849" s="221"/>
      <c r="D849" s="221"/>
      <c r="E849" s="294"/>
      <c r="F849" s="221"/>
      <c r="G849" s="221"/>
      <c r="H849" s="10"/>
      <c r="I849" s="10"/>
    </row>
    <row r="850">
      <c r="A850" s="10"/>
      <c r="B850" s="294"/>
      <c r="C850" s="221"/>
      <c r="D850" s="221"/>
      <c r="E850" s="294"/>
      <c r="F850" s="221"/>
      <c r="G850" s="221"/>
      <c r="H850" s="10"/>
      <c r="I850" s="10"/>
    </row>
    <row r="851">
      <c r="A851" s="10"/>
      <c r="B851" s="294"/>
      <c r="C851" s="221"/>
      <c r="D851" s="221"/>
      <c r="E851" s="294"/>
      <c r="F851" s="221"/>
      <c r="G851" s="221"/>
      <c r="H851" s="10"/>
      <c r="I851" s="10"/>
    </row>
    <row r="852">
      <c r="A852" s="10"/>
      <c r="B852" s="294"/>
      <c r="C852" s="221"/>
      <c r="D852" s="221"/>
      <c r="E852" s="294"/>
      <c r="F852" s="221"/>
      <c r="G852" s="221"/>
      <c r="H852" s="10"/>
      <c r="I852" s="10"/>
    </row>
    <row r="853">
      <c r="A853" s="10"/>
      <c r="B853" s="294"/>
      <c r="C853" s="221"/>
      <c r="D853" s="221"/>
      <c r="E853" s="294"/>
      <c r="F853" s="221"/>
      <c r="G853" s="221"/>
      <c r="H853" s="10"/>
      <c r="I853" s="10"/>
    </row>
    <row r="854">
      <c r="A854" s="10"/>
      <c r="B854" s="294"/>
      <c r="C854" s="221"/>
      <c r="D854" s="221"/>
      <c r="E854" s="294"/>
      <c r="F854" s="221"/>
      <c r="G854" s="221"/>
      <c r="H854" s="10"/>
      <c r="I854" s="10"/>
    </row>
    <row r="855">
      <c r="A855" s="10"/>
      <c r="B855" s="294"/>
      <c r="C855" s="221"/>
      <c r="D855" s="221"/>
      <c r="E855" s="294"/>
      <c r="F855" s="221"/>
      <c r="G855" s="221"/>
      <c r="H855" s="10"/>
      <c r="I855" s="10"/>
    </row>
    <row r="856">
      <c r="A856" s="10"/>
      <c r="B856" s="294"/>
      <c r="C856" s="221"/>
      <c r="D856" s="221"/>
      <c r="E856" s="294"/>
      <c r="F856" s="221"/>
      <c r="G856" s="221"/>
      <c r="H856" s="10"/>
      <c r="I856" s="10"/>
    </row>
    <row r="857">
      <c r="A857" s="10"/>
      <c r="B857" s="294"/>
      <c r="C857" s="221"/>
      <c r="D857" s="221"/>
      <c r="E857" s="294"/>
      <c r="F857" s="221"/>
      <c r="G857" s="221"/>
      <c r="H857" s="10"/>
      <c r="I857" s="10"/>
    </row>
    <row r="858">
      <c r="A858" s="10"/>
      <c r="B858" s="294"/>
      <c r="C858" s="221"/>
      <c r="D858" s="221"/>
      <c r="E858" s="294"/>
      <c r="F858" s="221"/>
      <c r="G858" s="221"/>
      <c r="H858" s="10"/>
      <c r="I858" s="10"/>
    </row>
    <row r="859">
      <c r="A859" s="10"/>
      <c r="B859" s="294"/>
      <c r="C859" s="221"/>
      <c r="D859" s="221"/>
      <c r="E859" s="294"/>
      <c r="F859" s="221"/>
      <c r="G859" s="221"/>
      <c r="H859" s="10"/>
      <c r="I859" s="10"/>
    </row>
    <row r="860">
      <c r="A860" s="10"/>
      <c r="B860" s="294"/>
      <c r="C860" s="221"/>
      <c r="D860" s="221"/>
      <c r="E860" s="294"/>
      <c r="F860" s="221"/>
      <c r="G860" s="221"/>
      <c r="H860" s="10"/>
      <c r="I860" s="10"/>
    </row>
    <row r="861">
      <c r="A861" s="10"/>
      <c r="B861" s="294"/>
      <c r="C861" s="221"/>
      <c r="D861" s="221"/>
      <c r="E861" s="294"/>
      <c r="F861" s="221"/>
      <c r="G861" s="221"/>
      <c r="H861" s="10"/>
      <c r="I861" s="10"/>
    </row>
    <row r="862">
      <c r="A862" s="10"/>
      <c r="B862" s="294"/>
      <c r="C862" s="221"/>
      <c r="D862" s="221"/>
      <c r="E862" s="294"/>
      <c r="F862" s="221"/>
      <c r="G862" s="221"/>
      <c r="H862" s="10"/>
      <c r="I862" s="10"/>
    </row>
    <row r="863">
      <c r="A863" s="10"/>
      <c r="B863" s="294"/>
      <c r="C863" s="221"/>
      <c r="D863" s="221"/>
      <c r="E863" s="294"/>
      <c r="F863" s="221"/>
      <c r="G863" s="221"/>
      <c r="H863" s="10"/>
      <c r="I863" s="10"/>
    </row>
    <row r="864">
      <c r="A864" s="10"/>
      <c r="B864" s="294"/>
      <c r="C864" s="221"/>
      <c r="D864" s="221"/>
      <c r="E864" s="294"/>
      <c r="F864" s="221"/>
      <c r="G864" s="221"/>
      <c r="H864" s="10"/>
      <c r="I864" s="10"/>
    </row>
    <row r="865">
      <c r="A865" s="10"/>
      <c r="B865" s="294"/>
      <c r="C865" s="221"/>
      <c r="D865" s="221"/>
      <c r="E865" s="294"/>
      <c r="F865" s="221"/>
      <c r="G865" s="221"/>
      <c r="H865" s="10"/>
      <c r="I865" s="10"/>
    </row>
    <row r="866">
      <c r="A866" s="10"/>
      <c r="B866" s="294"/>
      <c r="C866" s="221"/>
      <c r="D866" s="221"/>
      <c r="E866" s="294"/>
      <c r="F866" s="221"/>
      <c r="G866" s="221"/>
      <c r="H866" s="10"/>
      <c r="I866" s="10"/>
    </row>
    <row r="867">
      <c r="A867" s="10"/>
      <c r="B867" s="294"/>
      <c r="C867" s="221"/>
      <c r="D867" s="221"/>
      <c r="E867" s="294"/>
      <c r="F867" s="221"/>
      <c r="G867" s="221"/>
      <c r="H867" s="10"/>
      <c r="I867" s="10"/>
    </row>
    <row r="868">
      <c r="A868" s="10"/>
      <c r="B868" s="294"/>
      <c r="C868" s="221"/>
      <c r="D868" s="221"/>
      <c r="E868" s="294"/>
      <c r="F868" s="221"/>
      <c r="G868" s="221"/>
      <c r="H868" s="10"/>
      <c r="I868" s="10"/>
    </row>
    <row r="869">
      <c r="A869" s="10"/>
      <c r="B869" s="294"/>
      <c r="C869" s="221"/>
      <c r="D869" s="221"/>
      <c r="E869" s="294"/>
      <c r="F869" s="221"/>
      <c r="G869" s="221"/>
      <c r="H869" s="10"/>
      <c r="I869" s="10"/>
    </row>
    <row r="870">
      <c r="A870" s="10"/>
      <c r="B870" s="294"/>
      <c r="C870" s="221"/>
      <c r="D870" s="221"/>
      <c r="E870" s="294"/>
      <c r="F870" s="221"/>
      <c r="G870" s="221"/>
      <c r="H870" s="10"/>
      <c r="I870" s="10"/>
    </row>
    <row r="871">
      <c r="A871" s="10"/>
      <c r="B871" s="294"/>
      <c r="C871" s="221"/>
      <c r="D871" s="221"/>
      <c r="E871" s="294"/>
      <c r="F871" s="221"/>
      <c r="G871" s="221"/>
      <c r="H871" s="10"/>
      <c r="I871" s="10"/>
    </row>
    <row r="872">
      <c r="A872" s="10"/>
      <c r="B872" s="294"/>
      <c r="C872" s="221"/>
      <c r="D872" s="221"/>
      <c r="E872" s="294"/>
      <c r="F872" s="221"/>
      <c r="G872" s="221"/>
      <c r="H872" s="10"/>
      <c r="I872" s="10"/>
    </row>
    <row r="873">
      <c r="A873" s="10"/>
      <c r="B873" s="294"/>
      <c r="C873" s="221"/>
      <c r="D873" s="221"/>
      <c r="E873" s="294"/>
      <c r="F873" s="221"/>
      <c r="G873" s="221"/>
      <c r="H873" s="10"/>
      <c r="I873" s="10"/>
    </row>
    <row r="874">
      <c r="A874" s="10"/>
      <c r="B874" s="294"/>
      <c r="C874" s="221"/>
      <c r="D874" s="221"/>
      <c r="E874" s="294"/>
      <c r="F874" s="221"/>
      <c r="G874" s="221"/>
      <c r="H874" s="10"/>
      <c r="I874" s="10"/>
    </row>
    <row r="875">
      <c r="A875" s="10"/>
      <c r="B875" s="294"/>
      <c r="C875" s="221"/>
      <c r="D875" s="221"/>
      <c r="E875" s="294"/>
      <c r="F875" s="221"/>
      <c r="G875" s="221"/>
      <c r="H875" s="10"/>
      <c r="I875" s="10"/>
    </row>
    <row r="876">
      <c r="A876" s="10"/>
      <c r="B876" s="294"/>
      <c r="C876" s="221"/>
      <c r="D876" s="221"/>
      <c r="E876" s="294"/>
      <c r="F876" s="221"/>
      <c r="G876" s="221"/>
      <c r="H876" s="10"/>
      <c r="I876" s="10"/>
    </row>
    <row r="877">
      <c r="A877" s="10"/>
      <c r="B877" s="294"/>
      <c r="C877" s="221"/>
      <c r="D877" s="221"/>
      <c r="E877" s="294"/>
      <c r="F877" s="221"/>
      <c r="G877" s="221"/>
      <c r="H877" s="10"/>
      <c r="I877" s="10"/>
    </row>
    <row r="878">
      <c r="A878" s="10"/>
      <c r="B878" s="294"/>
      <c r="C878" s="221"/>
      <c r="D878" s="221"/>
      <c r="E878" s="294"/>
      <c r="F878" s="221"/>
      <c r="G878" s="221"/>
      <c r="H878" s="10"/>
      <c r="I878" s="10"/>
    </row>
    <row r="879">
      <c r="A879" s="10"/>
      <c r="B879" s="294"/>
      <c r="C879" s="221"/>
      <c r="D879" s="221"/>
      <c r="E879" s="294"/>
      <c r="F879" s="221"/>
      <c r="G879" s="221"/>
      <c r="H879" s="10"/>
      <c r="I879" s="10"/>
    </row>
    <row r="880">
      <c r="A880" s="10"/>
      <c r="B880" s="294"/>
      <c r="C880" s="221"/>
      <c r="D880" s="221"/>
      <c r="E880" s="294"/>
      <c r="F880" s="221"/>
      <c r="G880" s="221"/>
      <c r="H880" s="10"/>
      <c r="I880" s="10"/>
    </row>
    <row r="881">
      <c r="A881" s="10"/>
      <c r="B881" s="294"/>
      <c r="C881" s="221"/>
      <c r="D881" s="221"/>
      <c r="E881" s="294"/>
      <c r="F881" s="221"/>
      <c r="G881" s="221"/>
      <c r="H881" s="10"/>
      <c r="I881" s="10"/>
    </row>
    <row r="882">
      <c r="A882" s="10"/>
      <c r="B882" s="294"/>
      <c r="C882" s="221"/>
      <c r="D882" s="221"/>
      <c r="E882" s="294"/>
      <c r="F882" s="221"/>
      <c r="G882" s="221"/>
      <c r="H882" s="10"/>
      <c r="I882" s="10"/>
    </row>
    <row r="883">
      <c r="A883" s="10"/>
      <c r="B883" s="294"/>
      <c r="C883" s="221"/>
      <c r="D883" s="221"/>
      <c r="E883" s="294"/>
      <c r="F883" s="221"/>
      <c r="G883" s="221"/>
      <c r="H883" s="10"/>
      <c r="I883" s="10"/>
    </row>
    <row r="884">
      <c r="A884" s="10"/>
      <c r="B884" s="294"/>
      <c r="C884" s="221"/>
      <c r="D884" s="221"/>
      <c r="E884" s="294"/>
      <c r="F884" s="221"/>
      <c r="G884" s="221"/>
      <c r="H884" s="10"/>
      <c r="I884" s="10"/>
    </row>
    <row r="885">
      <c r="A885" s="10"/>
      <c r="B885" s="294"/>
      <c r="C885" s="221"/>
      <c r="D885" s="221"/>
      <c r="E885" s="294"/>
      <c r="F885" s="221"/>
      <c r="G885" s="221"/>
      <c r="H885" s="10"/>
      <c r="I885" s="10"/>
    </row>
    <row r="886">
      <c r="A886" s="10"/>
      <c r="B886" s="294"/>
      <c r="C886" s="221"/>
      <c r="D886" s="221"/>
      <c r="E886" s="294"/>
      <c r="F886" s="221"/>
      <c r="G886" s="221"/>
      <c r="H886" s="10"/>
      <c r="I886" s="10"/>
    </row>
    <row r="887">
      <c r="A887" s="10"/>
      <c r="B887" s="294"/>
      <c r="C887" s="221"/>
      <c r="D887" s="221"/>
      <c r="E887" s="294"/>
      <c r="F887" s="221"/>
      <c r="G887" s="221"/>
      <c r="H887" s="10"/>
      <c r="I887" s="10"/>
    </row>
    <row r="888">
      <c r="A888" s="10"/>
      <c r="B888" s="294"/>
      <c r="C888" s="221"/>
      <c r="D888" s="221"/>
      <c r="E888" s="294"/>
      <c r="F888" s="221"/>
      <c r="G888" s="221"/>
      <c r="H888" s="10"/>
      <c r="I888" s="10"/>
    </row>
    <row r="889">
      <c r="A889" s="10"/>
      <c r="B889" s="294"/>
      <c r="C889" s="221"/>
      <c r="D889" s="221"/>
      <c r="E889" s="294"/>
      <c r="F889" s="221"/>
      <c r="G889" s="221"/>
      <c r="H889" s="10"/>
      <c r="I889" s="10"/>
    </row>
    <row r="890">
      <c r="A890" s="10"/>
      <c r="B890" s="294"/>
      <c r="C890" s="221"/>
      <c r="D890" s="221"/>
      <c r="E890" s="294"/>
      <c r="F890" s="221"/>
      <c r="G890" s="221"/>
      <c r="H890" s="10"/>
      <c r="I890" s="10"/>
    </row>
    <row r="891">
      <c r="A891" s="10"/>
      <c r="B891" s="294"/>
      <c r="C891" s="221"/>
      <c r="D891" s="221"/>
      <c r="E891" s="294"/>
      <c r="F891" s="221"/>
      <c r="G891" s="221"/>
      <c r="H891" s="10"/>
      <c r="I891" s="10"/>
    </row>
    <row r="892">
      <c r="A892" s="10"/>
      <c r="B892" s="294"/>
      <c r="C892" s="221"/>
      <c r="D892" s="221"/>
      <c r="E892" s="294"/>
      <c r="F892" s="221"/>
      <c r="G892" s="221"/>
      <c r="H892" s="10"/>
      <c r="I892" s="10"/>
    </row>
    <row r="893">
      <c r="A893" s="10"/>
      <c r="B893" s="294"/>
      <c r="C893" s="221"/>
      <c r="D893" s="221"/>
      <c r="E893" s="294"/>
      <c r="F893" s="221"/>
      <c r="G893" s="221"/>
      <c r="H893" s="10"/>
      <c r="I893" s="10"/>
    </row>
    <row r="894">
      <c r="A894" s="10"/>
      <c r="B894" s="294"/>
      <c r="C894" s="221"/>
      <c r="D894" s="221"/>
      <c r="E894" s="294"/>
      <c r="F894" s="221"/>
      <c r="G894" s="221"/>
      <c r="H894" s="10"/>
      <c r="I894" s="10"/>
    </row>
    <row r="895">
      <c r="A895" s="10"/>
      <c r="B895" s="294"/>
      <c r="C895" s="221"/>
      <c r="D895" s="221"/>
      <c r="E895" s="294"/>
      <c r="F895" s="221"/>
      <c r="G895" s="221"/>
      <c r="H895" s="10"/>
      <c r="I895" s="10"/>
    </row>
    <row r="896">
      <c r="A896" s="10"/>
      <c r="B896" s="294"/>
      <c r="C896" s="221"/>
      <c r="D896" s="221"/>
      <c r="E896" s="294"/>
      <c r="F896" s="221"/>
      <c r="G896" s="221"/>
      <c r="H896" s="10"/>
      <c r="I896" s="10"/>
    </row>
    <row r="897">
      <c r="A897" s="10"/>
      <c r="B897" s="294"/>
      <c r="C897" s="221"/>
      <c r="D897" s="221"/>
      <c r="E897" s="294"/>
      <c r="F897" s="221"/>
      <c r="G897" s="221"/>
      <c r="H897" s="10"/>
      <c r="I897" s="10"/>
    </row>
    <row r="898">
      <c r="A898" s="10"/>
      <c r="B898" s="294"/>
      <c r="C898" s="221"/>
      <c r="D898" s="221"/>
      <c r="E898" s="294"/>
      <c r="F898" s="221"/>
      <c r="G898" s="221"/>
      <c r="H898" s="10"/>
      <c r="I898" s="10"/>
    </row>
    <row r="899">
      <c r="A899" s="10"/>
      <c r="B899" s="294"/>
      <c r="C899" s="221"/>
      <c r="D899" s="221"/>
      <c r="E899" s="294"/>
      <c r="F899" s="221"/>
      <c r="G899" s="221"/>
      <c r="H899" s="10"/>
      <c r="I899" s="10"/>
    </row>
    <row r="900">
      <c r="A900" s="10"/>
      <c r="B900" s="294"/>
      <c r="C900" s="221"/>
      <c r="D900" s="221"/>
      <c r="E900" s="294"/>
      <c r="F900" s="221"/>
      <c r="G900" s="221"/>
      <c r="H900" s="10"/>
      <c r="I900" s="10"/>
    </row>
    <row r="901">
      <c r="A901" s="10"/>
      <c r="B901" s="294"/>
      <c r="C901" s="221"/>
      <c r="D901" s="221"/>
      <c r="E901" s="294"/>
      <c r="F901" s="221"/>
      <c r="G901" s="221"/>
      <c r="H901" s="10"/>
      <c r="I901" s="10"/>
    </row>
    <row r="902">
      <c r="A902" s="10"/>
      <c r="B902" s="294"/>
      <c r="C902" s="221"/>
      <c r="D902" s="221"/>
      <c r="E902" s="294"/>
      <c r="F902" s="221"/>
      <c r="G902" s="221"/>
      <c r="H902" s="10"/>
      <c r="I902" s="10"/>
    </row>
    <row r="903">
      <c r="A903" s="10"/>
      <c r="B903" s="294"/>
      <c r="C903" s="221"/>
      <c r="D903" s="221"/>
      <c r="E903" s="294"/>
      <c r="F903" s="221"/>
      <c r="G903" s="221"/>
      <c r="H903" s="10"/>
      <c r="I903" s="10"/>
    </row>
    <row r="904">
      <c r="A904" s="10"/>
      <c r="B904" s="294"/>
      <c r="C904" s="221"/>
      <c r="D904" s="221"/>
      <c r="E904" s="294"/>
      <c r="F904" s="221"/>
      <c r="G904" s="221"/>
      <c r="H904" s="10"/>
      <c r="I904" s="10"/>
    </row>
    <row r="905">
      <c r="A905" s="10"/>
      <c r="B905" s="294"/>
      <c r="C905" s="221"/>
      <c r="D905" s="221"/>
      <c r="E905" s="294"/>
      <c r="F905" s="221"/>
      <c r="G905" s="221"/>
      <c r="H905" s="10"/>
      <c r="I905" s="10"/>
    </row>
    <row r="906">
      <c r="A906" s="10"/>
      <c r="B906" s="294"/>
      <c r="C906" s="221"/>
      <c r="D906" s="221"/>
      <c r="E906" s="294"/>
      <c r="F906" s="221"/>
      <c r="G906" s="221"/>
      <c r="H906" s="10"/>
      <c r="I906" s="10"/>
    </row>
    <row r="907">
      <c r="A907" s="10"/>
      <c r="B907" s="294"/>
      <c r="C907" s="221"/>
      <c r="D907" s="221"/>
      <c r="E907" s="294"/>
      <c r="F907" s="221"/>
      <c r="G907" s="221"/>
      <c r="H907" s="10"/>
      <c r="I907" s="10"/>
    </row>
    <row r="908">
      <c r="A908" s="10"/>
      <c r="B908" s="294"/>
      <c r="C908" s="221"/>
      <c r="D908" s="221"/>
      <c r="E908" s="294"/>
      <c r="F908" s="221"/>
      <c r="G908" s="221"/>
      <c r="H908" s="10"/>
      <c r="I908" s="10"/>
    </row>
    <row r="909">
      <c r="A909" s="10"/>
      <c r="B909" s="294"/>
      <c r="C909" s="221"/>
      <c r="D909" s="221"/>
      <c r="E909" s="294"/>
      <c r="F909" s="221"/>
      <c r="G909" s="221"/>
      <c r="H909" s="10"/>
      <c r="I909" s="10"/>
    </row>
    <row r="910">
      <c r="A910" s="10"/>
      <c r="B910" s="294"/>
      <c r="C910" s="221"/>
      <c r="D910" s="221"/>
      <c r="E910" s="294"/>
      <c r="F910" s="221"/>
      <c r="G910" s="221"/>
      <c r="H910" s="10"/>
      <c r="I910" s="10"/>
    </row>
    <row r="911">
      <c r="A911" s="10"/>
      <c r="B911" s="294"/>
      <c r="C911" s="221"/>
      <c r="D911" s="221"/>
      <c r="E911" s="294"/>
      <c r="F911" s="221"/>
      <c r="G911" s="221"/>
      <c r="H911" s="10"/>
      <c r="I911" s="10"/>
    </row>
    <row r="912">
      <c r="A912" s="10"/>
      <c r="B912" s="294"/>
      <c r="C912" s="221"/>
      <c r="D912" s="221"/>
      <c r="E912" s="294"/>
      <c r="F912" s="221"/>
      <c r="G912" s="221"/>
      <c r="H912" s="10"/>
      <c r="I912" s="10"/>
    </row>
    <row r="913">
      <c r="A913" s="10"/>
      <c r="B913" s="294"/>
      <c r="C913" s="221"/>
      <c r="D913" s="221"/>
      <c r="E913" s="294"/>
      <c r="F913" s="221"/>
      <c r="G913" s="221"/>
      <c r="H913" s="10"/>
      <c r="I913" s="10"/>
    </row>
    <row r="914">
      <c r="A914" s="10"/>
      <c r="B914" s="294"/>
      <c r="C914" s="221"/>
      <c r="D914" s="221"/>
      <c r="E914" s="294"/>
      <c r="F914" s="221"/>
      <c r="G914" s="221"/>
      <c r="H914" s="10"/>
      <c r="I914" s="10"/>
    </row>
    <row r="915">
      <c r="A915" s="10"/>
      <c r="B915" s="294"/>
      <c r="C915" s="221"/>
      <c r="D915" s="221"/>
      <c r="E915" s="294"/>
      <c r="F915" s="221"/>
      <c r="G915" s="221"/>
      <c r="H915" s="10"/>
      <c r="I915" s="10"/>
    </row>
    <row r="916">
      <c r="A916" s="10"/>
      <c r="B916" s="294"/>
      <c r="C916" s="221"/>
      <c r="D916" s="221"/>
      <c r="E916" s="294"/>
      <c r="F916" s="221"/>
      <c r="G916" s="221"/>
      <c r="H916" s="10"/>
      <c r="I916" s="10"/>
    </row>
    <row r="917">
      <c r="A917" s="10"/>
      <c r="B917" s="294"/>
      <c r="C917" s="221"/>
      <c r="D917" s="221"/>
      <c r="E917" s="294"/>
      <c r="F917" s="221"/>
      <c r="G917" s="221"/>
      <c r="H917" s="10"/>
      <c r="I917" s="10"/>
    </row>
    <row r="918">
      <c r="A918" s="10"/>
      <c r="B918" s="294"/>
      <c r="C918" s="221"/>
      <c r="D918" s="221"/>
      <c r="E918" s="294"/>
      <c r="F918" s="221"/>
      <c r="G918" s="221"/>
      <c r="H918" s="10"/>
      <c r="I918" s="10"/>
    </row>
    <row r="919">
      <c r="A919" s="10"/>
      <c r="B919" s="294"/>
      <c r="C919" s="221"/>
      <c r="D919" s="221"/>
      <c r="E919" s="294"/>
      <c r="F919" s="221"/>
      <c r="G919" s="221"/>
      <c r="H919" s="10"/>
      <c r="I919" s="10"/>
    </row>
    <row r="920">
      <c r="A920" s="10"/>
      <c r="B920" s="294"/>
      <c r="C920" s="221"/>
      <c r="D920" s="221"/>
      <c r="E920" s="294"/>
      <c r="F920" s="221"/>
      <c r="G920" s="221"/>
      <c r="H920" s="10"/>
      <c r="I920" s="10"/>
    </row>
    <row r="921">
      <c r="A921" s="10"/>
      <c r="B921" s="294"/>
      <c r="C921" s="221"/>
      <c r="D921" s="221"/>
      <c r="E921" s="294"/>
      <c r="F921" s="221"/>
      <c r="G921" s="221"/>
      <c r="H921" s="10"/>
      <c r="I921" s="10"/>
    </row>
    <row r="922">
      <c r="A922" s="10"/>
      <c r="B922" s="294"/>
      <c r="C922" s="221"/>
      <c r="D922" s="221"/>
      <c r="E922" s="294"/>
      <c r="F922" s="221"/>
      <c r="G922" s="221"/>
      <c r="H922" s="10"/>
      <c r="I922" s="10"/>
    </row>
    <row r="923">
      <c r="A923" s="10"/>
      <c r="B923" s="294"/>
      <c r="C923" s="221"/>
      <c r="D923" s="221"/>
      <c r="E923" s="294"/>
      <c r="F923" s="221"/>
      <c r="G923" s="221"/>
      <c r="H923" s="10"/>
      <c r="I923" s="10"/>
    </row>
    <row r="924">
      <c r="A924" s="10"/>
      <c r="B924" s="294"/>
      <c r="C924" s="221"/>
      <c r="D924" s="221"/>
      <c r="E924" s="294"/>
      <c r="F924" s="221"/>
      <c r="G924" s="221"/>
      <c r="H924" s="10"/>
      <c r="I924" s="10"/>
    </row>
    <row r="925">
      <c r="A925" s="10"/>
      <c r="B925" s="294"/>
      <c r="C925" s="221"/>
      <c r="D925" s="221"/>
      <c r="E925" s="294"/>
      <c r="F925" s="221"/>
      <c r="G925" s="221"/>
      <c r="H925" s="10"/>
      <c r="I925" s="10"/>
    </row>
    <row r="926">
      <c r="A926" s="10"/>
      <c r="B926" s="294"/>
      <c r="C926" s="221"/>
      <c r="D926" s="221"/>
      <c r="E926" s="294"/>
      <c r="F926" s="221"/>
      <c r="G926" s="221"/>
      <c r="H926" s="10"/>
      <c r="I926" s="10"/>
    </row>
    <row r="927">
      <c r="A927" s="10"/>
      <c r="B927" s="294"/>
      <c r="C927" s="221"/>
      <c r="D927" s="221"/>
      <c r="E927" s="294"/>
      <c r="F927" s="221"/>
      <c r="G927" s="221"/>
      <c r="H927" s="10"/>
      <c r="I927" s="10"/>
    </row>
    <row r="928">
      <c r="A928" s="10"/>
      <c r="B928" s="294"/>
      <c r="C928" s="221"/>
      <c r="D928" s="221"/>
      <c r="E928" s="294"/>
      <c r="F928" s="221"/>
      <c r="G928" s="221"/>
      <c r="H928" s="10"/>
      <c r="I928" s="10"/>
    </row>
    <row r="929">
      <c r="A929" s="10"/>
      <c r="B929" s="294"/>
      <c r="C929" s="221"/>
      <c r="D929" s="221"/>
      <c r="E929" s="294"/>
      <c r="F929" s="221"/>
      <c r="G929" s="221"/>
      <c r="H929" s="10"/>
      <c r="I929" s="10"/>
    </row>
    <row r="930">
      <c r="A930" s="10"/>
      <c r="B930" s="294"/>
      <c r="C930" s="221"/>
      <c r="D930" s="221"/>
      <c r="E930" s="294"/>
      <c r="F930" s="221"/>
      <c r="G930" s="221"/>
      <c r="H930" s="10"/>
      <c r="I930" s="10"/>
    </row>
    <row r="931">
      <c r="A931" s="10"/>
      <c r="B931" s="294"/>
      <c r="C931" s="221"/>
      <c r="D931" s="221"/>
      <c r="E931" s="294"/>
      <c r="F931" s="221"/>
      <c r="G931" s="221"/>
      <c r="H931" s="10"/>
      <c r="I931" s="10"/>
    </row>
    <row r="932">
      <c r="A932" s="10"/>
      <c r="B932" s="294"/>
      <c r="C932" s="221"/>
      <c r="D932" s="221"/>
      <c r="E932" s="294"/>
      <c r="F932" s="221"/>
      <c r="G932" s="221"/>
      <c r="H932" s="10"/>
      <c r="I932" s="10"/>
    </row>
    <row r="933">
      <c r="A933" s="10"/>
      <c r="B933" s="294"/>
      <c r="C933" s="221"/>
      <c r="D933" s="221"/>
      <c r="E933" s="294"/>
      <c r="F933" s="221"/>
      <c r="G933" s="221"/>
      <c r="H933" s="10"/>
      <c r="I933" s="10"/>
    </row>
    <row r="934">
      <c r="A934" s="10"/>
      <c r="B934" s="294"/>
      <c r="C934" s="221"/>
      <c r="D934" s="221"/>
      <c r="E934" s="294"/>
      <c r="F934" s="221"/>
      <c r="G934" s="221"/>
      <c r="H934" s="10"/>
      <c r="I934" s="10"/>
    </row>
    <row r="935">
      <c r="A935" s="10"/>
      <c r="B935" s="294"/>
      <c r="C935" s="221"/>
      <c r="D935" s="221"/>
      <c r="E935" s="294"/>
      <c r="F935" s="221"/>
      <c r="G935" s="221"/>
      <c r="H935" s="10"/>
      <c r="I935" s="10"/>
    </row>
    <row r="936">
      <c r="A936" s="10"/>
      <c r="B936" s="294"/>
      <c r="C936" s="221"/>
      <c r="D936" s="221"/>
      <c r="E936" s="294"/>
      <c r="F936" s="221"/>
      <c r="G936" s="221"/>
      <c r="H936" s="10"/>
      <c r="I936" s="10"/>
    </row>
    <row r="937">
      <c r="A937" s="10"/>
      <c r="B937" s="294"/>
      <c r="C937" s="221"/>
      <c r="D937" s="221"/>
      <c r="E937" s="294"/>
      <c r="F937" s="221"/>
      <c r="G937" s="221"/>
      <c r="H937" s="10"/>
      <c r="I937" s="10"/>
    </row>
    <row r="938">
      <c r="A938" s="10"/>
      <c r="B938" s="294"/>
      <c r="C938" s="221"/>
      <c r="D938" s="221"/>
      <c r="E938" s="294"/>
      <c r="F938" s="221"/>
      <c r="G938" s="221"/>
      <c r="H938" s="10"/>
      <c r="I938" s="10"/>
    </row>
    <row r="939">
      <c r="A939" s="10"/>
      <c r="B939" s="294"/>
      <c r="C939" s="221"/>
      <c r="D939" s="221"/>
      <c r="E939" s="294"/>
      <c r="F939" s="221"/>
      <c r="G939" s="221"/>
      <c r="H939" s="10"/>
      <c r="I939" s="10"/>
    </row>
    <row r="940">
      <c r="A940" s="10"/>
      <c r="B940" s="294"/>
      <c r="C940" s="221"/>
      <c r="D940" s="221"/>
      <c r="E940" s="294"/>
      <c r="F940" s="221"/>
      <c r="G940" s="221"/>
      <c r="H940" s="10"/>
      <c r="I940" s="10"/>
    </row>
    <row r="941">
      <c r="A941" s="10"/>
      <c r="B941" s="294"/>
      <c r="C941" s="221"/>
      <c r="D941" s="221"/>
      <c r="E941" s="294"/>
      <c r="F941" s="221"/>
      <c r="G941" s="221"/>
      <c r="H941" s="10"/>
      <c r="I941" s="10"/>
    </row>
    <row r="942">
      <c r="A942" s="10"/>
      <c r="B942" s="294"/>
      <c r="C942" s="221"/>
      <c r="D942" s="221"/>
      <c r="E942" s="294"/>
      <c r="F942" s="221"/>
      <c r="G942" s="221"/>
      <c r="H942" s="10"/>
      <c r="I942" s="10"/>
    </row>
    <row r="943">
      <c r="A943" s="10"/>
      <c r="B943" s="294"/>
      <c r="C943" s="221"/>
      <c r="D943" s="221"/>
      <c r="E943" s="294"/>
      <c r="F943" s="221"/>
      <c r="G943" s="221"/>
      <c r="H943" s="10"/>
      <c r="I943" s="10"/>
    </row>
    <row r="944">
      <c r="A944" s="10"/>
      <c r="B944" s="294"/>
      <c r="C944" s="221"/>
      <c r="D944" s="221"/>
      <c r="E944" s="294"/>
      <c r="F944" s="221"/>
      <c r="G944" s="221"/>
      <c r="H944" s="10"/>
      <c r="I944" s="10"/>
    </row>
    <row r="945">
      <c r="A945" s="10"/>
      <c r="B945" s="294"/>
      <c r="C945" s="221"/>
      <c r="D945" s="221"/>
      <c r="E945" s="294"/>
      <c r="F945" s="221"/>
      <c r="G945" s="221"/>
      <c r="H945" s="10"/>
      <c r="I945" s="10"/>
    </row>
    <row r="946">
      <c r="A946" s="10"/>
      <c r="B946" s="294"/>
      <c r="C946" s="221"/>
      <c r="D946" s="221"/>
      <c r="E946" s="294"/>
      <c r="F946" s="221"/>
      <c r="G946" s="221"/>
      <c r="H946" s="10"/>
      <c r="I946" s="10"/>
    </row>
    <row r="947">
      <c r="A947" s="10"/>
      <c r="B947" s="294"/>
      <c r="C947" s="221"/>
      <c r="D947" s="221"/>
      <c r="E947" s="294"/>
      <c r="F947" s="221"/>
      <c r="G947" s="221"/>
      <c r="H947" s="10"/>
      <c r="I947" s="10"/>
    </row>
    <row r="948">
      <c r="A948" s="10"/>
      <c r="B948" s="294"/>
      <c r="C948" s="221"/>
      <c r="D948" s="221"/>
      <c r="E948" s="294"/>
      <c r="F948" s="221"/>
      <c r="G948" s="221"/>
      <c r="H948" s="10"/>
      <c r="I948" s="10"/>
    </row>
    <row r="949">
      <c r="A949" s="10"/>
      <c r="B949" s="294"/>
      <c r="C949" s="221"/>
      <c r="D949" s="221"/>
      <c r="E949" s="294"/>
      <c r="F949" s="221"/>
      <c r="G949" s="221"/>
      <c r="H949" s="10"/>
      <c r="I949" s="10"/>
    </row>
    <row r="950">
      <c r="A950" s="10"/>
      <c r="B950" s="294"/>
      <c r="C950" s="221"/>
      <c r="D950" s="221"/>
      <c r="E950" s="294"/>
      <c r="F950" s="221"/>
      <c r="G950" s="221"/>
      <c r="H950" s="10"/>
      <c r="I950" s="10"/>
    </row>
    <row r="951">
      <c r="A951" s="10"/>
      <c r="B951" s="294"/>
      <c r="C951" s="221"/>
      <c r="D951" s="221"/>
      <c r="E951" s="294"/>
      <c r="F951" s="221"/>
      <c r="G951" s="221"/>
      <c r="H951" s="10"/>
      <c r="I951" s="10"/>
    </row>
    <row r="952">
      <c r="A952" s="10"/>
      <c r="B952" s="294"/>
      <c r="C952" s="221"/>
      <c r="D952" s="221"/>
      <c r="E952" s="294"/>
      <c r="F952" s="221"/>
      <c r="G952" s="221"/>
      <c r="H952" s="10"/>
      <c r="I952" s="10"/>
    </row>
    <row r="953">
      <c r="A953" s="10"/>
      <c r="B953" s="294"/>
      <c r="C953" s="221"/>
      <c r="D953" s="221"/>
      <c r="E953" s="294"/>
      <c r="F953" s="221"/>
      <c r="G953" s="221"/>
      <c r="H953" s="10"/>
      <c r="I953" s="10"/>
    </row>
    <row r="954">
      <c r="A954" s="10"/>
      <c r="B954" s="294"/>
      <c r="C954" s="221"/>
      <c r="D954" s="221"/>
      <c r="E954" s="294"/>
      <c r="F954" s="221"/>
      <c r="G954" s="221"/>
      <c r="H954" s="10"/>
      <c r="I954" s="10"/>
    </row>
    <row r="955">
      <c r="A955" s="10"/>
      <c r="B955" s="294"/>
      <c r="C955" s="221"/>
      <c r="D955" s="221"/>
      <c r="E955" s="294"/>
      <c r="F955" s="221"/>
      <c r="G955" s="221"/>
      <c r="H955" s="10"/>
      <c r="I955" s="10"/>
    </row>
    <row r="956">
      <c r="A956" s="10"/>
      <c r="B956" s="294"/>
      <c r="C956" s="221"/>
      <c r="D956" s="221"/>
      <c r="E956" s="294"/>
      <c r="F956" s="221"/>
      <c r="G956" s="221"/>
      <c r="H956" s="10"/>
      <c r="I956" s="10"/>
    </row>
    <row r="957">
      <c r="A957" s="10"/>
      <c r="B957" s="294"/>
      <c r="C957" s="221"/>
      <c r="D957" s="221"/>
      <c r="E957" s="294"/>
      <c r="F957" s="221"/>
      <c r="G957" s="221"/>
      <c r="H957" s="10"/>
      <c r="I957" s="10"/>
    </row>
    <row r="958">
      <c r="A958" s="10"/>
      <c r="B958" s="294"/>
      <c r="C958" s="221"/>
      <c r="D958" s="221"/>
      <c r="E958" s="294"/>
      <c r="F958" s="221"/>
      <c r="G958" s="221"/>
      <c r="H958" s="10"/>
      <c r="I958" s="10"/>
    </row>
    <row r="959">
      <c r="A959" s="10"/>
      <c r="B959" s="294"/>
      <c r="C959" s="221"/>
      <c r="D959" s="221"/>
      <c r="E959" s="294"/>
      <c r="F959" s="221"/>
      <c r="G959" s="221"/>
      <c r="H959" s="10"/>
      <c r="I959" s="10"/>
    </row>
    <row r="960">
      <c r="A960" s="10"/>
      <c r="B960" s="294"/>
      <c r="C960" s="221"/>
      <c r="D960" s="221"/>
      <c r="E960" s="294"/>
      <c r="F960" s="221"/>
      <c r="G960" s="221"/>
      <c r="H960" s="10"/>
      <c r="I960" s="10"/>
    </row>
    <row r="961">
      <c r="A961" s="10"/>
      <c r="B961" s="294"/>
      <c r="C961" s="221"/>
      <c r="D961" s="221"/>
      <c r="E961" s="294"/>
      <c r="F961" s="221"/>
      <c r="G961" s="221"/>
      <c r="H961" s="10"/>
      <c r="I961" s="10"/>
    </row>
    <row r="962">
      <c r="A962" s="10"/>
      <c r="B962" s="294"/>
      <c r="C962" s="221"/>
      <c r="D962" s="221"/>
      <c r="E962" s="294"/>
      <c r="F962" s="221"/>
      <c r="G962" s="221"/>
      <c r="H962" s="10"/>
      <c r="I962" s="10"/>
    </row>
    <row r="963">
      <c r="A963" s="10"/>
      <c r="B963" s="294"/>
      <c r="C963" s="221"/>
      <c r="D963" s="221"/>
      <c r="E963" s="294"/>
      <c r="F963" s="221"/>
      <c r="G963" s="221"/>
      <c r="H963" s="10"/>
      <c r="I963" s="10"/>
    </row>
    <row r="964">
      <c r="A964" s="10"/>
      <c r="B964" s="294"/>
      <c r="C964" s="221"/>
      <c r="D964" s="221"/>
      <c r="E964" s="294"/>
      <c r="F964" s="221"/>
      <c r="G964" s="221"/>
      <c r="H964" s="10"/>
      <c r="I964" s="10"/>
    </row>
    <row r="965">
      <c r="A965" s="10"/>
      <c r="B965" s="294"/>
      <c r="C965" s="221"/>
      <c r="D965" s="221"/>
      <c r="E965" s="294"/>
      <c r="F965" s="221"/>
      <c r="G965" s="221"/>
      <c r="H965" s="10"/>
      <c r="I965" s="10"/>
    </row>
    <row r="966">
      <c r="A966" s="10"/>
      <c r="B966" s="294"/>
      <c r="C966" s="221"/>
      <c r="D966" s="221"/>
      <c r="E966" s="294"/>
      <c r="F966" s="221"/>
      <c r="G966" s="221"/>
      <c r="H966" s="10"/>
      <c r="I966" s="10"/>
    </row>
    <row r="967">
      <c r="A967" s="10"/>
      <c r="B967" s="294"/>
      <c r="C967" s="221"/>
      <c r="D967" s="221"/>
      <c r="E967" s="294"/>
      <c r="F967" s="221"/>
      <c r="G967" s="221"/>
      <c r="H967" s="10"/>
      <c r="I967" s="10"/>
    </row>
    <row r="968">
      <c r="A968" s="10"/>
      <c r="B968" s="294"/>
      <c r="C968" s="221"/>
      <c r="D968" s="221"/>
      <c r="E968" s="294"/>
      <c r="F968" s="221"/>
      <c r="G968" s="221"/>
      <c r="H968" s="10"/>
      <c r="I968" s="10"/>
    </row>
    <row r="969">
      <c r="A969" s="10"/>
      <c r="B969" s="294"/>
      <c r="C969" s="221"/>
      <c r="D969" s="221"/>
      <c r="E969" s="294"/>
      <c r="F969" s="221"/>
      <c r="G969" s="221"/>
      <c r="H969" s="10"/>
      <c r="I969" s="10"/>
    </row>
    <row r="970">
      <c r="A970" s="10"/>
      <c r="B970" s="294"/>
      <c r="C970" s="221"/>
      <c r="D970" s="221"/>
      <c r="E970" s="294"/>
      <c r="F970" s="221"/>
      <c r="G970" s="221"/>
      <c r="H970" s="10"/>
      <c r="I970" s="10"/>
    </row>
    <row r="971">
      <c r="A971" s="10"/>
      <c r="B971" s="294"/>
      <c r="C971" s="221"/>
      <c r="D971" s="221"/>
      <c r="E971" s="294"/>
      <c r="F971" s="221"/>
      <c r="G971" s="221"/>
      <c r="H971" s="10"/>
      <c r="I971" s="10"/>
    </row>
    <row r="972">
      <c r="A972" s="10"/>
      <c r="B972" s="294"/>
      <c r="C972" s="221"/>
      <c r="D972" s="221"/>
      <c r="E972" s="294"/>
      <c r="F972" s="221"/>
      <c r="G972" s="221"/>
      <c r="H972" s="10"/>
      <c r="I972" s="10"/>
    </row>
    <row r="973">
      <c r="A973" s="10"/>
      <c r="B973" s="294"/>
      <c r="C973" s="221"/>
      <c r="D973" s="221"/>
      <c r="E973" s="294"/>
      <c r="F973" s="221"/>
      <c r="G973" s="221"/>
      <c r="H973" s="10"/>
      <c r="I973" s="10"/>
    </row>
    <row r="974">
      <c r="A974" s="10"/>
      <c r="B974" s="294"/>
      <c r="C974" s="221"/>
      <c r="D974" s="221"/>
      <c r="E974" s="294"/>
      <c r="F974" s="221"/>
      <c r="G974" s="221"/>
      <c r="H974" s="10"/>
      <c r="I974" s="10"/>
    </row>
    <row r="975">
      <c r="A975" s="10"/>
      <c r="B975" s="294"/>
      <c r="C975" s="221"/>
      <c r="D975" s="221"/>
      <c r="E975" s="294"/>
      <c r="F975" s="221"/>
      <c r="G975" s="221"/>
      <c r="H975" s="10"/>
      <c r="I975" s="10"/>
    </row>
    <row r="976">
      <c r="A976" s="10"/>
      <c r="B976" s="294"/>
      <c r="C976" s="221"/>
      <c r="D976" s="221"/>
      <c r="E976" s="294"/>
      <c r="F976" s="221"/>
      <c r="G976" s="221"/>
      <c r="H976" s="10"/>
      <c r="I976" s="10"/>
    </row>
    <row r="977">
      <c r="A977" s="10"/>
      <c r="B977" s="294"/>
      <c r="C977" s="221"/>
      <c r="D977" s="221"/>
      <c r="E977" s="294"/>
      <c r="F977" s="221"/>
      <c r="G977" s="221"/>
      <c r="H977" s="10"/>
      <c r="I977" s="10"/>
    </row>
    <row r="978">
      <c r="A978" s="10"/>
      <c r="B978" s="294"/>
      <c r="C978" s="221"/>
      <c r="D978" s="221"/>
      <c r="E978" s="294"/>
      <c r="F978" s="221"/>
      <c r="G978" s="221"/>
      <c r="H978" s="10"/>
      <c r="I978" s="10"/>
    </row>
    <row r="979">
      <c r="A979" s="10"/>
      <c r="B979" s="294"/>
      <c r="C979" s="221"/>
      <c r="D979" s="221"/>
      <c r="E979" s="294"/>
      <c r="F979" s="221"/>
      <c r="G979" s="221"/>
      <c r="H979" s="10"/>
      <c r="I979" s="10"/>
    </row>
    <row r="980">
      <c r="A980" s="10"/>
      <c r="B980" s="294"/>
      <c r="C980" s="221"/>
      <c r="D980" s="221"/>
      <c r="E980" s="294"/>
      <c r="F980" s="221"/>
      <c r="G980" s="221"/>
      <c r="H980" s="10"/>
      <c r="I980" s="10"/>
    </row>
    <row r="981">
      <c r="A981" s="10"/>
      <c r="B981" s="294"/>
      <c r="C981" s="221"/>
      <c r="D981" s="221"/>
      <c r="E981" s="294"/>
      <c r="F981" s="221"/>
      <c r="G981" s="221"/>
      <c r="H981" s="10"/>
      <c r="I981" s="10"/>
    </row>
    <row r="982">
      <c r="A982" s="10"/>
      <c r="B982" s="294"/>
      <c r="C982" s="221"/>
      <c r="D982" s="221"/>
      <c r="E982" s="294"/>
      <c r="F982" s="221"/>
      <c r="G982" s="221"/>
      <c r="H982" s="10"/>
      <c r="I982" s="10"/>
    </row>
    <row r="983">
      <c r="A983" s="10"/>
      <c r="B983" s="294"/>
      <c r="C983" s="221"/>
      <c r="D983" s="221"/>
      <c r="E983" s="294"/>
      <c r="F983" s="221"/>
      <c r="G983" s="221"/>
      <c r="H983" s="10"/>
      <c r="I983" s="10"/>
    </row>
    <row r="984">
      <c r="A984" s="10"/>
      <c r="B984" s="294"/>
      <c r="C984" s="221"/>
      <c r="D984" s="221"/>
      <c r="E984" s="294"/>
      <c r="F984" s="221"/>
      <c r="G984" s="221"/>
      <c r="H984" s="10"/>
      <c r="I984" s="10"/>
    </row>
    <row r="985">
      <c r="A985" s="10"/>
      <c r="B985" s="294"/>
      <c r="C985" s="221"/>
      <c r="D985" s="221"/>
      <c r="E985" s="294"/>
      <c r="F985" s="221"/>
      <c r="G985" s="221"/>
      <c r="H985" s="10"/>
      <c r="I985" s="10"/>
    </row>
    <row r="986">
      <c r="A986" s="10"/>
      <c r="B986" s="294"/>
      <c r="C986" s="221"/>
      <c r="D986" s="221"/>
      <c r="E986" s="294"/>
      <c r="F986" s="221"/>
      <c r="G986" s="221"/>
      <c r="H986" s="10"/>
      <c r="I986" s="10"/>
    </row>
    <row r="987">
      <c r="A987" s="10"/>
      <c r="B987" s="294"/>
      <c r="C987" s="221"/>
      <c r="D987" s="221"/>
      <c r="E987" s="294"/>
      <c r="F987" s="221"/>
      <c r="G987" s="221"/>
      <c r="H987" s="10"/>
      <c r="I987" s="10"/>
    </row>
    <row r="988">
      <c r="A988" s="10"/>
      <c r="B988" s="294"/>
      <c r="C988" s="221"/>
      <c r="D988" s="221"/>
      <c r="E988" s="294"/>
      <c r="F988" s="221"/>
      <c r="G988" s="221"/>
      <c r="H988" s="10"/>
      <c r="I988" s="10"/>
    </row>
    <row r="989">
      <c r="A989" s="10"/>
      <c r="B989" s="294"/>
      <c r="C989" s="221"/>
      <c r="D989" s="221"/>
      <c r="E989" s="294"/>
      <c r="F989" s="221"/>
      <c r="G989" s="221"/>
      <c r="H989" s="10"/>
      <c r="I989" s="10"/>
    </row>
    <row r="990">
      <c r="A990" s="10"/>
      <c r="B990" s="294"/>
      <c r="C990" s="221"/>
      <c r="D990" s="221"/>
      <c r="E990" s="294"/>
      <c r="F990" s="221"/>
      <c r="G990" s="221"/>
      <c r="H990" s="10"/>
      <c r="I990" s="10"/>
    </row>
    <row r="991">
      <c r="A991" s="10"/>
      <c r="B991" s="294"/>
      <c r="C991" s="221"/>
      <c r="D991" s="221"/>
      <c r="E991" s="294"/>
      <c r="F991" s="221"/>
      <c r="G991" s="221"/>
      <c r="H991" s="10"/>
      <c r="I991" s="10"/>
    </row>
    <row r="992">
      <c r="A992" s="10"/>
      <c r="B992" s="294"/>
      <c r="C992" s="221"/>
      <c r="D992" s="221"/>
      <c r="E992" s="294"/>
      <c r="F992" s="221"/>
      <c r="G992" s="221"/>
      <c r="H992" s="10"/>
      <c r="I992" s="10"/>
    </row>
    <row r="993">
      <c r="A993" s="10"/>
      <c r="B993" s="294"/>
      <c r="C993" s="221"/>
      <c r="D993" s="221"/>
      <c r="E993" s="294"/>
      <c r="F993" s="221"/>
      <c r="G993" s="221"/>
      <c r="H993" s="10"/>
      <c r="I993" s="10"/>
    </row>
    <row r="994">
      <c r="A994" s="10"/>
      <c r="B994" s="294"/>
      <c r="C994" s="221"/>
      <c r="D994" s="221"/>
      <c r="E994" s="294"/>
      <c r="F994" s="221"/>
      <c r="G994" s="221"/>
      <c r="H994" s="10"/>
      <c r="I994" s="10"/>
    </row>
    <row r="995">
      <c r="A995" s="10"/>
      <c r="B995" s="294"/>
      <c r="C995" s="221"/>
      <c r="D995" s="221"/>
      <c r="E995" s="294"/>
      <c r="F995" s="221"/>
      <c r="G995" s="221"/>
      <c r="H995" s="10"/>
      <c r="I995" s="10"/>
    </row>
    <row r="996">
      <c r="A996" s="10"/>
      <c r="B996" s="294"/>
      <c r="C996" s="221"/>
      <c r="D996" s="221"/>
      <c r="E996" s="294"/>
      <c r="F996" s="221"/>
      <c r="G996" s="221"/>
      <c r="H996" s="10"/>
      <c r="I996" s="10"/>
    </row>
    <row r="997">
      <c r="A997" s="10"/>
      <c r="B997" s="294"/>
      <c r="C997" s="221"/>
      <c r="D997" s="221"/>
      <c r="E997" s="294"/>
      <c r="F997" s="221"/>
      <c r="G997" s="221"/>
      <c r="H997" s="10"/>
      <c r="I997" s="10"/>
    </row>
    <row r="998">
      <c r="A998" s="10"/>
      <c r="B998" s="294"/>
      <c r="C998" s="221"/>
      <c r="D998" s="221"/>
      <c r="E998" s="294"/>
      <c r="F998" s="221"/>
      <c r="G998" s="221"/>
      <c r="H998" s="10"/>
      <c r="I998" s="10"/>
    </row>
    <row r="999">
      <c r="A999" s="10"/>
      <c r="B999" s="294"/>
      <c r="C999" s="221"/>
      <c r="D999" s="221"/>
      <c r="E999" s="294"/>
      <c r="F999" s="221"/>
      <c r="G999" s="221"/>
      <c r="H999" s="10"/>
      <c r="I999" s="10"/>
    </row>
    <row r="1000">
      <c r="A1000" s="10"/>
      <c r="B1000" s="294"/>
      <c r="C1000" s="221"/>
      <c r="D1000" s="221"/>
      <c r="E1000" s="294"/>
      <c r="F1000" s="221"/>
      <c r="G1000" s="221"/>
      <c r="H1000" s="10"/>
      <c r="I1000" s="10"/>
    </row>
    <row r="1001">
      <c r="A1001" s="10"/>
      <c r="B1001" s="294"/>
      <c r="C1001" s="221"/>
      <c r="D1001" s="221"/>
      <c r="E1001" s="294"/>
      <c r="F1001" s="221"/>
      <c r="G1001" s="221"/>
      <c r="H1001" s="10"/>
      <c r="I1001" s="10"/>
    </row>
    <row r="1002">
      <c r="A1002" s="10"/>
      <c r="B1002" s="294"/>
      <c r="C1002" s="221"/>
      <c r="D1002" s="221"/>
      <c r="E1002" s="294"/>
      <c r="F1002" s="221"/>
      <c r="G1002" s="221"/>
      <c r="H1002" s="10"/>
      <c r="I1002" s="10"/>
    </row>
    <row r="1003">
      <c r="A1003" s="10"/>
      <c r="B1003" s="294"/>
      <c r="C1003" s="221"/>
      <c r="D1003" s="221"/>
      <c r="E1003" s="294"/>
      <c r="F1003" s="221"/>
      <c r="G1003" s="221"/>
      <c r="H1003" s="10"/>
      <c r="I1003" s="10"/>
    </row>
    <row r="1004">
      <c r="A1004" s="10"/>
      <c r="B1004" s="294"/>
      <c r="C1004" s="221"/>
      <c r="D1004" s="221"/>
      <c r="E1004" s="294"/>
      <c r="F1004" s="221"/>
      <c r="G1004" s="221"/>
      <c r="H1004" s="10"/>
      <c r="I1004" s="10"/>
    </row>
    <row r="1005">
      <c r="A1005" s="10"/>
      <c r="B1005" s="294"/>
      <c r="C1005" s="221"/>
      <c r="D1005" s="221"/>
      <c r="E1005" s="294"/>
      <c r="F1005" s="221"/>
      <c r="G1005" s="221"/>
      <c r="H1005" s="10"/>
      <c r="I1005" s="10"/>
    </row>
    <row r="1006">
      <c r="A1006" s="10"/>
      <c r="B1006" s="294"/>
      <c r="C1006" s="221"/>
      <c r="D1006" s="221"/>
      <c r="E1006" s="294"/>
      <c r="F1006" s="221"/>
      <c r="G1006" s="221"/>
      <c r="H1006" s="10"/>
      <c r="I1006" s="10"/>
    </row>
    <row r="1007">
      <c r="A1007" s="10"/>
      <c r="B1007" s="294"/>
      <c r="C1007" s="221"/>
      <c r="D1007" s="221"/>
      <c r="E1007" s="294"/>
      <c r="F1007" s="221"/>
      <c r="G1007" s="221"/>
      <c r="H1007" s="10"/>
      <c r="I1007" s="10"/>
    </row>
    <row r="1008">
      <c r="A1008" s="10"/>
      <c r="B1008" s="294"/>
      <c r="C1008" s="221"/>
      <c r="D1008" s="221"/>
      <c r="E1008" s="294"/>
      <c r="F1008" s="221"/>
      <c r="G1008" s="221"/>
      <c r="H1008" s="10"/>
      <c r="I1008" s="10"/>
    </row>
    <row r="1009">
      <c r="A1009" s="10"/>
      <c r="B1009" s="294"/>
      <c r="C1009" s="221"/>
      <c r="D1009" s="221"/>
      <c r="E1009" s="294"/>
      <c r="F1009" s="221"/>
      <c r="G1009" s="221"/>
      <c r="H1009" s="10"/>
      <c r="I1009" s="10"/>
    </row>
    <row r="1010">
      <c r="A1010" s="10"/>
      <c r="B1010" s="294"/>
      <c r="C1010" s="221"/>
      <c r="D1010" s="221"/>
      <c r="E1010" s="294"/>
      <c r="F1010" s="221"/>
      <c r="G1010" s="221"/>
      <c r="H1010" s="10"/>
      <c r="I1010" s="10"/>
    </row>
    <row r="1011">
      <c r="A1011" s="10"/>
      <c r="B1011" s="294"/>
      <c r="C1011" s="221"/>
      <c r="D1011" s="221"/>
      <c r="E1011" s="294"/>
      <c r="F1011" s="221"/>
      <c r="G1011" s="221"/>
      <c r="H1011" s="10"/>
      <c r="I1011" s="10"/>
    </row>
    <row r="1012">
      <c r="A1012" s="10"/>
      <c r="B1012" s="294"/>
      <c r="C1012" s="221"/>
      <c r="D1012" s="221"/>
      <c r="E1012" s="294"/>
      <c r="F1012" s="221"/>
      <c r="G1012" s="221"/>
      <c r="H1012" s="10"/>
      <c r="I1012" s="10"/>
    </row>
    <row r="1013">
      <c r="A1013" s="10"/>
      <c r="B1013" s="294"/>
      <c r="C1013" s="221"/>
      <c r="D1013" s="221"/>
      <c r="E1013" s="294"/>
      <c r="F1013" s="221"/>
      <c r="G1013" s="221"/>
      <c r="H1013" s="10"/>
      <c r="I1013" s="10"/>
    </row>
    <row r="1014">
      <c r="A1014" s="10"/>
      <c r="B1014" s="294"/>
      <c r="C1014" s="221"/>
      <c r="D1014" s="221"/>
      <c r="E1014" s="294"/>
      <c r="F1014" s="221"/>
      <c r="G1014" s="221"/>
      <c r="H1014" s="10"/>
      <c r="I1014" s="10"/>
    </row>
    <row r="1015">
      <c r="A1015" s="10"/>
      <c r="B1015" s="294"/>
      <c r="C1015" s="221"/>
      <c r="D1015" s="221"/>
      <c r="E1015" s="294"/>
      <c r="F1015" s="221"/>
      <c r="G1015" s="221"/>
      <c r="H1015" s="10"/>
      <c r="I1015" s="10"/>
    </row>
    <row r="1016">
      <c r="A1016" s="10"/>
      <c r="B1016" s="294"/>
      <c r="C1016" s="221"/>
      <c r="D1016" s="221"/>
      <c r="E1016" s="294"/>
      <c r="F1016" s="221"/>
      <c r="G1016" s="221"/>
      <c r="H1016" s="10"/>
      <c r="I1016" s="10"/>
    </row>
    <row r="1017">
      <c r="A1017" s="10"/>
      <c r="B1017" s="294"/>
      <c r="C1017" s="221"/>
      <c r="D1017" s="221"/>
      <c r="E1017" s="294"/>
      <c r="F1017" s="221"/>
      <c r="G1017" s="221"/>
      <c r="H1017" s="10"/>
      <c r="I1017" s="10"/>
    </row>
    <row r="1018">
      <c r="A1018" s="10"/>
      <c r="B1018" s="294"/>
      <c r="C1018" s="221"/>
      <c r="D1018" s="221"/>
      <c r="E1018" s="294"/>
      <c r="F1018" s="221"/>
      <c r="G1018" s="221"/>
      <c r="H1018" s="10"/>
      <c r="I1018" s="10"/>
    </row>
    <row r="1019">
      <c r="A1019" s="10"/>
      <c r="B1019" s="294"/>
      <c r="C1019" s="221"/>
      <c r="D1019" s="221"/>
      <c r="E1019" s="294"/>
      <c r="F1019" s="221"/>
      <c r="G1019" s="221"/>
      <c r="H1019" s="10"/>
      <c r="I1019" s="10"/>
    </row>
    <row r="1020">
      <c r="A1020" s="10"/>
      <c r="B1020" s="294"/>
      <c r="C1020" s="221"/>
      <c r="D1020" s="221"/>
      <c r="E1020" s="294"/>
      <c r="F1020" s="221"/>
      <c r="G1020" s="221"/>
      <c r="H1020" s="10"/>
      <c r="I1020" s="10"/>
    </row>
    <row r="1021">
      <c r="A1021" s="10"/>
      <c r="B1021" s="294"/>
      <c r="C1021" s="221"/>
      <c r="D1021" s="221"/>
      <c r="E1021" s="294"/>
      <c r="F1021" s="221"/>
      <c r="G1021" s="221"/>
      <c r="H1021" s="10"/>
      <c r="I1021" s="10"/>
    </row>
    <row r="1022">
      <c r="A1022" s="10"/>
      <c r="B1022" s="294"/>
      <c r="C1022" s="221"/>
      <c r="D1022" s="221"/>
      <c r="E1022" s="294"/>
      <c r="F1022" s="221"/>
      <c r="G1022" s="221"/>
      <c r="H1022" s="10"/>
      <c r="I1022" s="10"/>
    </row>
    <row r="1023">
      <c r="A1023" s="10"/>
      <c r="B1023" s="294"/>
      <c r="C1023" s="221"/>
      <c r="D1023" s="221"/>
      <c r="E1023" s="294"/>
      <c r="F1023" s="221"/>
      <c r="G1023" s="221"/>
      <c r="H1023" s="10"/>
      <c r="I1023" s="10"/>
    </row>
    <row r="1024">
      <c r="A1024" s="10"/>
      <c r="B1024" s="294"/>
      <c r="C1024" s="221"/>
      <c r="D1024" s="221"/>
      <c r="E1024" s="294"/>
      <c r="F1024" s="221"/>
      <c r="G1024" s="221"/>
      <c r="H1024" s="10"/>
      <c r="I1024" s="10"/>
    </row>
    <row r="1025">
      <c r="A1025" s="10"/>
      <c r="B1025" s="294"/>
      <c r="C1025" s="221"/>
      <c r="D1025" s="221"/>
      <c r="E1025" s="294"/>
      <c r="F1025" s="221"/>
      <c r="G1025" s="221"/>
      <c r="H1025" s="10"/>
      <c r="I1025" s="10"/>
    </row>
    <row r="1026">
      <c r="A1026" s="10"/>
      <c r="B1026" s="294"/>
      <c r="C1026" s="221"/>
      <c r="D1026" s="221"/>
      <c r="E1026" s="294"/>
      <c r="F1026" s="221"/>
      <c r="G1026" s="221"/>
      <c r="H1026" s="10"/>
      <c r="I1026" s="10"/>
    </row>
    <row r="1027">
      <c r="A1027" s="10"/>
      <c r="B1027" s="294"/>
      <c r="C1027" s="221"/>
      <c r="D1027" s="221"/>
      <c r="E1027" s="294"/>
      <c r="F1027" s="221"/>
      <c r="G1027" s="221"/>
      <c r="H1027" s="10"/>
      <c r="I1027" s="10"/>
    </row>
    <row r="1028">
      <c r="A1028" s="10"/>
      <c r="B1028" s="294"/>
      <c r="C1028" s="221"/>
      <c r="D1028" s="221"/>
      <c r="E1028" s="294"/>
      <c r="F1028" s="221"/>
      <c r="G1028" s="221"/>
      <c r="H1028" s="10"/>
      <c r="I1028" s="10"/>
    </row>
    <row r="1029">
      <c r="A1029" s="10"/>
      <c r="B1029" s="294"/>
      <c r="C1029" s="221"/>
      <c r="D1029" s="221"/>
      <c r="E1029" s="294"/>
      <c r="F1029" s="221"/>
      <c r="G1029" s="221"/>
      <c r="H1029" s="10"/>
      <c r="I1029" s="10"/>
    </row>
    <row r="1030">
      <c r="A1030" s="10"/>
      <c r="B1030" s="294"/>
      <c r="C1030" s="221"/>
      <c r="D1030" s="221"/>
      <c r="E1030" s="294"/>
      <c r="F1030" s="221"/>
      <c r="G1030" s="221"/>
      <c r="H1030" s="10"/>
      <c r="I1030" s="10"/>
    </row>
    <row r="1031">
      <c r="A1031" s="10"/>
      <c r="B1031" s="294"/>
      <c r="C1031" s="221"/>
      <c r="D1031" s="221"/>
      <c r="E1031" s="294"/>
      <c r="F1031" s="221"/>
      <c r="G1031" s="221"/>
      <c r="H1031" s="10"/>
      <c r="I1031" s="10"/>
    </row>
    <row r="1032">
      <c r="A1032" s="10"/>
      <c r="B1032" s="294"/>
      <c r="C1032" s="221"/>
      <c r="D1032" s="221"/>
      <c r="E1032" s="294"/>
      <c r="F1032" s="221"/>
      <c r="G1032" s="221"/>
      <c r="H1032" s="10"/>
      <c r="I1032" s="10"/>
    </row>
    <row r="1033">
      <c r="A1033" s="10"/>
      <c r="B1033" s="294"/>
      <c r="C1033" s="221"/>
      <c r="D1033" s="221"/>
      <c r="E1033" s="294"/>
      <c r="F1033" s="221"/>
      <c r="G1033" s="221"/>
      <c r="H1033" s="10"/>
      <c r="I1033" s="10"/>
    </row>
    <row r="1034">
      <c r="A1034" s="10"/>
      <c r="B1034" s="294"/>
      <c r="C1034" s="221"/>
      <c r="D1034" s="221"/>
      <c r="E1034" s="294"/>
      <c r="F1034" s="221"/>
      <c r="G1034" s="221"/>
      <c r="H1034" s="10"/>
      <c r="I1034" s="10"/>
    </row>
    <row r="1035">
      <c r="A1035" s="10"/>
      <c r="B1035" s="294"/>
      <c r="C1035" s="221"/>
      <c r="D1035" s="221"/>
      <c r="E1035" s="294"/>
      <c r="F1035" s="221"/>
      <c r="G1035" s="221"/>
      <c r="H1035" s="10"/>
      <c r="I1035" s="10"/>
    </row>
    <row r="1036">
      <c r="A1036" s="10"/>
      <c r="B1036" s="294"/>
      <c r="C1036" s="221"/>
      <c r="D1036" s="221"/>
      <c r="E1036" s="294"/>
      <c r="F1036" s="221"/>
      <c r="G1036" s="221"/>
      <c r="H1036" s="10"/>
      <c r="I1036" s="10"/>
    </row>
    <row r="1037">
      <c r="A1037" s="10"/>
      <c r="B1037" s="294"/>
      <c r="C1037" s="221"/>
      <c r="D1037" s="221"/>
      <c r="E1037" s="294"/>
      <c r="F1037" s="221"/>
      <c r="G1037" s="221"/>
      <c r="H1037" s="10"/>
      <c r="I1037" s="10"/>
    </row>
    <row r="1038">
      <c r="A1038" s="10"/>
      <c r="B1038" s="294"/>
      <c r="C1038" s="221"/>
      <c r="D1038" s="221"/>
      <c r="E1038" s="294"/>
      <c r="F1038" s="221"/>
      <c r="G1038" s="221"/>
      <c r="H1038" s="10"/>
      <c r="I1038" s="10"/>
    </row>
    <row r="1039">
      <c r="A1039" s="10"/>
      <c r="B1039" s="294"/>
      <c r="C1039" s="221"/>
      <c r="D1039" s="221"/>
      <c r="E1039" s="294"/>
      <c r="F1039" s="221"/>
      <c r="G1039" s="221"/>
      <c r="H1039" s="10"/>
      <c r="I1039" s="10"/>
    </row>
    <row r="1040">
      <c r="A1040" s="10"/>
      <c r="B1040" s="294"/>
      <c r="C1040" s="221"/>
      <c r="D1040" s="221"/>
      <c r="E1040" s="294"/>
      <c r="F1040" s="221"/>
      <c r="G1040" s="221"/>
      <c r="H1040" s="10"/>
      <c r="I1040" s="10"/>
    </row>
  </sheetData>
  <mergeCells count="16">
    <mergeCell ref="B2:D2"/>
    <mergeCell ref="E2:G2"/>
    <mergeCell ref="E3:F4"/>
    <mergeCell ref="B5:C5"/>
    <mergeCell ref="E5:F5"/>
    <mergeCell ref="B6:C6"/>
    <mergeCell ref="E6:F6"/>
    <mergeCell ref="B41:C41"/>
    <mergeCell ref="B45:C45"/>
    <mergeCell ref="B29:G29"/>
    <mergeCell ref="B31:G33"/>
    <mergeCell ref="B35:C35"/>
    <mergeCell ref="F35:G35"/>
    <mergeCell ref="B38:C38"/>
    <mergeCell ref="F38:G38"/>
    <mergeCell ref="F41:G41"/>
  </mergeCells>
  <printOptions gridLines="1" horizontalCentered="1"/>
  <pageMargins bottom="0.0" footer="0.0" header="0.0" left="0.2" right="0.2" top="0.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9.5"/>
    <col customWidth="1" min="3" max="3" width="9.0"/>
    <col customWidth="1" min="4" max="4" width="39.13"/>
    <col customWidth="1" min="5" max="5" width="7.5"/>
    <col customWidth="1" min="6" max="6" width="11.5"/>
    <col customWidth="1" min="7" max="7" width="37.63"/>
    <col customWidth="1" min="8" max="8" width="13.5"/>
    <col customWidth="1" min="9" max="9" width="27.75"/>
    <col customWidth="1" min="10" max="10" width="2.63"/>
  </cols>
  <sheetData>
    <row r="1" ht="7.5" customHeight="1">
      <c r="A1" s="6" t="s">
        <v>1</v>
      </c>
      <c r="B1" s="7" t="s">
        <v>2</v>
      </c>
      <c r="C1" s="11"/>
      <c r="D1" s="11"/>
      <c r="E1" s="11"/>
      <c r="F1" s="11"/>
      <c r="G1" s="11"/>
      <c r="H1" s="11"/>
      <c r="I1" s="11"/>
      <c r="J1" s="4"/>
    </row>
    <row r="2" ht="96.0" customHeight="1">
      <c r="A2" s="13"/>
      <c r="B2" s="17"/>
      <c r="C2" s="20"/>
      <c r="D2" s="20"/>
      <c r="E2" s="22"/>
      <c r="F2" s="27" t="s">
        <v>22</v>
      </c>
      <c r="G2" s="20"/>
      <c r="H2" s="20"/>
      <c r="I2" s="30"/>
    </row>
    <row r="3" ht="30.0" customHeight="1">
      <c r="A3" s="31"/>
      <c r="B3" s="33" t="s">
        <v>17</v>
      </c>
      <c r="C3" s="35"/>
      <c r="D3" s="44" t="str">
        <f>VLOOKUP($I$3,'2026 Transaction'!$F$3:$BW$1012,3,FALSE())</f>
        <v/>
      </c>
      <c r="E3" s="47"/>
      <c r="F3" s="48" t="s">
        <v>32</v>
      </c>
      <c r="G3" s="44" t="str">
        <f>VLOOKUP($I$3,'2026 Transaction'!$F$3:$BW$1012,5,FALSE())</f>
        <v>Test / Demo Unit</v>
      </c>
      <c r="H3" s="57"/>
      <c r="I3" s="58" t="s">
        <v>38</v>
      </c>
      <c r="J3" s="31"/>
    </row>
    <row r="4" ht="22.5" customHeight="1">
      <c r="A4" s="31"/>
      <c r="B4" s="65" t="s">
        <v>39</v>
      </c>
      <c r="C4" s="36"/>
      <c r="D4" s="69" t="str">
        <f>VLOOKUP($I$3,'2026 Transaction'!$F$3:$BW$1012,4,FALSE())</f>
        <v>Emmanuele Rapatan / Sales</v>
      </c>
      <c r="E4" s="71"/>
      <c r="F4" s="73" t="s">
        <v>49</v>
      </c>
      <c r="G4" s="69" t="str">
        <f>VLOOKUP($I$3,'2026 Transaction'!$F$3:$BW$1012,8,FALSE())</f>
        <v>E88 Asgard Warehouse </v>
      </c>
      <c r="H4" s="80" t="s">
        <v>52</v>
      </c>
      <c r="I4" s="69" t="str">
        <f>VLOOKUP($I$3,'2026 Transaction'!$F$3:$BW$1012,3,FALSE())</f>
        <v/>
      </c>
      <c r="J4" s="31"/>
    </row>
    <row r="5" ht="7.5" customHeight="1">
      <c r="A5" s="4"/>
      <c r="B5" s="53"/>
      <c r="C5" s="55"/>
      <c r="D5" s="55"/>
      <c r="E5" s="11"/>
      <c r="F5" s="11"/>
      <c r="G5" s="11"/>
      <c r="H5" s="11"/>
      <c r="I5" s="11"/>
      <c r="J5" s="4"/>
    </row>
    <row r="6" ht="30.0" customHeight="1">
      <c r="A6" s="94"/>
      <c r="B6" s="97" t="s">
        <v>10</v>
      </c>
      <c r="C6" s="100" t="s">
        <v>3</v>
      </c>
      <c r="D6" s="102"/>
      <c r="E6" s="97" t="s">
        <v>76</v>
      </c>
      <c r="F6" s="97" t="s">
        <v>79</v>
      </c>
      <c r="G6" s="97" t="s">
        <v>81</v>
      </c>
      <c r="H6" s="100" t="s">
        <v>84</v>
      </c>
      <c r="I6" s="102"/>
      <c r="J6" s="105"/>
    </row>
    <row r="7">
      <c r="A7" s="13"/>
      <c r="B7" s="109">
        <v>1.0</v>
      </c>
      <c r="C7" s="113" t="str">
        <f>VLOOKUP($I$3,'2026 Transaction'!$F$3:$BW$1012,9,FALSE())</f>
        <v>MC-D400 Black / R5FBMX0B6SL000561 / N225WC</v>
      </c>
      <c r="D7" s="102"/>
      <c r="E7" s="114">
        <v>1.0</v>
      </c>
      <c r="F7" s="114" t="s">
        <v>104</v>
      </c>
      <c r="G7" s="115" t="str">
        <f>VLOOKUP($I$3,'2026 Transaction'!$F$3:$BW$1012,29,FALSE())</f>
        <v>RideBox Battery - Ampace /
519110002370AAXXXMJK0363
519110002370AAXXXMJK0149
Regular Charger: OKL7208JH202408300201</v>
      </c>
      <c r="H7" s="113" t="str">
        <f>VLOOKUP($I$3,'2026 Transaction'!$F$3:$BW$1012,49,FALSE())</f>
        <v/>
      </c>
      <c r="I7" s="102"/>
      <c r="J7" s="28"/>
    </row>
    <row r="8">
      <c r="A8" s="13"/>
      <c r="B8" s="109">
        <f t="shared" ref="B8:B26" si="1">B7+1</f>
        <v>2</v>
      </c>
      <c r="C8" s="113" t="str">
        <f>VLOOKUP($I$3,'2026 Transaction'!$F$3:$BW$1012,10,FALSE())</f>
        <v>MC-D400 Red / R5FBMX0B2RL000440</v>
      </c>
      <c r="D8" s="102"/>
      <c r="E8" s="114">
        <v>1.0</v>
      </c>
      <c r="F8" s="114" t="s">
        <v>104</v>
      </c>
      <c r="G8" s="115" t="str">
        <f>VLOOKUP($I$3,'2026 Transaction'!$F$3:$BW$1012,30,FALSE())</f>
        <v>RideBox Battery - Ampace /
519110002370AAXXXJJK0157
519110002370AAXXXJJK0243
Regular Charger: OKL7208JH202408300140</v>
      </c>
      <c r="H8" s="117" t="str">
        <f>VLOOKUP($I$3,'2026 Transaction'!$F$3:$BW$1012,50,FALSE())</f>
        <v/>
      </c>
      <c r="I8" s="102"/>
      <c r="J8" s="28"/>
    </row>
    <row r="9">
      <c r="A9" s="13"/>
      <c r="B9" s="109">
        <f t="shared" si="1"/>
        <v>3</v>
      </c>
      <c r="C9" s="113" t="str">
        <f>VLOOKUP($I$3,'2026 Transaction'!$F$3:$BW$1012,11,FALSE())</f>
        <v>MC-D400 Blue / R5FBMX0B7RL000501</v>
      </c>
      <c r="D9" s="102"/>
      <c r="E9" s="114">
        <v>1.0</v>
      </c>
      <c r="F9" s="114" t="s">
        <v>104</v>
      </c>
      <c r="G9" s="115" t="str">
        <f>VLOOKUP($I$3,'2026 Transaction'!$F$3:$BW$1012,31,FALSE())</f>
        <v>RideBox Battery - Ampace /
519110002370AAXXXLJL0140
519110002370AAXXXLJL0196
Regular Charger: OKL7208JH202408300050</v>
      </c>
      <c r="H9" s="117" t="str">
        <f>VLOOKUP($I$3,'2026 Transaction'!$F$3:$BW$1012,51,FALSE())</f>
        <v/>
      </c>
      <c r="I9" s="102"/>
      <c r="J9" s="28"/>
    </row>
    <row r="10">
      <c r="A10" s="13"/>
      <c r="B10" s="109">
        <f t="shared" si="1"/>
        <v>4</v>
      </c>
      <c r="C10" s="113" t="str">
        <f>VLOOKUP($I$3,'2026 Transaction'!$F$3:$BW$1012,12,FALSE())</f>
        <v/>
      </c>
      <c r="D10" s="102"/>
      <c r="E10" s="114"/>
      <c r="F10" s="114"/>
      <c r="G10" s="115" t="str">
        <f>VLOOKUP($I$3,'2026 Transaction'!$F$3:$BW$1012,32,FALSE())</f>
        <v/>
      </c>
      <c r="H10" s="113" t="str">
        <f>VLOOKUP($I$3,'2026 Transaction'!$F$3:$BW$1012,52,FALSE())</f>
        <v/>
      </c>
      <c r="I10" s="102"/>
      <c r="J10" s="28"/>
    </row>
    <row r="11">
      <c r="A11" s="13"/>
      <c r="B11" s="109">
        <f t="shared" si="1"/>
        <v>5</v>
      </c>
      <c r="C11" s="113" t="str">
        <f>VLOOKUP($I$3,'2026 Transaction'!$F$3:$BW$1012,13,FALSE())</f>
        <v/>
      </c>
      <c r="D11" s="102"/>
      <c r="E11" s="114"/>
      <c r="F11" s="114"/>
      <c r="G11" s="115" t="str">
        <f>VLOOKUP($I$3,'2026 Transaction'!$F$3:$BW$1012,33,FALSE())</f>
        <v/>
      </c>
      <c r="H11" s="117" t="str">
        <f>VLOOKUP($I$3,'2026 Transaction'!$F$3:$BW$1012,53,FALSE())</f>
        <v/>
      </c>
      <c r="I11" s="102"/>
      <c r="J11" s="28"/>
    </row>
    <row r="12">
      <c r="A12" s="13"/>
      <c r="B12" s="109">
        <f t="shared" si="1"/>
        <v>6</v>
      </c>
      <c r="C12" s="113" t="str">
        <f>VLOOKUP($I$3,'2026 Transaction'!$F$3:$BW$1012,14,FALSE())</f>
        <v/>
      </c>
      <c r="D12" s="102"/>
      <c r="E12" s="114"/>
      <c r="F12" s="114"/>
      <c r="G12" s="115" t="str">
        <f>VLOOKUP($I$3,'2026 Transaction'!$F$3:$BW$1012,34,FALSE())</f>
        <v/>
      </c>
      <c r="H12" s="117" t="str">
        <f>VLOOKUP($I$3,'2026 Transaction'!$F$3:$BW$1012,54,FALSE())</f>
        <v/>
      </c>
      <c r="I12" s="102"/>
      <c r="J12" s="28"/>
    </row>
    <row r="13">
      <c r="A13" s="13"/>
      <c r="B13" s="109">
        <f t="shared" si="1"/>
        <v>7</v>
      </c>
      <c r="C13" s="113" t="str">
        <f>VLOOKUP($I$3,'2026 Transaction'!$F$3:$BW$1012,15,FALSE())</f>
        <v/>
      </c>
      <c r="D13" s="102"/>
      <c r="E13" s="114"/>
      <c r="F13" s="114"/>
      <c r="G13" s="115" t="str">
        <f>VLOOKUP($I$3,'2026 Transaction'!$F$3:$BW$1012,35,FALSE())</f>
        <v/>
      </c>
      <c r="H13" s="113" t="str">
        <f>VLOOKUP($I$3,'2026 Transaction'!$F$3:$BW$1012,55,FALSE())</f>
        <v/>
      </c>
      <c r="I13" s="102"/>
      <c r="J13" s="28"/>
    </row>
    <row r="14">
      <c r="A14" s="13"/>
      <c r="B14" s="109">
        <f t="shared" si="1"/>
        <v>8</v>
      </c>
      <c r="C14" s="113" t="str">
        <f>VLOOKUP($I$3,'2026 Transaction'!$F$3:$BW$1012,16,FALSE())</f>
        <v/>
      </c>
      <c r="D14" s="102"/>
      <c r="E14" s="114"/>
      <c r="F14" s="114"/>
      <c r="G14" s="115" t="str">
        <f>VLOOKUP($I$3,'2026 Transaction'!$F$3:$BW$1012,36,FALSE())</f>
        <v/>
      </c>
      <c r="H14" s="113" t="str">
        <f>VLOOKUP($I$3,'2026 Transaction'!$F$3:$BW$1012,56,FALSE())</f>
        <v/>
      </c>
      <c r="I14" s="102"/>
      <c r="J14" s="28"/>
    </row>
    <row r="15">
      <c r="A15" s="13"/>
      <c r="B15" s="109">
        <f t="shared" si="1"/>
        <v>9</v>
      </c>
      <c r="C15" s="113" t="str">
        <f>VLOOKUP($I$3,'2026 Transaction'!$F$3:$BW$1012,17,FALSE())</f>
        <v/>
      </c>
      <c r="D15" s="102"/>
      <c r="E15" s="114"/>
      <c r="F15" s="114"/>
      <c r="G15" s="115" t="str">
        <f>VLOOKUP($I$3,'2026 Transaction'!$F$3:$BW$1012,37,FALSE())</f>
        <v/>
      </c>
      <c r="H15" s="117" t="str">
        <f>VLOOKUP($I$3,'2026 Transaction'!$F$3:$BW$1012,57,FALSE())</f>
        <v/>
      </c>
      <c r="I15" s="102"/>
      <c r="J15" s="28"/>
    </row>
    <row r="16">
      <c r="A16" s="13"/>
      <c r="B16" s="109">
        <f t="shared" si="1"/>
        <v>10</v>
      </c>
      <c r="C16" s="113" t="str">
        <f>VLOOKUP($I$3,'2026 Transaction'!$F$3:$BW$1012,18,FALSE())</f>
        <v/>
      </c>
      <c r="D16" s="102"/>
      <c r="E16" s="114"/>
      <c r="F16" s="114"/>
      <c r="G16" s="115" t="str">
        <f>VLOOKUP($I$3,'2026 Transaction'!$F$3:$BW$1012,38,FALSE())</f>
        <v/>
      </c>
      <c r="H16" s="113" t="str">
        <f>VLOOKUP($I$3,'2026 Transaction'!$F$3:$BW$1012,58,FALSE())</f>
        <v/>
      </c>
      <c r="I16" s="102"/>
      <c r="J16" s="28"/>
    </row>
    <row r="17">
      <c r="A17" s="13"/>
      <c r="B17" s="109">
        <f t="shared" si="1"/>
        <v>11</v>
      </c>
      <c r="C17" s="113" t="str">
        <f>VLOOKUP($I$3,'2026 Transaction'!$F$3:$BW$1012,19,FALSE())</f>
        <v/>
      </c>
      <c r="D17" s="102"/>
      <c r="E17" s="114"/>
      <c r="F17" s="114"/>
      <c r="G17" s="115"/>
      <c r="H17" s="113" t="str">
        <f>VLOOKUP($I$3,'2026 Transaction'!$F$3:$BW$1012,59,FALSE())</f>
        <v/>
      </c>
      <c r="I17" s="102"/>
      <c r="J17" s="28"/>
    </row>
    <row r="18">
      <c r="A18" s="13"/>
      <c r="B18" s="109">
        <f t="shared" si="1"/>
        <v>12</v>
      </c>
      <c r="C18" s="113" t="str">
        <f>VLOOKUP($I$3,'2026 Transaction'!$F$3:$BW$1012,20,FALSE())</f>
        <v/>
      </c>
      <c r="D18" s="102"/>
      <c r="E18" s="114"/>
      <c r="F18" s="114"/>
      <c r="G18" s="115"/>
      <c r="H18" s="113" t="str">
        <f>VLOOKUP($I$3,'2026 Transaction'!$F$3:$BW$1012,60,FALSE())</f>
        <v/>
      </c>
      <c r="I18" s="102"/>
      <c r="J18" s="28"/>
    </row>
    <row r="19">
      <c r="A19" s="13"/>
      <c r="B19" s="109">
        <f t="shared" si="1"/>
        <v>13</v>
      </c>
      <c r="C19" s="113" t="str">
        <f>VLOOKUP($I$3,'2026 Transaction'!$F$3:$BW$1012,21,FALSE())</f>
        <v/>
      </c>
      <c r="D19" s="102"/>
      <c r="E19" s="114"/>
      <c r="F19" s="114"/>
      <c r="G19" s="115"/>
      <c r="H19" s="113" t="str">
        <f>VLOOKUP($I$3,'2026 Transaction'!$F$3:$BW$1012,61,FALSE())</f>
        <v/>
      </c>
      <c r="I19" s="102"/>
      <c r="J19" s="28"/>
    </row>
    <row r="20">
      <c r="A20" s="13"/>
      <c r="B20" s="109">
        <f t="shared" si="1"/>
        <v>14</v>
      </c>
      <c r="C20" s="113" t="str">
        <f>VLOOKUP($I$3,'2026 Transaction'!$F$3:$BW$1012,22,FALSE())</f>
        <v/>
      </c>
      <c r="D20" s="102"/>
      <c r="E20" s="114"/>
      <c r="F20" s="114"/>
      <c r="G20" s="115"/>
      <c r="H20" s="113" t="str">
        <f>VLOOKUP($I$3,'2026 Transaction'!$F$3:$BW$1012,62,FALSE())</f>
        <v/>
      </c>
      <c r="I20" s="102"/>
      <c r="J20" s="28"/>
    </row>
    <row r="21">
      <c r="A21" s="13"/>
      <c r="B21" s="109">
        <f t="shared" si="1"/>
        <v>15</v>
      </c>
      <c r="C21" s="113" t="str">
        <f>VLOOKUP($I$3,'2026 Transaction'!$F$3:$BW$1012,23,FALSE())</f>
        <v/>
      </c>
      <c r="D21" s="102"/>
      <c r="E21" s="114"/>
      <c r="F21" s="114"/>
      <c r="G21" s="115"/>
      <c r="H21" s="113" t="str">
        <f>VLOOKUP($I$3,'2026 Transaction'!$F$3:$BW$1012,63,FALSE())</f>
        <v/>
      </c>
      <c r="I21" s="102"/>
      <c r="J21" s="28"/>
    </row>
    <row r="22">
      <c r="A22" s="13"/>
      <c r="B22" s="109">
        <f t="shared" si="1"/>
        <v>16</v>
      </c>
      <c r="C22" s="113" t="str">
        <f>VLOOKUP($I$3,'2026 Transaction'!$F$3:$BW$1012,24,FALSE())</f>
        <v/>
      </c>
      <c r="D22" s="102"/>
      <c r="E22" s="114"/>
      <c r="F22" s="114"/>
      <c r="G22" s="115"/>
      <c r="H22" s="113" t="str">
        <f>VLOOKUP($I$3,'2026 Transaction'!$F$3:$BW$1012,64,FALSE())</f>
        <v/>
      </c>
      <c r="I22" s="102"/>
      <c r="J22" s="28"/>
    </row>
    <row r="23">
      <c r="A23" s="13"/>
      <c r="B23" s="109">
        <f t="shared" si="1"/>
        <v>17</v>
      </c>
      <c r="C23" s="113" t="str">
        <f>VLOOKUP($I$3,'2026 Transaction'!$F$3:$BW$1012,25,FALSE())</f>
        <v/>
      </c>
      <c r="D23" s="102"/>
      <c r="E23" s="114"/>
      <c r="F23" s="114"/>
      <c r="G23" s="115" t="str">
        <f>VLOOKUP($I$3,'2026 Transaction'!$F$3:$BW$1012,45,FALSE())</f>
        <v/>
      </c>
      <c r="H23" s="113" t="str">
        <f>VLOOKUP($I$3,'2026 Transaction'!$F$3:$BW$1012,65,FALSE())</f>
        <v/>
      </c>
      <c r="I23" s="102"/>
      <c r="J23" s="28"/>
    </row>
    <row r="24">
      <c r="A24" s="13"/>
      <c r="B24" s="109">
        <f t="shared" si="1"/>
        <v>18</v>
      </c>
      <c r="C24" s="113" t="str">
        <f>VLOOKUP($I$3,'2026 Transaction'!$F$3:$BW$1012,26,FALSE())</f>
        <v/>
      </c>
      <c r="D24" s="102"/>
      <c r="E24" s="114"/>
      <c r="F24" s="114"/>
      <c r="G24" s="115" t="str">
        <f>VLOOKUP($I$3,'2026 Transaction'!$F$3:$BW$1012,46,FALSE())</f>
        <v/>
      </c>
      <c r="H24" s="113" t="str">
        <f>VLOOKUP($I$3,'2026 Transaction'!$F$3:$BW$1012,66,FALSE())</f>
        <v/>
      </c>
      <c r="I24" s="102"/>
      <c r="J24" s="28"/>
    </row>
    <row r="25">
      <c r="A25" s="13"/>
      <c r="B25" s="109">
        <f t="shared" si="1"/>
        <v>19</v>
      </c>
      <c r="C25" s="113" t="str">
        <f>VLOOKUP($I$3,'2026 Transaction'!$F$3:$BW$1012,27,FALSE())</f>
        <v/>
      </c>
      <c r="D25" s="102"/>
      <c r="E25" s="114"/>
      <c r="F25" s="114"/>
      <c r="G25" s="115" t="str">
        <f>VLOOKUP($I$3,'2026 Transaction'!$F$3:$BW$1012,47,FALSE())</f>
        <v/>
      </c>
      <c r="H25" s="113" t="str">
        <f>VLOOKUP($I$3,'2026 Transaction'!$F$3:$BW$1012,67,FALSE())</f>
        <v/>
      </c>
      <c r="I25" s="102"/>
      <c r="J25" s="28"/>
    </row>
    <row r="26">
      <c r="A26" s="13"/>
      <c r="B26" s="109">
        <f t="shared" si="1"/>
        <v>20</v>
      </c>
      <c r="C26" s="113" t="str">
        <f>VLOOKUP($I$3,'2026 Transaction'!$F$3:$BW$1012,28,FALSE())</f>
        <v/>
      </c>
      <c r="D26" s="102"/>
      <c r="E26" s="114"/>
      <c r="F26" s="114"/>
      <c r="G26" s="115" t="str">
        <f>VLOOKUP($I$3,'2026 Transaction'!$F$3:$BW$1012,48,FALSE())</f>
        <v/>
      </c>
      <c r="H26" s="113" t="str">
        <f>VLOOKUP($I$3,'2026 Transaction'!$F$3:$BW$1012,68,FALSE())</f>
        <v/>
      </c>
      <c r="I26" s="102"/>
      <c r="J26" s="28"/>
    </row>
    <row r="27">
      <c r="A27" s="4"/>
      <c r="B27" s="167"/>
      <c r="C27" s="167"/>
      <c r="D27" s="167"/>
      <c r="E27" s="170"/>
      <c r="F27" s="170"/>
      <c r="G27" s="170"/>
      <c r="H27" s="170"/>
      <c r="I27" s="170"/>
      <c r="J27" s="4"/>
    </row>
    <row r="28">
      <c r="A28" s="31"/>
      <c r="B28" s="34" t="s">
        <v>279</v>
      </c>
      <c r="C28" s="36"/>
      <c r="D28" s="36"/>
      <c r="E28" s="36"/>
      <c r="F28" s="36"/>
      <c r="G28" s="36"/>
      <c r="H28" s="36"/>
      <c r="I28" s="50"/>
      <c r="J28" s="31"/>
    </row>
    <row r="29" ht="7.5" customHeight="1">
      <c r="A29" s="4"/>
      <c r="B29" s="53"/>
      <c r="C29" s="55"/>
      <c r="D29" s="55"/>
      <c r="E29" s="55"/>
      <c r="F29" s="55"/>
      <c r="G29" s="55"/>
      <c r="H29" s="55"/>
      <c r="I29" s="55"/>
      <c r="J29" s="4"/>
    </row>
    <row r="30" ht="30.0" customHeight="1">
      <c r="A30" s="13"/>
      <c r="B30" s="174" t="s">
        <v>1</v>
      </c>
      <c r="C30" s="175"/>
      <c r="D30" s="175"/>
      <c r="E30" s="175"/>
      <c r="F30" s="175"/>
      <c r="G30" s="175"/>
      <c r="H30" s="175"/>
      <c r="I30" s="51"/>
      <c r="J30" s="28"/>
    </row>
    <row r="31" ht="30.0" customHeight="1">
      <c r="A31" s="13"/>
      <c r="B31" s="139"/>
      <c r="I31" s="176"/>
      <c r="J31" s="28"/>
    </row>
    <row r="32" ht="30.0" customHeight="1">
      <c r="A32" s="13"/>
      <c r="B32" s="62"/>
      <c r="C32" s="177"/>
      <c r="D32" s="177"/>
      <c r="E32" s="177"/>
      <c r="F32" s="177"/>
      <c r="G32" s="177"/>
      <c r="H32" s="177"/>
      <c r="I32" s="35"/>
      <c r="J32" s="28"/>
    </row>
    <row r="33" ht="7.5" customHeight="1">
      <c r="A33" s="4"/>
      <c r="B33" s="145"/>
      <c r="C33" s="55"/>
      <c r="D33" s="55"/>
      <c r="E33" s="55"/>
      <c r="F33" s="145"/>
      <c r="G33" s="55"/>
      <c r="H33" s="55"/>
      <c r="I33" s="55"/>
      <c r="J33" s="28"/>
    </row>
    <row r="34">
      <c r="A34" s="13"/>
      <c r="B34" s="181" t="s">
        <v>377</v>
      </c>
      <c r="C34" s="136"/>
      <c r="D34" s="135" t="s">
        <v>380</v>
      </c>
      <c r="E34" s="136"/>
      <c r="F34" s="145"/>
      <c r="G34" s="135" t="s">
        <v>383</v>
      </c>
      <c r="H34" s="135"/>
      <c r="I34" s="136"/>
      <c r="J34" s="28"/>
    </row>
    <row r="35">
      <c r="A35" s="13"/>
      <c r="B35" s="140" t="s">
        <v>387</v>
      </c>
      <c r="C35" s="141"/>
      <c r="D35" s="187" t="str">
        <f>VLOOKUP($I$3,'2026 Transaction'!$F$3:$BW$1012,3,FALSE())</f>
        <v/>
      </c>
      <c r="E35" s="136"/>
      <c r="F35" s="145"/>
      <c r="G35" s="140" t="s">
        <v>26</v>
      </c>
      <c r="H35" s="187" t="str">
        <f>VLOOKUP($I$3,'2026 Transaction'!$F$3:$BW$1012,3,FALSE())</f>
        <v/>
      </c>
      <c r="I35" s="136"/>
      <c r="J35" s="28"/>
    </row>
    <row r="36">
      <c r="A36" s="13"/>
      <c r="B36" s="145"/>
      <c r="C36" s="145"/>
      <c r="D36" s="145"/>
      <c r="E36" s="145"/>
      <c r="F36" s="145"/>
      <c r="G36" s="145"/>
      <c r="H36" s="145"/>
      <c r="I36" s="145"/>
      <c r="J36" s="28"/>
    </row>
    <row r="37">
      <c r="A37" s="13"/>
      <c r="B37" s="181" t="s">
        <v>399</v>
      </c>
      <c r="C37" s="136"/>
      <c r="D37" s="135" t="s">
        <v>400</v>
      </c>
      <c r="E37" s="136"/>
      <c r="F37" s="145"/>
      <c r="G37" s="135" t="s">
        <v>401</v>
      </c>
      <c r="H37" s="135" t="s">
        <v>318</v>
      </c>
      <c r="I37" s="136"/>
      <c r="J37" s="28"/>
    </row>
    <row r="38">
      <c r="A38" s="13"/>
      <c r="B38" s="140" t="s">
        <v>387</v>
      </c>
      <c r="C38" s="141"/>
      <c r="D38" s="187" t="str">
        <f>VLOOKUP($I$3,'2026 Transaction'!$F$3:$BW$1012,3,FALSE())</f>
        <v/>
      </c>
      <c r="E38" s="136"/>
      <c r="F38" s="151"/>
      <c r="G38" s="140" t="s">
        <v>26</v>
      </c>
      <c r="H38" s="187" t="str">
        <f>VLOOKUP($I$3,'2026 Transaction'!$F$3:$BW$1012,3,FALSE())</f>
        <v/>
      </c>
      <c r="I38" s="136"/>
      <c r="J38" s="145"/>
    </row>
    <row r="39">
      <c r="A39" s="145"/>
      <c r="B39" s="145"/>
      <c r="C39" s="145"/>
      <c r="D39" s="145"/>
      <c r="E39" s="145"/>
      <c r="F39" s="145"/>
      <c r="G39" s="145"/>
      <c r="H39" s="145"/>
      <c r="I39" s="145"/>
      <c r="J39" s="145"/>
    </row>
    <row r="40">
      <c r="A40" s="145"/>
      <c r="B40" s="181" t="s">
        <v>404</v>
      </c>
      <c r="C40" s="136"/>
      <c r="D40" s="135" t="s">
        <v>405</v>
      </c>
      <c r="E40" s="136"/>
      <c r="F40" s="202"/>
      <c r="G40" s="135" t="s">
        <v>406</v>
      </c>
      <c r="H40" s="135" t="s">
        <v>407</v>
      </c>
      <c r="I40" s="136"/>
      <c r="J40" s="145"/>
    </row>
    <row r="41">
      <c r="A41" s="145"/>
      <c r="B41" s="140" t="s">
        <v>387</v>
      </c>
      <c r="C41" s="141"/>
      <c r="D41" s="187" t="str">
        <f>VLOOKUP($I$3,'2026 Transaction'!$F$3:$BW$1012,3,FALSE())</f>
        <v/>
      </c>
      <c r="E41" s="136"/>
      <c r="F41" s="202"/>
      <c r="G41" s="140" t="s">
        <v>26</v>
      </c>
      <c r="H41" s="187" t="str">
        <f>VLOOKUP($I$3,'2026 Transaction'!$F$3:$BW$1012,3,FALSE())</f>
        <v/>
      </c>
      <c r="I41" s="136"/>
      <c r="J41" s="145"/>
    </row>
    <row r="42">
      <c r="A42" s="145"/>
      <c r="B42" s="145"/>
      <c r="C42" s="145"/>
      <c r="D42" s="145"/>
      <c r="E42" s="145"/>
      <c r="F42" s="145"/>
      <c r="G42" s="145"/>
      <c r="H42" s="145"/>
      <c r="I42" s="145"/>
      <c r="J42" s="145"/>
    </row>
  </sheetData>
  <mergeCells count="66">
    <mergeCell ref="D37:E37"/>
    <mergeCell ref="H37:I37"/>
    <mergeCell ref="B34:C34"/>
    <mergeCell ref="D34:E34"/>
    <mergeCell ref="H34:I34"/>
    <mergeCell ref="B35:C35"/>
    <mergeCell ref="D35:E35"/>
    <mergeCell ref="H35:I35"/>
    <mergeCell ref="B37:C37"/>
    <mergeCell ref="H40:I40"/>
    <mergeCell ref="H41:I41"/>
    <mergeCell ref="B38:C38"/>
    <mergeCell ref="D38:E38"/>
    <mergeCell ref="H38:I38"/>
    <mergeCell ref="B40:C40"/>
    <mergeCell ref="D40:E40"/>
    <mergeCell ref="B41:C41"/>
    <mergeCell ref="D41:E41"/>
    <mergeCell ref="B2:E2"/>
    <mergeCell ref="F2:I2"/>
    <mergeCell ref="B3:C3"/>
    <mergeCell ref="B4:C4"/>
    <mergeCell ref="C6:D6"/>
    <mergeCell ref="H6:I6"/>
    <mergeCell ref="H7:I7"/>
    <mergeCell ref="C7:D7"/>
    <mergeCell ref="C8:D8"/>
    <mergeCell ref="C9:D9"/>
    <mergeCell ref="C10:D10"/>
    <mergeCell ref="C11:D11"/>
    <mergeCell ref="C12:D12"/>
    <mergeCell ref="C13:D13"/>
    <mergeCell ref="H8:I8"/>
    <mergeCell ref="H9:I9"/>
    <mergeCell ref="H10:I10"/>
    <mergeCell ref="H11:I11"/>
    <mergeCell ref="H12:I12"/>
    <mergeCell ref="H13:I13"/>
    <mergeCell ref="H14:I14"/>
    <mergeCell ref="C21:D21"/>
    <mergeCell ref="C22:D22"/>
    <mergeCell ref="C23:D23"/>
    <mergeCell ref="C24:D24"/>
    <mergeCell ref="C25:D25"/>
    <mergeCell ref="C26:D26"/>
    <mergeCell ref="C14:D14"/>
    <mergeCell ref="C15:D15"/>
    <mergeCell ref="C16:D16"/>
    <mergeCell ref="C17:D17"/>
    <mergeCell ref="C18:D18"/>
    <mergeCell ref="C19:D19"/>
    <mergeCell ref="C20:D20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B28:I28"/>
    <mergeCell ref="B30:I32"/>
  </mergeCells>
  <printOptions gridLines="1" horizontalCentered="1"/>
  <pageMargins bottom="0.5" footer="0.0" header="0.0" left="0.2" right="0.2" top="0.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5.5"/>
    <col customWidth="1" min="3" max="3" width="59.13"/>
    <col customWidth="1" min="4" max="4" width="8.63"/>
    <col customWidth="1" min="5" max="5" width="11.5"/>
    <col customWidth="1" min="6" max="6" width="44.38"/>
    <col customWidth="1" min="7" max="7" width="37.63"/>
    <col customWidth="1" min="8" max="8" width="2.63"/>
  </cols>
  <sheetData>
    <row r="1" ht="7.5" customHeight="1">
      <c r="A1" s="8"/>
      <c r="B1" s="3" t="s">
        <v>2</v>
      </c>
      <c r="C1" s="5"/>
      <c r="D1" s="5"/>
      <c r="E1" s="5"/>
      <c r="F1" s="5"/>
      <c r="G1" s="5"/>
      <c r="H1" s="8"/>
    </row>
    <row r="2" ht="96.0" customHeight="1">
      <c r="A2" s="12"/>
      <c r="B2" s="17"/>
      <c r="C2" s="20"/>
      <c r="D2" s="22"/>
      <c r="E2" s="155" t="s">
        <v>352</v>
      </c>
      <c r="F2" s="156"/>
      <c r="G2" s="157"/>
      <c r="H2" s="32"/>
    </row>
    <row r="3" ht="30.0" customHeight="1">
      <c r="A3" s="39"/>
      <c r="B3" s="40" t="s">
        <v>26</v>
      </c>
      <c r="C3" s="43">
        <f>VLOOKUP($G$3,'2026 Transaction'!$E$3:$BW$1012,4,FALSE())</f>
        <v>46073</v>
      </c>
      <c r="D3" s="45" t="s">
        <v>32</v>
      </c>
      <c r="E3" s="49" t="str">
        <f>VLOOKUP($G$3,'2026 Transaction'!$E$3:$BW$1012,6,FALSE())</f>
        <v>Replacement of Parts for Flexride </v>
      </c>
      <c r="F3" s="51"/>
      <c r="G3" s="162" t="s">
        <v>368</v>
      </c>
      <c r="H3" s="164"/>
    </row>
    <row r="4" ht="20.25" customHeight="1">
      <c r="A4" s="39"/>
      <c r="B4" s="56" t="s">
        <v>37</v>
      </c>
      <c r="C4" s="43" t="str">
        <f>VLOOKUP($G$3,'2026 Transaction'!$E$3:$BW$1012,5,FALSE())</f>
        <v>Christopher Mendoza / PQM</v>
      </c>
      <c r="D4" s="60"/>
      <c r="E4" s="62"/>
      <c r="F4" s="35"/>
      <c r="G4" s="168"/>
      <c r="H4" s="169"/>
    </row>
    <row r="5" ht="20.25" customHeight="1">
      <c r="A5" s="39"/>
      <c r="B5" s="56" t="s">
        <v>376</v>
      </c>
      <c r="C5" s="51"/>
      <c r="D5" s="68" t="s">
        <v>43</v>
      </c>
      <c r="E5" s="72" t="str">
        <f>VLOOKUP($G$3,'2026 Transaction'!$E$3:$BW$1012,8,FALSE())</f>
        <v>E88 Asgard Warehouse </v>
      </c>
      <c r="F5" s="63"/>
      <c r="G5" s="171"/>
      <c r="H5" s="172"/>
    </row>
    <row r="6">
      <c r="A6" s="39"/>
      <c r="B6" s="173" t="str">
        <f>VLOOKUP($G$3,'2026 Transaction'!$E$3:$BW$1012,7,FALSE())</f>
        <v>E88 Samuel Kniazeff / +63 919 000 6311 / samuel@nrdev.ph</v>
      </c>
      <c r="C6" s="50"/>
      <c r="D6" s="86" t="s">
        <v>53</v>
      </c>
      <c r="E6" s="83" t="str">
        <f>VLOOKUP($G$3,'2026 Transaction'!$E$3:$BW$1012,9,FALSE())</f>
        <v>E88 Asgard Warehouse </v>
      </c>
      <c r="F6" s="50"/>
      <c r="G6" s="89" t="str">
        <f>VLOOKUP($G$3,'2026 Transaction'!$E$3:$BW$1012,3,FALSE())</f>
        <v>Requisition ID-20260000048</v>
      </c>
      <c r="H6" s="178"/>
    </row>
    <row r="7" ht="7.5" customHeight="1">
      <c r="A7" s="8"/>
      <c r="B7" s="95"/>
      <c r="C7" s="180"/>
      <c r="D7" s="180"/>
      <c r="E7" s="180"/>
      <c r="F7" s="180"/>
      <c r="G7" s="180"/>
      <c r="H7" s="32"/>
    </row>
    <row r="8" ht="30.0" customHeight="1">
      <c r="A8" s="101"/>
      <c r="B8" s="182" t="s">
        <v>10</v>
      </c>
      <c r="C8" s="182" t="s">
        <v>3</v>
      </c>
      <c r="D8" s="183" t="s">
        <v>76</v>
      </c>
      <c r="E8" s="182" t="s">
        <v>79</v>
      </c>
      <c r="F8" s="184" t="s">
        <v>81</v>
      </c>
      <c r="G8" s="183" t="s">
        <v>84</v>
      </c>
      <c r="H8" s="106"/>
    </row>
    <row r="9">
      <c r="A9" s="12"/>
      <c r="B9" s="186">
        <v>1.0</v>
      </c>
      <c r="C9" s="191" t="str">
        <f>VLOOKUP($G$3,'2026 Transaction'!$E$3:$BW$1012,10,FALSE())</f>
        <v>ESP00012 - Left Combination Switch (R280/Sport)</v>
      </c>
      <c r="D9" s="192">
        <v>1.0</v>
      </c>
      <c r="E9" s="192" t="str">
        <f t="shared" ref="E9:E28" si="1">IF(C9&lt;&gt;"","Unit","")
</f>
        <v>Unit</v>
      </c>
      <c r="F9" s="195" t="str">
        <f>VLOOKUP($G$3,'2026 Transaction'!$E$3:$BW$1012,30,FALSE())</f>
        <v/>
      </c>
      <c r="G9" s="195" t="str">
        <f>VLOOKUP($G$3,'2026 Transaction'!$E$3:$BW$1012,50,FALSE())</f>
        <v/>
      </c>
      <c r="H9" s="32"/>
    </row>
    <row r="10">
      <c r="A10" s="12"/>
      <c r="B10" s="197">
        <f t="shared" ref="B10:B28" si="2">B9+1</f>
        <v>2</v>
      </c>
      <c r="C10" s="195" t="str">
        <f>VLOOKUP($G$3,'2026 Transaction'!$E$3:$BW$1012,11,FALSE())</f>
        <v/>
      </c>
      <c r="D10" s="192"/>
      <c r="E10" s="192" t="str">
        <f t="shared" si="1"/>
        <v/>
      </c>
      <c r="F10" s="195" t="str">
        <f>VLOOKUP($G$3,'2026 Transaction'!$E$3:$BW$1012,31,FALSE())</f>
        <v/>
      </c>
      <c r="G10" s="195" t="str">
        <f>VLOOKUP($G$3,'2026 Transaction'!$E$3:$BW$1012,51,FALSE())</f>
        <v/>
      </c>
      <c r="H10" s="32"/>
    </row>
    <row r="11">
      <c r="A11" s="12"/>
      <c r="B11" s="197">
        <f t="shared" si="2"/>
        <v>3</v>
      </c>
      <c r="C11" s="195" t="str">
        <f>VLOOKUP($G$3,'2026 Transaction'!$E$3:$BW$1012,12,FALSE())</f>
        <v/>
      </c>
      <c r="D11" s="192"/>
      <c r="E11" s="192" t="str">
        <f t="shared" si="1"/>
        <v/>
      </c>
      <c r="F11" s="195" t="str">
        <f>VLOOKUP($G$3,'2026 Transaction'!$E$3:$BW$1012,32,FALSE())</f>
        <v/>
      </c>
      <c r="G11" s="195" t="str">
        <f>VLOOKUP($G$3,'2026 Transaction'!$E$3:$BW$1012,52,FALSE())</f>
        <v/>
      </c>
      <c r="H11" s="32"/>
    </row>
    <row r="12">
      <c r="A12" s="12"/>
      <c r="B12" s="197">
        <f t="shared" si="2"/>
        <v>4</v>
      </c>
      <c r="C12" s="195" t="str">
        <f>VLOOKUP($G$3,'2026 Transaction'!$E$3:$BW$1012,13,FALSE())</f>
        <v/>
      </c>
      <c r="D12" s="192"/>
      <c r="E12" s="192" t="str">
        <f t="shared" si="1"/>
        <v/>
      </c>
      <c r="F12" s="195" t="str">
        <f>VLOOKUP($G$3,'2026 Transaction'!$E$3:$BW$1012,33,FALSE())</f>
        <v/>
      </c>
      <c r="G12" s="195" t="str">
        <f>VLOOKUP($G$3,'2026 Transaction'!$E$3:$BW$1012,53,FALSE())</f>
        <v/>
      </c>
      <c r="H12" s="32"/>
    </row>
    <row r="13">
      <c r="A13" s="12"/>
      <c r="B13" s="197">
        <f t="shared" si="2"/>
        <v>5</v>
      </c>
      <c r="C13" s="195" t="str">
        <f>VLOOKUP($G$3,'2026 Transaction'!$E$3:$BW$1012,14,FALSE())</f>
        <v/>
      </c>
      <c r="D13" s="192"/>
      <c r="E13" s="192" t="str">
        <f t="shared" si="1"/>
        <v/>
      </c>
      <c r="F13" s="195" t="str">
        <f>VLOOKUP($G$3,'2026 Transaction'!$E$3:$BW$1012,34,FALSE())</f>
        <v/>
      </c>
      <c r="G13" s="195" t="str">
        <f>VLOOKUP($G$3,'2026 Transaction'!$E$3:$BW$1012,54,FALSE())</f>
        <v/>
      </c>
      <c r="H13" s="32"/>
    </row>
    <row r="14">
      <c r="A14" s="12"/>
      <c r="B14" s="197">
        <f t="shared" si="2"/>
        <v>6</v>
      </c>
      <c r="C14" s="195" t="str">
        <f>VLOOKUP($G$3,'2026 Transaction'!$E$3:$BW$1012,15,FALSE())</f>
        <v/>
      </c>
      <c r="D14" s="192"/>
      <c r="E14" s="192" t="str">
        <f t="shared" si="1"/>
        <v/>
      </c>
      <c r="F14" s="195" t="str">
        <f>VLOOKUP($G$3,'2026 Transaction'!$E$3:$BW$1012,35,FALSE())</f>
        <v/>
      </c>
      <c r="G14" s="195" t="str">
        <f>VLOOKUP($G$3,'2026 Transaction'!$E$3:$BW$1012,55,FALSE())</f>
        <v/>
      </c>
      <c r="H14" s="32"/>
    </row>
    <row r="15">
      <c r="A15" s="12"/>
      <c r="B15" s="197">
        <f t="shared" si="2"/>
        <v>7</v>
      </c>
      <c r="C15" s="218" t="str">
        <f>VLOOKUP($G$3,'2026 Transaction'!$E$3:$BW$1012,16,FALSE())</f>
        <v/>
      </c>
      <c r="D15" s="192"/>
      <c r="E15" s="192" t="str">
        <f t="shared" si="1"/>
        <v/>
      </c>
      <c r="F15" s="218" t="str">
        <f>VLOOKUP($G$3,'2026 Transaction'!$E$3:$BW$1012,36,FALSE())</f>
        <v/>
      </c>
      <c r="G15" s="218" t="str">
        <f>VLOOKUP($G$3,'2026 Transaction'!$E$3:$BW$1012,56,FALSE())</f>
        <v/>
      </c>
      <c r="H15" s="32"/>
    </row>
    <row r="16">
      <c r="A16" s="12"/>
      <c r="B16" s="197">
        <f t="shared" si="2"/>
        <v>8</v>
      </c>
      <c r="C16" s="218" t="str">
        <f>VLOOKUP($G$3,'2026 Transaction'!$E$3:$BW$1012,17,FALSE())</f>
        <v/>
      </c>
      <c r="D16" s="192"/>
      <c r="E16" s="192" t="str">
        <f t="shared" si="1"/>
        <v/>
      </c>
      <c r="F16" s="218" t="str">
        <f>VLOOKUP($G$3,'2026 Transaction'!$E$3:$BW$1012,37,FALSE())</f>
        <v/>
      </c>
      <c r="G16" s="218" t="str">
        <f>VLOOKUP($G$3,'2026 Transaction'!$E$3:$BW$1012,57,FALSE())</f>
        <v/>
      </c>
      <c r="H16" s="32"/>
    </row>
    <row r="17">
      <c r="A17" s="12"/>
      <c r="B17" s="197">
        <f t="shared" si="2"/>
        <v>9</v>
      </c>
      <c r="C17" s="218" t="str">
        <f>VLOOKUP($G$3,'2026 Transaction'!$E$3:$BW$1012,18,FALSE())</f>
        <v/>
      </c>
      <c r="D17" s="192"/>
      <c r="E17" s="192" t="str">
        <f t="shared" si="1"/>
        <v/>
      </c>
      <c r="F17" s="218" t="str">
        <f>VLOOKUP($G$3,'2026 Transaction'!$E$3:$BW$1012,38,FALSE())</f>
        <v/>
      </c>
      <c r="G17" s="218" t="str">
        <f>VLOOKUP($G$3,'2026 Transaction'!$E$3:$BW$1012,58,FALSE())</f>
        <v/>
      </c>
      <c r="H17" s="32"/>
    </row>
    <row r="18">
      <c r="A18" s="12"/>
      <c r="B18" s="197">
        <f t="shared" si="2"/>
        <v>10</v>
      </c>
      <c r="C18" s="218" t="str">
        <f>VLOOKUP($G$3,'2026 Transaction'!$E$3:$BW$1012,19,FALSE())</f>
        <v/>
      </c>
      <c r="D18" s="192"/>
      <c r="E18" s="192" t="str">
        <f t="shared" si="1"/>
        <v/>
      </c>
      <c r="F18" s="218" t="str">
        <f>VLOOKUP($G$3,'2026 Transaction'!$E$3:$BW$1012,39,FALSE())</f>
        <v/>
      </c>
      <c r="G18" s="218" t="str">
        <f>VLOOKUP($G$3,'2026 Transaction'!$E$3:$BW$1012,59,FALSE())</f>
        <v/>
      </c>
      <c r="H18" s="32"/>
    </row>
    <row r="19">
      <c r="A19" s="12"/>
      <c r="B19" s="197">
        <f t="shared" si="2"/>
        <v>11</v>
      </c>
      <c r="C19" s="218" t="str">
        <f>VLOOKUP($G$3,'2026 Transaction'!$E$3:$BW$1012,20,FALSE())</f>
        <v/>
      </c>
      <c r="D19" s="192"/>
      <c r="E19" s="192" t="str">
        <f t="shared" si="1"/>
        <v/>
      </c>
      <c r="F19" s="218" t="str">
        <f>VLOOKUP($G$3,'2026 Transaction'!$E$3:$BW$1012,40,FALSE())</f>
        <v/>
      </c>
      <c r="G19" s="218" t="str">
        <f>VLOOKUP($G$3,'2026 Transaction'!$E$3:$BW$1012,60,FALSE())</f>
        <v/>
      </c>
      <c r="H19" s="32"/>
    </row>
    <row r="20" ht="16.5" customHeight="1">
      <c r="A20" s="12"/>
      <c r="B20" s="197">
        <f t="shared" si="2"/>
        <v>12</v>
      </c>
      <c r="C20" s="218" t="str">
        <f>VLOOKUP($G$3,'2026 Transaction'!$E$3:$BW$1012,21,FALSE())</f>
        <v/>
      </c>
      <c r="D20" s="192"/>
      <c r="E20" s="192" t="str">
        <f t="shared" si="1"/>
        <v/>
      </c>
      <c r="F20" s="218" t="str">
        <f>VLOOKUP($G$3,'2026 Transaction'!$E$3:$BW$1012,41,FALSE())</f>
        <v/>
      </c>
      <c r="G20" s="218" t="str">
        <f>VLOOKUP($G$3,'2026 Transaction'!$E$3:$BW$1012,61,FALSE())</f>
        <v/>
      </c>
      <c r="H20" s="32"/>
    </row>
    <row r="21" ht="16.5" customHeight="1">
      <c r="A21" s="12"/>
      <c r="B21" s="197">
        <f t="shared" si="2"/>
        <v>13</v>
      </c>
      <c r="C21" s="218" t="str">
        <f>VLOOKUP($G$3,'2026 Transaction'!$E$3:$BW$1012,22,FALSE())</f>
        <v/>
      </c>
      <c r="D21" s="192"/>
      <c r="E21" s="192" t="str">
        <f t="shared" si="1"/>
        <v/>
      </c>
      <c r="F21" s="218" t="str">
        <f>VLOOKUP($G$3,'2026 Transaction'!$E$3:$BW$1012,42,FALSE())</f>
        <v/>
      </c>
      <c r="G21" s="218" t="str">
        <f>VLOOKUP($G$3,'2026 Transaction'!$E$3:$BW$1012,62,FALSE())</f>
        <v/>
      </c>
      <c r="H21" s="32"/>
    </row>
    <row r="22" ht="16.5" customHeight="1">
      <c r="A22" s="12"/>
      <c r="B22" s="197">
        <f t="shared" si="2"/>
        <v>14</v>
      </c>
      <c r="C22" s="218" t="str">
        <f>VLOOKUP($G$3,'2026 Transaction'!$E$3:$BW$1012,23,FALSE())</f>
        <v/>
      </c>
      <c r="D22" s="192"/>
      <c r="E22" s="192" t="str">
        <f t="shared" si="1"/>
        <v/>
      </c>
      <c r="F22" s="218" t="str">
        <f>VLOOKUP($G$3,'2026 Transaction'!$E$3:$BW$1012,43,FALSE())</f>
        <v/>
      </c>
      <c r="G22" s="218" t="str">
        <f>VLOOKUP($G$3,'2026 Transaction'!$E$3:$BW$1012,63,FALSE())</f>
        <v/>
      </c>
      <c r="H22" s="32"/>
    </row>
    <row r="23" ht="16.5" customHeight="1">
      <c r="A23" s="12"/>
      <c r="B23" s="197">
        <f t="shared" si="2"/>
        <v>15</v>
      </c>
      <c r="C23" s="218" t="str">
        <f>VLOOKUP($G$3,'2026 Transaction'!$E$3:$BW$1012,24,FALSE())</f>
        <v/>
      </c>
      <c r="D23" s="192"/>
      <c r="E23" s="192" t="str">
        <f t="shared" si="1"/>
        <v/>
      </c>
      <c r="F23" s="218" t="str">
        <f>VLOOKUP($G$3,'2026 Transaction'!$E$3:$BW$1012,44,FALSE())</f>
        <v/>
      </c>
      <c r="G23" s="218" t="str">
        <f>VLOOKUP($G$3,'2026 Transaction'!$E$3:$BW$1012,64,FALSE())</f>
        <v/>
      </c>
      <c r="H23" s="32"/>
    </row>
    <row r="24" ht="16.5" customHeight="1">
      <c r="A24" s="12"/>
      <c r="B24" s="197">
        <f t="shared" si="2"/>
        <v>16</v>
      </c>
      <c r="C24" s="218" t="str">
        <f>VLOOKUP($G$3,'2026 Transaction'!$E$3:$BW$1012,25,FALSE())</f>
        <v/>
      </c>
      <c r="D24" s="192"/>
      <c r="E24" s="192" t="str">
        <f t="shared" si="1"/>
        <v/>
      </c>
      <c r="F24" s="218" t="str">
        <f>VLOOKUP($G$3,'2026 Transaction'!$E$3:$BW$1012,45,FALSE())</f>
        <v/>
      </c>
      <c r="G24" s="218" t="str">
        <f>VLOOKUP($G$3,'2026 Transaction'!$E$3:$BW$1012,65,FALSE())</f>
        <v/>
      </c>
      <c r="H24" s="32"/>
    </row>
    <row r="25" ht="16.5" customHeight="1">
      <c r="A25" s="12"/>
      <c r="B25" s="197">
        <f t="shared" si="2"/>
        <v>17</v>
      </c>
      <c r="C25" s="218" t="str">
        <f>VLOOKUP($G$3,'2026 Transaction'!$E$3:$BW$1012,26,FALSE())</f>
        <v/>
      </c>
      <c r="D25" s="192"/>
      <c r="E25" s="192" t="str">
        <f t="shared" si="1"/>
        <v/>
      </c>
      <c r="F25" s="218" t="str">
        <f>VLOOKUP($G$3,'2026 Transaction'!$E$3:$BW$1012,46,FALSE())</f>
        <v/>
      </c>
      <c r="G25" s="218" t="str">
        <f>VLOOKUP($G$3,'2026 Transaction'!$E$3:$BW$1012,66,FALSE())</f>
        <v/>
      </c>
      <c r="H25" s="32"/>
    </row>
    <row r="26" ht="16.5" customHeight="1">
      <c r="A26" s="12"/>
      <c r="B26" s="197">
        <f t="shared" si="2"/>
        <v>18</v>
      </c>
      <c r="C26" s="218" t="str">
        <f>VLOOKUP($G$3,'2026 Transaction'!$E$3:$BW$1012,27,FALSE())</f>
        <v/>
      </c>
      <c r="D26" s="192"/>
      <c r="E26" s="192" t="str">
        <f t="shared" si="1"/>
        <v/>
      </c>
      <c r="F26" s="218" t="str">
        <f>VLOOKUP($G$3,'2026 Transaction'!$E$3:$BW$1012,47,FALSE())</f>
        <v/>
      </c>
      <c r="G26" s="218" t="str">
        <f>VLOOKUP($G$3,'2026 Transaction'!$E$3:$BW$1012,67,FALSE())</f>
        <v/>
      </c>
      <c r="H26" s="32"/>
    </row>
    <row r="27" ht="16.5" customHeight="1">
      <c r="A27" s="12"/>
      <c r="B27" s="197">
        <f t="shared" si="2"/>
        <v>19</v>
      </c>
      <c r="C27" s="218" t="str">
        <f>VLOOKUP($G$3,'2026 Transaction'!$E$3:$BW$1012,28,FALSE())</f>
        <v/>
      </c>
      <c r="D27" s="192"/>
      <c r="E27" s="192" t="str">
        <f t="shared" si="1"/>
        <v/>
      </c>
      <c r="F27" s="218" t="str">
        <f>VLOOKUP($G$3,'2026 Transaction'!$E$3:$BW$1012,48,FALSE())</f>
        <v/>
      </c>
      <c r="G27" s="218" t="str">
        <f>VLOOKUP($G$3,'2026 Transaction'!$E$3:$BW$1012,68,FALSE())</f>
        <v/>
      </c>
      <c r="H27" s="32"/>
    </row>
    <row r="28" ht="16.5" customHeight="1">
      <c r="A28" s="12"/>
      <c r="B28" s="197">
        <f t="shared" si="2"/>
        <v>20</v>
      </c>
      <c r="C28" s="218" t="str">
        <f>VLOOKUP($G$3,'2026 Transaction'!$E$3:$BW$1012,29,FALSE())</f>
        <v/>
      </c>
      <c r="D28" s="192"/>
      <c r="E28" s="192" t="str">
        <f t="shared" si="1"/>
        <v/>
      </c>
      <c r="F28" s="218" t="str">
        <f>VLOOKUP($G$3,'2026 Transaction'!$E$3:$BW$1012,49,FALSE())</f>
        <v/>
      </c>
      <c r="G28" s="218" t="str">
        <f>VLOOKUP($G$3,'2026 Transaction'!$E$3:$BW$1012,69,FALSE())</f>
        <v/>
      </c>
      <c r="H28" s="32"/>
    </row>
    <row r="29">
      <c r="A29" s="8"/>
      <c r="B29" s="287"/>
      <c r="C29" s="287"/>
      <c r="D29" s="290"/>
      <c r="E29" s="290"/>
      <c r="F29" s="290"/>
      <c r="G29" s="290"/>
      <c r="H29" s="8"/>
    </row>
    <row r="30">
      <c r="A30" s="39"/>
      <c r="B30" s="291" t="s">
        <v>279</v>
      </c>
      <c r="C30" s="36"/>
      <c r="D30" s="36"/>
      <c r="E30" s="36"/>
      <c r="F30" s="36"/>
      <c r="G30" s="50"/>
      <c r="H30" s="39"/>
    </row>
    <row r="31" ht="7.5" customHeight="1">
      <c r="A31" s="8"/>
      <c r="B31" s="95"/>
      <c r="C31" s="96"/>
      <c r="D31" s="96"/>
      <c r="E31" s="96"/>
      <c r="F31" s="96"/>
      <c r="G31" s="96"/>
      <c r="H31" s="8"/>
    </row>
    <row r="32">
      <c r="A32" s="8"/>
      <c r="B32" s="111" t="str">
        <f>VLOOKUP($G$3,'2026 Transaction'!$E$3:$BW$1012,71,FALSE())</f>
        <v/>
      </c>
      <c r="H32" s="32"/>
    </row>
    <row r="33" ht="21.75" customHeight="1">
      <c r="A33" s="8"/>
      <c r="H33" s="32"/>
    </row>
    <row r="34">
      <c r="A34" s="8"/>
      <c r="H34" s="32"/>
    </row>
    <row r="35" ht="18.75" customHeight="1">
      <c r="A35" s="8"/>
      <c r="B35" s="95"/>
      <c r="C35" s="96"/>
      <c r="D35" s="96"/>
      <c r="E35" s="96"/>
      <c r="F35" s="96"/>
      <c r="G35" s="96"/>
      <c r="H35" s="32"/>
    </row>
    <row r="36">
      <c r="A36" s="8"/>
      <c r="B36" s="211" t="s">
        <v>475</v>
      </c>
      <c r="C36" s="51"/>
      <c r="D36" s="212"/>
      <c r="E36" s="8"/>
      <c r="F36" s="213" t="s">
        <v>413</v>
      </c>
      <c r="G36" s="136"/>
      <c r="H36" s="32"/>
    </row>
    <row r="37">
      <c r="A37" s="8"/>
      <c r="B37" s="214" t="s">
        <v>387</v>
      </c>
      <c r="C37" s="215">
        <f>$C$3</f>
        <v>46073</v>
      </c>
      <c r="D37" s="216"/>
      <c r="E37" s="8"/>
      <c r="F37" s="214" t="s">
        <v>387</v>
      </c>
      <c r="G37" s="215">
        <f>$C$3</f>
        <v>46073</v>
      </c>
      <c r="H37" s="8"/>
    </row>
    <row r="38" ht="37.5" customHeight="1">
      <c r="A38" s="8"/>
      <c r="B38" s="217"/>
      <c r="C38" s="217"/>
      <c r="D38" s="217"/>
      <c r="E38" s="8"/>
      <c r="F38" s="217"/>
      <c r="G38" s="217"/>
      <c r="H38" s="8"/>
    </row>
    <row r="39">
      <c r="A39" s="8"/>
      <c r="B39" s="213" t="s">
        <v>415</v>
      </c>
      <c r="C39" s="136"/>
      <c r="D39" s="219"/>
      <c r="E39" s="8"/>
      <c r="F39" s="213" t="s">
        <v>487</v>
      </c>
      <c r="G39" s="136"/>
      <c r="H39" s="8"/>
    </row>
    <row r="40">
      <c r="A40" s="8"/>
      <c r="B40" s="214" t="s">
        <v>387</v>
      </c>
      <c r="C40" s="215">
        <f>$C$3</f>
        <v>46073</v>
      </c>
      <c r="D40" s="219"/>
      <c r="E40" s="8"/>
      <c r="F40" s="214" t="s">
        <v>387</v>
      </c>
      <c r="G40" s="215">
        <f>$C$3</f>
        <v>46073</v>
      </c>
      <c r="H40" s="8"/>
    </row>
    <row r="41" ht="37.5" customHeight="1">
      <c r="A41" s="8"/>
      <c r="B41" s="217"/>
      <c r="C41" s="217"/>
      <c r="D41" s="221"/>
      <c r="E41" s="8"/>
      <c r="F41" s="99"/>
      <c r="G41" s="99"/>
      <c r="H41" s="8"/>
    </row>
    <row r="42">
      <c r="A42" s="8"/>
      <c r="B42" s="213" t="s">
        <v>489</v>
      </c>
      <c r="C42" s="136"/>
      <c r="D42" s="223"/>
      <c r="E42" s="8"/>
      <c r="F42" s="213" t="s">
        <v>433</v>
      </c>
      <c r="G42" s="136"/>
      <c r="H42" s="8"/>
    </row>
    <row r="43">
      <c r="A43" s="8"/>
      <c r="B43" s="214" t="s">
        <v>387</v>
      </c>
      <c r="C43" s="215">
        <f>$C$3</f>
        <v>46073</v>
      </c>
      <c r="D43" s="219"/>
      <c r="E43" s="8"/>
      <c r="F43" s="214" t="s">
        <v>387</v>
      </c>
      <c r="G43" s="215">
        <f>$C$3</f>
        <v>46073</v>
      </c>
      <c r="H43" s="8"/>
    </row>
    <row r="44">
      <c r="A44" s="8"/>
      <c r="B44" s="99"/>
      <c r="C44" s="99"/>
      <c r="D44" s="8"/>
      <c r="E44" s="8"/>
      <c r="F44" s="99"/>
      <c r="G44" s="99"/>
      <c r="H44" s="8"/>
    </row>
    <row r="45">
      <c r="A45" s="10"/>
      <c r="B45" s="10"/>
      <c r="C45" s="10"/>
      <c r="D45" s="10"/>
      <c r="E45" s="10"/>
      <c r="F45" s="10"/>
      <c r="G45" s="10"/>
      <c r="H45" s="10"/>
    </row>
    <row r="46">
      <c r="A46" s="10"/>
      <c r="B46" s="10"/>
      <c r="C46" s="10"/>
      <c r="D46" s="10"/>
      <c r="E46" s="10"/>
      <c r="F46" s="10"/>
      <c r="G46" s="10"/>
      <c r="H46" s="10"/>
    </row>
    <row r="47">
      <c r="A47" s="10"/>
      <c r="B47" s="10"/>
      <c r="C47" s="10"/>
      <c r="D47" s="10"/>
      <c r="E47" s="10"/>
      <c r="F47" s="10"/>
      <c r="G47" s="10"/>
      <c r="H47" s="10"/>
    </row>
    <row r="48">
      <c r="A48" s="10"/>
      <c r="B48" s="10"/>
      <c r="C48" s="10"/>
      <c r="D48" s="10"/>
      <c r="E48" s="10"/>
      <c r="F48" s="10"/>
      <c r="G48" s="10"/>
      <c r="H48" s="10"/>
    </row>
    <row r="49">
      <c r="A49" s="10"/>
      <c r="B49" s="10"/>
      <c r="C49" s="10"/>
      <c r="D49" s="10"/>
      <c r="E49" s="10"/>
      <c r="F49" s="10"/>
      <c r="G49" s="10"/>
      <c r="H49" s="10"/>
    </row>
    <row r="50">
      <c r="A50" s="10"/>
      <c r="B50" s="10"/>
      <c r="C50" s="10"/>
      <c r="D50" s="10"/>
      <c r="E50" s="10"/>
      <c r="F50" s="10"/>
      <c r="G50" s="10"/>
      <c r="H50" s="10"/>
    </row>
    <row r="51">
      <c r="A51" s="10"/>
      <c r="B51" s="10"/>
      <c r="C51" s="10"/>
      <c r="D51" s="10"/>
      <c r="E51" s="10"/>
      <c r="F51" s="10"/>
      <c r="G51" s="10"/>
      <c r="H51" s="10"/>
    </row>
    <row r="52">
      <c r="A52" s="10"/>
      <c r="B52" s="10"/>
      <c r="C52" s="10"/>
      <c r="D52" s="10"/>
      <c r="E52" s="10"/>
      <c r="F52" s="10"/>
      <c r="G52" s="10"/>
      <c r="H52" s="10"/>
    </row>
    <row r="53">
      <c r="A53" s="10"/>
      <c r="B53" s="10"/>
      <c r="C53" s="10"/>
      <c r="D53" s="10"/>
      <c r="E53" s="10"/>
      <c r="F53" s="10"/>
      <c r="G53" s="10"/>
      <c r="H53" s="10"/>
    </row>
    <row r="54">
      <c r="A54" s="10"/>
      <c r="B54" s="10"/>
      <c r="C54" s="10"/>
      <c r="D54" s="10"/>
      <c r="E54" s="10"/>
      <c r="F54" s="10"/>
      <c r="G54" s="10"/>
      <c r="H54" s="10"/>
    </row>
  </sheetData>
  <mergeCells count="15">
    <mergeCell ref="B30:G30"/>
    <mergeCell ref="B32:G34"/>
    <mergeCell ref="B36:C36"/>
    <mergeCell ref="F36:G36"/>
    <mergeCell ref="B39:C39"/>
    <mergeCell ref="F39:G39"/>
    <mergeCell ref="B42:C42"/>
    <mergeCell ref="F42:G42"/>
    <mergeCell ref="B2:D2"/>
    <mergeCell ref="E2:G2"/>
    <mergeCell ref="E3:F4"/>
    <mergeCell ref="B5:C5"/>
    <mergeCell ref="E5:F5"/>
    <mergeCell ref="B6:C6"/>
    <mergeCell ref="E6:F6"/>
  </mergeCells>
  <printOptions gridLines="1" horizontalCentered="1"/>
  <pageMargins bottom="0.5" footer="0.0" header="0.0" left="0.2" right="0.2" top="0.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6.75"/>
    <col customWidth="1" min="3" max="3" width="18.75"/>
    <col customWidth="1" min="4" max="4" width="22.63"/>
    <col customWidth="1" min="5" max="5" width="7.5"/>
    <col customWidth="1" min="6" max="6" width="18.88"/>
    <col customWidth="1" min="7" max="7" width="5.25"/>
    <col customWidth="1" min="8" max="8" width="7.75"/>
    <col customWidth="1" min="9" max="9" width="21.0"/>
    <col customWidth="1" min="10" max="10" width="22.75"/>
    <col customWidth="1" min="11" max="11" width="8.75"/>
    <col customWidth="1" min="12" max="12" width="17.75"/>
    <col customWidth="1" min="13" max="13" width="2.63"/>
  </cols>
  <sheetData>
    <row r="1" ht="7.5" customHeight="1">
      <c r="A1" s="4"/>
      <c r="B1" s="7" t="s">
        <v>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220"/>
    </row>
    <row r="2" ht="96.0" customHeight="1">
      <c r="A2" s="13"/>
      <c r="B2" s="17"/>
      <c r="C2" s="20"/>
      <c r="D2" s="20"/>
      <c r="E2" s="22"/>
      <c r="F2" s="224" t="s">
        <v>419</v>
      </c>
      <c r="G2" s="20"/>
      <c r="H2" s="20"/>
      <c r="I2" s="20"/>
      <c r="J2" s="20"/>
      <c r="K2" s="20"/>
      <c r="L2" s="30"/>
      <c r="M2" s="225"/>
    </row>
    <row r="3" ht="17.25" customHeight="1">
      <c r="A3" s="226"/>
      <c r="B3" s="227"/>
      <c r="C3" s="228"/>
      <c r="D3" s="229"/>
      <c r="E3" s="230"/>
      <c r="F3" s="231"/>
      <c r="G3" s="232"/>
      <c r="H3" s="233"/>
      <c r="I3" s="234"/>
      <c r="J3" s="235"/>
      <c r="K3" s="236"/>
      <c r="L3" s="237"/>
      <c r="M3" s="238"/>
    </row>
    <row r="4">
      <c r="A4" s="226"/>
      <c r="B4" s="239" t="s">
        <v>421</v>
      </c>
      <c r="C4" s="240"/>
      <c r="D4" s="240"/>
      <c r="E4" s="240"/>
      <c r="F4" s="242"/>
      <c r="G4" s="243"/>
      <c r="H4" s="242"/>
      <c r="I4" s="244"/>
      <c r="J4" s="245" t="s">
        <v>422</v>
      </c>
      <c r="K4" s="245" t="s">
        <v>424</v>
      </c>
      <c r="L4" s="193"/>
      <c r="M4" s="238"/>
    </row>
    <row r="5" ht="9.0" customHeight="1">
      <c r="A5" s="226"/>
      <c r="B5" s="246"/>
      <c r="C5" s="247"/>
      <c r="D5" s="248"/>
      <c r="E5" s="249"/>
      <c r="F5" s="250"/>
      <c r="G5" s="251"/>
      <c r="H5" s="251"/>
      <c r="I5" s="248"/>
      <c r="J5" s="250"/>
      <c r="K5" s="248"/>
      <c r="L5" s="249"/>
      <c r="M5" s="238"/>
    </row>
    <row r="6">
      <c r="A6" s="226"/>
      <c r="B6" s="252" t="s">
        <v>435</v>
      </c>
      <c r="C6" s="253"/>
      <c r="D6" s="254">
        <v>45924.0</v>
      </c>
      <c r="E6" s="255"/>
      <c r="F6" s="255"/>
      <c r="G6" s="255"/>
      <c r="H6" s="255"/>
      <c r="I6" s="255"/>
      <c r="J6" s="255"/>
      <c r="K6" s="255"/>
      <c r="L6" s="253"/>
      <c r="M6" s="238"/>
    </row>
    <row r="7">
      <c r="A7" s="226"/>
      <c r="B7" s="256" t="s">
        <v>436</v>
      </c>
      <c r="C7" s="253"/>
      <c r="D7" s="257" t="s">
        <v>438</v>
      </c>
      <c r="E7" s="255"/>
      <c r="F7" s="255"/>
      <c r="G7" s="255"/>
      <c r="H7" s="255"/>
      <c r="I7" s="255"/>
      <c r="J7" s="255"/>
      <c r="K7" s="255"/>
      <c r="L7" s="253"/>
      <c r="M7" s="238"/>
    </row>
    <row r="8">
      <c r="A8" s="226"/>
      <c r="B8" s="256" t="s">
        <v>443</v>
      </c>
      <c r="C8" s="253"/>
      <c r="D8" s="257" t="s">
        <v>444</v>
      </c>
      <c r="E8" s="255"/>
      <c r="F8" s="255"/>
      <c r="G8" s="255"/>
      <c r="H8" s="255"/>
      <c r="I8" s="255"/>
      <c r="J8" s="255"/>
      <c r="K8" s="255"/>
      <c r="L8" s="253"/>
      <c r="M8" s="238"/>
    </row>
    <row r="9">
      <c r="A9" s="226"/>
      <c r="B9" s="256" t="s">
        <v>445</v>
      </c>
      <c r="C9" s="253"/>
      <c r="D9" s="257" t="s">
        <v>446</v>
      </c>
      <c r="E9" s="255"/>
      <c r="F9" s="255"/>
      <c r="G9" s="255"/>
      <c r="H9" s="255"/>
      <c r="I9" s="255"/>
      <c r="J9" s="255"/>
      <c r="K9" s="255"/>
      <c r="L9" s="253"/>
      <c r="M9" s="238"/>
    </row>
    <row r="10">
      <c r="A10" s="226"/>
      <c r="B10" s="258" t="s">
        <v>447</v>
      </c>
      <c r="C10" s="253"/>
      <c r="D10" s="257" t="s">
        <v>448</v>
      </c>
      <c r="E10" s="255"/>
      <c r="F10" s="255"/>
      <c r="G10" s="255"/>
      <c r="H10" s="255"/>
      <c r="I10" s="255"/>
      <c r="J10" s="255"/>
      <c r="K10" s="255"/>
      <c r="L10" s="253"/>
      <c r="M10" s="238"/>
    </row>
    <row r="11" ht="8.25" customHeight="1">
      <c r="A11" s="226"/>
      <c r="B11" s="259"/>
      <c r="C11" s="260"/>
      <c r="D11" s="260"/>
      <c r="E11" s="261"/>
      <c r="F11" s="262"/>
      <c r="G11" s="262"/>
      <c r="H11" s="262"/>
      <c r="I11" s="263"/>
      <c r="J11" s="264"/>
      <c r="K11" s="264"/>
      <c r="L11" s="264"/>
      <c r="M11" s="238"/>
    </row>
    <row r="12">
      <c r="A12" s="31"/>
      <c r="B12" s="265" t="s">
        <v>452</v>
      </c>
      <c r="C12" s="267"/>
      <c r="D12" s="267"/>
      <c r="E12" s="269"/>
      <c r="F12" s="270"/>
      <c r="G12" s="271"/>
      <c r="H12" s="270"/>
      <c r="I12" s="272"/>
      <c r="J12" s="273"/>
      <c r="K12" s="273"/>
      <c r="L12" s="273"/>
      <c r="M12" s="274"/>
    </row>
    <row r="13" ht="6.75" customHeight="1">
      <c r="A13" s="31"/>
      <c r="B13" s="275"/>
      <c r="C13" s="248"/>
      <c r="D13" s="248"/>
      <c r="E13" s="276"/>
      <c r="F13" s="277"/>
      <c r="G13" s="246"/>
      <c r="H13" s="277"/>
      <c r="I13" s="278"/>
      <c r="J13" s="279"/>
      <c r="K13" s="279"/>
      <c r="L13" s="279"/>
      <c r="M13" s="274"/>
    </row>
    <row r="14">
      <c r="A14" s="226"/>
      <c r="B14" s="280" t="s">
        <v>453</v>
      </c>
      <c r="C14" s="102"/>
      <c r="D14" s="281" t="s">
        <v>454</v>
      </c>
      <c r="E14" s="282"/>
      <c r="F14" s="102"/>
      <c r="G14" s="283"/>
      <c r="H14" s="284" t="s">
        <v>455</v>
      </c>
      <c r="I14" s="102"/>
      <c r="J14" s="285" t="s">
        <v>456</v>
      </c>
      <c r="K14" s="282"/>
      <c r="L14" s="102"/>
      <c r="M14" s="238"/>
    </row>
    <row r="15">
      <c r="A15" s="226"/>
      <c r="B15" s="286" t="s">
        <v>28</v>
      </c>
      <c r="C15" s="102"/>
      <c r="D15" s="285" t="s">
        <v>462</v>
      </c>
      <c r="E15" s="282"/>
      <c r="F15" s="102"/>
      <c r="G15" s="283"/>
      <c r="H15" s="289" t="s">
        <v>28</v>
      </c>
      <c r="I15" s="102"/>
      <c r="J15" s="285" t="s">
        <v>467</v>
      </c>
      <c r="K15" s="282"/>
      <c r="L15" s="102"/>
      <c r="M15" s="238"/>
    </row>
    <row r="16">
      <c r="A16" s="226"/>
      <c r="B16" s="280" t="s">
        <v>469</v>
      </c>
      <c r="C16" s="102"/>
      <c r="D16" s="292" t="s">
        <v>470</v>
      </c>
      <c r="E16" s="282"/>
      <c r="F16" s="102"/>
      <c r="G16" s="293"/>
      <c r="H16" s="280" t="s">
        <v>469</v>
      </c>
      <c r="I16" s="102"/>
      <c r="J16" s="285" t="s">
        <v>471</v>
      </c>
      <c r="K16" s="282"/>
      <c r="L16" s="102"/>
      <c r="M16" s="238"/>
    </row>
    <row r="17">
      <c r="A17" s="226"/>
      <c r="B17" s="295" t="s">
        <v>472</v>
      </c>
      <c r="C17" s="102"/>
      <c r="D17" s="281" t="s">
        <v>473</v>
      </c>
      <c r="E17" s="282"/>
      <c r="F17" s="102"/>
      <c r="G17" s="45"/>
      <c r="H17" s="284" t="s">
        <v>474</v>
      </c>
      <c r="I17" s="102"/>
      <c r="J17" s="285" t="s">
        <v>476</v>
      </c>
      <c r="K17" s="282"/>
      <c r="L17" s="102"/>
      <c r="M17" s="238"/>
    </row>
    <row r="18" ht="7.5" customHeight="1">
      <c r="A18" s="4"/>
      <c r="B18" s="53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220"/>
    </row>
    <row r="19">
      <c r="A19" s="94"/>
      <c r="B19" s="100" t="s">
        <v>480</v>
      </c>
      <c r="C19" s="282"/>
      <c r="D19" s="282"/>
      <c r="E19" s="282"/>
      <c r="F19" s="102"/>
      <c r="G19" s="297"/>
      <c r="H19" s="100" t="s">
        <v>485</v>
      </c>
      <c r="I19" s="282"/>
      <c r="J19" s="282"/>
      <c r="K19" s="282"/>
      <c r="L19" s="102"/>
      <c r="M19" s="298"/>
    </row>
    <row r="20" ht="30.0" customHeight="1">
      <c r="A20" s="94"/>
      <c r="B20" s="97" t="s">
        <v>10</v>
      </c>
      <c r="C20" s="97" t="s">
        <v>3</v>
      </c>
      <c r="D20" s="97" t="s">
        <v>488</v>
      </c>
      <c r="E20" s="97" t="s">
        <v>76</v>
      </c>
      <c r="F20" s="299" t="s">
        <v>84</v>
      </c>
      <c r="G20" s="300"/>
      <c r="H20" s="97" t="s">
        <v>10</v>
      </c>
      <c r="I20" s="97" t="s">
        <v>3</v>
      </c>
      <c r="J20" s="97" t="s">
        <v>488</v>
      </c>
      <c r="K20" s="97" t="s">
        <v>76</v>
      </c>
      <c r="L20" s="97" t="s">
        <v>84</v>
      </c>
      <c r="M20" s="301"/>
    </row>
    <row r="21">
      <c r="A21" s="13"/>
      <c r="B21" s="109">
        <v>1.0</v>
      </c>
      <c r="C21" s="78" t="s">
        <v>490</v>
      </c>
      <c r="D21" s="78" t="s">
        <v>491</v>
      </c>
      <c r="E21" s="78">
        <v>1.0</v>
      </c>
      <c r="F21" s="302"/>
      <c r="G21" s="303"/>
      <c r="H21" s="109">
        <v>1.0</v>
      </c>
      <c r="I21" s="78" t="s">
        <v>490</v>
      </c>
      <c r="J21" s="78" t="s">
        <v>492</v>
      </c>
      <c r="K21" s="78">
        <v>1.0</v>
      </c>
      <c r="L21" s="302"/>
      <c r="M21" s="304"/>
    </row>
    <row r="22">
      <c r="A22" s="13"/>
      <c r="B22" s="109">
        <f t="shared" ref="B22:B60" si="1">B21+1</f>
        <v>2</v>
      </c>
      <c r="C22" s="78" t="s">
        <v>499</v>
      </c>
      <c r="D22" s="305" t="s">
        <v>500</v>
      </c>
      <c r="E22" s="78">
        <v>1.0</v>
      </c>
      <c r="F22" s="302"/>
      <c r="G22" s="303"/>
      <c r="H22" s="109">
        <f t="shared" ref="H22:H60" si="2">H21+1</f>
        <v>2</v>
      </c>
      <c r="I22" s="78" t="s">
        <v>499</v>
      </c>
      <c r="J22" s="78" t="s">
        <v>502</v>
      </c>
      <c r="K22" s="78">
        <v>1.0</v>
      </c>
      <c r="L22" s="306"/>
      <c r="M22" s="225"/>
    </row>
    <row r="23">
      <c r="A23" s="13"/>
      <c r="B23" s="109">
        <f t="shared" si="1"/>
        <v>3</v>
      </c>
      <c r="C23" s="78" t="s">
        <v>499</v>
      </c>
      <c r="D23" s="305" t="s">
        <v>503</v>
      </c>
      <c r="E23" s="78">
        <v>1.0</v>
      </c>
      <c r="F23" s="302"/>
      <c r="G23" s="303"/>
      <c r="H23" s="109">
        <f t="shared" si="2"/>
        <v>3</v>
      </c>
      <c r="I23" s="78" t="s">
        <v>499</v>
      </c>
      <c r="J23" s="78" t="s">
        <v>504</v>
      </c>
      <c r="K23" s="78">
        <v>1.0</v>
      </c>
      <c r="L23" s="306"/>
      <c r="M23" s="225"/>
    </row>
    <row r="24">
      <c r="A24" s="13"/>
      <c r="B24" s="109">
        <f t="shared" si="1"/>
        <v>4</v>
      </c>
      <c r="C24" s="78" t="s">
        <v>505</v>
      </c>
      <c r="D24" s="78" t="s">
        <v>506</v>
      </c>
      <c r="E24" s="78">
        <v>1.0</v>
      </c>
      <c r="F24" s="302"/>
      <c r="G24" s="303"/>
      <c r="H24" s="109">
        <f t="shared" si="2"/>
        <v>4</v>
      </c>
      <c r="I24" s="78" t="s">
        <v>505</v>
      </c>
      <c r="J24" s="78" t="s">
        <v>507</v>
      </c>
      <c r="K24" s="78">
        <v>1.0</v>
      </c>
      <c r="L24" s="306"/>
      <c r="M24" s="225"/>
    </row>
    <row r="25">
      <c r="A25" s="13"/>
      <c r="B25" s="109">
        <f t="shared" si="1"/>
        <v>5</v>
      </c>
      <c r="C25" s="302"/>
      <c r="D25" s="302"/>
      <c r="E25" s="302"/>
      <c r="F25" s="302"/>
      <c r="G25" s="303"/>
      <c r="H25" s="109">
        <f t="shared" si="2"/>
        <v>5</v>
      </c>
      <c r="I25" s="81"/>
      <c r="J25" s="81"/>
      <c r="K25" s="81"/>
      <c r="L25" s="306"/>
      <c r="M25" s="225"/>
    </row>
    <row r="26">
      <c r="A26" s="13"/>
      <c r="B26" s="109">
        <f t="shared" si="1"/>
        <v>6</v>
      </c>
      <c r="C26" s="302"/>
      <c r="D26" s="302"/>
      <c r="E26" s="302"/>
      <c r="F26" s="302"/>
      <c r="G26" s="303"/>
      <c r="H26" s="109">
        <f t="shared" si="2"/>
        <v>6</v>
      </c>
      <c r="I26" s="306"/>
      <c r="J26" s="306"/>
      <c r="K26" s="306"/>
      <c r="L26" s="306"/>
      <c r="M26" s="225"/>
    </row>
    <row r="27">
      <c r="A27" s="13"/>
      <c r="B27" s="109">
        <f t="shared" si="1"/>
        <v>7</v>
      </c>
      <c r="C27" s="302"/>
      <c r="D27" s="302"/>
      <c r="E27" s="302"/>
      <c r="F27" s="302"/>
      <c r="G27" s="303"/>
      <c r="H27" s="109">
        <f t="shared" si="2"/>
        <v>7</v>
      </c>
      <c r="I27" s="302"/>
      <c r="J27" s="302"/>
      <c r="K27" s="302"/>
      <c r="L27" s="302"/>
      <c r="M27" s="225"/>
    </row>
    <row r="28">
      <c r="A28" s="13"/>
      <c r="B28" s="109">
        <f t="shared" si="1"/>
        <v>8</v>
      </c>
      <c r="C28" s="302"/>
      <c r="D28" s="302"/>
      <c r="E28" s="302"/>
      <c r="F28" s="302"/>
      <c r="G28" s="303"/>
      <c r="H28" s="109">
        <f t="shared" si="2"/>
        <v>8</v>
      </c>
      <c r="I28" s="302"/>
      <c r="J28" s="302"/>
      <c r="K28" s="302"/>
      <c r="L28" s="302"/>
      <c r="M28" s="225"/>
    </row>
    <row r="29">
      <c r="A29" s="13"/>
      <c r="B29" s="109">
        <f t="shared" si="1"/>
        <v>9</v>
      </c>
      <c r="C29" s="302"/>
      <c r="D29" s="302"/>
      <c r="E29" s="302"/>
      <c r="F29" s="302"/>
      <c r="G29" s="303"/>
      <c r="H29" s="109">
        <f t="shared" si="2"/>
        <v>9</v>
      </c>
      <c r="I29" s="302"/>
      <c r="J29" s="302"/>
      <c r="K29" s="302"/>
      <c r="L29" s="302"/>
      <c r="M29" s="225"/>
    </row>
    <row r="30" ht="16.5" customHeight="1">
      <c r="A30" s="13"/>
      <c r="B30" s="109">
        <f t="shared" si="1"/>
        <v>10</v>
      </c>
      <c r="C30" s="302"/>
      <c r="D30" s="302"/>
      <c r="E30" s="109"/>
      <c r="F30" s="109"/>
      <c r="G30" s="313"/>
      <c r="H30" s="109">
        <f t="shared" si="2"/>
        <v>10</v>
      </c>
      <c r="I30" s="109"/>
      <c r="J30" s="109"/>
      <c r="K30" s="109"/>
      <c r="L30" s="109"/>
      <c r="M30" s="225"/>
    </row>
    <row r="31">
      <c r="A31" s="13"/>
      <c r="B31" s="109">
        <f t="shared" si="1"/>
        <v>11</v>
      </c>
      <c r="C31" s="302"/>
      <c r="D31" s="302"/>
      <c r="E31" s="109"/>
      <c r="F31" s="109"/>
      <c r="G31" s="313"/>
      <c r="H31" s="109">
        <f t="shared" si="2"/>
        <v>11</v>
      </c>
      <c r="I31" s="109"/>
      <c r="J31" s="109"/>
      <c r="K31" s="109"/>
      <c r="L31" s="109"/>
      <c r="M31" s="225"/>
    </row>
    <row r="32">
      <c r="A32" s="13"/>
      <c r="B32" s="109">
        <f t="shared" si="1"/>
        <v>12</v>
      </c>
      <c r="C32" s="302"/>
      <c r="D32" s="302"/>
      <c r="E32" s="109"/>
      <c r="F32" s="109"/>
      <c r="G32" s="313"/>
      <c r="H32" s="109">
        <f t="shared" si="2"/>
        <v>12</v>
      </c>
      <c r="I32" s="109"/>
      <c r="J32" s="109"/>
      <c r="K32" s="109"/>
      <c r="L32" s="109"/>
      <c r="M32" s="225"/>
    </row>
    <row r="33">
      <c r="A33" s="13"/>
      <c r="B33" s="109">
        <f t="shared" si="1"/>
        <v>13</v>
      </c>
      <c r="C33" s="302"/>
      <c r="D33" s="302"/>
      <c r="E33" s="109"/>
      <c r="F33" s="109"/>
      <c r="G33" s="313"/>
      <c r="H33" s="109">
        <f t="shared" si="2"/>
        <v>13</v>
      </c>
      <c r="I33" s="109"/>
      <c r="J33" s="109"/>
      <c r="K33" s="109"/>
      <c r="L33" s="109"/>
      <c r="M33" s="225"/>
    </row>
    <row r="34">
      <c r="A34" s="13"/>
      <c r="B34" s="109">
        <f t="shared" si="1"/>
        <v>14</v>
      </c>
      <c r="C34" s="302"/>
      <c r="D34" s="302"/>
      <c r="E34" s="109"/>
      <c r="F34" s="109"/>
      <c r="G34" s="313"/>
      <c r="H34" s="109">
        <f t="shared" si="2"/>
        <v>14</v>
      </c>
      <c r="I34" s="109"/>
      <c r="J34" s="109"/>
      <c r="K34" s="109"/>
      <c r="L34" s="109"/>
      <c r="M34" s="225"/>
    </row>
    <row r="35">
      <c r="A35" s="13"/>
      <c r="B35" s="109">
        <f t="shared" si="1"/>
        <v>15</v>
      </c>
      <c r="C35" s="302"/>
      <c r="D35" s="302"/>
      <c r="E35" s="109"/>
      <c r="F35" s="109"/>
      <c r="G35" s="313"/>
      <c r="H35" s="109">
        <f t="shared" si="2"/>
        <v>15</v>
      </c>
      <c r="I35" s="109"/>
      <c r="J35" s="109"/>
      <c r="K35" s="109"/>
      <c r="L35" s="109"/>
      <c r="M35" s="225"/>
    </row>
    <row r="36">
      <c r="A36" s="13"/>
      <c r="B36" s="109">
        <f t="shared" si="1"/>
        <v>16</v>
      </c>
      <c r="C36" s="302"/>
      <c r="D36" s="302"/>
      <c r="E36" s="109"/>
      <c r="F36" s="109"/>
      <c r="G36" s="313"/>
      <c r="H36" s="109">
        <f t="shared" si="2"/>
        <v>16</v>
      </c>
      <c r="I36" s="109"/>
      <c r="J36" s="109"/>
      <c r="K36" s="109"/>
      <c r="L36" s="109"/>
      <c r="M36" s="225"/>
    </row>
    <row r="37">
      <c r="A37" s="13"/>
      <c r="B37" s="109">
        <f t="shared" si="1"/>
        <v>17</v>
      </c>
      <c r="C37" s="302"/>
      <c r="D37" s="302"/>
      <c r="E37" s="109"/>
      <c r="F37" s="109"/>
      <c r="G37" s="313"/>
      <c r="H37" s="109">
        <f t="shared" si="2"/>
        <v>17</v>
      </c>
      <c r="I37" s="109"/>
      <c r="J37" s="109"/>
      <c r="K37" s="109"/>
      <c r="L37" s="109"/>
      <c r="M37" s="225"/>
    </row>
    <row r="38">
      <c r="A38" s="13"/>
      <c r="B38" s="109">
        <f t="shared" si="1"/>
        <v>18</v>
      </c>
      <c r="C38" s="302"/>
      <c r="D38" s="302"/>
      <c r="E38" s="109"/>
      <c r="F38" s="109"/>
      <c r="G38" s="313"/>
      <c r="H38" s="109">
        <f t="shared" si="2"/>
        <v>18</v>
      </c>
      <c r="I38" s="109"/>
      <c r="J38" s="109"/>
      <c r="K38" s="109"/>
      <c r="L38" s="109"/>
      <c r="M38" s="225"/>
    </row>
    <row r="39">
      <c r="A39" s="13"/>
      <c r="B39" s="109">
        <f t="shared" si="1"/>
        <v>19</v>
      </c>
      <c r="C39" s="302"/>
      <c r="D39" s="302"/>
      <c r="E39" s="109"/>
      <c r="F39" s="109"/>
      <c r="G39" s="313"/>
      <c r="H39" s="109">
        <f t="shared" si="2"/>
        <v>19</v>
      </c>
      <c r="I39" s="109"/>
      <c r="J39" s="109"/>
      <c r="K39" s="109"/>
      <c r="L39" s="109"/>
      <c r="M39" s="225"/>
    </row>
    <row r="40">
      <c r="A40" s="13"/>
      <c r="B40" s="109">
        <f t="shared" si="1"/>
        <v>20</v>
      </c>
      <c r="C40" s="302"/>
      <c r="D40" s="302"/>
      <c r="E40" s="109"/>
      <c r="F40" s="109"/>
      <c r="G40" s="313"/>
      <c r="H40" s="109">
        <f t="shared" si="2"/>
        <v>20</v>
      </c>
      <c r="I40" s="109"/>
      <c r="J40" s="109"/>
      <c r="K40" s="109"/>
      <c r="L40" s="109"/>
      <c r="M40" s="225"/>
    </row>
    <row r="41">
      <c r="A41" s="13"/>
      <c r="B41" s="109">
        <f t="shared" si="1"/>
        <v>21</v>
      </c>
      <c r="C41" s="302"/>
      <c r="D41" s="302"/>
      <c r="E41" s="109"/>
      <c r="F41" s="109"/>
      <c r="G41" s="313"/>
      <c r="H41" s="109">
        <f t="shared" si="2"/>
        <v>21</v>
      </c>
      <c r="I41" s="109"/>
      <c r="J41" s="109"/>
      <c r="K41" s="109"/>
      <c r="L41" s="109"/>
      <c r="M41" s="225"/>
    </row>
    <row r="42">
      <c r="A42" s="13"/>
      <c r="B42" s="109">
        <f t="shared" si="1"/>
        <v>22</v>
      </c>
      <c r="C42" s="302"/>
      <c r="D42" s="302"/>
      <c r="E42" s="109"/>
      <c r="F42" s="109"/>
      <c r="G42" s="313"/>
      <c r="H42" s="109">
        <f t="shared" si="2"/>
        <v>22</v>
      </c>
      <c r="I42" s="109"/>
      <c r="J42" s="109"/>
      <c r="K42" s="109"/>
      <c r="L42" s="109"/>
      <c r="M42" s="225"/>
    </row>
    <row r="43">
      <c r="A43" s="13"/>
      <c r="B43" s="109">
        <f t="shared" si="1"/>
        <v>23</v>
      </c>
      <c r="C43" s="302"/>
      <c r="D43" s="302"/>
      <c r="E43" s="109"/>
      <c r="F43" s="109"/>
      <c r="G43" s="313"/>
      <c r="H43" s="109">
        <f t="shared" si="2"/>
        <v>23</v>
      </c>
      <c r="I43" s="109"/>
      <c r="J43" s="109"/>
      <c r="K43" s="109"/>
      <c r="L43" s="109"/>
      <c r="M43" s="225"/>
    </row>
    <row r="44">
      <c r="A44" s="13"/>
      <c r="B44" s="109">
        <f t="shared" si="1"/>
        <v>24</v>
      </c>
      <c r="C44" s="302"/>
      <c r="D44" s="302"/>
      <c r="E44" s="109"/>
      <c r="F44" s="109"/>
      <c r="G44" s="313"/>
      <c r="H44" s="109">
        <f t="shared" si="2"/>
        <v>24</v>
      </c>
      <c r="I44" s="109"/>
      <c r="J44" s="109"/>
      <c r="K44" s="109"/>
      <c r="L44" s="109"/>
      <c r="M44" s="225"/>
    </row>
    <row r="45">
      <c r="A45" s="13"/>
      <c r="B45" s="109">
        <f t="shared" si="1"/>
        <v>25</v>
      </c>
      <c r="C45" s="302"/>
      <c r="D45" s="302"/>
      <c r="E45" s="109"/>
      <c r="F45" s="109"/>
      <c r="G45" s="313"/>
      <c r="H45" s="109">
        <f t="shared" si="2"/>
        <v>25</v>
      </c>
      <c r="I45" s="109"/>
      <c r="J45" s="109"/>
      <c r="K45" s="109"/>
      <c r="L45" s="109"/>
      <c r="M45" s="225"/>
    </row>
    <row r="46">
      <c r="A46" s="13"/>
      <c r="B46" s="109">
        <f t="shared" si="1"/>
        <v>26</v>
      </c>
      <c r="C46" s="302"/>
      <c r="D46" s="302"/>
      <c r="E46" s="109"/>
      <c r="F46" s="109"/>
      <c r="G46" s="313"/>
      <c r="H46" s="109">
        <f t="shared" si="2"/>
        <v>26</v>
      </c>
      <c r="I46" s="109"/>
      <c r="J46" s="109"/>
      <c r="K46" s="109"/>
      <c r="L46" s="109"/>
      <c r="M46" s="225"/>
    </row>
    <row r="47">
      <c r="A47" s="13"/>
      <c r="B47" s="109">
        <f t="shared" si="1"/>
        <v>27</v>
      </c>
      <c r="C47" s="302"/>
      <c r="D47" s="302"/>
      <c r="E47" s="109"/>
      <c r="F47" s="109"/>
      <c r="G47" s="313"/>
      <c r="H47" s="109">
        <f t="shared" si="2"/>
        <v>27</v>
      </c>
      <c r="I47" s="109"/>
      <c r="J47" s="109"/>
      <c r="K47" s="109"/>
      <c r="L47" s="109"/>
      <c r="M47" s="225"/>
    </row>
    <row r="48">
      <c r="A48" s="13"/>
      <c r="B48" s="109">
        <f t="shared" si="1"/>
        <v>28</v>
      </c>
      <c r="C48" s="302"/>
      <c r="D48" s="302"/>
      <c r="E48" s="109"/>
      <c r="F48" s="109"/>
      <c r="G48" s="313"/>
      <c r="H48" s="109">
        <f t="shared" si="2"/>
        <v>28</v>
      </c>
      <c r="I48" s="109"/>
      <c r="J48" s="109"/>
      <c r="K48" s="109"/>
      <c r="L48" s="109"/>
      <c r="M48" s="225"/>
    </row>
    <row r="49">
      <c r="A49" s="13"/>
      <c r="B49" s="109">
        <f t="shared" si="1"/>
        <v>29</v>
      </c>
      <c r="C49" s="302"/>
      <c r="D49" s="302"/>
      <c r="E49" s="109"/>
      <c r="F49" s="109"/>
      <c r="G49" s="313"/>
      <c r="H49" s="109">
        <f t="shared" si="2"/>
        <v>29</v>
      </c>
      <c r="I49" s="109"/>
      <c r="J49" s="109"/>
      <c r="K49" s="109"/>
      <c r="L49" s="109"/>
      <c r="M49" s="225"/>
    </row>
    <row r="50">
      <c r="A50" s="13"/>
      <c r="B50" s="109">
        <f t="shared" si="1"/>
        <v>30</v>
      </c>
      <c r="C50" s="302"/>
      <c r="D50" s="302"/>
      <c r="E50" s="109"/>
      <c r="F50" s="109"/>
      <c r="G50" s="313"/>
      <c r="H50" s="109">
        <f t="shared" si="2"/>
        <v>30</v>
      </c>
      <c r="I50" s="109"/>
      <c r="J50" s="109"/>
      <c r="K50" s="109"/>
      <c r="L50" s="109"/>
      <c r="M50" s="225"/>
    </row>
    <row r="51">
      <c r="A51" s="13"/>
      <c r="B51" s="109">
        <f t="shared" si="1"/>
        <v>31</v>
      </c>
      <c r="C51" s="302"/>
      <c r="D51" s="302"/>
      <c r="E51" s="109"/>
      <c r="F51" s="109"/>
      <c r="G51" s="313"/>
      <c r="H51" s="109">
        <f t="shared" si="2"/>
        <v>31</v>
      </c>
      <c r="I51" s="109"/>
      <c r="J51" s="109"/>
      <c r="K51" s="109"/>
      <c r="L51" s="109"/>
      <c r="M51" s="225"/>
    </row>
    <row r="52">
      <c r="A52" s="13"/>
      <c r="B52" s="109">
        <f t="shared" si="1"/>
        <v>32</v>
      </c>
      <c r="C52" s="302"/>
      <c r="D52" s="302"/>
      <c r="E52" s="109"/>
      <c r="F52" s="109"/>
      <c r="G52" s="313"/>
      <c r="H52" s="109">
        <f t="shared" si="2"/>
        <v>32</v>
      </c>
      <c r="I52" s="109"/>
      <c r="J52" s="109"/>
      <c r="K52" s="109"/>
      <c r="L52" s="109"/>
      <c r="M52" s="225"/>
    </row>
    <row r="53">
      <c r="A53" s="13"/>
      <c r="B53" s="109">
        <f t="shared" si="1"/>
        <v>33</v>
      </c>
      <c r="C53" s="302"/>
      <c r="D53" s="302"/>
      <c r="E53" s="109"/>
      <c r="F53" s="109"/>
      <c r="G53" s="313"/>
      <c r="H53" s="109">
        <f t="shared" si="2"/>
        <v>33</v>
      </c>
      <c r="I53" s="109"/>
      <c r="J53" s="109"/>
      <c r="K53" s="109"/>
      <c r="L53" s="109"/>
      <c r="M53" s="225"/>
    </row>
    <row r="54">
      <c r="A54" s="13"/>
      <c r="B54" s="109">
        <f t="shared" si="1"/>
        <v>34</v>
      </c>
      <c r="C54" s="302"/>
      <c r="D54" s="302"/>
      <c r="E54" s="109"/>
      <c r="F54" s="109"/>
      <c r="G54" s="313"/>
      <c r="H54" s="109">
        <f t="shared" si="2"/>
        <v>34</v>
      </c>
      <c r="I54" s="109"/>
      <c r="J54" s="109"/>
      <c r="K54" s="109"/>
      <c r="L54" s="109"/>
      <c r="M54" s="225"/>
    </row>
    <row r="55">
      <c r="A55" s="13"/>
      <c r="B55" s="109">
        <f t="shared" si="1"/>
        <v>35</v>
      </c>
      <c r="C55" s="302"/>
      <c r="D55" s="302"/>
      <c r="E55" s="109"/>
      <c r="F55" s="109"/>
      <c r="G55" s="313"/>
      <c r="H55" s="109">
        <f t="shared" si="2"/>
        <v>35</v>
      </c>
      <c r="I55" s="109"/>
      <c r="J55" s="109"/>
      <c r="K55" s="109"/>
      <c r="L55" s="109"/>
      <c r="M55" s="225"/>
    </row>
    <row r="56">
      <c r="A56" s="13"/>
      <c r="B56" s="109">
        <f t="shared" si="1"/>
        <v>36</v>
      </c>
      <c r="C56" s="302"/>
      <c r="D56" s="302"/>
      <c r="E56" s="109"/>
      <c r="F56" s="109"/>
      <c r="G56" s="313"/>
      <c r="H56" s="109">
        <f t="shared" si="2"/>
        <v>36</v>
      </c>
      <c r="I56" s="109"/>
      <c r="J56" s="109"/>
      <c r="K56" s="109"/>
      <c r="L56" s="109"/>
      <c r="M56" s="225"/>
    </row>
    <row r="57">
      <c r="A57" s="13"/>
      <c r="B57" s="109">
        <f t="shared" si="1"/>
        <v>37</v>
      </c>
      <c r="C57" s="302"/>
      <c r="D57" s="302"/>
      <c r="E57" s="109"/>
      <c r="F57" s="109"/>
      <c r="G57" s="313"/>
      <c r="H57" s="109">
        <f t="shared" si="2"/>
        <v>37</v>
      </c>
      <c r="I57" s="109"/>
      <c r="J57" s="109"/>
      <c r="K57" s="109"/>
      <c r="L57" s="109"/>
      <c r="M57" s="225"/>
    </row>
    <row r="58">
      <c r="A58" s="13"/>
      <c r="B58" s="109">
        <f t="shared" si="1"/>
        <v>38</v>
      </c>
      <c r="C58" s="302"/>
      <c r="D58" s="302"/>
      <c r="E58" s="109"/>
      <c r="F58" s="109"/>
      <c r="G58" s="313"/>
      <c r="H58" s="109">
        <f t="shared" si="2"/>
        <v>38</v>
      </c>
      <c r="I58" s="109"/>
      <c r="J58" s="109"/>
      <c r="K58" s="109"/>
      <c r="L58" s="109"/>
      <c r="M58" s="225"/>
    </row>
    <row r="59">
      <c r="A59" s="13"/>
      <c r="B59" s="109">
        <f t="shared" si="1"/>
        <v>39</v>
      </c>
      <c r="C59" s="302"/>
      <c r="D59" s="302"/>
      <c r="E59" s="109"/>
      <c r="F59" s="109"/>
      <c r="G59" s="313"/>
      <c r="H59" s="109">
        <f t="shared" si="2"/>
        <v>39</v>
      </c>
      <c r="I59" s="109"/>
      <c r="J59" s="109"/>
      <c r="K59" s="109"/>
      <c r="L59" s="109"/>
      <c r="M59" s="225"/>
    </row>
    <row r="60">
      <c r="A60" s="13"/>
      <c r="B60" s="109">
        <f t="shared" si="1"/>
        <v>40</v>
      </c>
      <c r="C60" s="302"/>
      <c r="D60" s="302"/>
      <c r="E60" s="109"/>
      <c r="F60" s="109"/>
      <c r="G60" s="313"/>
      <c r="H60" s="109">
        <f t="shared" si="2"/>
        <v>40</v>
      </c>
      <c r="I60" s="109"/>
      <c r="J60" s="109"/>
      <c r="K60" s="109"/>
      <c r="L60" s="109"/>
      <c r="M60" s="225"/>
    </row>
    <row r="61">
      <c r="A61" s="4"/>
      <c r="B61" s="167"/>
      <c r="C61" s="167"/>
      <c r="D61" s="167"/>
      <c r="E61" s="170"/>
      <c r="F61" s="170"/>
      <c r="G61" s="170"/>
      <c r="H61" s="170"/>
      <c r="I61" s="170"/>
      <c r="J61" s="170"/>
      <c r="K61" s="170"/>
      <c r="L61" s="170"/>
      <c r="M61" s="220"/>
    </row>
    <row r="62">
      <c r="A62" s="31"/>
      <c r="B62" s="34" t="s">
        <v>279</v>
      </c>
      <c r="C62" s="36"/>
      <c r="D62" s="36"/>
      <c r="E62" s="36"/>
      <c r="F62" s="36"/>
      <c r="G62" s="36"/>
      <c r="H62" s="36"/>
      <c r="I62" s="36"/>
      <c r="J62" s="36"/>
      <c r="K62" s="36"/>
      <c r="L62" s="50"/>
      <c r="M62" s="274"/>
    </row>
    <row r="63" ht="7.5" customHeight="1">
      <c r="A63" s="4"/>
      <c r="B63" s="53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220"/>
    </row>
    <row r="64" ht="30.0" customHeight="1">
      <c r="A64" s="13"/>
      <c r="B64" s="322" t="s">
        <v>603</v>
      </c>
      <c r="C64" s="126"/>
      <c r="D64" s="126"/>
      <c r="E64" s="126"/>
      <c r="F64" s="126"/>
      <c r="G64" s="126"/>
      <c r="H64" s="126"/>
      <c r="I64" s="126"/>
      <c r="J64" s="126"/>
      <c r="K64" s="126"/>
      <c r="L64" s="127"/>
      <c r="M64" s="225"/>
    </row>
    <row r="65" ht="30.0" customHeight="1">
      <c r="A65" s="13"/>
      <c r="B65" s="128"/>
      <c r="L65" s="129"/>
      <c r="M65" s="225"/>
    </row>
    <row r="66" ht="30.0" customHeight="1">
      <c r="A66" s="13"/>
      <c r="B66" s="130"/>
      <c r="C66" s="132"/>
      <c r="D66" s="132"/>
      <c r="E66" s="132"/>
      <c r="F66" s="132"/>
      <c r="G66" s="132"/>
      <c r="H66" s="132"/>
      <c r="I66" s="132"/>
      <c r="J66" s="132"/>
      <c r="K66" s="132"/>
      <c r="L66" s="133"/>
      <c r="M66" s="225"/>
    </row>
    <row r="67" ht="7.5" customHeight="1">
      <c r="A67" s="4"/>
      <c r="B67" s="145"/>
      <c r="C67" s="55"/>
      <c r="D67" s="55"/>
      <c r="E67" s="55"/>
      <c r="F67" s="327"/>
      <c r="G67" s="327"/>
      <c r="H67" s="145"/>
      <c r="I67" s="55"/>
      <c r="J67" s="55"/>
      <c r="K67" s="55"/>
      <c r="L67" s="55"/>
      <c r="M67" s="225"/>
    </row>
    <row r="68">
      <c r="A68" s="13"/>
      <c r="B68" s="145"/>
      <c r="C68" s="135" t="s">
        <v>628</v>
      </c>
      <c r="D68" s="136"/>
      <c r="E68" s="328"/>
      <c r="F68" s="144"/>
      <c r="G68" s="144"/>
      <c r="H68" s="145"/>
      <c r="I68" s="135" t="s">
        <v>630</v>
      </c>
      <c r="J68" s="330"/>
      <c r="K68" s="330"/>
      <c r="L68" s="136"/>
      <c r="M68" s="225"/>
    </row>
    <row r="69">
      <c r="A69" s="13"/>
      <c r="B69" s="145"/>
      <c r="C69" s="140" t="s">
        <v>631</v>
      </c>
      <c r="D69" s="141"/>
      <c r="E69" s="328"/>
      <c r="F69" s="144"/>
      <c r="G69" s="144"/>
      <c r="H69" s="145"/>
      <c r="I69" s="140" t="s">
        <v>631</v>
      </c>
      <c r="J69" s="332"/>
      <c r="K69" s="332"/>
      <c r="L69" s="141"/>
      <c r="M69" s="225"/>
    </row>
    <row r="70">
      <c r="A70" s="13"/>
      <c r="B70" s="145"/>
      <c r="C70" s="145"/>
      <c r="D70" s="145"/>
      <c r="E70" s="144"/>
      <c r="F70" s="144"/>
      <c r="G70" s="144"/>
      <c r="H70" s="145"/>
      <c r="I70" s="145"/>
      <c r="J70" s="145"/>
      <c r="K70" s="145"/>
      <c r="L70" s="145"/>
      <c r="M70" s="225"/>
    </row>
    <row r="71">
      <c r="A71" s="13"/>
      <c r="B71" s="145"/>
      <c r="C71" s="135" t="s">
        <v>641</v>
      </c>
      <c r="D71" s="136"/>
      <c r="E71" s="328"/>
      <c r="F71" s="144"/>
      <c r="G71" s="144"/>
      <c r="H71" s="145"/>
      <c r="I71" s="135" t="s">
        <v>646</v>
      </c>
      <c r="J71" s="330"/>
      <c r="K71" s="330"/>
      <c r="L71" s="136"/>
      <c r="M71" s="225"/>
    </row>
    <row r="72">
      <c r="A72" s="13"/>
      <c r="B72" s="145"/>
      <c r="C72" s="140" t="s">
        <v>631</v>
      </c>
      <c r="D72" s="141"/>
      <c r="E72" s="328"/>
      <c r="F72" s="333"/>
      <c r="G72" s="333"/>
      <c r="H72" s="151"/>
      <c r="I72" s="140" t="s">
        <v>631</v>
      </c>
      <c r="J72" s="332"/>
      <c r="K72" s="332"/>
      <c r="L72" s="141"/>
      <c r="M72" s="334"/>
    </row>
    <row r="73">
      <c r="A73" s="145"/>
      <c r="B73" s="145"/>
      <c r="C73" s="145"/>
      <c r="D73" s="145"/>
      <c r="E73" s="144"/>
      <c r="F73" s="144"/>
      <c r="G73" s="144"/>
      <c r="H73" s="145"/>
      <c r="I73" s="145"/>
      <c r="J73" s="145"/>
      <c r="K73" s="145"/>
      <c r="L73" s="145"/>
      <c r="M73" s="334"/>
    </row>
    <row r="74">
      <c r="A74" s="145"/>
      <c r="B74" s="145"/>
      <c r="C74" s="135" t="s">
        <v>664</v>
      </c>
      <c r="D74" s="136"/>
      <c r="E74" s="328"/>
      <c r="F74" s="152"/>
      <c r="G74" s="152"/>
      <c r="H74" s="202"/>
      <c r="I74" s="152"/>
      <c r="J74" s="152"/>
      <c r="K74" s="152"/>
      <c r="L74" s="152"/>
      <c r="M74" s="334"/>
    </row>
    <row r="75">
      <c r="A75" s="145"/>
      <c r="B75" s="145"/>
      <c r="C75" s="140" t="s">
        <v>631</v>
      </c>
      <c r="D75" s="141"/>
      <c r="E75" s="328"/>
      <c r="F75" s="152"/>
      <c r="G75" s="152"/>
      <c r="H75" s="152"/>
      <c r="I75" s="152"/>
      <c r="J75" s="152"/>
      <c r="K75" s="152"/>
      <c r="L75" s="152"/>
      <c r="M75" s="334"/>
    </row>
    <row r="76">
      <c r="A76" s="145"/>
      <c r="B76" s="145"/>
      <c r="C76" s="145"/>
      <c r="D76" s="145"/>
      <c r="E76" s="145"/>
      <c r="F76" s="145"/>
      <c r="G76" s="145"/>
      <c r="H76" s="145"/>
      <c r="I76" s="152"/>
      <c r="J76" s="152"/>
      <c r="K76" s="152"/>
      <c r="L76" s="152"/>
      <c r="M76" s="338"/>
    </row>
  </sheetData>
  <mergeCells count="43">
    <mergeCell ref="B2:E2"/>
    <mergeCell ref="F2:L2"/>
    <mergeCell ref="K4:L4"/>
    <mergeCell ref="B6:C6"/>
    <mergeCell ref="D6:L6"/>
    <mergeCell ref="B7:C7"/>
    <mergeCell ref="D7:L7"/>
    <mergeCell ref="B8:C8"/>
    <mergeCell ref="D8:L8"/>
    <mergeCell ref="B9:C9"/>
    <mergeCell ref="D9:L9"/>
    <mergeCell ref="B10:C10"/>
    <mergeCell ref="D10:L10"/>
    <mergeCell ref="B14:C14"/>
    <mergeCell ref="J14:L14"/>
    <mergeCell ref="H15:I15"/>
    <mergeCell ref="H16:I16"/>
    <mergeCell ref="H17:I17"/>
    <mergeCell ref="J17:L17"/>
    <mergeCell ref="H19:L19"/>
    <mergeCell ref="D14:F14"/>
    <mergeCell ref="H14:I14"/>
    <mergeCell ref="B15:C15"/>
    <mergeCell ref="D15:F15"/>
    <mergeCell ref="J15:L15"/>
    <mergeCell ref="D16:F16"/>
    <mergeCell ref="J16:L16"/>
    <mergeCell ref="C68:D68"/>
    <mergeCell ref="C69:D69"/>
    <mergeCell ref="C71:D71"/>
    <mergeCell ref="C72:D72"/>
    <mergeCell ref="C74:D74"/>
    <mergeCell ref="C75:D75"/>
    <mergeCell ref="I69:L69"/>
    <mergeCell ref="I71:L71"/>
    <mergeCell ref="I72:L72"/>
    <mergeCell ref="B16:C16"/>
    <mergeCell ref="B17:C17"/>
    <mergeCell ref="D17:F17"/>
    <mergeCell ref="B19:F19"/>
    <mergeCell ref="B62:L62"/>
    <mergeCell ref="B64:L66"/>
    <mergeCell ref="I68:L68"/>
  </mergeCells>
  <printOptions gridLines="1" horizontalCentered="1"/>
  <pageMargins bottom="0.5" footer="0.0" header="0.0" left="0.5" right="0.5" top="0.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6.75"/>
    <col customWidth="1" min="3" max="3" width="51.25"/>
    <col customWidth="1" min="4" max="4" width="7.5"/>
    <col customWidth="1" min="5" max="5" width="11.5"/>
    <col customWidth="1" min="6" max="7" width="37.63"/>
    <col customWidth="1" min="8" max="8" width="2.63"/>
  </cols>
  <sheetData>
    <row r="1" ht="7.5" customHeight="1">
      <c r="A1" s="4"/>
      <c r="B1" s="7" t="s">
        <v>2</v>
      </c>
      <c r="C1" s="11"/>
      <c r="D1" s="11"/>
      <c r="E1" s="11"/>
      <c r="F1" s="11"/>
      <c r="G1" s="11"/>
      <c r="H1" s="4"/>
    </row>
    <row r="2" ht="96.0" customHeight="1">
      <c r="A2" s="13"/>
      <c r="B2" s="17"/>
      <c r="C2" s="20"/>
      <c r="D2" s="22"/>
      <c r="E2" s="27" t="s">
        <v>515</v>
      </c>
      <c r="F2" s="20"/>
      <c r="G2" s="30"/>
      <c r="H2" s="28"/>
    </row>
    <row r="3" ht="30.0" customHeight="1">
      <c r="A3" s="31"/>
      <c r="B3" s="307" t="s">
        <v>17</v>
      </c>
      <c r="C3" s="308">
        <v>45923.0</v>
      </c>
      <c r="D3" s="4"/>
      <c r="E3" s="309" t="s">
        <v>516</v>
      </c>
      <c r="F3" s="63"/>
      <c r="G3" s="310" t="s">
        <v>517</v>
      </c>
      <c r="H3" s="31"/>
    </row>
    <row r="4">
      <c r="A4" s="31"/>
      <c r="B4" s="34" t="s">
        <v>518</v>
      </c>
      <c r="C4" s="50"/>
      <c r="D4" s="311"/>
      <c r="E4" s="239" t="s">
        <v>520</v>
      </c>
      <c r="F4" s="312" t="s">
        <v>522</v>
      </c>
      <c r="G4" s="312" t="s">
        <v>524</v>
      </c>
      <c r="H4" s="31"/>
    </row>
    <row r="5" ht="7.5" customHeight="1">
      <c r="A5" s="4"/>
      <c r="B5" s="314"/>
      <c r="C5" s="11"/>
      <c r="D5" s="11"/>
      <c r="E5" s="11"/>
      <c r="F5" s="11"/>
      <c r="G5" s="11"/>
      <c r="H5" s="4"/>
    </row>
    <row r="6" ht="30.0" customHeight="1">
      <c r="A6" s="94"/>
      <c r="B6" s="97" t="s">
        <v>10</v>
      </c>
      <c r="C6" s="97" t="s">
        <v>3</v>
      </c>
      <c r="D6" s="97" t="s">
        <v>76</v>
      </c>
      <c r="E6" s="97" t="s">
        <v>79</v>
      </c>
      <c r="F6" s="97" t="s">
        <v>529</v>
      </c>
      <c r="G6" s="97" t="s">
        <v>530</v>
      </c>
      <c r="H6" s="105"/>
    </row>
    <row r="7">
      <c r="A7" s="13"/>
      <c r="B7" s="315">
        <v>1.0</v>
      </c>
      <c r="C7" s="316" t="s">
        <v>532</v>
      </c>
      <c r="D7" s="302">
        <v>1.0</v>
      </c>
      <c r="E7" s="302" t="s">
        <v>104</v>
      </c>
      <c r="F7" s="316" t="s">
        <v>533</v>
      </c>
      <c r="G7" s="306"/>
      <c r="H7" s="28"/>
    </row>
    <row r="8">
      <c r="A8" s="13"/>
      <c r="B8" s="315">
        <v>2.0</v>
      </c>
      <c r="C8" s="317" t="s">
        <v>499</v>
      </c>
      <c r="D8" s="302">
        <v>1.0</v>
      </c>
      <c r="E8" s="302" t="s">
        <v>104</v>
      </c>
      <c r="F8" s="316" t="s">
        <v>534</v>
      </c>
      <c r="G8" s="306"/>
      <c r="H8" s="28"/>
    </row>
    <row r="9">
      <c r="A9" s="13"/>
      <c r="B9" s="315">
        <v>3.0</v>
      </c>
      <c r="C9" s="316" t="s">
        <v>499</v>
      </c>
      <c r="D9" s="302">
        <v>1.0</v>
      </c>
      <c r="E9" s="302" t="s">
        <v>104</v>
      </c>
      <c r="F9" s="316" t="s">
        <v>535</v>
      </c>
      <c r="G9" s="306"/>
      <c r="H9" s="28"/>
    </row>
    <row r="10">
      <c r="A10" s="13"/>
      <c r="B10" s="315">
        <v>4.0</v>
      </c>
      <c r="C10" s="317" t="s">
        <v>536</v>
      </c>
      <c r="D10" s="302">
        <v>1.0</v>
      </c>
      <c r="E10" s="302" t="s">
        <v>104</v>
      </c>
      <c r="F10" s="316" t="s">
        <v>537</v>
      </c>
      <c r="G10" s="306"/>
      <c r="H10" s="28"/>
    </row>
    <row r="11">
      <c r="A11" s="13"/>
      <c r="B11" s="318">
        <v>5.0</v>
      </c>
      <c r="C11" s="317" t="s">
        <v>339</v>
      </c>
      <c r="D11" s="302">
        <v>1.0</v>
      </c>
      <c r="E11" s="302" t="s">
        <v>538</v>
      </c>
      <c r="F11" s="316"/>
      <c r="G11" s="306"/>
      <c r="H11" s="28"/>
    </row>
    <row r="12">
      <c r="A12" s="13"/>
      <c r="B12" s="109">
        <v>6.0</v>
      </c>
      <c r="C12" s="317"/>
      <c r="D12" s="302"/>
      <c r="E12" s="302"/>
      <c r="F12" s="316"/>
      <c r="G12" s="306"/>
      <c r="H12" s="28"/>
    </row>
    <row r="13">
      <c r="A13" s="13"/>
      <c r="B13" s="109">
        <v>7.0</v>
      </c>
      <c r="C13" s="316"/>
      <c r="D13" s="302"/>
      <c r="E13" s="319"/>
      <c r="F13" s="316"/>
      <c r="G13" s="302"/>
      <c r="H13" s="28"/>
    </row>
    <row r="14">
      <c r="A14" s="13"/>
      <c r="B14" s="109">
        <v>8.0</v>
      </c>
      <c r="C14" s="316"/>
      <c r="D14" s="302"/>
      <c r="E14" s="302"/>
      <c r="F14" s="316"/>
      <c r="G14" s="302"/>
      <c r="H14" s="28"/>
    </row>
    <row r="15">
      <c r="A15" s="13"/>
      <c r="B15" s="109">
        <v>9.0</v>
      </c>
      <c r="C15" s="316"/>
      <c r="D15" s="302"/>
      <c r="E15" s="302"/>
      <c r="F15" s="316"/>
      <c r="G15" s="302"/>
      <c r="H15" s="28"/>
    </row>
    <row r="16">
      <c r="A16" s="13"/>
      <c r="B16" s="109">
        <v>10.0</v>
      </c>
      <c r="C16" s="316"/>
      <c r="D16" s="302"/>
      <c r="E16" s="302"/>
      <c r="F16" s="316"/>
      <c r="G16" s="109"/>
      <c r="H16" s="28"/>
    </row>
    <row r="17">
      <c r="A17" s="13"/>
      <c r="B17" s="109">
        <v>11.0</v>
      </c>
      <c r="C17" s="316"/>
      <c r="D17" s="302"/>
      <c r="E17" s="302"/>
      <c r="F17" s="316"/>
      <c r="G17" s="109"/>
      <c r="H17" s="28"/>
    </row>
    <row r="18">
      <c r="A18" s="13"/>
      <c r="B18" s="109">
        <v>12.0</v>
      </c>
      <c r="C18" s="316"/>
      <c r="D18" s="302"/>
      <c r="E18" s="302"/>
      <c r="F18" s="316"/>
      <c r="G18" s="109"/>
      <c r="H18" s="28"/>
    </row>
    <row r="19">
      <c r="A19" s="13"/>
      <c r="B19" s="109">
        <v>13.0</v>
      </c>
      <c r="C19" s="316"/>
      <c r="D19" s="302"/>
      <c r="E19" s="302"/>
      <c r="F19" s="316"/>
      <c r="G19" s="109"/>
      <c r="H19" s="28"/>
    </row>
    <row r="20">
      <c r="A20" s="13"/>
      <c r="B20" s="109">
        <v>14.0</v>
      </c>
      <c r="C20" s="316"/>
      <c r="D20" s="302"/>
      <c r="E20" s="302"/>
      <c r="F20" s="316"/>
      <c r="G20" s="109"/>
      <c r="H20" s="28"/>
    </row>
    <row r="21">
      <c r="A21" s="13"/>
      <c r="B21" s="109">
        <v>15.0</v>
      </c>
      <c r="C21" s="316"/>
      <c r="D21" s="302"/>
      <c r="E21" s="302"/>
      <c r="F21" s="316"/>
      <c r="G21" s="109"/>
      <c r="H21" s="28"/>
    </row>
    <row r="22">
      <c r="A22" s="13"/>
      <c r="B22" s="109">
        <v>16.0</v>
      </c>
      <c r="C22" s="316"/>
      <c r="D22" s="302"/>
      <c r="E22" s="302"/>
      <c r="F22" s="316"/>
      <c r="G22" s="109"/>
      <c r="H22" s="28"/>
    </row>
    <row r="23">
      <c r="A23" s="13"/>
      <c r="B23" s="109">
        <v>17.0</v>
      </c>
      <c r="C23" s="316"/>
      <c r="D23" s="302"/>
      <c r="E23" s="302"/>
      <c r="F23" s="316"/>
      <c r="G23" s="109"/>
      <c r="H23" s="28"/>
    </row>
    <row r="24">
      <c r="A24" s="13"/>
      <c r="B24" s="109">
        <v>18.0</v>
      </c>
      <c r="C24" s="316"/>
      <c r="D24" s="302"/>
      <c r="E24" s="302"/>
      <c r="F24" s="316"/>
      <c r="G24" s="109"/>
      <c r="H24" s="28"/>
    </row>
    <row r="25">
      <c r="A25" s="13"/>
      <c r="B25" s="109">
        <v>19.0</v>
      </c>
      <c r="C25" s="316"/>
      <c r="D25" s="302"/>
      <c r="E25" s="302"/>
      <c r="F25" s="316"/>
      <c r="G25" s="109"/>
      <c r="H25" s="28"/>
    </row>
    <row r="26">
      <c r="A26" s="13"/>
      <c r="B26" s="109">
        <v>20.0</v>
      </c>
      <c r="C26" s="316"/>
      <c r="D26" s="302"/>
      <c r="E26" s="302"/>
      <c r="F26" s="316"/>
      <c r="G26" s="109"/>
      <c r="H26" s="28"/>
    </row>
    <row r="27" ht="27.75" customHeight="1">
      <c r="A27" s="13"/>
      <c r="B27" s="109">
        <v>21.0</v>
      </c>
      <c r="C27" s="320"/>
      <c r="D27" s="302"/>
      <c r="E27" s="302"/>
      <c r="F27" s="316"/>
      <c r="G27" s="109"/>
      <c r="H27" s="28"/>
    </row>
    <row r="28">
      <c r="A28" s="13"/>
      <c r="B28" s="109">
        <v>22.0</v>
      </c>
      <c r="C28" s="316"/>
      <c r="D28" s="302"/>
      <c r="E28" s="302"/>
      <c r="F28" s="316"/>
      <c r="G28" s="109"/>
      <c r="H28" s="28"/>
    </row>
    <row r="29">
      <c r="A29" s="13"/>
      <c r="B29" s="109">
        <v>23.0</v>
      </c>
      <c r="C29" s="316"/>
      <c r="D29" s="302"/>
      <c r="E29" s="302"/>
      <c r="F29" s="316"/>
      <c r="G29" s="109"/>
      <c r="H29" s="28"/>
    </row>
    <row r="30">
      <c r="A30" s="13"/>
      <c r="B30" s="109">
        <v>24.0</v>
      </c>
      <c r="C30" s="109"/>
      <c r="D30" s="109"/>
      <c r="E30" s="109"/>
      <c r="F30" s="109"/>
      <c r="G30" s="109"/>
      <c r="H30" s="28"/>
    </row>
    <row r="31">
      <c r="A31" s="13"/>
      <c r="B31" s="109">
        <v>25.0</v>
      </c>
      <c r="C31" s="109"/>
      <c r="D31" s="109"/>
      <c r="E31" s="109"/>
      <c r="F31" s="109"/>
      <c r="G31" s="109"/>
      <c r="H31" s="28"/>
    </row>
    <row r="32">
      <c r="A32" s="13"/>
      <c r="B32" s="109">
        <v>26.0</v>
      </c>
      <c r="C32" s="109"/>
      <c r="D32" s="109"/>
      <c r="E32" s="109"/>
      <c r="F32" s="109"/>
      <c r="G32" s="109"/>
      <c r="H32" s="28"/>
    </row>
    <row r="33">
      <c r="A33" s="13"/>
      <c r="B33" s="109">
        <v>27.0</v>
      </c>
      <c r="C33" s="109"/>
      <c r="D33" s="109"/>
      <c r="E33" s="109"/>
      <c r="F33" s="109"/>
      <c r="G33" s="109"/>
      <c r="H33" s="28"/>
    </row>
    <row r="34">
      <c r="A34" s="13"/>
      <c r="B34" s="109">
        <v>28.0</v>
      </c>
      <c r="C34" s="109"/>
      <c r="D34" s="109"/>
      <c r="E34" s="109"/>
      <c r="F34" s="109"/>
      <c r="G34" s="109"/>
      <c r="H34" s="28"/>
    </row>
    <row r="35">
      <c r="A35" s="13"/>
      <c r="B35" s="109">
        <v>29.0</v>
      </c>
      <c r="C35" s="109"/>
      <c r="D35" s="109"/>
      <c r="E35" s="109"/>
      <c r="F35" s="109"/>
      <c r="G35" s="109"/>
      <c r="H35" s="28"/>
    </row>
    <row r="36">
      <c r="A36" s="13"/>
      <c r="B36" s="109">
        <v>30.0</v>
      </c>
      <c r="C36" s="109"/>
      <c r="D36" s="109"/>
      <c r="E36" s="109"/>
      <c r="F36" s="109"/>
      <c r="G36" s="109"/>
      <c r="H36" s="28"/>
    </row>
    <row r="37">
      <c r="A37" s="4"/>
      <c r="B37" s="167"/>
      <c r="C37" s="167"/>
      <c r="D37" s="170"/>
      <c r="E37" s="170"/>
      <c r="F37" s="170"/>
      <c r="G37" s="170"/>
      <c r="H37" s="4"/>
    </row>
    <row r="38">
      <c r="A38" s="31"/>
      <c r="B38" s="34" t="s">
        <v>279</v>
      </c>
      <c r="C38" s="36"/>
      <c r="D38" s="36"/>
      <c r="E38" s="36"/>
      <c r="F38" s="36"/>
      <c r="G38" s="50"/>
      <c r="H38" s="31"/>
    </row>
    <row r="39" ht="7.5" customHeight="1">
      <c r="A39" s="4"/>
      <c r="B39" s="53"/>
      <c r="C39" s="55"/>
      <c r="D39" s="55"/>
      <c r="E39" s="55"/>
      <c r="F39" s="55"/>
      <c r="G39" s="55"/>
      <c r="H39" s="4"/>
    </row>
    <row r="40" ht="30.0" customHeight="1">
      <c r="A40" s="13"/>
      <c r="B40" s="322"/>
      <c r="C40" s="126"/>
      <c r="D40" s="126"/>
      <c r="E40" s="126"/>
      <c r="F40" s="126"/>
      <c r="G40" s="127"/>
      <c r="H40" s="28"/>
    </row>
    <row r="41" ht="30.0" customHeight="1">
      <c r="A41" s="13"/>
      <c r="B41" s="128"/>
      <c r="G41" s="129"/>
      <c r="H41" s="28"/>
    </row>
    <row r="42" ht="30.0" customHeight="1">
      <c r="A42" s="13"/>
      <c r="B42" s="130"/>
      <c r="C42" s="132"/>
      <c r="D42" s="132"/>
      <c r="E42" s="132"/>
      <c r="F42" s="132"/>
      <c r="G42" s="133"/>
      <c r="H42" s="28"/>
    </row>
    <row r="43" ht="17.25" customHeight="1">
      <c r="A43" s="4"/>
      <c r="B43" s="145"/>
      <c r="C43" s="55"/>
      <c r="D43" s="55"/>
      <c r="E43" s="145"/>
      <c r="F43" s="55"/>
      <c r="G43" s="55"/>
      <c r="H43" s="28"/>
    </row>
    <row r="44" ht="27.75" customHeight="1">
      <c r="A44" s="13"/>
      <c r="B44" s="145"/>
      <c r="C44" s="135" t="s">
        <v>562</v>
      </c>
      <c r="D44" s="136"/>
      <c r="E44" s="145"/>
      <c r="F44" s="135" t="s">
        <v>563</v>
      </c>
      <c r="G44" s="136"/>
      <c r="H44" s="28"/>
    </row>
    <row r="45">
      <c r="A45" s="13"/>
      <c r="B45" s="145"/>
      <c r="C45" s="140" t="s">
        <v>387</v>
      </c>
      <c r="D45" s="141"/>
      <c r="E45" s="145"/>
      <c r="F45" s="140" t="s">
        <v>387</v>
      </c>
      <c r="G45" s="141"/>
      <c r="H45" s="28"/>
    </row>
    <row r="46" ht="48.75" customHeight="1">
      <c r="A46" s="13"/>
      <c r="B46" s="145"/>
      <c r="C46" s="145"/>
      <c r="D46" s="145"/>
      <c r="E46" s="145"/>
      <c r="F46" s="145"/>
      <c r="G46" s="145"/>
      <c r="H46" s="28"/>
    </row>
    <row r="47">
      <c r="A47" s="13"/>
      <c r="B47" s="145"/>
      <c r="C47" s="135" t="s">
        <v>564</v>
      </c>
      <c r="D47" s="136"/>
      <c r="E47" s="145"/>
      <c r="F47" s="135" t="s">
        <v>565</v>
      </c>
      <c r="G47" s="136"/>
      <c r="H47" s="28"/>
    </row>
    <row r="48">
      <c r="A48" s="13"/>
      <c r="B48" s="145"/>
      <c r="C48" s="140" t="s">
        <v>387</v>
      </c>
      <c r="D48" s="141"/>
      <c r="E48" s="151"/>
      <c r="F48" s="140" t="s">
        <v>26</v>
      </c>
      <c r="G48" s="141"/>
      <c r="H48" s="145"/>
    </row>
    <row r="49" ht="48.75" customHeight="1">
      <c r="A49" s="145"/>
      <c r="B49" s="145"/>
      <c r="C49" s="145"/>
      <c r="D49" s="145"/>
      <c r="E49" s="145"/>
      <c r="F49" s="145"/>
      <c r="G49" s="145"/>
      <c r="H49" s="145"/>
    </row>
    <row r="50">
      <c r="A50" s="145"/>
      <c r="B50" s="145"/>
      <c r="C50" s="135" t="s">
        <v>566</v>
      </c>
      <c r="D50" s="136"/>
      <c r="E50" s="202"/>
      <c r="F50" s="135" t="s">
        <v>569</v>
      </c>
      <c r="G50" s="136"/>
      <c r="H50" s="145"/>
    </row>
    <row r="51">
      <c r="A51" s="145"/>
      <c r="B51" s="145"/>
      <c r="C51" s="140" t="s">
        <v>26</v>
      </c>
      <c r="D51" s="141"/>
      <c r="E51" s="151"/>
      <c r="F51" s="140" t="s">
        <v>26</v>
      </c>
      <c r="G51" s="141"/>
      <c r="H51" s="145"/>
    </row>
    <row r="52">
      <c r="A52" s="145"/>
      <c r="B52" s="145"/>
      <c r="C52" s="145"/>
      <c r="D52" s="145"/>
      <c r="E52" s="145"/>
      <c r="F52" s="145"/>
      <c r="G52" s="145"/>
      <c r="H52" s="145"/>
    </row>
    <row r="53">
      <c r="A53" s="145"/>
      <c r="B53" s="145"/>
      <c r="C53" s="145"/>
      <c r="D53" s="145"/>
      <c r="E53" s="145"/>
      <c r="F53" s="145"/>
      <c r="G53" s="145"/>
      <c r="H53" s="145"/>
    </row>
    <row r="54">
      <c r="A54" s="202"/>
      <c r="B54" s="202"/>
      <c r="C54" s="202"/>
      <c r="D54" s="202"/>
      <c r="E54" s="202"/>
      <c r="F54" s="202"/>
      <c r="G54" s="202"/>
      <c r="H54" s="202"/>
    </row>
    <row r="55">
      <c r="A55" s="202"/>
      <c r="B55" s="202"/>
      <c r="C55" s="202"/>
      <c r="D55" s="202"/>
      <c r="E55" s="202"/>
      <c r="F55" s="202"/>
      <c r="G55" s="202"/>
      <c r="H55" s="202"/>
    </row>
    <row r="56">
      <c r="A56" s="202"/>
      <c r="B56" s="202"/>
      <c r="C56" s="202"/>
      <c r="D56" s="202"/>
      <c r="E56" s="202"/>
      <c r="F56" s="202"/>
      <c r="G56" s="202"/>
      <c r="H56" s="202"/>
    </row>
    <row r="57">
      <c r="A57" s="202"/>
      <c r="B57" s="202"/>
      <c r="C57" s="202"/>
      <c r="D57" s="202"/>
      <c r="E57" s="202"/>
      <c r="F57" s="202"/>
      <c r="G57" s="202"/>
      <c r="H57" s="202"/>
    </row>
    <row r="58">
      <c r="A58" s="202"/>
      <c r="B58" s="202"/>
      <c r="C58" s="202"/>
      <c r="D58" s="202"/>
      <c r="E58" s="202"/>
      <c r="F58" s="202"/>
      <c r="G58" s="202"/>
      <c r="H58" s="202"/>
    </row>
    <row r="59">
      <c r="A59" s="202"/>
      <c r="B59" s="202"/>
      <c r="C59" s="202"/>
      <c r="D59" s="202"/>
      <c r="E59" s="202"/>
      <c r="F59" s="202"/>
      <c r="G59" s="202"/>
      <c r="H59" s="202"/>
    </row>
    <row r="60">
      <c r="A60" s="202"/>
      <c r="B60" s="202"/>
      <c r="C60" s="202"/>
      <c r="D60" s="202"/>
      <c r="E60" s="202"/>
      <c r="F60" s="202"/>
      <c r="G60" s="202"/>
      <c r="H60" s="202"/>
    </row>
    <row r="61">
      <c r="A61" s="202"/>
      <c r="B61" s="202"/>
      <c r="C61" s="202"/>
      <c r="D61" s="202"/>
      <c r="E61" s="202"/>
      <c r="F61" s="202"/>
      <c r="G61" s="202"/>
      <c r="H61" s="202"/>
    </row>
    <row r="62">
      <c r="A62" s="202"/>
      <c r="B62" s="202"/>
      <c r="C62" s="202"/>
      <c r="D62" s="202"/>
      <c r="E62" s="202"/>
      <c r="F62" s="202"/>
      <c r="G62" s="202"/>
      <c r="H62" s="202"/>
    </row>
    <row r="63">
      <c r="A63" s="202"/>
      <c r="B63" s="202"/>
      <c r="C63" s="202"/>
      <c r="D63" s="202"/>
      <c r="E63" s="202"/>
      <c r="F63" s="202"/>
      <c r="G63" s="202"/>
      <c r="H63" s="202"/>
    </row>
    <row r="64">
      <c r="A64" s="202"/>
      <c r="B64" s="202"/>
      <c r="C64" s="202"/>
      <c r="D64" s="202"/>
      <c r="E64" s="202"/>
      <c r="F64" s="202"/>
      <c r="G64" s="202"/>
      <c r="H64" s="202"/>
    </row>
    <row r="65">
      <c r="A65" s="202"/>
      <c r="B65" s="202"/>
      <c r="C65" s="202"/>
      <c r="D65" s="202"/>
      <c r="E65" s="202"/>
      <c r="F65" s="202"/>
      <c r="G65" s="202"/>
      <c r="H65" s="202"/>
    </row>
    <row r="66">
      <c r="A66" s="202"/>
      <c r="B66" s="202"/>
      <c r="C66" s="202"/>
      <c r="D66" s="202"/>
      <c r="E66" s="202"/>
      <c r="F66" s="202"/>
      <c r="G66" s="202"/>
      <c r="H66" s="202"/>
    </row>
    <row r="67">
      <c r="A67" s="202"/>
      <c r="B67" s="202"/>
      <c r="C67" s="202"/>
      <c r="D67" s="202"/>
      <c r="E67" s="202"/>
      <c r="F67" s="202"/>
      <c r="G67" s="202"/>
      <c r="H67" s="202"/>
    </row>
    <row r="68">
      <c r="A68" s="202"/>
      <c r="B68" s="202"/>
      <c r="C68" s="324"/>
      <c r="D68" s="202"/>
      <c r="E68" s="202"/>
      <c r="F68" s="202"/>
      <c r="G68" s="202"/>
      <c r="H68" s="202"/>
    </row>
    <row r="69">
      <c r="A69" s="202"/>
      <c r="B69" s="202"/>
      <c r="C69" s="202"/>
      <c r="D69" s="202"/>
      <c r="E69" s="202"/>
      <c r="F69" s="202"/>
      <c r="G69" s="202"/>
      <c r="H69" s="202"/>
    </row>
    <row r="70">
      <c r="A70" s="202"/>
      <c r="B70" s="202"/>
      <c r="C70" s="202"/>
      <c r="D70" s="202"/>
      <c r="E70" s="202"/>
      <c r="F70" s="202"/>
      <c r="G70" s="202"/>
      <c r="H70" s="202"/>
    </row>
    <row r="71">
      <c r="A71" s="202"/>
      <c r="B71" s="202"/>
      <c r="C71" s="202"/>
      <c r="D71" s="202"/>
      <c r="E71" s="202"/>
      <c r="F71" s="202"/>
      <c r="G71" s="202"/>
      <c r="H71" s="202"/>
    </row>
    <row r="72">
      <c r="A72" s="202"/>
      <c r="B72" s="202"/>
      <c r="C72" s="202"/>
      <c r="D72" s="202"/>
      <c r="E72" s="202"/>
      <c r="F72" s="202"/>
      <c r="G72" s="202"/>
      <c r="H72" s="202"/>
    </row>
    <row r="73">
      <c r="A73" s="202"/>
      <c r="B73" s="202"/>
      <c r="C73" s="202"/>
      <c r="D73" s="202"/>
      <c r="E73" s="202"/>
      <c r="F73" s="202"/>
      <c r="G73" s="202"/>
      <c r="H73" s="202"/>
    </row>
    <row r="74">
      <c r="A74" s="202"/>
      <c r="B74" s="202"/>
      <c r="C74" s="202"/>
      <c r="D74" s="202"/>
      <c r="E74" s="202"/>
      <c r="F74" s="202"/>
      <c r="G74" s="202"/>
      <c r="H74" s="202"/>
    </row>
    <row r="75">
      <c r="A75" s="202"/>
      <c r="B75" s="202"/>
      <c r="C75" s="202"/>
      <c r="D75" s="202"/>
      <c r="E75" s="202"/>
      <c r="F75" s="202"/>
      <c r="G75" s="202"/>
      <c r="H75" s="202"/>
    </row>
    <row r="76">
      <c r="A76" s="202"/>
      <c r="B76" s="202"/>
      <c r="C76" s="202"/>
      <c r="D76" s="202"/>
      <c r="E76" s="202"/>
      <c r="F76" s="202"/>
      <c r="G76" s="202"/>
      <c r="H76" s="202"/>
    </row>
    <row r="77">
      <c r="A77" s="202"/>
      <c r="B77" s="202"/>
      <c r="C77" s="202"/>
      <c r="D77" s="202"/>
      <c r="E77" s="202"/>
      <c r="F77" s="202"/>
      <c r="G77" s="202"/>
      <c r="H77" s="202"/>
    </row>
    <row r="78">
      <c r="A78" s="202"/>
      <c r="B78" s="202"/>
      <c r="C78" s="202"/>
      <c r="D78" s="202"/>
      <c r="E78" s="202"/>
      <c r="F78" s="202"/>
      <c r="G78" s="202"/>
      <c r="H78" s="202"/>
    </row>
    <row r="79">
      <c r="A79" s="202"/>
      <c r="B79" s="202"/>
      <c r="C79" s="202"/>
      <c r="D79" s="202"/>
      <c r="E79" s="202"/>
      <c r="F79" s="202"/>
      <c r="G79" s="202"/>
      <c r="H79" s="202"/>
    </row>
    <row r="80">
      <c r="A80" s="202"/>
      <c r="B80" s="202"/>
      <c r="C80" s="202"/>
      <c r="D80" s="202"/>
      <c r="E80" s="202"/>
      <c r="F80" s="202"/>
      <c r="G80" s="202"/>
      <c r="H80" s="202"/>
    </row>
    <row r="81">
      <c r="A81" s="325"/>
      <c r="B81" s="326"/>
      <c r="C81" s="202"/>
      <c r="D81" s="202"/>
      <c r="E81" s="326"/>
      <c r="F81" s="202"/>
      <c r="G81" s="202"/>
      <c r="H81" s="325"/>
    </row>
    <row r="82">
      <c r="A82" s="325"/>
      <c r="B82" s="326"/>
      <c r="C82" s="202"/>
      <c r="D82" s="202"/>
      <c r="E82" s="326"/>
      <c r="F82" s="202"/>
      <c r="G82" s="202"/>
      <c r="H82" s="325"/>
    </row>
    <row r="83">
      <c r="A83" s="325"/>
      <c r="B83" s="326"/>
      <c r="C83" s="202"/>
      <c r="D83" s="202"/>
      <c r="E83" s="326"/>
      <c r="F83" s="202"/>
      <c r="G83" s="202"/>
      <c r="H83" s="325"/>
    </row>
    <row r="84">
      <c r="A84" s="325"/>
      <c r="B84" s="326"/>
      <c r="C84" s="202"/>
      <c r="D84" s="202"/>
      <c r="E84" s="326"/>
      <c r="F84" s="202"/>
      <c r="G84" s="202"/>
      <c r="H84" s="325"/>
    </row>
    <row r="85">
      <c r="A85" s="325"/>
      <c r="B85" s="326"/>
      <c r="C85" s="202"/>
      <c r="D85" s="202"/>
      <c r="E85" s="326"/>
      <c r="F85" s="202"/>
      <c r="G85" s="202"/>
      <c r="H85" s="325"/>
    </row>
    <row r="86">
      <c r="A86" s="325"/>
      <c r="B86" s="326"/>
      <c r="C86" s="202"/>
      <c r="D86" s="202"/>
      <c r="E86" s="326"/>
      <c r="F86" s="202"/>
      <c r="G86" s="202"/>
      <c r="H86" s="325"/>
    </row>
    <row r="87">
      <c r="A87" s="325"/>
      <c r="B87" s="326"/>
      <c r="C87" s="202"/>
      <c r="D87" s="202"/>
      <c r="E87" s="326"/>
      <c r="F87" s="202"/>
      <c r="G87" s="202"/>
      <c r="H87" s="325"/>
    </row>
    <row r="88">
      <c r="A88" s="325"/>
      <c r="B88" s="326"/>
      <c r="C88" s="202"/>
      <c r="D88" s="202"/>
      <c r="E88" s="326"/>
      <c r="F88" s="202"/>
      <c r="G88" s="202"/>
      <c r="H88" s="325"/>
    </row>
    <row r="89">
      <c r="A89" s="325"/>
      <c r="B89" s="326"/>
      <c r="C89" s="202"/>
      <c r="D89" s="202"/>
      <c r="E89" s="326"/>
      <c r="F89" s="202"/>
      <c r="G89" s="202"/>
      <c r="H89" s="325"/>
    </row>
    <row r="90">
      <c r="A90" s="325"/>
      <c r="B90" s="326"/>
      <c r="C90" s="202"/>
      <c r="D90" s="202"/>
      <c r="E90" s="326"/>
      <c r="F90" s="202"/>
      <c r="G90" s="202"/>
      <c r="H90" s="325"/>
    </row>
    <row r="91">
      <c r="A91" s="325"/>
      <c r="B91" s="326"/>
      <c r="C91" s="202"/>
      <c r="D91" s="202"/>
      <c r="E91" s="326"/>
      <c r="F91" s="202"/>
      <c r="G91" s="202"/>
      <c r="H91" s="325"/>
    </row>
    <row r="92">
      <c r="A92" s="325"/>
      <c r="B92" s="326"/>
      <c r="C92" s="202"/>
      <c r="D92" s="202"/>
      <c r="E92" s="326"/>
      <c r="F92" s="202"/>
      <c r="G92" s="202"/>
      <c r="H92" s="325"/>
    </row>
    <row r="93">
      <c r="A93" s="325"/>
      <c r="B93" s="326"/>
      <c r="C93" s="202"/>
      <c r="D93" s="202"/>
      <c r="E93" s="326"/>
      <c r="F93" s="202"/>
      <c r="G93" s="202"/>
      <c r="H93" s="325"/>
    </row>
    <row r="94">
      <c r="A94" s="325"/>
      <c r="B94" s="326"/>
      <c r="C94" s="202"/>
      <c r="D94" s="202"/>
      <c r="E94" s="326"/>
      <c r="F94" s="202"/>
      <c r="G94" s="202"/>
      <c r="H94" s="325"/>
    </row>
    <row r="95">
      <c r="A95" s="325"/>
      <c r="B95" s="326"/>
      <c r="C95" s="202"/>
      <c r="D95" s="202"/>
      <c r="E95" s="326"/>
      <c r="F95" s="202"/>
      <c r="G95" s="202"/>
      <c r="H95" s="325"/>
    </row>
    <row r="96">
      <c r="A96" s="325"/>
      <c r="B96" s="326"/>
      <c r="C96" s="202"/>
      <c r="D96" s="202"/>
      <c r="E96" s="326"/>
      <c r="F96" s="202"/>
      <c r="G96" s="202"/>
      <c r="H96" s="325"/>
    </row>
    <row r="97">
      <c r="A97" s="325"/>
      <c r="B97" s="326"/>
      <c r="C97" s="202"/>
      <c r="D97" s="202"/>
      <c r="E97" s="326"/>
      <c r="F97" s="202"/>
      <c r="G97" s="202"/>
      <c r="H97" s="325"/>
    </row>
    <row r="98">
      <c r="A98" s="325"/>
      <c r="B98" s="326"/>
      <c r="C98" s="202"/>
      <c r="D98" s="202"/>
      <c r="E98" s="326"/>
      <c r="F98" s="202"/>
      <c r="G98" s="202"/>
      <c r="H98" s="325"/>
    </row>
    <row r="99">
      <c r="A99" s="325"/>
      <c r="B99" s="326"/>
      <c r="C99" s="202"/>
      <c r="D99" s="202"/>
      <c r="E99" s="326"/>
      <c r="F99" s="202"/>
      <c r="G99" s="202"/>
      <c r="H99" s="325"/>
    </row>
    <row r="100">
      <c r="A100" s="325"/>
      <c r="B100" s="326"/>
      <c r="C100" s="202"/>
      <c r="D100" s="202"/>
      <c r="E100" s="326"/>
      <c r="F100" s="202"/>
      <c r="G100" s="202"/>
      <c r="H100" s="325"/>
    </row>
    <row r="101">
      <c r="A101" s="325"/>
      <c r="B101" s="326"/>
      <c r="C101" s="202"/>
      <c r="D101" s="202"/>
      <c r="E101" s="326"/>
      <c r="F101" s="202"/>
      <c r="G101" s="202"/>
      <c r="H101" s="325"/>
    </row>
    <row r="102">
      <c r="A102" s="325"/>
      <c r="B102" s="326"/>
      <c r="C102" s="202"/>
      <c r="D102" s="202"/>
      <c r="E102" s="326"/>
      <c r="F102" s="202"/>
      <c r="G102" s="202"/>
      <c r="H102" s="325"/>
    </row>
    <row r="103">
      <c r="A103" s="325"/>
      <c r="B103" s="326"/>
      <c r="C103" s="202"/>
      <c r="D103" s="202"/>
      <c r="E103" s="326"/>
      <c r="F103" s="202"/>
      <c r="G103" s="202"/>
      <c r="H103" s="325"/>
    </row>
    <row r="104">
      <c r="A104" s="325"/>
      <c r="B104" s="326"/>
      <c r="C104" s="202"/>
      <c r="D104" s="202"/>
      <c r="E104" s="326"/>
      <c r="F104" s="202"/>
      <c r="G104" s="202"/>
      <c r="H104" s="325"/>
    </row>
    <row r="105">
      <c r="A105" s="325"/>
      <c r="B105" s="326"/>
      <c r="C105" s="202"/>
      <c r="D105" s="202"/>
      <c r="E105" s="326"/>
      <c r="F105" s="202"/>
      <c r="G105" s="202"/>
      <c r="H105" s="325"/>
    </row>
    <row r="106">
      <c r="A106" s="325"/>
      <c r="B106" s="326"/>
      <c r="C106" s="202"/>
      <c r="D106" s="202"/>
      <c r="E106" s="326"/>
      <c r="F106" s="202"/>
      <c r="G106" s="202"/>
      <c r="H106" s="325"/>
    </row>
    <row r="107">
      <c r="A107" s="325"/>
      <c r="B107" s="326"/>
      <c r="C107" s="202"/>
      <c r="D107" s="202"/>
      <c r="E107" s="326"/>
      <c r="F107" s="202"/>
      <c r="G107" s="202"/>
      <c r="H107" s="325"/>
    </row>
    <row r="108">
      <c r="A108" s="325"/>
      <c r="B108" s="326"/>
      <c r="C108" s="202"/>
      <c r="D108" s="202"/>
      <c r="E108" s="326"/>
      <c r="F108" s="202"/>
      <c r="G108" s="202"/>
      <c r="H108" s="325"/>
    </row>
    <row r="109">
      <c r="A109" s="325"/>
      <c r="B109" s="326"/>
      <c r="C109" s="202"/>
      <c r="D109" s="202"/>
      <c r="E109" s="326"/>
      <c r="F109" s="202"/>
      <c r="G109" s="202"/>
      <c r="H109" s="325"/>
    </row>
    <row r="110">
      <c r="A110" s="325"/>
      <c r="B110" s="326"/>
      <c r="C110" s="202"/>
      <c r="D110" s="202"/>
      <c r="E110" s="326"/>
      <c r="F110" s="202"/>
      <c r="G110" s="202"/>
      <c r="H110" s="325"/>
    </row>
    <row r="111">
      <c r="A111" s="325"/>
      <c r="B111" s="326"/>
      <c r="C111" s="202"/>
      <c r="D111" s="202"/>
      <c r="E111" s="326"/>
      <c r="F111" s="202"/>
      <c r="G111" s="202"/>
      <c r="H111" s="325"/>
    </row>
    <row r="112">
      <c r="A112" s="325"/>
      <c r="B112" s="326"/>
      <c r="C112" s="202"/>
      <c r="D112" s="202"/>
      <c r="E112" s="326"/>
      <c r="F112" s="202"/>
      <c r="G112" s="202"/>
      <c r="H112" s="325"/>
    </row>
    <row r="113">
      <c r="A113" s="325"/>
      <c r="B113" s="326"/>
      <c r="C113" s="202"/>
      <c r="D113" s="202"/>
      <c r="E113" s="326"/>
      <c r="F113" s="202"/>
      <c r="G113" s="202"/>
      <c r="H113" s="325"/>
    </row>
    <row r="114">
      <c r="A114" s="325"/>
      <c r="B114" s="326"/>
      <c r="C114" s="202"/>
      <c r="D114" s="202"/>
      <c r="E114" s="326"/>
      <c r="F114" s="202"/>
      <c r="G114" s="202"/>
      <c r="H114" s="325"/>
    </row>
    <row r="115">
      <c r="A115" s="325"/>
      <c r="B115" s="326"/>
      <c r="C115" s="202"/>
      <c r="D115" s="202"/>
      <c r="E115" s="326"/>
      <c r="F115" s="202"/>
      <c r="G115" s="202"/>
      <c r="H115" s="325"/>
    </row>
    <row r="116">
      <c r="A116" s="325"/>
      <c r="B116" s="326"/>
      <c r="C116" s="202"/>
      <c r="D116" s="202"/>
      <c r="E116" s="326"/>
      <c r="F116" s="202"/>
      <c r="G116" s="202"/>
      <c r="H116" s="325"/>
    </row>
    <row r="117">
      <c r="A117" s="325"/>
      <c r="B117" s="326"/>
      <c r="C117" s="202"/>
      <c r="D117" s="202"/>
      <c r="E117" s="326"/>
      <c r="F117" s="202"/>
      <c r="G117" s="202"/>
      <c r="H117" s="325"/>
    </row>
    <row r="118">
      <c r="A118" s="325"/>
      <c r="B118" s="326"/>
      <c r="C118" s="202"/>
      <c r="D118" s="202"/>
      <c r="E118" s="326"/>
      <c r="F118" s="202"/>
      <c r="G118" s="202"/>
      <c r="H118" s="325"/>
    </row>
    <row r="119">
      <c r="A119" s="325"/>
      <c r="B119" s="326"/>
      <c r="C119" s="202"/>
      <c r="D119" s="202"/>
      <c r="E119" s="326"/>
      <c r="F119" s="202"/>
      <c r="G119" s="202"/>
      <c r="H119" s="325"/>
    </row>
    <row r="120">
      <c r="A120" s="325"/>
      <c r="B120" s="326"/>
      <c r="C120" s="202"/>
      <c r="D120" s="202"/>
      <c r="E120" s="326"/>
      <c r="F120" s="202"/>
      <c r="G120" s="202"/>
      <c r="H120" s="325"/>
    </row>
    <row r="121">
      <c r="A121" s="325"/>
      <c r="B121" s="326"/>
      <c r="C121" s="202"/>
      <c r="D121" s="202"/>
      <c r="E121" s="326"/>
      <c r="F121" s="202"/>
      <c r="G121" s="202"/>
      <c r="H121" s="325"/>
    </row>
    <row r="122">
      <c r="A122" s="325"/>
      <c r="B122" s="326"/>
      <c r="C122" s="202"/>
      <c r="D122" s="202"/>
      <c r="E122" s="326"/>
      <c r="F122" s="202"/>
      <c r="G122" s="202"/>
      <c r="H122" s="325"/>
    </row>
    <row r="123">
      <c r="A123" s="325"/>
      <c r="B123" s="326"/>
      <c r="C123" s="202"/>
      <c r="D123" s="202"/>
      <c r="E123" s="326"/>
      <c r="F123" s="202"/>
      <c r="G123" s="202"/>
      <c r="H123" s="325"/>
    </row>
    <row r="124">
      <c r="A124" s="325"/>
      <c r="B124" s="326"/>
      <c r="C124" s="202"/>
      <c r="D124" s="202"/>
      <c r="E124" s="326"/>
      <c r="F124" s="202"/>
      <c r="G124" s="202"/>
      <c r="H124" s="325"/>
    </row>
    <row r="125">
      <c r="A125" s="325"/>
      <c r="B125" s="326"/>
      <c r="C125" s="202"/>
      <c r="D125" s="202"/>
      <c r="E125" s="326"/>
      <c r="F125" s="202"/>
      <c r="G125" s="202"/>
      <c r="H125" s="325"/>
    </row>
    <row r="126">
      <c r="A126" s="325"/>
      <c r="B126" s="326"/>
      <c r="C126" s="202"/>
      <c r="D126" s="202"/>
      <c r="E126" s="326"/>
      <c r="F126" s="202"/>
      <c r="G126" s="202"/>
      <c r="H126" s="325"/>
    </row>
    <row r="127">
      <c r="A127" s="325"/>
      <c r="B127" s="326"/>
      <c r="C127" s="202"/>
      <c r="D127" s="202"/>
      <c r="E127" s="326"/>
      <c r="F127" s="202"/>
      <c r="G127" s="202"/>
      <c r="H127" s="325"/>
    </row>
    <row r="128">
      <c r="A128" s="325"/>
      <c r="B128" s="326"/>
      <c r="C128" s="202"/>
      <c r="D128" s="202"/>
      <c r="E128" s="326"/>
      <c r="F128" s="202"/>
      <c r="G128" s="202"/>
      <c r="H128" s="325"/>
    </row>
    <row r="129">
      <c r="A129" s="325"/>
      <c r="B129" s="326"/>
      <c r="C129" s="202"/>
      <c r="D129" s="202"/>
      <c r="E129" s="326"/>
      <c r="F129" s="202"/>
      <c r="G129" s="202"/>
      <c r="H129" s="325"/>
    </row>
    <row r="130">
      <c r="A130" s="325"/>
      <c r="B130" s="326"/>
      <c r="C130" s="202"/>
      <c r="D130" s="202"/>
      <c r="E130" s="326"/>
      <c r="F130" s="202"/>
      <c r="G130" s="202"/>
      <c r="H130" s="325"/>
    </row>
    <row r="131">
      <c r="A131" s="325"/>
      <c r="B131" s="326"/>
      <c r="C131" s="202"/>
      <c r="D131" s="202"/>
      <c r="E131" s="326"/>
      <c r="F131" s="202"/>
      <c r="G131" s="202"/>
      <c r="H131" s="325"/>
    </row>
    <row r="132">
      <c r="A132" s="325"/>
      <c r="B132" s="326"/>
      <c r="C132" s="202"/>
      <c r="D132" s="202"/>
      <c r="E132" s="326"/>
      <c r="F132" s="202"/>
      <c r="G132" s="202"/>
      <c r="H132" s="325"/>
    </row>
    <row r="133">
      <c r="A133" s="325"/>
      <c r="B133" s="326"/>
      <c r="C133" s="202"/>
      <c r="D133" s="202"/>
      <c r="E133" s="326"/>
      <c r="F133" s="202"/>
      <c r="G133" s="202"/>
      <c r="H133" s="325"/>
    </row>
    <row r="134">
      <c r="A134" s="325"/>
      <c r="B134" s="326"/>
      <c r="C134" s="202"/>
      <c r="D134" s="202"/>
      <c r="E134" s="326"/>
      <c r="F134" s="202"/>
      <c r="G134" s="202"/>
      <c r="H134" s="325"/>
    </row>
    <row r="135">
      <c r="A135" s="325"/>
      <c r="B135" s="326"/>
      <c r="C135" s="202"/>
      <c r="D135" s="202"/>
      <c r="E135" s="326"/>
      <c r="F135" s="202"/>
      <c r="G135" s="202"/>
      <c r="H135" s="325"/>
    </row>
    <row r="136">
      <c r="A136" s="325"/>
      <c r="B136" s="326"/>
      <c r="C136" s="202"/>
      <c r="D136" s="202"/>
      <c r="E136" s="326"/>
      <c r="F136" s="202"/>
      <c r="G136" s="202"/>
      <c r="H136" s="325"/>
    </row>
    <row r="137">
      <c r="A137" s="325"/>
      <c r="B137" s="326"/>
      <c r="C137" s="202"/>
      <c r="D137" s="202"/>
      <c r="E137" s="326"/>
      <c r="F137" s="202"/>
      <c r="G137" s="202"/>
      <c r="H137" s="325"/>
    </row>
    <row r="138">
      <c r="A138" s="325"/>
      <c r="B138" s="326"/>
      <c r="C138" s="202"/>
      <c r="D138" s="202"/>
      <c r="E138" s="326"/>
      <c r="F138" s="202"/>
      <c r="G138" s="202"/>
      <c r="H138" s="325"/>
    </row>
    <row r="139">
      <c r="A139" s="325"/>
      <c r="B139" s="326"/>
      <c r="C139" s="202"/>
      <c r="D139" s="202"/>
      <c r="E139" s="326"/>
      <c r="F139" s="202"/>
      <c r="G139" s="202"/>
      <c r="H139" s="325"/>
    </row>
    <row r="140">
      <c r="A140" s="325"/>
      <c r="B140" s="326"/>
      <c r="C140" s="202"/>
      <c r="D140" s="202"/>
      <c r="E140" s="326"/>
      <c r="F140" s="202"/>
      <c r="G140" s="202"/>
      <c r="H140" s="325"/>
    </row>
    <row r="141">
      <c r="A141" s="325"/>
      <c r="B141" s="326"/>
      <c r="C141" s="202"/>
      <c r="D141" s="202"/>
      <c r="E141" s="326"/>
      <c r="F141" s="202"/>
      <c r="G141" s="202"/>
      <c r="H141" s="325"/>
    </row>
    <row r="142">
      <c r="A142" s="325"/>
      <c r="B142" s="326"/>
      <c r="C142" s="202"/>
      <c r="D142" s="202"/>
      <c r="E142" s="326"/>
      <c r="F142" s="202"/>
      <c r="G142" s="202"/>
      <c r="H142" s="325"/>
    </row>
    <row r="143">
      <c r="A143" s="325"/>
      <c r="B143" s="326"/>
      <c r="C143" s="202"/>
      <c r="D143" s="202"/>
      <c r="E143" s="326"/>
      <c r="F143" s="202"/>
      <c r="G143" s="202"/>
      <c r="H143" s="325"/>
    </row>
    <row r="144">
      <c r="A144" s="325"/>
      <c r="B144" s="326"/>
      <c r="C144" s="202"/>
      <c r="D144" s="202"/>
      <c r="E144" s="326"/>
      <c r="F144" s="202"/>
      <c r="G144" s="202"/>
      <c r="H144" s="325"/>
    </row>
    <row r="145">
      <c r="A145" s="325"/>
      <c r="B145" s="326"/>
      <c r="C145" s="202"/>
      <c r="D145" s="202"/>
      <c r="E145" s="326"/>
      <c r="F145" s="202"/>
      <c r="G145" s="202"/>
      <c r="H145" s="325"/>
    </row>
    <row r="146">
      <c r="A146" s="325"/>
      <c r="B146" s="326"/>
      <c r="C146" s="202"/>
      <c r="D146" s="202"/>
      <c r="E146" s="326"/>
      <c r="F146" s="202"/>
      <c r="G146" s="202"/>
      <c r="H146" s="325"/>
    </row>
    <row r="147">
      <c r="A147" s="325"/>
      <c r="B147" s="326"/>
      <c r="C147" s="202"/>
      <c r="D147" s="202"/>
      <c r="E147" s="326"/>
      <c r="F147" s="202"/>
      <c r="G147" s="202"/>
      <c r="H147" s="325"/>
    </row>
    <row r="148">
      <c r="A148" s="325"/>
      <c r="B148" s="326"/>
      <c r="C148" s="202"/>
      <c r="D148" s="202"/>
      <c r="E148" s="326"/>
      <c r="F148" s="202"/>
      <c r="G148" s="202"/>
      <c r="H148" s="325"/>
    </row>
    <row r="149">
      <c r="A149" s="325"/>
      <c r="B149" s="326"/>
      <c r="C149" s="202"/>
      <c r="D149" s="202"/>
      <c r="E149" s="326"/>
      <c r="F149" s="202"/>
      <c r="G149" s="202"/>
      <c r="H149" s="325"/>
    </row>
    <row r="150">
      <c r="A150" s="325"/>
      <c r="B150" s="326"/>
      <c r="C150" s="202"/>
      <c r="D150" s="202"/>
      <c r="E150" s="326"/>
      <c r="F150" s="202"/>
      <c r="G150" s="202"/>
      <c r="H150" s="325"/>
    </row>
    <row r="151">
      <c r="A151" s="325"/>
      <c r="B151" s="326"/>
      <c r="C151" s="202"/>
      <c r="D151" s="202"/>
      <c r="E151" s="326"/>
      <c r="F151" s="202"/>
      <c r="G151" s="202"/>
      <c r="H151" s="325"/>
    </row>
    <row r="152">
      <c r="A152" s="325"/>
      <c r="B152" s="326"/>
      <c r="C152" s="202"/>
      <c r="D152" s="202"/>
      <c r="E152" s="326"/>
      <c r="F152" s="202"/>
      <c r="G152" s="202"/>
      <c r="H152" s="325"/>
    </row>
    <row r="153">
      <c r="A153" s="325"/>
      <c r="B153" s="326"/>
      <c r="C153" s="202"/>
      <c r="D153" s="202"/>
      <c r="E153" s="326"/>
      <c r="F153" s="202"/>
      <c r="G153" s="202"/>
      <c r="H153" s="325"/>
    </row>
    <row r="154">
      <c r="A154" s="325"/>
      <c r="B154" s="326"/>
      <c r="C154" s="202"/>
      <c r="D154" s="202"/>
      <c r="E154" s="326"/>
      <c r="F154" s="202"/>
      <c r="G154" s="202"/>
      <c r="H154" s="325"/>
    </row>
    <row r="155">
      <c r="A155" s="325"/>
      <c r="B155" s="326"/>
      <c r="C155" s="202"/>
      <c r="D155" s="202"/>
      <c r="E155" s="326"/>
      <c r="F155" s="202"/>
      <c r="G155" s="202"/>
      <c r="H155" s="325"/>
    </row>
    <row r="156">
      <c r="A156" s="325"/>
      <c r="B156" s="326"/>
      <c r="C156" s="202"/>
      <c r="D156" s="202"/>
      <c r="E156" s="326"/>
      <c r="F156" s="202"/>
      <c r="G156" s="202"/>
      <c r="H156" s="325"/>
    </row>
    <row r="157">
      <c r="A157" s="325"/>
      <c r="B157" s="326"/>
      <c r="C157" s="202"/>
      <c r="D157" s="202"/>
      <c r="E157" s="326"/>
      <c r="F157" s="202"/>
      <c r="G157" s="202"/>
      <c r="H157" s="325"/>
    </row>
    <row r="158">
      <c r="A158" s="325"/>
      <c r="B158" s="326"/>
      <c r="C158" s="202"/>
      <c r="D158" s="202"/>
      <c r="E158" s="326"/>
      <c r="F158" s="202"/>
      <c r="G158" s="202"/>
      <c r="H158" s="325"/>
    </row>
    <row r="159">
      <c r="A159" s="325"/>
      <c r="B159" s="326"/>
      <c r="C159" s="202"/>
      <c r="D159" s="202"/>
      <c r="E159" s="326"/>
      <c r="F159" s="202"/>
      <c r="G159" s="202"/>
      <c r="H159" s="325"/>
    </row>
    <row r="160">
      <c r="A160" s="325"/>
      <c r="B160" s="326"/>
      <c r="C160" s="202"/>
      <c r="D160" s="202"/>
      <c r="E160" s="326"/>
      <c r="F160" s="202"/>
      <c r="G160" s="202"/>
      <c r="H160" s="325"/>
    </row>
    <row r="161">
      <c r="A161" s="325"/>
      <c r="B161" s="326"/>
      <c r="C161" s="202"/>
      <c r="D161" s="202"/>
      <c r="E161" s="326"/>
      <c r="F161" s="202"/>
      <c r="G161" s="202"/>
      <c r="H161" s="325"/>
    </row>
    <row r="162">
      <c r="A162" s="325"/>
      <c r="B162" s="326"/>
      <c r="C162" s="202"/>
      <c r="D162" s="202"/>
      <c r="E162" s="326"/>
      <c r="F162" s="202"/>
      <c r="G162" s="202"/>
      <c r="H162" s="325"/>
    </row>
    <row r="163">
      <c r="A163" s="325"/>
      <c r="B163" s="326"/>
      <c r="C163" s="202"/>
      <c r="D163" s="202"/>
      <c r="E163" s="326"/>
      <c r="F163" s="202"/>
      <c r="G163" s="202"/>
      <c r="H163" s="325"/>
    </row>
    <row r="164">
      <c r="A164" s="325"/>
      <c r="B164" s="326"/>
      <c r="C164" s="202"/>
      <c r="D164" s="202"/>
      <c r="E164" s="326"/>
      <c r="F164" s="202"/>
      <c r="G164" s="202"/>
      <c r="H164" s="325"/>
    </row>
    <row r="165">
      <c r="A165" s="325"/>
      <c r="B165" s="326"/>
      <c r="C165" s="202"/>
      <c r="D165" s="202"/>
      <c r="E165" s="326"/>
      <c r="F165" s="202"/>
      <c r="G165" s="202"/>
      <c r="H165" s="325"/>
    </row>
    <row r="166">
      <c r="A166" s="325"/>
      <c r="B166" s="326"/>
      <c r="C166" s="202"/>
      <c r="D166" s="202"/>
      <c r="E166" s="326"/>
      <c r="F166" s="202"/>
      <c r="G166" s="202"/>
      <c r="H166" s="325"/>
    </row>
    <row r="167">
      <c r="A167" s="325"/>
      <c r="B167" s="326"/>
      <c r="C167" s="202"/>
      <c r="D167" s="202"/>
      <c r="E167" s="326"/>
      <c r="F167" s="202"/>
      <c r="G167" s="202"/>
      <c r="H167" s="325"/>
    </row>
    <row r="168">
      <c r="A168" s="325"/>
      <c r="B168" s="326"/>
      <c r="C168" s="202"/>
      <c r="D168" s="202"/>
      <c r="E168" s="326"/>
      <c r="F168" s="202"/>
      <c r="G168" s="202"/>
      <c r="H168" s="325"/>
    </row>
    <row r="169">
      <c r="A169" s="325"/>
      <c r="B169" s="326"/>
      <c r="C169" s="202"/>
      <c r="D169" s="202"/>
      <c r="E169" s="326"/>
      <c r="F169" s="202"/>
      <c r="G169" s="202"/>
      <c r="H169" s="325"/>
    </row>
    <row r="170">
      <c r="A170" s="325"/>
      <c r="B170" s="326"/>
      <c r="C170" s="202"/>
      <c r="D170" s="202"/>
      <c r="E170" s="326"/>
      <c r="F170" s="202"/>
      <c r="G170" s="202"/>
      <c r="H170" s="325"/>
    </row>
    <row r="171">
      <c r="A171" s="325"/>
      <c r="B171" s="326"/>
      <c r="C171" s="202"/>
      <c r="D171" s="202"/>
      <c r="E171" s="326"/>
      <c r="F171" s="202"/>
      <c r="G171" s="202"/>
      <c r="H171" s="325"/>
    </row>
    <row r="172">
      <c r="A172" s="325"/>
      <c r="B172" s="326"/>
      <c r="C172" s="202"/>
      <c r="D172" s="202"/>
      <c r="E172" s="326"/>
      <c r="F172" s="202"/>
      <c r="G172" s="202"/>
      <c r="H172" s="325"/>
    </row>
    <row r="173">
      <c r="A173" s="325"/>
      <c r="B173" s="326"/>
      <c r="C173" s="202"/>
      <c r="D173" s="202"/>
      <c r="E173" s="326"/>
      <c r="F173" s="202"/>
      <c r="G173" s="202"/>
      <c r="H173" s="325"/>
    </row>
    <row r="174">
      <c r="A174" s="325"/>
      <c r="B174" s="326"/>
      <c r="C174" s="202"/>
      <c r="D174" s="202"/>
      <c r="E174" s="326"/>
      <c r="F174" s="202"/>
      <c r="G174" s="202"/>
      <c r="H174" s="325"/>
    </row>
    <row r="175">
      <c r="A175" s="325"/>
      <c r="B175" s="326"/>
      <c r="C175" s="202"/>
      <c r="D175" s="202"/>
      <c r="E175" s="326"/>
      <c r="F175" s="202"/>
      <c r="G175" s="202"/>
      <c r="H175" s="325"/>
    </row>
    <row r="176">
      <c r="A176" s="325"/>
      <c r="B176" s="326"/>
      <c r="C176" s="202"/>
      <c r="D176" s="202"/>
      <c r="E176" s="326"/>
      <c r="F176" s="202"/>
      <c r="G176" s="202"/>
      <c r="H176" s="325"/>
    </row>
    <row r="177">
      <c r="A177" s="325"/>
      <c r="B177" s="326"/>
      <c r="C177" s="202"/>
      <c r="D177" s="202"/>
      <c r="E177" s="326"/>
      <c r="F177" s="202"/>
      <c r="G177" s="202"/>
      <c r="H177" s="325"/>
    </row>
    <row r="178">
      <c r="A178" s="325"/>
      <c r="B178" s="326"/>
      <c r="C178" s="202"/>
      <c r="D178" s="202"/>
      <c r="E178" s="326"/>
      <c r="F178" s="202"/>
      <c r="G178" s="202"/>
      <c r="H178" s="325"/>
    </row>
    <row r="179">
      <c r="A179" s="325"/>
      <c r="B179" s="326"/>
      <c r="C179" s="202"/>
      <c r="D179" s="202"/>
      <c r="E179" s="326"/>
      <c r="F179" s="202"/>
      <c r="G179" s="202"/>
      <c r="H179" s="325"/>
    </row>
    <row r="180">
      <c r="A180" s="325"/>
      <c r="B180" s="326"/>
      <c r="C180" s="202"/>
      <c r="D180" s="202"/>
      <c r="E180" s="326"/>
      <c r="F180" s="202"/>
      <c r="G180" s="202"/>
      <c r="H180" s="325"/>
    </row>
    <row r="181">
      <c r="A181" s="325"/>
      <c r="B181" s="326"/>
      <c r="C181" s="202"/>
      <c r="D181" s="202"/>
      <c r="E181" s="326"/>
      <c r="F181" s="202"/>
      <c r="G181" s="202"/>
      <c r="H181" s="325"/>
    </row>
    <row r="182">
      <c r="A182" s="325"/>
      <c r="B182" s="326"/>
      <c r="C182" s="202"/>
      <c r="D182" s="202"/>
      <c r="E182" s="326"/>
      <c r="F182" s="202"/>
      <c r="G182" s="202"/>
      <c r="H182" s="325"/>
    </row>
    <row r="183">
      <c r="A183" s="325"/>
      <c r="B183" s="326"/>
      <c r="C183" s="202"/>
      <c r="D183" s="202"/>
      <c r="E183" s="326"/>
      <c r="F183" s="202"/>
      <c r="G183" s="202"/>
      <c r="H183" s="325"/>
    </row>
    <row r="184">
      <c r="A184" s="325"/>
      <c r="B184" s="326"/>
      <c r="C184" s="202"/>
      <c r="D184" s="202"/>
      <c r="E184" s="326"/>
      <c r="F184" s="202"/>
      <c r="G184" s="202"/>
      <c r="H184" s="325"/>
    </row>
    <row r="185">
      <c r="A185" s="325"/>
      <c r="B185" s="326"/>
      <c r="C185" s="202"/>
      <c r="D185" s="202"/>
      <c r="E185" s="326"/>
      <c r="F185" s="202"/>
      <c r="G185" s="202"/>
      <c r="H185" s="325"/>
    </row>
    <row r="186">
      <c r="A186" s="325"/>
      <c r="B186" s="326"/>
      <c r="C186" s="202"/>
      <c r="D186" s="202"/>
      <c r="E186" s="326"/>
      <c r="F186" s="202"/>
      <c r="G186" s="202"/>
      <c r="H186" s="325"/>
    </row>
    <row r="187">
      <c r="A187" s="325"/>
      <c r="B187" s="326"/>
      <c r="C187" s="202"/>
      <c r="D187" s="202"/>
      <c r="E187" s="326"/>
      <c r="F187" s="202"/>
      <c r="G187" s="202"/>
      <c r="H187" s="325"/>
    </row>
    <row r="188">
      <c r="A188" s="325"/>
      <c r="B188" s="326"/>
      <c r="C188" s="202"/>
      <c r="D188" s="202"/>
      <c r="E188" s="326"/>
      <c r="F188" s="202"/>
      <c r="G188" s="202"/>
      <c r="H188" s="325"/>
    </row>
    <row r="189">
      <c r="A189" s="325"/>
      <c r="B189" s="326"/>
      <c r="C189" s="202"/>
      <c r="D189" s="202"/>
      <c r="E189" s="326"/>
      <c r="F189" s="202"/>
      <c r="G189" s="202"/>
      <c r="H189" s="325"/>
    </row>
    <row r="190">
      <c r="A190" s="325"/>
      <c r="B190" s="326"/>
      <c r="C190" s="202"/>
      <c r="D190" s="202"/>
      <c r="E190" s="326"/>
      <c r="F190" s="202"/>
      <c r="G190" s="202"/>
      <c r="H190" s="325"/>
    </row>
    <row r="191">
      <c r="A191" s="325"/>
      <c r="B191" s="326"/>
      <c r="C191" s="202"/>
      <c r="D191" s="202"/>
      <c r="E191" s="326"/>
      <c r="F191" s="202"/>
      <c r="G191" s="202"/>
      <c r="H191" s="325"/>
    </row>
    <row r="192">
      <c r="A192" s="325"/>
      <c r="B192" s="326"/>
      <c r="C192" s="202"/>
      <c r="D192" s="202"/>
      <c r="E192" s="326"/>
      <c r="F192" s="202"/>
      <c r="G192" s="202"/>
      <c r="H192" s="325"/>
    </row>
    <row r="193">
      <c r="A193" s="325"/>
      <c r="B193" s="326"/>
      <c r="C193" s="202"/>
      <c r="D193" s="202"/>
      <c r="E193" s="326"/>
      <c r="F193" s="202"/>
      <c r="G193" s="202"/>
      <c r="H193" s="325"/>
    </row>
    <row r="194">
      <c r="A194" s="325"/>
      <c r="B194" s="326"/>
      <c r="C194" s="202"/>
      <c r="D194" s="202"/>
      <c r="E194" s="326"/>
      <c r="F194" s="202"/>
      <c r="G194" s="202"/>
      <c r="H194" s="325"/>
    </row>
    <row r="195">
      <c r="A195" s="325"/>
      <c r="B195" s="326"/>
      <c r="C195" s="202"/>
      <c r="D195" s="202"/>
      <c r="E195" s="326"/>
      <c r="F195" s="202"/>
      <c r="G195" s="202"/>
      <c r="H195" s="325"/>
    </row>
    <row r="196">
      <c r="A196" s="325"/>
      <c r="B196" s="326"/>
      <c r="C196" s="202"/>
      <c r="D196" s="202"/>
      <c r="E196" s="326"/>
      <c r="F196" s="202"/>
      <c r="G196" s="202"/>
      <c r="H196" s="325"/>
    </row>
    <row r="197">
      <c r="A197" s="325"/>
      <c r="B197" s="326"/>
      <c r="C197" s="202"/>
      <c r="D197" s="202"/>
      <c r="E197" s="326"/>
      <c r="F197" s="202"/>
      <c r="G197" s="202"/>
      <c r="H197" s="325"/>
    </row>
    <row r="198">
      <c r="A198" s="325"/>
      <c r="B198" s="326"/>
      <c r="C198" s="202"/>
      <c r="D198" s="202"/>
      <c r="E198" s="326"/>
      <c r="F198" s="202"/>
      <c r="G198" s="202"/>
      <c r="H198" s="325"/>
    </row>
    <row r="199">
      <c r="A199" s="325"/>
      <c r="B199" s="326"/>
      <c r="C199" s="202"/>
      <c r="D199" s="202"/>
      <c r="E199" s="326"/>
      <c r="F199" s="202"/>
      <c r="G199" s="202"/>
      <c r="H199" s="325"/>
    </row>
    <row r="200">
      <c r="A200" s="325"/>
      <c r="B200" s="326"/>
      <c r="C200" s="202"/>
      <c r="D200" s="202"/>
      <c r="E200" s="326"/>
      <c r="F200" s="202"/>
      <c r="G200" s="202"/>
      <c r="H200" s="325"/>
    </row>
    <row r="201">
      <c r="A201" s="325"/>
      <c r="B201" s="326"/>
      <c r="C201" s="202"/>
      <c r="D201" s="202"/>
      <c r="E201" s="326"/>
      <c r="F201" s="202"/>
      <c r="G201" s="202"/>
      <c r="H201" s="325"/>
    </row>
    <row r="202">
      <c r="A202" s="325"/>
      <c r="B202" s="326"/>
      <c r="C202" s="202"/>
      <c r="D202" s="202"/>
      <c r="E202" s="326"/>
      <c r="F202" s="202"/>
      <c r="G202" s="202"/>
      <c r="H202" s="325"/>
    </row>
    <row r="203">
      <c r="A203" s="325"/>
      <c r="B203" s="326"/>
      <c r="C203" s="202"/>
      <c r="D203" s="202"/>
      <c r="E203" s="326"/>
      <c r="F203" s="202"/>
      <c r="G203" s="202"/>
      <c r="H203" s="325"/>
    </row>
    <row r="204">
      <c r="A204" s="325"/>
      <c r="B204" s="326"/>
      <c r="C204" s="202"/>
      <c r="D204" s="202"/>
      <c r="E204" s="326"/>
      <c r="F204" s="202"/>
      <c r="G204" s="202"/>
      <c r="H204" s="325"/>
    </row>
    <row r="205">
      <c r="A205" s="325"/>
      <c r="B205" s="326"/>
      <c r="C205" s="202"/>
      <c r="D205" s="202"/>
      <c r="E205" s="326"/>
      <c r="F205" s="202"/>
      <c r="G205" s="202"/>
      <c r="H205" s="325"/>
    </row>
    <row r="206">
      <c r="A206" s="325"/>
      <c r="B206" s="326"/>
      <c r="C206" s="202"/>
      <c r="D206" s="202"/>
      <c r="E206" s="326"/>
      <c r="F206" s="202"/>
      <c r="G206" s="202"/>
      <c r="H206" s="325"/>
    </row>
    <row r="207">
      <c r="A207" s="325"/>
      <c r="B207" s="326"/>
      <c r="C207" s="202"/>
      <c r="D207" s="202"/>
      <c r="E207" s="326"/>
      <c r="F207" s="202"/>
      <c r="G207" s="202"/>
      <c r="H207" s="325"/>
    </row>
    <row r="208">
      <c r="A208" s="325"/>
      <c r="B208" s="326"/>
      <c r="C208" s="202"/>
      <c r="D208" s="202"/>
      <c r="E208" s="326"/>
      <c r="F208" s="202"/>
      <c r="G208" s="202"/>
      <c r="H208" s="325"/>
    </row>
    <row r="209">
      <c r="A209" s="325"/>
      <c r="B209" s="326"/>
      <c r="C209" s="202"/>
      <c r="D209" s="202"/>
      <c r="E209" s="326"/>
      <c r="F209" s="202"/>
      <c r="G209" s="202"/>
      <c r="H209" s="325"/>
    </row>
    <row r="210">
      <c r="A210" s="325"/>
      <c r="B210" s="326"/>
      <c r="C210" s="202"/>
      <c r="D210" s="202"/>
      <c r="E210" s="326"/>
      <c r="F210" s="202"/>
      <c r="G210" s="202"/>
      <c r="H210" s="325"/>
    </row>
    <row r="211">
      <c r="A211" s="325"/>
      <c r="B211" s="326"/>
      <c r="C211" s="202"/>
      <c r="D211" s="202"/>
      <c r="E211" s="326"/>
      <c r="F211" s="202"/>
      <c r="G211" s="202"/>
      <c r="H211" s="325"/>
    </row>
    <row r="212">
      <c r="A212" s="325"/>
      <c r="B212" s="326"/>
      <c r="C212" s="202"/>
      <c r="D212" s="202"/>
      <c r="E212" s="326"/>
      <c r="F212" s="202"/>
      <c r="G212" s="202"/>
      <c r="H212" s="325"/>
    </row>
    <row r="213">
      <c r="A213" s="325"/>
      <c r="B213" s="326"/>
      <c r="C213" s="202"/>
      <c r="D213" s="202"/>
      <c r="E213" s="326"/>
      <c r="F213" s="202"/>
      <c r="G213" s="202"/>
      <c r="H213" s="325"/>
    </row>
    <row r="214">
      <c r="A214" s="325"/>
      <c r="B214" s="326"/>
      <c r="C214" s="202"/>
      <c r="D214" s="202"/>
      <c r="E214" s="326"/>
      <c r="F214" s="202"/>
      <c r="G214" s="202"/>
      <c r="H214" s="325"/>
    </row>
    <row r="215">
      <c r="A215" s="325"/>
      <c r="B215" s="326"/>
      <c r="C215" s="202"/>
      <c r="D215" s="202"/>
      <c r="E215" s="326"/>
      <c r="F215" s="202"/>
      <c r="G215" s="202"/>
      <c r="H215" s="325"/>
    </row>
    <row r="216">
      <c r="A216" s="325"/>
      <c r="B216" s="326"/>
      <c r="C216" s="202"/>
      <c r="D216" s="202"/>
      <c r="E216" s="326"/>
      <c r="F216" s="202"/>
      <c r="G216" s="202"/>
      <c r="H216" s="325"/>
    </row>
    <row r="217">
      <c r="A217" s="325"/>
      <c r="B217" s="326"/>
      <c r="C217" s="202"/>
      <c r="D217" s="202"/>
      <c r="E217" s="326"/>
      <c r="F217" s="202"/>
      <c r="G217" s="202"/>
      <c r="H217" s="325"/>
    </row>
    <row r="218">
      <c r="A218" s="325"/>
      <c r="B218" s="326"/>
      <c r="C218" s="202"/>
      <c r="D218" s="202"/>
      <c r="E218" s="326"/>
      <c r="F218" s="202"/>
      <c r="G218" s="202"/>
      <c r="H218" s="325"/>
    </row>
    <row r="219">
      <c r="A219" s="325"/>
      <c r="B219" s="326"/>
      <c r="C219" s="202"/>
      <c r="D219" s="202"/>
      <c r="E219" s="326"/>
      <c r="F219" s="202"/>
      <c r="G219" s="202"/>
      <c r="H219" s="325"/>
    </row>
    <row r="220">
      <c r="A220" s="325"/>
      <c r="B220" s="326"/>
      <c r="C220" s="202"/>
      <c r="D220" s="202"/>
      <c r="E220" s="326"/>
      <c r="F220" s="202"/>
      <c r="G220" s="202"/>
      <c r="H220" s="325"/>
    </row>
    <row r="221">
      <c r="A221" s="325"/>
      <c r="B221" s="326"/>
      <c r="C221" s="202"/>
      <c r="D221" s="202"/>
      <c r="E221" s="326"/>
      <c r="F221" s="202"/>
      <c r="G221" s="202"/>
      <c r="H221" s="325"/>
    </row>
    <row r="222">
      <c r="A222" s="325"/>
      <c r="B222" s="326"/>
      <c r="C222" s="202"/>
      <c r="D222" s="202"/>
      <c r="E222" s="326"/>
      <c r="F222" s="202"/>
      <c r="G222" s="202"/>
      <c r="H222" s="325"/>
    </row>
    <row r="223">
      <c r="A223" s="325"/>
      <c r="B223" s="326"/>
      <c r="C223" s="202"/>
      <c r="D223" s="202"/>
      <c r="E223" s="326"/>
      <c r="F223" s="202"/>
      <c r="G223" s="202"/>
      <c r="H223" s="325"/>
    </row>
    <row r="224">
      <c r="A224" s="325"/>
      <c r="B224" s="326"/>
      <c r="C224" s="202"/>
      <c r="D224" s="202"/>
      <c r="E224" s="326"/>
      <c r="F224" s="202"/>
      <c r="G224" s="202"/>
      <c r="H224" s="325"/>
    </row>
    <row r="225">
      <c r="A225" s="325"/>
      <c r="B225" s="326"/>
      <c r="C225" s="202"/>
      <c r="D225" s="202"/>
      <c r="E225" s="326"/>
      <c r="F225" s="202"/>
      <c r="G225" s="202"/>
      <c r="H225" s="325"/>
    </row>
    <row r="226">
      <c r="A226" s="325"/>
      <c r="B226" s="326"/>
      <c r="C226" s="202"/>
      <c r="D226" s="202"/>
      <c r="E226" s="326"/>
      <c r="F226" s="202"/>
      <c r="G226" s="202"/>
      <c r="H226" s="325"/>
    </row>
    <row r="227">
      <c r="A227" s="325"/>
      <c r="B227" s="326"/>
      <c r="C227" s="202"/>
      <c r="D227" s="202"/>
      <c r="E227" s="326"/>
      <c r="F227" s="202"/>
      <c r="G227" s="202"/>
      <c r="H227" s="325"/>
    </row>
    <row r="228">
      <c r="A228" s="325"/>
      <c r="B228" s="326"/>
      <c r="C228" s="202"/>
      <c r="D228" s="202"/>
      <c r="E228" s="326"/>
      <c r="F228" s="202"/>
      <c r="G228" s="202"/>
      <c r="H228" s="325"/>
    </row>
    <row r="229">
      <c r="A229" s="325"/>
      <c r="B229" s="326"/>
      <c r="C229" s="202"/>
      <c r="D229" s="202"/>
      <c r="E229" s="326"/>
      <c r="F229" s="202"/>
      <c r="G229" s="202"/>
      <c r="H229" s="325"/>
    </row>
    <row r="230">
      <c r="A230" s="325"/>
      <c r="B230" s="326"/>
      <c r="C230" s="202"/>
      <c r="D230" s="202"/>
      <c r="E230" s="326"/>
      <c r="F230" s="202"/>
      <c r="G230" s="202"/>
      <c r="H230" s="325"/>
    </row>
    <row r="231">
      <c r="A231" s="325"/>
      <c r="B231" s="326"/>
      <c r="C231" s="202"/>
      <c r="D231" s="202"/>
      <c r="E231" s="326"/>
      <c r="F231" s="202"/>
      <c r="G231" s="202"/>
      <c r="H231" s="325"/>
    </row>
    <row r="232">
      <c r="A232" s="325"/>
      <c r="B232" s="326"/>
      <c r="C232" s="202"/>
      <c r="D232" s="202"/>
      <c r="E232" s="326"/>
      <c r="F232" s="202"/>
      <c r="G232" s="202"/>
      <c r="H232" s="325"/>
    </row>
    <row r="233">
      <c r="A233" s="325"/>
      <c r="B233" s="326"/>
      <c r="C233" s="202"/>
      <c r="D233" s="202"/>
      <c r="E233" s="326"/>
      <c r="F233" s="202"/>
      <c r="G233" s="202"/>
      <c r="H233" s="325"/>
    </row>
    <row r="234">
      <c r="A234" s="325"/>
      <c r="B234" s="326"/>
      <c r="C234" s="202"/>
      <c r="D234" s="202"/>
      <c r="E234" s="326"/>
      <c r="F234" s="202"/>
      <c r="G234" s="202"/>
      <c r="H234" s="325"/>
    </row>
    <row r="235">
      <c r="A235" s="325"/>
      <c r="B235" s="326"/>
      <c r="C235" s="202"/>
      <c r="D235" s="202"/>
      <c r="E235" s="326"/>
      <c r="F235" s="202"/>
      <c r="G235" s="202"/>
      <c r="H235" s="325"/>
    </row>
    <row r="236">
      <c r="A236" s="325"/>
      <c r="B236" s="326"/>
      <c r="C236" s="202"/>
      <c r="D236" s="202"/>
      <c r="E236" s="326"/>
      <c r="F236" s="202"/>
      <c r="G236" s="202"/>
      <c r="H236" s="325"/>
    </row>
    <row r="237">
      <c r="A237" s="325"/>
      <c r="B237" s="326"/>
      <c r="C237" s="202"/>
      <c r="D237" s="202"/>
      <c r="E237" s="326"/>
      <c r="F237" s="202"/>
      <c r="G237" s="202"/>
      <c r="H237" s="325"/>
    </row>
    <row r="238">
      <c r="A238" s="325"/>
      <c r="B238" s="326"/>
      <c r="C238" s="202"/>
      <c r="D238" s="202"/>
      <c r="E238" s="326"/>
      <c r="F238" s="202"/>
      <c r="G238" s="202"/>
      <c r="H238" s="325"/>
    </row>
    <row r="239">
      <c r="A239" s="325"/>
      <c r="B239" s="326"/>
      <c r="C239" s="202"/>
      <c r="D239" s="202"/>
      <c r="E239" s="326"/>
      <c r="F239" s="202"/>
      <c r="G239" s="202"/>
      <c r="H239" s="325"/>
    </row>
    <row r="240">
      <c r="A240" s="325"/>
      <c r="B240" s="326"/>
      <c r="C240" s="202"/>
      <c r="D240" s="202"/>
      <c r="E240" s="326"/>
      <c r="F240" s="202"/>
      <c r="G240" s="202"/>
      <c r="H240" s="325"/>
    </row>
    <row r="241">
      <c r="A241" s="325"/>
      <c r="B241" s="326"/>
      <c r="C241" s="202"/>
      <c r="D241" s="202"/>
      <c r="E241" s="326"/>
      <c r="F241" s="202"/>
      <c r="G241" s="202"/>
      <c r="H241" s="325"/>
    </row>
    <row r="242">
      <c r="A242" s="325"/>
      <c r="B242" s="326"/>
      <c r="C242" s="202"/>
      <c r="D242" s="202"/>
      <c r="E242" s="326"/>
      <c r="F242" s="202"/>
      <c r="G242" s="202"/>
      <c r="H242" s="325"/>
    </row>
    <row r="243">
      <c r="A243" s="325"/>
      <c r="B243" s="326"/>
      <c r="C243" s="202"/>
      <c r="D243" s="202"/>
      <c r="E243" s="326"/>
      <c r="F243" s="202"/>
      <c r="G243" s="202"/>
      <c r="H243" s="325"/>
    </row>
    <row r="244">
      <c r="A244" s="325"/>
      <c r="B244" s="326"/>
      <c r="C244" s="202"/>
      <c r="D244" s="202"/>
      <c r="E244" s="326"/>
      <c r="F244" s="202"/>
      <c r="G244" s="202"/>
      <c r="H244" s="325"/>
    </row>
    <row r="245">
      <c r="A245" s="325"/>
      <c r="B245" s="326"/>
      <c r="C245" s="202"/>
      <c r="D245" s="202"/>
      <c r="E245" s="326"/>
      <c r="F245" s="202"/>
      <c r="G245" s="202"/>
      <c r="H245" s="325"/>
    </row>
    <row r="246">
      <c r="A246" s="325"/>
      <c r="B246" s="326"/>
      <c r="C246" s="202"/>
      <c r="D246" s="202"/>
      <c r="E246" s="326"/>
      <c r="F246" s="202"/>
      <c r="G246" s="202"/>
      <c r="H246" s="325"/>
    </row>
    <row r="247">
      <c r="A247" s="325"/>
      <c r="B247" s="326"/>
      <c r="C247" s="202"/>
      <c r="D247" s="202"/>
      <c r="E247" s="326"/>
      <c r="F247" s="202"/>
      <c r="G247" s="202"/>
      <c r="H247" s="325"/>
    </row>
    <row r="248">
      <c r="A248" s="325"/>
      <c r="B248" s="326"/>
      <c r="C248" s="202"/>
      <c r="D248" s="202"/>
      <c r="E248" s="326"/>
      <c r="F248" s="202"/>
      <c r="G248" s="202"/>
      <c r="H248" s="325"/>
    </row>
    <row r="249">
      <c r="A249" s="325"/>
      <c r="B249" s="326"/>
      <c r="C249" s="202"/>
      <c r="D249" s="202"/>
      <c r="E249" s="326"/>
      <c r="F249" s="202"/>
      <c r="G249" s="202"/>
      <c r="H249" s="325"/>
    </row>
    <row r="250">
      <c r="A250" s="325"/>
      <c r="B250" s="326"/>
      <c r="C250" s="202"/>
      <c r="D250" s="202"/>
      <c r="E250" s="326"/>
      <c r="F250" s="202"/>
      <c r="G250" s="202"/>
      <c r="H250" s="325"/>
    </row>
    <row r="251">
      <c r="A251" s="325"/>
      <c r="B251" s="326"/>
      <c r="C251" s="202"/>
      <c r="D251" s="202"/>
      <c r="E251" s="326"/>
      <c r="F251" s="202"/>
      <c r="G251" s="202"/>
      <c r="H251" s="325"/>
    </row>
    <row r="252">
      <c r="A252" s="325"/>
      <c r="B252" s="326"/>
      <c r="C252" s="202"/>
      <c r="D252" s="202"/>
      <c r="E252" s="326"/>
      <c r="F252" s="202"/>
      <c r="G252" s="202"/>
      <c r="H252" s="325"/>
    </row>
    <row r="253">
      <c r="A253" s="325"/>
      <c r="B253" s="326"/>
      <c r="C253" s="202"/>
      <c r="D253" s="202"/>
      <c r="E253" s="326"/>
      <c r="F253" s="202"/>
      <c r="G253" s="202"/>
      <c r="H253" s="325"/>
    </row>
    <row r="254">
      <c r="A254" s="325"/>
      <c r="B254" s="326"/>
      <c r="C254" s="202"/>
      <c r="D254" s="202"/>
      <c r="E254" s="326"/>
      <c r="F254" s="202"/>
      <c r="G254" s="202"/>
      <c r="H254" s="325"/>
    </row>
    <row r="255">
      <c r="A255" s="325"/>
      <c r="B255" s="326"/>
      <c r="C255" s="202"/>
      <c r="D255" s="202"/>
      <c r="E255" s="326"/>
      <c r="F255" s="202"/>
      <c r="G255" s="202"/>
      <c r="H255" s="325"/>
    </row>
    <row r="256">
      <c r="A256" s="325"/>
      <c r="B256" s="326"/>
      <c r="C256" s="202"/>
      <c r="D256" s="202"/>
      <c r="E256" s="326"/>
      <c r="F256" s="202"/>
      <c r="G256" s="202"/>
      <c r="H256" s="325"/>
    </row>
    <row r="257">
      <c r="A257" s="325"/>
      <c r="B257" s="326"/>
      <c r="C257" s="202"/>
      <c r="D257" s="202"/>
      <c r="E257" s="326"/>
      <c r="F257" s="202"/>
      <c r="G257" s="202"/>
      <c r="H257" s="325"/>
    </row>
    <row r="258">
      <c r="A258" s="325"/>
      <c r="B258" s="326"/>
      <c r="C258" s="202"/>
      <c r="D258" s="202"/>
      <c r="E258" s="326"/>
      <c r="F258" s="202"/>
      <c r="G258" s="202"/>
      <c r="H258" s="325"/>
    </row>
    <row r="259">
      <c r="A259" s="325"/>
      <c r="B259" s="326"/>
      <c r="C259" s="202"/>
      <c r="D259" s="202"/>
      <c r="E259" s="326"/>
      <c r="F259" s="202"/>
      <c r="G259" s="202"/>
      <c r="H259" s="325"/>
    </row>
    <row r="260">
      <c r="A260" s="325"/>
      <c r="B260" s="326"/>
      <c r="C260" s="202"/>
      <c r="D260" s="202"/>
      <c r="E260" s="326"/>
      <c r="F260" s="202"/>
      <c r="G260" s="202"/>
      <c r="H260" s="325"/>
    </row>
    <row r="261">
      <c r="A261" s="325"/>
      <c r="B261" s="326"/>
      <c r="C261" s="202"/>
      <c r="D261" s="202"/>
      <c r="E261" s="326"/>
      <c r="F261" s="202"/>
      <c r="G261" s="202"/>
      <c r="H261" s="325"/>
    </row>
    <row r="262">
      <c r="A262" s="325"/>
      <c r="B262" s="326"/>
      <c r="C262" s="202"/>
      <c r="D262" s="202"/>
      <c r="E262" s="326"/>
      <c r="F262" s="202"/>
      <c r="G262" s="202"/>
      <c r="H262" s="325"/>
    </row>
    <row r="263">
      <c r="A263" s="325"/>
      <c r="B263" s="326"/>
      <c r="C263" s="202"/>
      <c r="D263" s="202"/>
      <c r="E263" s="326"/>
      <c r="F263" s="202"/>
      <c r="G263" s="202"/>
      <c r="H263" s="325"/>
    </row>
    <row r="264">
      <c r="A264" s="325"/>
      <c r="B264" s="326"/>
      <c r="C264" s="202"/>
      <c r="D264" s="202"/>
      <c r="E264" s="326"/>
      <c r="F264" s="202"/>
      <c r="G264" s="202"/>
      <c r="H264" s="325"/>
    </row>
    <row r="265">
      <c r="A265" s="325"/>
      <c r="B265" s="326"/>
      <c r="C265" s="202"/>
      <c r="D265" s="202"/>
      <c r="E265" s="326"/>
      <c r="F265" s="202"/>
      <c r="G265" s="202"/>
      <c r="H265" s="325"/>
    </row>
    <row r="266">
      <c r="A266" s="325"/>
      <c r="B266" s="326"/>
      <c r="C266" s="202"/>
      <c r="D266" s="202"/>
      <c r="E266" s="326"/>
      <c r="F266" s="202"/>
      <c r="G266" s="202"/>
      <c r="H266" s="325"/>
    </row>
    <row r="267">
      <c r="A267" s="325"/>
      <c r="B267" s="326"/>
      <c r="C267" s="202"/>
      <c r="D267" s="202"/>
      <c r="E267" s="326"/>
      <c r="F267" s="202"/>
      <c r="G267" s="202"/>
      <c r="H267" s="325"/>
    </row>
    <row r="268">
      <c r="A268" s="325"/>
      <c r="B268" s="326"/>
      <c r="C268" s="202"/>
      <c r="D268" s="202"/>
      <c r="E268" s="326"/>
      <c r="F268" s="202"/>
      <c r="G268" s="202"/>
      <c r="H268" s="325"/>
    </row>
    <row r="269">
      <c r="A269" s="325"/>
      <c r="B269" s="326"/>
      <c r="C269" s="202"/>
      <c r="D269" s="202"/>
      <c r="E269" s="326"/>
      <c r="F269" s="202"/>
      <c r="G269" s="202"/>
      <c r="H269" s="325"/>
    </row>
    <row r="270">
      <c r="A270" s="325"/>
      <c r="B270" s="326"/>
      <c r="C270" s="202"/>
      <c r="D270" s="202"/>
      <c r="E270" s="326"/>
      <c r="F270" s="202"/>
      <c r="G270" s="202"/>
      <c r="H270" s="325"/>
    </row>
    <row r="271">
      <c r="A271" s="325"/>
      <c r="B271" s="326"/>
      <c r="C271" s="202"/>
      <c r="D271" s="202"/>
      <c r="E271" s="326"/>
      <c r="F271" s="202"/>
      <c r="G271" s="202"/>
      <c r="H271" s="325"/>
    </row>
    <row r="272">
      <c r="A272" s="325"/>
      <c r="B272" s="326"/>
      <c r="C272" s="202"/>
      <c r="D272" s="202"/>
      <c r="E272" s="326"/>
      <c r="F272" s="202"/>
      <c r="G272" s="202"/>
      <c r="H272" s="325"/>
    </row>
    <row r="273">
      <c r="A273" s="325"/>
      <c r="B273" s="326"/>
      <c r="C273" s="202"/>
      <c r="D273" s="202"/>
      <c r="E273" s="326"/>
      <c r="F273" s="202"/>
      <c r="G273" s="202"/>
      <c r="H273" s="325"/>
    </row>
    <row r="274">
      <c r="A274" s="325"/>
      <c r="B274" s="326"/>
      <c r="C274" s="202"/>
      <c r="D274" s="202"/>
      <c r="E274" s="326"/>
      <c r="F274" s="202"/>
      <c r="G274" s="202"/>
      <c r="H274" s="325"/>
    </row>
    <row r="275">
      <c r="A275" s="325"/>
      <c r="B275" s="326"/>
      <c r="C275" s="202"/>
      <c r="D275" s="202"/>
      <c r="E275" s="326"/>
      <c r="F275" s="202"/>
      <c r="G275" s="202"/>
      <c r="H275" s="325"/>
    </row>
    <row r="276">
      <c r="A276" s="325"/>
      <c r="B276" s="326"/>
      <c r="C276" s="202"/>
      <c r="D276" s="202"/>
      <c r="E276" s="326"/>
      <c r="F276" s="202"/>
      <c r="G276" s="202"/>
      <c r="H276" s="325"/>
    </row>
    <row r="277">
      <c r="A277" s="325"/>
      <c r="B277" s="326"/>
      <c r="C277" s="202"/>
      <c r="D277" s="202"/>
      <c r="E277" s="326"/>
      <c r="F277" s="202"/>
      <c r="G277" s="202"/>
      <c r="H277" s="325"/>
    </row>
    <row r="278">
      <c r="A278" s="325"/>
      <c r="B278" s="326"/>
      <c r="C278" s="202"/>
      <c r="D278" s="202"/>
      <c r="E278" s="326"/>
      <c r="F278" s="202"/>
      <c r="G278" s="202"/>
      <c r="H278" s="325"/>
    </row>
    <row r="279">
      <c r="A279" s="325"/>
      <c r="B279" s="326"/>
      <c r="C279" s="202"/>
      <c r="D279" s="202"/>
      <c r="E279" s="326"/>
      <c r="F279" s="202"/>
      <c r="G279" s="202"/>
      <c r="H279" s="325"/>
    </row>
    <row r="280">
      <c r="A280" s="325"/>
      <c r="B280" s="326"/>
      <c r="C280" s="202"/>
      <c r="D280" s="202"/>
      <c r="E280" s="326"/>
      <c r="F280" s="202"/>
      <c r="G280" s="202"/>
      <c r="H280" s="325"/>
    </row>
    <row r="281">
      <c r="A281" s="325"/>
      <c r="B281" s="326"/>
      <c r="C281" s="202"/>
      <c r="D281" s="202"/>
      <c r="E281" s="326"/>
      <c r="F281" s="202"/>
      <c r="G281" s="202"/>
      <c r="H281" s="325"/>
    </row>
    <row r="282">
      <c r="A282" s="325"/>
      <c r="B282" s="326"/>
      <c r="C282" s="202"/>
      <c r="D282" s="202"/>
      <c r="E282" s="326"/>
      <c r="F282" s="202"/>
      <c r="G282" s="202"/>
      <c r="H282" s="325"/>
    </row>
    <row r="283">
      <c r="A283" s="325"/>
      <c r="B283" s="326"/>
      <c r="C283" s="202"/>
      <c r="D283" s="202"/>
      <c r="E283" s="326"/>
      <c r="F283" s="202"/>
      <c r="G283" s="202"/>
      <c r="H283" s="325"/>
    </row>
    <row r="284">
      <c r="A284" s="325"/>
      <c r="B284" s="326"/>
      <c r="C284" s="202"/>
      <c r="D284" s="202"/>
      <c r="E284" s="326"/>
      <c r="F284" s="202"/>
      <c r="G284" s="202"/>
      <c r="H284" s="325"/>
    </row>
    <row r="285">
      <c r="A285" s="325"/>
      <c r="B285" s="326"/>
      <c r="C285" s="202"/>
      <c r="D285" s="202"/>
      <c r="E285" s="326"/>
      <c r="F285" s="202"/>
      <c r="G285" s="202"/>
      <c r="H285" s="325"/>
    </row>
    <row r="286">
      <c r="A286" s="325"/>
      <c r="B286" s="326"/>
      <c r="C286" s="202"/>
      <c r="D286" s="202"/>
      <c r="E286" s="326"/>
      <c r="F286" s="202"/>
      <c r="G286" s="202"/>
      <c r="H286" s="325"/>
    </row>
    <row r="287">
      <c r="A287" s="325"/>
      <c r="B287" s="326"/>
      <c r="C287" s="202"/>
      <c r="D287" s="202"/>
      <c r="E287" s="326"/>
      <c r="F287" s="202"/>
      <c r="G287" s="202"/>
      <c r="H287" s="325"/>
    </row>
    <row r="288">
      <c r="A288" s="325"/>
      <c r="B288" s="326"/>
      <c r="C288" s="202"/>
      <c r="D288" s="202"/>
      <c r="E288" s="326"/>
      <c r="F288" s="202"/>
      <c r="G288" s="202"/>
      <c r="H288" s="325"/>
    </row>
    <row r="289">
      <c r="A289" s="325"/>
      <c r="B289" s="326"/>
      <c r="C289" s="202"/>
      <c r="D289" s="202"/>
      <c r="E289" s="326"/>
      <c r="F289" s="202"/>
      <c r="G289" s="202"/>
      <c r="H289" s="325"/>
    </row>
    <row r="290">
      <c r="A290" s="325"/>
      <c r="B290" s="326"/>
      <c r="C290" s="202"/>
      <c r="D290" s="202"/>
      <c r="E290" s="326"/>
      <c r="F290" s="202"/>
      <c r="G290" s="202"/>
      <c r="H290" s="325"/>
    </row>
    <row r="291">
      <c r="A291" s="325"/>
      <c r="B291" s="326"/>
      <c r="C291" s="202"/>
      <c r="D291" s="202"/>
      <c r="E291" s="326"/>
      <c r="F291" s="202"/>
      <c r="G291" s="202"/>
      <c r="H291" s="325"/>
    </row>
    <row r="292">
      <c r="A292" s="325"/>
      <c r="B292" s="326"/>
      <c r="C292" s="202"/>
      <c r="D292" s="202"/>
      <c r="E292" s="326"/>
      <c r="F292" s="202"/>
      <c r="G292" s="202"/>
      <c r="H292" s="325"/>
    </row>
    <row r="293">
      <c r="A293" s="325"/>
      <c r="B293" s="326"/>
      <c r="C293" s="202"/>
      <c r="D293" s="202"/>
      <c r="E293" s="326"/>
      <c r="F293" s="202"/>
      <c r="G293" s="202"/>
      <c r="H293" s="325"/>
    </row>
    <row r="294">
      <c r="A294" s="325"/>
      <c r="B294" s="326"/>
      <c r="C294" s="202"/>
      <c r="D294" s="202"/>
      <c r="E294" s="326"/>
      <c r="F294" s="202"/>
      <c r="G294" s="202"/>
      <c r="H294" s="325"/>
    </row>
    <row r="295">
      <c r="A295" s="325"/>
      <c r="B295" s="326"/>
      <c r="C295" s="202"/>
      <c r="D295" s="202"/>
      <c r="E295" s="326"/>
      <c r="F295" s="202"/>
      <c r="G295" s="202"/>
      <c r="H295" s="325"/>
    </row>
    <row r="296">
      <c r="A296" s="325"/>
      <c r="B296" s="326"/>
      <c r="C296" s="202"/>
      <c r="D296" s="202"/>
      <c r="E296" s="326"/>
      <c r="F296" s="202"/>
      <c r="G296" s="202"/>
      <c r="H296" s="325"/>
    </row>
    <row r="297">
      <c r="A297" s="325"/>
      <c r="B297" s="326"/>
      <c r="C297" s="202"/>
      <c r="D297" s="202"/>
      <c r="E297" s="326"/>
      <c r="F297" s="202"/>
      <c r="G297" s="202"/>
      <c r="H297" s="325"/>
    </row>
    <row r="298">
      <c r="A298" s="325"/>
      <c r="B298" s="326"/>
      <c r="C298" s="202"/>
      <c r="D298" s="202"/>
      <c r="E298" s="326"/>
      <c r="F298" s="202"/>
      <c r="G298" s="202"/>
      <c r="H298" s="325"/>
    </row>
    <row r="299">
      <c r="A299" s="325"/>
      <c r="B299" s="326"/>
      <c r="C299" s="202"/>
      <c r="D299" s="202"/>
      <c r="E299" s="326"/>
      <c r="F299" s="202"/>
      <c r="G299" s="202"/>
      <c r="H299" s="325"/>
    </row>
    <row r="300">
      <c r="A300" s="325"/>
      <c r="B300" s="326"/>
      <c r="C300" s="202"/>
      <c r="D300" s="202"/>
      <c r="E300" s="326"/>
      <c r="F300" s="202"/>
      <c r="G300" s="202"/>
      <c r="H300" s="325"/>
    </row>
    <row r="301">
      <c r="A301" s="325"/>
      <c r="B301" s="326"/>
      <c r="C301" s="202"/>
      <c r="D301" s="202"/>
      <c r="E301" s="326"/>
      <c r="F301" s="202"/>
      <c r="G301" s="202"/>
      <c r="H301" s="325"/>
    </row>
    <row r="302">
      <c r="A302" s="325"/>
      <c r="B302" s="326"/>
      <c r="C302" s="202"/>
      <c r="D302" s="202"/>
      <c r="E302" s="326"/>
      <c r="F302" s="202"/>
      <c r="G302" s="202"/>
      <c r="H302" s="325"/>
    </row>
    <row r="303">
      <c r="A303" s="325"/>
      <c r="B303" s="326"/>
      <c r="C303" s="202"/>
      <c r="D303" s="202"/>
      <c r="E303" s="326"/>
      <c r="F303" s="202"/>
      <c r="G303" s="202"/>
      <c r="H303" s="325"/>
    </row>
    <row r="304">
      <c r="A304" s="325"/>
      <c r="B304" s="326"/>
      <c r="C304" s="202"/>
      <c r="D304" s="202"/>
      <c r="E304" s="326"/>
      <c r="F304" s="202"/>
      <c r="G304" s="202"/>
      <c r="H304" s="325"/>
    </row>
    <row r="305">
      <c r="A305" s="325"/>
      <c r="B305" s="326"/>
      <c r="C305" s="202"/>
      <c r="D305" s="202"/>
      <c r="E305" s="326"/>
      <c r="F305" s="202"/>
      <c r="G305" s="202"/>
      <c r="H305" s="325"/>
    </row>
    <row r="306">
      <c r="A306" s="325"/>
      <c r="B306" s="326"/>
      <c r="C306" s="202"/>
      <c r="D306" s="202"/>
      <c r="E306" s="326"/>
      <c r="F306" s="202"/>
      <c r="G306" s="202"/>
      <c r="H306" s="325"/>
    </row>
    <row r="307">
      <c r="A307" s="325"/>
      <c r="B307" s="326"/>
      <c r="C307" s="202"/>
      <c r="D307" s="202"/>
      <c r="E307" s="326"/>
      <c r="F307" s="202"/>
      <c r="G307" s="202"/>
      <c r="H307" s="325"/>
    </row>
    <row r="308">
      <c r="A308" s="325"/>
      <c r="B308" s="326"/>
      <c r="C308" s="202"/>
      <c r="D308" s="202"/>
      <c r="E308" s="326"/>
      <c r="F308" s="202"/>
      <c r="G308" s="202"/>
      <c r="H308" s="325"/>
    </row>
    <row r="309">
      <c r="A309" s="325"/>
      <c r="B309" s="326"/>
      <c r="C309" s="202"/>
      <c r="D309" s="202"/>
      <c r="E309" s="326"/>
      <c r="F309" s="202"/>
      <c r="G309" s="202"/>
      <c r="H309" s="325"/>
    </row>
    <row r="310">
      <c r="A310" s="325"/>
      <c r="B310" s="326"/>
      <c r="C310" s="202"/>
      <c r="D310" s="202"/>
      <c r="E310" s="326"/>
      <c r="F310" s="202"/>
      <c r="G310" s="202"/>
      <c r="H310" s="325"/>
    </row>
    <row r="311">
      <c r="A311" s="325"/>
      <c r="B311" s="326"/>
      <c r="C311" s="202"/>
      <c r="D311" s="202"/>
      <c r="E311" s="326"/>
      <c r="F311" s="202"/>
      <c r="G311" s="202"/>
      <c r="H311" s="325"/>
    </row>
    <row r="312">
      <c r="A312" s="325"/>
      <c r="B312" s="326"/>
      <c r="C312" s="202"/>
      <c r="D312" s="202"/>
      <c r="E312" s="326"/>
      <c r="F312" s="202"/>
      <c r="G312" s="202"/>
      <c r="H312" s="325"/>
    </row>
    <row r="313">
      <c r="A313" s="325"/>
      <c r="B313" s="326"/>
      <c r="C313" s="202"/>
      <c r="D313" s="202"/>
      <c r="E313" s="326"/>
      <c r="F313" s="202"/>
      <c r="G313" s="202"/>
      <c r="H313" s="325"/>
    </row>
    <row r="314">
      <c r="A314" s="325"/>
      <c r="B314" s="326"/>
      <c r="C314" s="202"/>
      <c r="D314" s="202"/>
      <c r="E314" s="326"/>
      <c r="F314" s="202"/>
      <c r="G314" s="202"/>
      <c r="H314" s="325"/>
    </row>
    <row r="315">
      <c r="A315" s="325"/>
      <c r="B315" s="326"/>
      <c r="C315" s="202"/>
      <c r="D315" s="202"/>
      <c r="E315" s="326"/>
      <c r="F315" s="202"/>
      <c r="G315" s="202"/>
      <c r="H315" s="325"/>
    </row>
    <row r="316">
      <c r="A316" s="325"/>
      <c r="B316" s="326"/>
      <c r="C316" s="202"/>
      <c r="D316" s="202"/>
      <c r="E316" s="326"/>
      <c r="F316" s="202"/>
      <c r="G316" s="202"/>
      <c r="H316" s="325"/>
    </row>
    <row r="317">
      <c r="A317" s="325"/>
      <c r="B317" s="326"/>
      <c r="C317" s="202"/>
      <c r="D317" s="202"/>
      <c r="E317" s="326"/>
      <c r="F317" s="202"/>
      <c r="G317" s="202"/>
      <c r="H317" s="325"/>
    </row>
    <row r="318">
      <c r="A318" s="325"/>
      <c r="B318" s="326"/>
      <c r="C318" s="202"/>
      <c r="D318" s="202"/>
      <c r="E318" s="326"/>
      <c r="F318" s="202"/>
      <c r="G318" s="202"/>
      <c r="H318" s="325"/>
    </row>
    <row r="319">
      <c r="A319" s="325"/>
      <c r="B319" s="326"/>
      <c r="C319" s="202"/>
      <c r="D319" s="202"/>
      <c r="E319" s="326"/>
      <c r="F319" s="202"/>
      <c r="G319" s="202"/>
      <c r="H319" s="325"/>
    </row>
    <row r="320">
      <c r="A320" s="325"/>
      <c r="B320" s="326"/>
      <c r="C320" s="202"/>
      <c r="D320" s="202"/>
      <c r="E320" s="326"/>
      <c r="F320" s="202"/>
      <c r="G320" s="202"/>
      <c r="H320" s="325"/>
    </row>
    <row r="321">
      <c r="A321" s="325"/>
      <c r="B321" s="326"/>
      <c r="C321" s="202"/>
      <c r="D321" s="202"/>
      <c r="E321" s="326"/>
      <c r="F321" s="202"/>
      <c r="G321" s="202"/>
      <c r="H321" s="325"/>
    </row>
    <row r="322">
      <c r="A322" s="325"/>
      <c r="B322" s="326"/>
      <c r="C322" s="202"/>
      <c r="D322" s="202"/>
      <c r="E322" s="326"/>
      <c r="F322" s="202"/>
      <c r="G322" s="202"/>
      <c r="H322" s="325"/>
    </row>
    <row r="323">
      <c r="A323" s="325"/>
      <c r="B323" s="326"/>
      <c r="C323" s="202"/>
      <c r="D323" s="202"/>
      <c r="E323" s="326"/>
      <c r="F323" s="202"/>
      <c r="G323" s="202"/>
      <c r="H323" s="325"/>
    </row>
    <row r="324">
      <c r="A324" s="325"/>
      <c r="B324" s="326"/>
      <c r="C324" s="202"/>
      <c r="D324" s="202"/>
      <c r="E324" s="326"/>
      <c r="F324" s="202"/>
      <c r="G324" s="202"/>
      <c r="H324" s="325"/>
    </row>
    <row r="325">
      <c r="A325" s="325"/>
      <c r="B325" s="326"/>
      <c r="C325" s="202"/>
      <c r="D325" s="202"/>
      <c r="E325" s="326"/>
      <c r="F325" s="202"/>
      <c r="G325" s="202"/>
      <c r="H325" s="325"/>
    </row>
    <row r="326">
      <c r="A326" s="325"/>
      <c r="B326" s="326"/>
      <c r="C326" s="202"/>
      <c r="D326" s="202"/>
      <c r="E326" s="326"/>
      <c r="F326" s="202"/>
      <c r="G326" s="202"/>
      <c r="H326" s="325"/>
    </row>
    <row r="327">
      <c r="A327" s="325"/>
      <c r="B327" s="326"/>
      <c r="C327" s="202"/>
      <c r="D327" s="202"/>
      <c r="E327" s="326"/>
      <c r="F327" s="202"/>
      <c r="G327" s="202"/>
      <c r="H327" s="325"/>
    </row>
    <row r="328">
      <c r="A328" s="325"/>
      <c r="B328" s="326"/>
      <c r="C328" s="202"/>
      <c r="D328" s="202"/>
      <c r="E328" s="326"/>
      <c r="F328" s="202"/>
      <c r="G328" s="202"/>
      <c r="H328" s="325"/>
    </row>
    <row r="329">
      <c r="A329" s="325"/>
      <c r="B329" s="326"/>
      <c r="C329" s="202"/>
      <c r="D329" s="202"/>
      <c r="E329" s="326"/>
      <c r="F329" s="202"/>
      <c r="G329" s="202"/>
      <c r="H329" s="325"/>
    </row>
    <row r="330">
      <c r="A330" s="325"/>
      <c r="B330" s="326"/>
      <c r="C330" s="202"/>
      <c r="D330" s="202"/>
      <c r="E330" s="326"/>
      <c r="F330" s="202"/>
      <c r="G330" s="202"/>
      <c r="H330" s="325"/>
    </row>
    <row r="331">
      <c r="A331" s="325"/>
      <c r="B331" s="326"/>
      <c r="C331" s="202"/>
      <c r="D331" s="202"/>
      <c r="E331" s="326"/>
      <c r="F331" s="202"/>
      <c r="G331" s="202"/>
      <c r="H331" s="325"/>
    </row>
    <row r="332">
      <c r="A332" s="325"/>
      <c r="B332" s="326"/>
      <c r="C332" s="202"/>
      <c r="D332" s="202"/>
      <c r="E332" s="326"/>
      <c r="F332" s="202"/>
      <c r="G332" s="202"/>
      <c r="H332" s="325"/>
    </row>
    <row r="333">
      <c r="A333" s="325"/>
      <c r="B333" s="326"/>
      <c r="C333" s="202"/>
      <c r="D333" s="202"/>
      <c r="E333" s="326"/>
      <c r="F333" s="202"/>
      <c r="G333" s="202"/>
      <c r="H333" s="325"/>
    </row>
    <row r="334">
      <c r="A334" s="325"/>
      <c r="B334" s="326"/>
      <c r="C334" s="202"/>
      <c r="D334" s="202"/>
      <c r="E334" s="326"/>
      <c r="F334" s="202"/>
      <c r="G334" s="202"/>
      <c r="H334" s="325"/>
    </row>
    <row r="335">
      <c r="A335" s="325"/>
      <c r="B335" s="326"/>
      <c r="C335" s="202"/>
      <c r="D335" s="202"/>
      <c r="E335" s="326"/>
      <c r="F335" s="202"/>
      <c r="G335" s="202"/>
      <c r="H335" s="325"/>
    </row>
    <row r="336">
      <c r="A336" s="325"/>
      <c r="B336" s="326"/>
      <c r="C336" s="202"/>
      <c r="D336" s="202"/>
      <c r="E336" s="326"/>
      <c r="F336" s="202"/>
      <c r="G336" s="202"/>
      <c r="H336" s="325"/>
    </row>
    <row r="337">
      <c r="A337" s="325"/>
      <c r="B337" s="326"/>
      <c r="C337" s="202"/>
      <c r="D337" s="202"/>
      <c r="E337" s="326"/>
      <c r="F337" s="202"/>
      <c r="G337" s="202"/>
      <c r="H337" s="325"/>
    </row>
    <row r="338">
      <c r="A338" s="325"/>
      <c r="B338" s="326"/>
      <c r="C338" s="202"/>
      <c r="D338" s="202"/>
      <c r="E338" s="326"/>
      <c r="F338" s="202"/>
      <c r="G338" s="202"/>
      <c r="H338" s="325"/>
    </row>
    <row r="339">
      <c r="A339" s="325"/>
      <c r="B339" s="326"/>
      <c r="C339" s="202"/>
      <c r="D339" s="202"/>
      <c r="E339" s="326"/>
      <c r="F339" s="202"/>
      <c r="G339" s="202"/>
      <c r="H339" s="325"/>
    </row>
    <row r="340">
      <c r="A340" s="325"/>
      <c r="B340" s="326"/>
      <c r="C340" s="202"/>
      <c r="D340" s="202"/>
      <c r="E340" s="326"/>
      <c r="F340" s="202"/>
      <c r="G340" s="202"/>
      <c r="H340" s="325"/>
    </row>
    <row r="341">
      <c r="A341" s="325"/>
      <c r="B341" s="326"/>
      <c r="C341" s="202"/>
      <c r="D341" s="202"/>
      <c r="E341" s="326"/>
      <c r="F341" s="202"/>
      <c r="G341" s="202"/>
      <c r="H341" s="325"/>
    </row>
    <row r="342">
      <c r="A342" s="325"/>
      <c r="B342" s="326"/>
      <c r="C342" s="202"/>
      <c r="D342" s="202"/>
      <c r="E342" s="326"/>
      <c r="F342" s="202"/>
      <c r="G342" s="202"/>
      <c r="H342" s="325"/>
    </row>
    <row r="343">
      <c r="A343" s="325"/>
      <c r="B343" s="326"/>
      <c r="C343" s="202"/>
      <c r="D343" s="202"/>
      <c r="E343" s="326"/>
      <c r="F343" s="202"/>
      <c r="G343" s="202"/>
      <c r="H343" s="325"/>
    </row>
    <row r="344">
      <c r="A344" s="325"/>
      <c r="B344" s="326"/>
      <c r="C344" s="202"/>
      <c r="D344" s="202"/>
      <c r="E344" s="326"/>
      <c r="F344" s="202"/>
      <c r="G344" s="202"/>
      <c r="H344" s="325"/>
    </row>
    <row r="345">
      <c r="A345" s="325"/>
      <c r="B345" s="326"/>
      <c r="C345" s="202"/>
      <c r="D345" s="202"/>
      <c r="E345" s="326"/>
      <c r="F345" s="202"/>
      <c r="G345" s="202"/>
      <c r="H345" s="325"/>
    </row>
    <row r="346">
      <c r="A346" s="325"/>
      <c r="B346" s="326"/>
      <c r="C346" s="202"/>
      <c r="D346" s="202"/>
      <c r="E346" s="326"/>
      <c r="F346" s="202"/>
      <c r="G346" s="202"/>
      <c r="H346" s="325"/>
    </row>
    <row r="347">
      <c r="A347" s="325"/>
      <c r="B347" s="326"/>
      <c r="C347" s="202"/>
      <c r="D347" s="202"/>
      <c r="E347" s="326"/>
      <c r="F347" s="202"/>
      <c r="G347" s="202"/>
      <c r="H347" s="325"/>
    </row>
    <row r="348">
      <c r="A348" s="325"/>
      <c r="B348" s="326"/>
      <c r="C348" s="202"/>
      <c r="D348" s="202"/>
      <c r="E348" s="326"/>
      <c r="F348" s="202"/>
      <c r="G348" s="202"/>
      <c r="H348" s="325"/>
    </row>
    <row r="349">
      <c r="A349" s="325"/>
      <c r="B349" s="326"/>
      <c r="C349" s="202"/>
      <c r="D349" s="202"/>
      <c r="E349" s="326"/>
      <c r="F349" s="202"/>
      <c r="G349" s="202"/>
      <c r="H349" s="325"/>
    </row>
    <row r="350">
      <c r="A350" s="325"/>
      <c r="B350" s="326"/>
      <c r="C350" s="202"/>
      <c r="D350" s="202"/>
      <c r="E350" s="326"/>
      <c r="F350" s="202"/>
      <c r="G350" s="202"/>
      <c r="H350" s="325"/>
    </row>
    <row r="351">
      <c r="A351" s="325"/>
      <c r="B351" s="326"/>
      <c r="C351" s="202"/>
      <c r="D351" s="202"/>
      <c r="E351" s="326"/>
      <c r="F351" s="202"/>
      <c r="G351" s="202"/>
      <c r="H351" s="325"/>
    </row>
    <row r="352">
      <c r="A352" s="325"/>
      <c r="B352" s="326"/>
      <c r="C352" s="202"/>
      <c r="D352" s="202"/>
      <c r="E352" s="326"/>
      <c r="F352" s="202"/>
      <c r="G352" s="202"/>
      <c r="H352" s="325"/>
    </row>
    <row r="353">
      <c r="A353" s="325"/>
      <c r="B353" s="326"/>
      <c r="C353" s="202"/>
      <c r="D353" s="202"/>
      <c r="E353" s="326"/>
      <c r="F353" s="202"/>
      <c r="G353" s="202"/>
      <c r="H353" s="325"/>
    </row>
    <row r="354">
      <c r="A354" s="325"/>
      <c r="B354" s="326"/>
      <c r="C354" s="202"/>
      <c r="D354" s="202"/>
      <c r="E354" s="326"/>
      <c r="F354" s="202"/>
      <c r="G354" s="202"/>
      <c r="H354" s="325"/>
    </row>
    <row r="355">
      <c r="A355" s="325"/>
      <c r="B355" s="326"/>
      <c r="C355" s="202"/>
      <c r="D355" s="202"/>
      <c r="E355" s="326"/>
      <c r="F355" s="202"/>
      <c r="G355" s="202"/>
      <c r="H355" s="325"/>
    </row>
    <row r="356">
      <c r="A356" s="325"/>
      <c r="B356" s="326"/>
      <c r="C356" s="202"/>
      <c r="D356" s="202"/>
      <c r="E356" s="326"/>
      <c r="F356" s="202"/>
      <c r="G356" s="202"/>
      <c r="H356" s="325"/>
    </row>
    <row r="357">
      <c r="A357" s="325"/>
      <c r="B357" s="326"/>
      <c r="C357" s="202"/>
      <c r="D357" s="202"/>
      <c r="E357" s="326"/>
      <c r="F357" s="202"/>
      <c r="G357" s="202"/>
      <c r="H357" s="325"/>
    </row>
    <row r="358">
      <c r="A358" s="325"/>
      <c r="B358" s="326"/>
      <c r="C358" s="202"/>
      <c r="D358" s="202"/>
      <c r="E358" s="326"/>
      <c r="F358" s="202"/>
      <c r="G358" s="202"/>
      <c r="H358" s="325"/>
    </row>
    <row r="359">
      <c r="A359" s="325"/>
      <c r="B359" s="326"/>
      <c r="C359" s="202"/>
      <c r="D359" s="202"/>
      <c r="E359" s="326"/>
      <c r="F359" s="202"/>
      <c r="G359" s="202"/>
      <c r="H359" s="325"/>
    </row>
    <row r="360">
      <c r="A360" s="325"/>
      <c r="B360" s="326"/>
      <c r="C360" s="202"/>
      <c r="D360" s="202"/>
      <c r="E360" s="326"/>
      <c r="F360" s="202"/>
      <c r="G360" s="202"/>
      <c r="H360" s="325"/>
    </row>
    <row r="361">
      <c r="A361" s="325"/>
      <c r="B361" s="326"/>
      <c r="C361" s="202"/>
      <c r="D361" s="202"/>
      <c r="E361" s="326"/>
      <c r="F361" s="202"/>
      <c r="G361" s="202"/>
      <c r="H361" s="325"/>
    </row>
    <row r="362">
      <c r="A362" s="325"/>
      <c r="B362" s="326"/>
      <c r="C362" s="202"/>
      <c r="D362" s="202"/>
      <c r="E362" s="326"/>
      <c r="F362" s="202"/>
      <c r="G362" s="202"/>
      <c r="H362" s="325"/>
    </row>
    <row r="363">
      <c r="A363" s="325"/>
      <c r="B363" s="326"/>
      <c r="C363" s="202"/>
      <c r="D363" s="202"/>
      <c r="E363" s="326"/>
      <c r="F363" s="202"/>
      <c r="G363" s="202"/>
      <c r="H363" s="325"/>
    </row>
    <row r="364">
      <c r="A364" s="325"/>
      <c r="B364" s="326"/>
      <c r="C364" s="202"/>
      <c r="D364" s="202"/>
      <c r="E364" s="326"/>
      <c r="F364" s="202"/>
      <c r="G364" s="202"/>
      <c r="H364" s="325"/>
    </row>
    <row r="365">
      <c r="A365" s="325"/>
      <c r="B365" s="326"/>
      <c r="C365" s="202"/>
      <c r="D365" s="202"/>
      <c r="E365" s="326"/>
      <c r="F365" s="202"/>
      <c r="G365" s="202"/>
      <c r="H365" s="325"/>
    </row>
    <row r="366">
      <c r="A366" s="325"/>
      <c r="B366" s="326"/>
      <c r="C366" s="202"/>
      <c r="D366" s="202"/>
      <c r="E366" s="326"/>
      <c r="F366" s="202"/>
      <c r="G366" s="202"/>
      <c r="H366" s="325"/>
    </row>
    <row r="367">
      <c r="A367" s="325"/>
      <c r="B367" s="326"/>
      <c r="C367" s="202"/>
      <c r="D367" s="202"/>
      <c r="E367" s="326"/>
      <c r="F367" s="202"/>
      <c r="G367" s="202"/>
      <c r="H367" s="325"/>
    </row>
    <row r="368">
      <c r="A368" s="325"/>
      <c r="B368" s="326"/>
      <c r="C368" s="202"/>
      <c r="D368" s="202"/>
      <c r="E368" s="326"/>
      <c r="F368" s="202"/>
      <c r="G368" s="202"/>
      <c r="H368" s="325"/>
    </row>
    <row r="369">
      <c r="A369" s="325"/>
      <c r="B369" s="326"/>
      <c r="C369" s="202"/>
      <c r="D369" s="202"/>
      <c r="E369" s="326"/>
      <c r="F369" s="202"/>
      <c r="G369" s="202"/>
      <c r="H369" s="325"/>
    </row>
    <row r="370">
      <c r="A370" s="325"/>
      <c r="B370" s="326"/>
      <c r="C370" s="202"/>
      <c r="D370" s="202"/>
      <c r="E370" s="326"/>
      <c r="F370" s="202"/>
      <c r="G370" s="202"/>
      <c r="H370" s="325"/>
    </row>
    <row r="371">
      <c r="A371" s="325"/>
      <c r="B371" s="326"/>
      <c r="C371" s="202"/>
      <c r="D371" s="202"/>
      <c r="E371" s="326"/>
      <c r="F371" s="202"/>
      <c r="G371" s="202"/>
      <c r="H371" s="325"/>
    </row>
    <row r="372">
      <c r="A372" s="325"/>
      <c r="B372" s="326"/>
      <c r="C372" s="202"/>
      <c r="D372" s="202"/>
      <c r="E372" s="326"/>
      <c r="F372" s="202"/>
      <c r="G372" s="202"/>
      <c r="H372" s="325"/>
    </row>
    <row r="373">
      <c r="A373" s="325"/>
      <c r="B373" s="326"/>
      <c r="C373" s="202"/>
      <c r="D373" s="202"/>
      <c r="E373" s="326"/>
      <c r="F373" s="202"/>
      <c r="G373" s="202"/>
      <c r="H373" s="325"/>
    </row>
    <row r="374">
      <c r="A374" s="325"/>
      <c r="B374" s="326"/>
      <c r="C374" s="202"/>
      <c r="D374" s="202"/>
      <c r="E374" s="326"/>
      <c r="F374" s="202"/>
      <c r="G374" s="202"/>
      <c r="H374" s="325"/>
    </row>
    <row r="375">
      <c r="A375" s="325"/>
      <c r="B375" s="326"/>
      <c r="C375" s="202"/>
      <c r="D375" s="202"/>
      <c r="E375" s="326"/>
      <c r="F375" s="202"/>
      <c r="G375" s="202"/>
      <c r="H375" s="325"/>
    </row>
    <row r="376">
      <c r="A376" s="325"/>
      <c r="B376" s="326"/>
      <c r="C376" s="202"/>
      <c r="D376" s="202"/>
      <c r="E376" s="326"/>
      <c r="F376" s="202"/>
      <c r="G376" s="202"/>
      <c r="H376" s="325"/>
    </row>
    <row r="377">
      <c r="A377" s="325"/>
      <c r="B377" s="326"/>
      <c r="C377" s="202"/>
      <c r="D377" s="202"/>
      <c r="E377" s="326"/>
      <c r="F377" s="202"/>
      <c r="G377" s="202"/>
      <c r="H377" s="325"/>
    </row>
    <row r="378">
      <c r="A378" s="325"/>
      <c r="B378" s="326"/>
      <c r="C378" s="202"/>
      <c r="D378" s="202"/>
      <c r="E378" s="326"/>
      <c r="F378" s="202"/>
      <c r="G378" s="202"/>
      <c r="H378" s="325"/>
    </row>
    <row r="379">
      <c r="A379" s="325"/>
      <c r="B379" s="326"/>
      <c r="C379" s="202"/>
      <c r="D379" s="202"/>
      <c r="E379" s="326"/>
      <c r="F379" s="202"/>
      <c r="G379" s="202"/>
      <c r="H379" s="325"/>
    </row>
    <row r="380">
      <c r="A380" s="325"/>
      <c r="B380" s="326"/>
      <c r="C380" s="202"/>
      <c r="D380" s="202"/>
      <c r="E380" s="326"/>
      <c r="F380" s="202"/>
      <c r="G380" s="202"/>
      <c r="H380" s="325"/>
    </row>
    <row r="381">
      <c r="A381" s="325"/>
      <c r="B381" s="326"/>
      <c r="C381" s="202"/>
      <c r="D381" s="202"/>
      <c r="E381" s="326"/>
      <c r="F381" s="202"/>
      <c r="G381" s="202"/>
      <c r="H381" s="325"/>
    </row>
    <row r="382">
      <c r="A382" s="325"/>
      <c r="B382" s="326"/>
      <c r="C382" s="202"/>
      <c r="D382" s="202"/>
      <c r="E382" s="326"/>
      <c r="F382" s="202"/>
      <c r="G382" s="202"/>
      <c r="H382" s="325"/>
    </row>
    <row r="383">
      <c r="A383" s="325"/>
      <c r="B383" s="326"/>
      <c r="C383" s="202"/>
      <c r="D383" s="202"/>
      <c r="E383" s="326"/>
      <c r="F383" s="202"/>
      <c r="G383" s="202"/>
      <c r="H383" s="325"/>
    </row>
    <row r="384">
      <c r="A384" s="325"/>
      <c r="B384" s="326"/>
      <c r="C384" s="202"/>
      <c r="D384" s="202"/>
      <c r="E384" s="326"/>
      <c r="F384" s="202"/>
      <c r="G384" s="202"/>
      <c r="H384" s="325"/>
    </row>
    <row r="385">
      <c r="A385" s="325"/>
      <c r="B385" s="326"/>
      <c r="C385" s="202"/>
      <c r="D385" s="202"/>
      <c r="E385" s="326"/>
      <c r="F385" s="202"/>
      <c r="G385" s="202"/>
      <c r="H385" s="325"/>
    </row>
    <row r="386">
      <c r="A386" s="325"/>
      <c r="B386" s="326"/>
      <c r="C386" s="202"/>
      <c r="D386" s="202"/>
      <c r="E386" s="326"/>
      <c r="F386" s="202"/>
      <c r="G386" s="202"/>
      <c r="H386" s="325"/>
    </row>
    <row r="387">
      <c r="A387" s="325"/>
      <c r="B387" s="326"/>
      <c r="C387" s="202"/>
      <c r="D387" s="202"/>
      <c r="E387" s="326"/>
      <c r="F387" s="202"/>
      <c r="G387" s="202"/>
      <c r="H387" s="325"/>
    </row>
    <row r="388">
      <c r="A388" s="325"/>
      <c r="B388" s="326"/>
      <c r="C388" s="202"/>
      <c r="D388" s="202"/>
      <c r="E388" s="326"/>
      <c r="F388" s="202"/>
      <c r="G388" s="202"/>
      <c r="H388" s="325"/>
    </row>
    <row r="389">
      <c r="A389" s="325"/>
      <c r="B389" s="326"/>
      <c r="C389" s="202"/>
      <c r="D389" s="202"/>
      <c r="E389" s="326"/>
      <c r="F389" s="202"/>
      <c r="G389" s="202"/>
      <c r="H389" s="325"/>
    </row>
    <row r="390">
      <c r="A390" s="325"/>
      <c r="B390" s="326"/>
      <c r="C390" s="202"/>
      <c r="D390" s="202"/>
      <c r="E390" s="326"/>
      <c r="F390" s="202"/>
      <c r="G390" s="202"/>
      <c r="H390" s="325"/>
    </row>
    <row r="391">
      <c r="A391" s="325"/>
      <c r="B391" s="326"/>
      <c r="C391" s="202"/>
      <c r="D391" s="202"/>
      <c r="E391" s="326"/>
      <c r="F391" s="202"/>
      <c r="G391" s="202"/>
      <c r="H391" s="325"/>
    </row>
    <row r="392">
      <c r="A392" s="325"/>
      <c r="B392" s="326"/>
      <c r="C392" s="202"/>
      <c r="D392" s="202"/>
      <c r="E392" s="326"/>
      <c r="F392" s="202"/>
      <c r="G392" s="202"/>
      <c r="H392" s="325"/>
    </row>
    <row r="393">
      <c r="A393" s="325"/>
      <c r="B393" s="326"/>
      <c r="C393" s="202"/>
      <c r="D393" s="202"/>
      <c r="E393" s="326"/>
      <c r="F393" s="202"/>
      <c r="G393" s="202"/>
      <c r="H393" s="325"/>
    </row>
    <row r="394">
      <c r="A394" s="325"/>
      <c r="B394" s="326"/>
      <c r="C394" s="202"/>
      <c r="D394" s="202"/>
      <c r="E394" s="326"/>
      <c r="F394" s="202"/>
      <c r="G394" s="202"/>
      <c r="H394" s="325"/>
    </row>
    <row r="395">
      <c r="A395" s="325"/>
      <c r="B395" s="326"/>
      <c r="C395" s="202"/>
      <c r="D395" s="202"/>
      <c r="E395" s="326"/>
      <c r="F395" s="202"/>
      <c r="G395" s="202"/>
      <c r="H395" s="325"/>
    </row>
    <row r="396">
      <c r="A396" s="325"/>
      <c r="B396" s="326"/>
      <c r="C396" s="202"/>
      <c r="D396" s="202"/>
      <c r="E396" s="326"/>
      <c r="F396" s="202"/>
      <c r="G396" s="202"/>
      <c r="H396" s="325"/>
    </row>
    <row r="397">
      <c r="A397" s="325"/>
      <c r="B397" s="326"/>
      <c r="C397" s="202"/>
      <c r="D397" s="202"/>
      <c r="E397" s="326"/>
      <c r="F397" s="202"/>
      <c r="G397" s="202"/>
      <c r="H397" s="325"/>
    </row>
    <row r="398">
      <c r="A398" s="325"/>
      <c r="B398" s="326"/>
      <c r="C398" s="202"/>
      <c r="D398" s="202"/>
      <c r="E398" s="326"/>
      <c r="F398" s="202"/>
      <c r="G398" s="202"/>
      <c r="H398" s="325"/>
    </row>
    <row r="399">
      <c r="A399" s="325"/>
      <c r="B399" s="326"/>
      <c r="C399" s="202"/>
      <c r="D399" s="202"/>
      <c r="E399" s="326"/>
      <c r="F399" s="202"/>
      <c r="G399" s="202"/>
      <c r="H399" s="325"/>
    </row>
    <row r="400">
      <c r="A400" s="325"/>
      <c r="B400" s="326"/>
      <c r="C400" s="202"/>
      <c r="D400" s="202"/>
      <c r="E400" s="326"/>
      <c r="F400" s="202"/>
      <c r="G400" s="202"/>
      <c r="H400" s="325"/>
    </row>
    <row r="401">
      <c r="A401" s="325"/>
      <c r="B401" s="326"/>
      <c r="C401" s="202"/>
      <c r="D401" s="202"/>
      <c r="E401" s="326"/>
      <c r="F401" s="202"/>
      <c r="G401" s="202"/>
      <c r="H401" s="325"/>
    </row>
    <row r="402">
      <c r="A402" s="325"/>
      <c r="B402" s="326"/>
      <c r="C402" s="202"/>
      <c r="D402" s="202"/>
      <c r="E402" s="326"/>
      <c r="F402" s="202"/>
      <c r="G402" s="202"/>
      <c r="H402" s="325"/>
    </row>
    <row r="403">
      <c r="A403" s="325"/>
      <c r="B403" s="326"/>
      <c r="C403" s="202"/>
      <c r="D403" s="202"/>
      <c r="E403" s="326"/>
      <c r="F403" s="202"/>
      <c r="G403" s="202"/>
      <c r="H403" s="325"/>
    </row>
    <row r="404">
      <c r="A404" s="325"/>
      <c r="B404" s="326"/>
      <c r="C404" s="202"/>
      <c r="D404" s="202"/>
      <c r="E404" s="326"/>
      <c r="F404" s="202"/>
      <c r="G404" s="202"/>
      <c r="H404" s="325"/>
    </row>
    <row r="405">
      <c r="A405" s="325"/>
      <c r="B405" s="326"/>
      <c r="C405" s="202"/>
      <c r="D405" s="202"/>
      <c r="E405" s="326"/>
      <c r="F405" s="202"/>
      <c r="G405" s="202"/>
      <c r="H405" s="325"/>
    </row>
    <row r="406">
      <c r="A406" s="325"/>
      <c r="B406" s="326"/>
      <c r="C406" s="202"/>
      <c r="D406" s="202"/>
      <c r="E406" s="326"/>
      <c r="F406" s="202"/>
      <c r="G406" s="202"/>
      <c r="H406" s="325"/>
    </row>
    <row r="407">
      <c r="A407" s="325"/>
      <c r="B407" s="326"/>
      <c r="C407" s="202"/>
      <c r="D407" s="202"/>
      <c r="E407" s="326"/>
      <c r="F407" s="202"/>
      <c r="G407" s="202"/>
      <c r="H407" s="325"/>
    </row>
    <row r="408">
      <c r="A408" s="325"/>
      <c r="B408" s="326"/>
      <c r="C408" s="202"/>
      <c r="D408" s="202"/>
      <c r="E408" s="326"/>
      <c r="F408" s="202"/>
      <c r="G408" s="202"/>
      <c r="H408" s="325"/>
    </row>
    <row r="409">
      <c r="A409" s="325"/>
      <c r="B409" s="326"/>
      <c r="C409" s="202"/>
      <c r="D409" s="202"/>
      <c r="E409" s="326"/>
      <c r="F409" s="202"/>
      <c r="G409" s="202"/>
      <c r="H409" s="325"/>
    </row>
    <row r="410">
      <c r="A410" s="325"/>
      <c r="B410" s="326"/>
      <c r="C410" s="202"/>
      <c r="D410" s="202"/>
      <c r="E410" s="326"/>
      <c r="F410" s="202"/>
      <c r="G410" s="202"/>
      <c r="H410" s="325"/>
    </row>
    <row r="411">
      <c r="A411" s="325"/>
      <c r="B411" s="326"/>
      <c r="C411" s="202"/>
      <c r="D411" s="202"/>
      <c r="E411" s="326"/>
      <c r="F411" s="202"/>
      <c r="G411" s="202"/>
      <c r="H411" s="325"/>
    </row>
    <row r="412">
      <c r="A412" s="325"/>
      <c r="B412" s="326"/>
      <c r="C412" s="202"/>
      <c r="D412" s="202"/>
      <c r="E412" s="326"/>
      <c r="F412" s="202"/>
      <c r="G412" s="202"/>
      <c r="H412" s="325"/>
    </row>
    <row r="413">
      <c r="A413" s="325"/>
      <c r="B413" s="326"/>
      <c r="C413" s="202"/>
      <c r="D413" s="202"/>
      <c r="E413" s="326"/>
      <c r="F413" s="202"/>
      <c r="G413" s="202"/>
      <c r="H413" s="325"/>
    </row>
    <row r="414">
      <c r="A414" s="325"/>
      <c r="B414" s="326"/>
      <c r="C414" s="202"/>
      <c r="D414" s="202"/>
      <c r="E414" s="326"/>
      <c r="F414" s="202"/>
      <c r="G414" s="202"/>
      <c r="H414" s="325"/>
    </row>
    <row r="415">
      <c r="A415" s="325"/>
      <c r="B415" s="326"/>
      <c r="C415" s="202"/>
      <c r="D415" s="202"/>
      <c r="E415" s="326"/>
      <c r="F415" s="202"/>
      <c r="G415" s="202"/>
      <c r="H415" s="325"/>
    </row>
    <row r="416">
      <c r="A416" s="325"/>
      <c r="B416" s="326"/>
      <c r="C416" s="202"/>
      <c r="D416" s="202"/>
      <c r="E416" s="326"/>
      <c r="F416" s="202"/>
      <c r="G416" s="202"/>
      <c r="H416" s="325"/>
    </row>
    <row r="417">
      <c r="A417" s="325"/>
      <c r="B417" s="326"/>
      <c r="C417" s="202"/>
      <c r="D417" s="202"/>
      <c r="E417" s="326"/>
      <c r="F417" s="202"/>
      <c r="G417" s="202"/>
      <c r="H417" s="325"/>
    </row>
    <row r="418">
      <c r="A418" s="325"/>
      <c r="B418" s="326"/>
      <c r="C418" s="202"/>
      <c r="D418" s="202"/>
      <c r="E418" s="326"/>
      <c r="F418" s="202"/>
      <c r="G418" s="202"/>
      <c r="H418" s="325"/>
    </row>
    <row r="419">
      <c r="A419" s="325"/>
      <c r="B419" s="326"/>
      <c r="C419" s="202"/>
      <c r="D419" s="202"/>
      <c r="E419" s="326"/>
      <c r="F419" s="202"/>
      <c r="G419" s="202"/>
      <c r="H419" s="325"/>
    </row>
    <row r="420">
      <c r="A420" s="325"/>
      <c r="B420" s="326"/>
      <c r="C420" s="202"/>
      <c r="D420" s="202"/>
      <c r="E420" s="326"/>
      <c r="F420" s="202"/>
      <c r="G420" s="202"/>
      <c r="H420" s="325"/>
    </row>
    <row r="421">
      <c r="A421" s="325"/>
      <c r="B421" s="326"/>
      <c r="C421" s="202"/>
      <c r="D421" s="202"/>
      <c r="E421" s="326"/>
      <c r="F421" s="202"/>
      <c r="G421" s="202"/>
      <c r="H421" s="325"/>
    </row>
    <row r="422">
      <c r="A422" s="325"/>
      <c r="B422" s="326"/>
      <c r="C422" s="202"/>
      <c r="D422" s="202"/>
      <c r="E422" s="326"/>
      <c r="F422" s="202"/>
      <c r="G422" s="202"/>
      <c r="H422" s="325"/>
    </row>
    <row r="423">
      <c r="A423" s="325"/>
      <c r="B423" s="326"/>
      <c r="C423" s="202"/>
      <c r="D423" s="202"/>
      <c r="E423" s="326"/>
      <c r="F423" s="202"/>
      <c r="G423" s="202"/>
      <c r="H423" s="325"/>
    </row>
    <row r="424">
      <c r="A424" s="325"/>
      <c r="B424" s="326"/>
      <c r="C424" s="202"/>
      <c r="D424" s="202"/>
      <c r="E424" s="326"/>
      <c r="F424" s="202"/>
      <c r="G424" s="202"/>
      <c r="H424" s="325"/>
    </row>
    <row r="425">
      <c r="A425" s="325"/>
      <c r="B425" s="326"/>
      <c r="C425" s="202"/>
      <c r="D425" s="202"/>
      <c r="E425" s="326"/>
      <c r="F425" s="202"/>
      <c r="G425" s="202"/>
      <c r="H425" s="325"/>
    </row>
    <row r="426">
      <c r="A426" s="325"/>
      <c r="B426" s="326"/>
      <c r="C426" s="202"/>
      <c r="D426" s="202"/>
      <c r="E426" s="326"/>
      <c r="F426" s="202"/>
      <c r="G426" s="202"/>
      <c r="H426" s="325"/>
    </row>
    <row r="427">
      <c r="A427" s="325"/>
      <c r="B427" s="326"/>
      <c r="C427" s="202"/>
      <c r="D427" s="202"/>
      <c r="E427" s="326"/>
      <c r="F427" s="202"/>
      <c r="G427" s="202"/>
      <c r="H427" s="325"/>
    </row>
    <row r="428">
      <c r="A428" s="325"/>
      <c r="B428" s="326"/>
      <c r="C428" s="202"/>
      <c r="D428" s="202"/>
      <c r="E428" s="326"/>
      <c r="F428" s="202"/>
      <c r="G428" s="202"/>
      <c r="H428" s="325"/>
    </row>
    <row r="429">
      <c r="A429" s="325"/>
      <c r="B429" s="326"/>
      <c r="C429" s="202"/>
      <c r="D429" s="202"/>
      <c r="E429" s="326"/>
      <c r="F429" s="202"/>
      <c r="G429" s="202"/>
      <c r="H429" s="325"/>
    </row>
    <row r="430">
      <c r="A430" s="325"/>
      <c r="B430" s="326"/>
      <c r="C430" s="202"/>
      <c r="D430" s="202"/>
      <c r="E430" s="326"/>
      <c r="F430" s="202"/>
      <c r="G430" s="202"/>
      <c r="H430" s="325"/>
    </row>
    <row r="431">
      <c r="A431" s="325"/>
      <c r="B431" s="326"/>
      <c r="C431" s="202"/>
      <c r="D431" s="202"/>
      <c r="E431" s="326"/>
      <c r="F431" s="202"/>
      <c r="G431" s="202"/>
      <c r="H431" s="325"/>
    </row>
    <row r="432">
      <c r="A432" s="325"/>
      <c r="B432" s="326"/>
      <c r="C432" s="202"/>
      <c r="D432" s="202"/>
      <c r="E432" s="326"/>
      <c r="F432" s="202"/>
      <c r="G432" s="202"/>
      <c r="H432" s="325"/>
    </row>
    <row r="433">
      <c r="A433" s="325"/>
      <c r="B433" s="326"/>
      <c r="C433" s="202"/>
      <c r="D433" s="202"/>
      <c r="E433" s="326"/>
      <c r="F433" s="202"/>
      <c r="G433" s="202"/>
      <c r="H433" s="325"/>
    </row>
    <row r="434">
      <c r="A434" s="325"/>
      <c r="B434" s="326"/>
      <c r="C434" s="202"/>
      <c r="D434" s="202"/>
      <c r="E434" s="326"/>
      <c r="F434" s="202"/>
      <c r="G434" s="202"/>
      <c r="H434" s="325"/>
    </row>
    <row r="435">
      <c r="A435" s="325"/>
      <c r="B435" s="326"/>
      <c r="C435" s="202"/>
      <c r="D435" s="202"/>
      <c r="E435" s="326"/>
      <c r="F435" s="202"/>
      <c r="G435" s="202"/>
      <c r="H435" s="325"/>
    </row>
    <row r="436">
      <c r="A436" s="325"/>
      <c r="B436" s="326"/>
      <c r="C436" s="202"/>
      <c r="D436" s="202"/>
      <c r="E436" s="326"/>
      <c r="F436" s="202"/>
      <c r="G436" s="202"/>
      <c r="H436" s="325"/>
    </row>
    <row r="437">
      <c r="A437" s="325"/>
      <c r="B437" s="326"/>
      <c r="C437" s="202"/>
      <c r="D437" s="202"/>
      <c r="E437" s="326"/>
      <c r="F437" s="202"/>
      <c r="G437" s="202"/>
      <c r="H437" s="325"/>
    </row>
    <row r="438">
      <c r="A438" s="325"/>
      <c r="B438" s="326"/>
      <c r="C438" s="202"/>
      <c r="D438" s="202"/>
      <c r="E438" s="326"/>
      <c r="F438" s="202"/>
      <c r="G438" s="202"/>
      <c r="H438" s="325"/>
    </row>
    <row r="439">
      <c r="A439" s="325"/>
      <c r="B439" s="326"/>
      <c r="C439" s="202"/>
      <c r="D439" s="202"/>
      <c r="E439" s="326"/>
      <c r="F439" s="202"/>
      <c r="G439" s="202"/>
      <c r="H439" s="325"/>
    </row>
    <row r="440">
      <c r="A440" s="325"/>
      <c r="B440" s="326"/>
      <c r="C440" s="202"/>
      <c r="D440" s="202"/>
      <c r="E440" s="326"/>
      <c r="F440" s="202"/>
      <c r="G440" s="202"/>
      <c r="H440" s="325"/>
    </row>
    <row r="441">
      <c r="A441" s="325"/>
      <c r="B441" s="326"/>
      <c r="C441" s="202"/>
      <c r="D441" s="202"/>
      <c r="E441" s="326"/>
      <c r="F441" s="202"/>
      <c r="G441" s="202"/>
      <c r="H441" s="325"/>
    </row>
    <row r="442">
      <c r="A442" s="325"/>
      <c r="B442" s="326"/>
      <c r="C442" s="202"/>
      <c r="D442" s="202"/>
      <c r="E442" s="326"/>
      <c r="F442" s="202"/>
      <c r="G442" s="202"/>
      <c r="H442" s="325"/>
    </row>
    <row r="443">
      <c r="A443" s="325"/>
      <c r="B443" s="326"/>
      <c r="C443" s="202"/>
      <c r="D443" s="202"/>
      <c r="E443" s="326"/>
      <c r="F443" s="202"/>
      <c r="G443" s="202"/>
      <c r="H443" s="325"/>
    </row>
    <row r="444">
      <c r="A444" s="325"/>
      <c r="B444" s="326"/>
      <c r="C444" s="202"/>
      <c r="D444" s="202"/>
      <c r="E444" s="326"/>
      <c r="F444" s="202"/>
      <c r="G444" s="202"/>
      <c r="H444" s="325"/>
    </row>
    <row r="445">
      <c r="A445" s="325"/>
      <c r="B445" s="326"/>
      <c r="C445" s="202"/>
      <c r="D445" s="202"/>
      <c r="E445" s="326"/>
      <c r="F445" s="202"/>
      <c r="G445" s="202"/>
      <c r="H445" s="325"/>
    </row>
    <row r="446">
      <c r="A446" s="325"/>
      <c r="B446" s="326"/>
      <c r="C446" s="202"/>
      <c r="D446" s="202"/>
      <c r="E446" s="326"/>
      <c r="F446" s="202"/>
      <c r="G446" s="202"/>
      <c r="H446" s="325"/>
    </row>
    <row r="447">
      <c r="A447" s="325"/>
      <c r="B447" s="326"/>
      <c r="C447" s="202"/>
      <c r="D447" s="202"/>
      <c r="E447" s="326"/>
      <c r="F447" s="202"/>
      <c r="G447" s="202"/>
      <c r="H447" s="325"/>
    </row>
    <row r="448">
      <c r="A448" s="325"/>
      <c r="B448" s="326"/>
      <c r="C448" s="202"/>
      <c r="D448" s="202"/>
      <c r="E448" s="326"/>
      <c r="F448" s="202"/>
      <c r="G448" s="202"/>
      <c r="H448" s="325"/>
    </row>
    <row r="449">
      <c r="A449" s="325"/>
      <c r="B449" s="326"/>
      <c r="C449" s="202"/>
      <c r="D449" s="202"/>
      <c r="E449" s="326"/>
      <c r="F449" s="202"/>
      <c r="G449" s="202"/>
      <c r="H449" s="325"/>
    </row>
    <row r="450">
      <c r="A450" s="325"/>
      <c r="B450" s="326"/>
      <c r="C450" s="202"/>
      <c r="D450" s="202"/>
      <c r="E450" s="326"/>
      <c r="F450" s="202"/>
      <c r="G450" s="202"/>
      <c r="H450" s="325"/>
    </row>
    <row r="451">
      <c r="A451" s="325"/>
      <c r="B451" s="326"/>
      <c r="C451" s="202"/>
      <c r="D451" s="202"/>
      <c r="E451" s="326"/>
      <c r="F451" s="202"/>
      <c r="G451" s="202"/>
      <c r="H451" s="325"/>
    </row>
    <row r="452">
      <c r="A452" s="325"/>
      <c r="B452" s="326"/>
      <c r="C452" s="202"/>
      <c r="D452" s="202"/>
      <c r="E452" s="326"/>
      <c r="F452" s="202"/>
      <c r="G452" s="202"/>
      <c r="H452" s="325"/>
    </row>
    <row r="453">
      <c r="A453" s="325"/>
      <c r="B453" s="326"/>
      <c r="C453" s="202"/>
      <c r="D453" s="202"/>
      <c r="E453" s="326"/>
      <c r="F453" s="202"/>
      <c r="G453" s="202"/>
      <c r="H453" s="325"/>
    </row>
    <row r="454">
      <c r="A454" s="325"/>
      <c r="B454" s="326"/>
      <c r="C454" s="202"/>
      <c r="D454" s="202"/>
      <c r="E454" s="326"/>
      <c r="F454" s="202"/>
      <c r="G454" s="202"/>
      <c r="H454" s="325"/>
    </row>
    <row r="455">
      <c r="A455" s="325"/>
      <c r="B455" s="326"/>
      <c r="C455" s="202"/>
      <c r="D455" s="202"/>
      <c r="E455" s="326"/>
      <c r="F455" s="202"/>
      <c r="G455" s="202"/>
      <c r="H455" s="325"/>
    </row>
    <row r="456">
      <c r="A456" s="325"/>
      <c r="B456" s="326"/>
      <c r="C456" s="202"/>
      <c r="D456" s="202"/>
      <c r="E456" s="326"/>
      <c r="F456" s="202"/>
      <c r="G456" s="202"/>
      <c r="H456" s="325"/>
    </row>
    <row r="457">
      <c r="A457" s="325"/>
      <c r="B457" s="326"/>
      <c r="C457" s="202"/>
      <c r="D457" s="202"/>
      <c r="E457" s="326"/>
      <c r="F457" s="202"/>
      <c r="G457" s="202"/>
      <c r="H457" s="325"/>
    </row>
    <row r="458">
      <c r="A458" s="325"/>
      <c r="B458" s="326"/>
      <c r="C458" s="202"/>
      <c r="D458" s="202"/>
      <c r="E458" s="326"/>
      <c r="F458" s="202"/>
      <c r="G458" s="202"/>
      <c r="H458" s="325"/>
    </row>
    <row r="459">
      <c r="A459" s="325"/>
      <c r="B459" s="326"/>
      <c r="C459" s="202"/>
      <c r="D459" s="202"/>
      <c r="E459" s="326"/>
      <c r="F459" s="202"/>
      <c r="G459" s="202"/>
      <c r="H459" s="325"/>
    </row>
    <row r="460">
      <c r="A460" s="325"/>
      <c r="B460" s="326"/>
      <c r="C460" s="202"/>
      <c r="D460" s="202"/>
      <c r="E460" s="326"/>
      <c r="F460" s="202"/>
      <c r="G460" s="202"/>
      <c r="H460" s="325"/>
    </row>
    <row r="461">
      <c r="A461" s="325"/>
      <c r="B461" s="326"/>
      <c r="C461" s="202"/>
      <c r="D461" s="202"/>
      <c r="E461" s="326"/>
      <c r="F461" s="202"/>
      <c r="G461" s="202"/>
      <c r="H461" s="325"/>
    </row>
    <row r="462">
      <c r="A462" s="325"/>
      <c r="B462" s="326"/>
      <c r="C462" s="202"/>
      <c r="D462" s="202"/>
      <c r="E462" s="326"/>
      <c r="F462" s="202"/>
      <c r="G462" s="202"/>
      <c r="H462" s="325"/>
    </row>
    <row r="463">
      <c r="A463" s="325"/>
      <c r="B463" s="326"/>
      <c r="C463" s="202"/>
      <c r="D463" s="202"/>
      <c r="E463" s="326"/>
      <c r="F463" s="202"/>
      <c r="G463" s="202"/>
      <c r="H463" s="325"/>
    </row>
    <row r="464">
      <c r="A464" s="325"/>
      <c r="B464" s="326"/>
      <c r="C464" s="202"/>
      <c r="D464" s="202"/>
      <c r="E464" s="326"/>
      <c r="F464" s="202"/>
      <c r="G464" s="202"/>
      <c r="H464" s="325"/>
    </row>
    <row r="465">
      <c r="A465" s="325"/>
      <c r="B465" s="326"/>
      <c r="C465" s="202"/>
      <c r="D465" s="202"/>
      <c r="E465" s="326"/>
      <c r="F465" s="202"/>
      <c r="G465" s="202"/>
      <c r="H465" s="325"/>
    </row>
    <row r="466">
      <c r="A466" s="325"/>
      <c r="B466" s="326"/>
      <c r="C466" s="202"/>
      <c r="D466" s="202"/>
      <c r="E466" s="326"/>
      <c r="F466" s="202"/>
      <c r="G466" s="202"/>
      <c r="H466" s="325"/>
    </row>
    <row r="467">
      <c r="A467" s="325"/>
      <c r="B467" s="326"/>
      <c r="C467" s="202"/>
      <c r="D467" s="202"/>
      <c r="E467" s="326"/>
      <c r="F467" s="202"/>
      <c r="G467" s="202"/>
      <c r="H467" s="325"/>
    </row>
    <row r="468">
      <c r="A468" s="325"/>
      <c r="B468" s="326"/>
      <c r="C468" s="202"/>
      <c r="D468" s="202"/>
      <c r="E468" s="326"/>
      <c r="F468" s="202"/>
      <c r="G468" s="202"/>
      <c r="H468" s="325"/>
    </row>
    <row r="469">
      <c r="A469" s="325"/>
      <c r="B469" s="326"/>
      <c r="C469" s="202"/>
      <c r="D469" s="202"/>
      <c r="E469" s="326"/>
      <c r="F469" s="202"/>
      <c r="G469" s="202"/>
      <c r="H469" s="325"/>
    </row>
    <row r="470">
      <c r="A470" s="325"/>
      <c r="B470" s="326"/>
      <c r="C470" s="202"/>
      <c r="D470" s="202"/>
      <c r="E470" s="326"/>
      <c r="F470" s="202"/>
      <c r="G470" s="202"/>
      <c r="H470" s="325"/>
    </row>
    <row r="471">
      <c r="A471" s="325"/>
      <c r="B471" s="326"/>
      <c r="C471" s="202"/>
      <c r="D471" s="202"/>
      <c r="E471" s="326"/>
      <c r="F471" s="202"/>
      <c r="G471" s="202"/>
      <c r="H471" s="325"/>
    </row>
    <row r="472">
      <c r="A472" s="325"/>
      <c r="B472" s="326"/>
      <c r="C472" s="202"/>
      <c r="D472" s="202"/>
      <c r="E472" s="326"/>
      <c r="F472" s="202"/>
      <c r="G472" s="202"/>
      <c r="H472" s="325"/>
    </row>
    <row r="473">
      <c r="A473" s="325"/>
      <c r="B473" s="326"/>
      <c r="C473" s="202"/>
      <c r="D473" s="202"/>
      <c r="E473" s="326"/>
      <c r="F473" s="202"/>
      <c r="G473" s="202"/>
      <c r="H473" s="325"/>
    </row>
    <row r="474">
      <c r="A474" s="325"/>
      <c r="B474" s="326"/>
      <c r="C474" s="202"/>
      <c r="D474" s="202"/>
      <c r="E474" s="326"/>
      <c r="F474" s="202"/>
      <c r="G474" s="202"/>
      <c r="H474" s="325"/>
    </row>
    <row r="475">
      <c r="A475" s="325"/>
      <c r="B475" s="326"/>
      <c r="C475" s="202"/>
      <c r="D475" s="202"/>
      <c r="E475" s="326"/>
      <c r="F475" s="202"/>
      <c r="G475" s="202"/>
      <c r="H475" s="325"/>
    </row>
    <row r="476">
      <c r="A476" s="325"/>
      <c r="B476" s="326"/>
      <c r="C476" s="202"/>
      <c r="D476" s="202"/>
      <c r="E476" s="326"/>
      <c r="F476" s="202"/>
      <c r="G476" s="202"/>
      <c r="H476" s="325"/>
    </row>
    <row r="477">
      <c r="A477" s="325"/>
      <c r="B477" s="326"/>
      <c r="C477" s="202"/>
      <c r="D477" s="202"/>
      <c r="E477" s="326"/>
      <c r="F477" s="202"/>
      <c r="G477" s="202"/>
      <c r="H477" s="325"/>
    </row>
    <row r="478">
      <c r="A478" s="325"/>
      <c r="B478" s="326"/>
      <c r="C478" s="202"/>
      <c r="D478" s="202"/>
      <c r="E478" s="326"/>
      <c r="F478" s="202"/>
      <c r="G478" s="202"/>
      <c r="H478" s="325"/>
    </row>
    <row r="479">
      <c r="A479" s="325"/>
      <c r="B479" s="326"/>
      <c r="C479" s="202"/>
      <c r="D479" s="202"/>
      <c r="E479" s="326"/>
      <c r="F479" s="202"/>
      <c r="G479" s="202"/>
      <c r="H479" s="325"/>
    </row>
    <row r="480">
      <c r="A480" s="325"/>
      <c r="B480" s="326"/>
      <c r="C480" s="202"/>
      <c r="D480" s="202"/>
      <c r="E480" s="326"/>
      <c r="F480" s="202"/>
      <c r="G480" s="202"/>
      <c r="H480" s="325"/>
    </row>
    <row r="481">
      <c r="A481" s="325"/>
      <c r="B481" s="326"/>
      <c r="C481" s="202"/>
      <c r="D481" s="202"/>
      <c r="E481" s="326"/>
      <c r="F481" s="202"/>
      <c r="G481" s="202"/>
      <c r="H481" s="325"/>
    </row>
    <row r="482">
      <c r="A482" s="325"/>
      <c r="B482" s="326"/>
      <c r="C482" s="202"/>
      <c r="D482" s="202"/>
      <c r="E482" s="326"/>
      <c r="F482" s="202"/>
      <c r="G482" s="202"/>
      <c r="H482" s="325"/>
    </row>
    <row r="483">
      <c r="A483" s="325"/>
      <c r="B483" s="326"/>
      <c r="C483" s="202"/>
      <c r="D483" s="202"/>
      <c r="E483" s="326"/>
      <c r="F483" s="202"/>
      <c r="G483" s="202"/>
      <c r="H483" s="325"/>
    </row>
    <row r="484">
      <c r="A484" s="325"/>
      <c r="B484" s="326"/>
      <c r="C484" s="202"/>
      <c r="D484" s="202"/>
      <c r="E484" s="326"/>
      <c r="F484" s="202"/>
      <c r="G484" s="202"/>
      <c r="H484" s="325"/>
    </row>
    <row r="485">
      <c r="A485" s="325"/>
      <c r="B485" s="326"/>
      <c r="C485" s="202"/>
      <c r="D485" s="202"/>
      <c r="E485" s="326"/>
      <c r="F485" s="202"/>
      <c r="G485" s="202"/>
      <c r="H485" s="325"/>
    </row>
    <row r="486">
      <c r="A486" s="325"/>
      <c r="B486" s="326"/>
      <c r="C486" s="202"/>
      <c r="D486" s="202"/>
      <c r="E486" s="326"/>
      <c r="F486" s="202"/>
      <c r="G486" s="202"/>
      <c r="H486" s="325"/>
    </row>
    <row r="487">
      <c r="A487" s="325"/>
      <c r="B487" s="326"/>
      <c r="C487" s="202"/>
      <c r="D487" s="202"/>
      <c r="E487" s="326"/>
      <c r="F487" s="202"/>
      <c r="G487" s="202"/>
      <c r="H487" s="325"/>
    </row>
    <row r="488">
      <c r="A488" s="325"/>
      <c r="B488" s="326"/>
      <c r="C488" s="202"/>
      <c r="D488" s="202"/>
      <c r="E488" s="326"/>
      <c r="F488" s="202"/>
      <c r="G488" s="202"/>
      <c r="H488" s="325"/>
    </row>
    <row r="489">
      <c r="A489" s="325"/>
      <c r="B489" s="326"/>
      <c r="C489" s="202"/>
      <c r="D489" s="202"/>
      <c r="E489" s="326"/>
      <c r="F489" s="202"/>
      <c r="G489" s="202"/>
      <c r="H489" s="325"/>
    </row>
    <row r="490">
      <c r="A490" s="325"/>
      <c r="B490" s="326"/>
      <c r="C490" s="202"/>
      <c r="D490" s="202"/>
      <c r="E490" s="326"/>
      <c r="F490" s="202"/>
      <c r="G490" s="202"/>
      <c r="H490" s="325"/>
    </row>
    <row r="491">
      <c r="A491" s="325"/>
      <c r="B491" s="326"/>
      <c r="C491" s="202"/>
      <c r="D491" s="202"/>
      <c r="E491" s="326"/>
      <c r="F491" s="202"/>
      <c r="G491" s="202"/>
      <c r="H491" s="325"/>
    </row>
    <row r="492">
      <c r="A492" s="325"/>
      <c r="B492" s="326"/>
      <c r="C492" s="202"/>
      <c r="D492" s="202"/>
      <c r="E492" s="326"/>
      <c r="F492" s="202"/>
      <c r="G492" s="202"/>
      <c r="H492" s="325"/>
    </row>
    <row r="493">
      <c r="A493" s="325"/>
      <c r="B493" s="326"/>
      <c r="C493" s="202"/>
      <c r="D493" s="202"/>
      <c r="E493" s="326"/>
      <c r="F493" s="202"/>
      <c r="G493" s="202"/>
      <c r="H493" s="325"/>
    </row>
    <row r="494">
      <c r="A494" s="325"/>
      <c r="B494" s="326"/>
      <c r="C494" s="202"/>
      <c r="D494" s="202"/>
      <c r="E494" s="326"/>
      <c r="F494" s="202"/>
      <c r="G494" s="202"/>
      <c r="H494" s="325"/>
    </row>
    <row r="495">
      <c r="A495" s="325"/>
      <c r="B495" s="326"/>
      <c r="C495" s="202"/>
      <c r="D495" s="202"/>
      <c r="E495" s="326"/>
      <c r="F495" s="202"/>
      <c r="G495" s="202"/>
      <c r="H495" s="325"/>
    </row>
    <row r="496">
      <c r="A496" s="325"/>
      <c r="B496" s="326"/>
      <c r="C496" s="202"/>
      <c r="D496" s="202"/>
      <c r="E496" s="326"/>
      <c r="F496" s="202"/>
      <c r="G496" s="202"/>
      <c r="H496" s="325"/>
    </row>
    <row r="497">
      <c r="A497" s="325"/>
      <c r="B497" s="326"/>
      <c r="C497" s="202"/>
      <c r="D497" s="202"/>
      <c r="E497" s="326"/>
      <c r="F497" s="202"/>
      <c r="G497" s="202"/>
      <c r="H497" s="325"/>
    </row>
    <row r="498">
      <c r="A498" s="325"/>
      <c r="B498" s="326"/>
      <c r="C498" s="202"/>
      <c r="D498" s="202"/>
      <c r="E498" s="326"/>
      <c r="F498" s="202"/>
      <c r="G498" s="202"/>
      <c r="H498" s="325"/>
    </row>
    <row r="499">
      <c r="A499" s="325"/>
      <c r="B499" s="326"/>
      <c r="C499" s="202"/>
      <c r="D499" s="202"/>
      <c r="E499" s="326"/>
      <c r="F499" s="202"/>
      <c r="G499" s="202"/>
      <c r="H499" s="325"/>
    </row>
    <row r="500">
      <c r="A500" s="325"/>
      <c r="B500" s="326"/>
      <c r="C500" s="202"/>
      <c r="D500" s="202"/>
      <c r="E500" s="326"/>
      <c r="F500" s="202"/>
      <c r="G500" s="202"/>
      <c r="H500" s="325"/>
    </row>
    <row r="501">
      <c r="A501" s="325"/>
      <c r="B501" s="326"/>
      <c r="C501" s="202"/>
      <c r="D501" s="202"/>
      <c r="E501" s="326"/>
      <c r="F501" s="202"/>
      <c r="G501" s="202"/>
      <c r="H501" s="325"/>
    </row>
    <row r="502">
      <c r="A502" s="325"/>
      <c r="B502" s="326"/>
      <c r="C502" s="202"/>
      <c r="D502" s="202"/>
      <c r="E502" s="326"/>
      <c r="F502" s="202"/>
      <c r="G502" s="202"/>
      <c r="H502" s="325"/>
    </row>
    <row r="503">
      <c r="A503" s="325"/>
      <c r="B503" s="326"/>
      <c r="C503" s="202"/>
      <c r="D503" s="202"/>
      <c r="E503" s="326"/>
      <c r="F503" s="202"/>
      <c r="G503" s="202"/>
      <c r="H503" s="325"/>
    </row>
    <row r="504">
      <c r="A504" s="325"/>
      <c r="B504" s="326"/>
      <c r="C504" s="202"/>
      <c r="D504" s="202"/>
      <c r="E504" s="326"/>
      <c r="F504" s="202"/>
      <c r="G504" s="202"/>
      <c r="H504" s="325"/>
    </row>
    <row r="505">
      <c r="A505" s="325"/>
      <c r="B505" s="326"/>
      <c r="C505" s="202"/>
      <c r="D505" s="202"/>
      <c r="E505" s="326"/>
      <c r="F505" s="202"/>
      <c r="G505" s="202"/>
      <c r="H505" s="325"/>
    </row>
    <row r="506">
      <c r="A506" s="325"/>
      <c r="B506" s="326"/>
      <c r="C506" s="202"/>
      <c r="D506" s="202"/>
      <c r="E506" s="326"/>
      <c r="F506" s="202"/>
      <c r="G506" s="202"/>
      <c r="H506" s="325"/>
    </row>
    <row r="507">
      <c r="A507" s="325"/>
      <c r="B507" s="326"/>
      <c r="C507" s="202"/>
      <c r="D507" s="202"/>
      <c r="E507" s="326"/>
      <c r="F507" s="202"/>
      <c r="G507" s="202"/>
      <c r="H507" s="325"/>
    </row>
    <row r="508">
      <c r="A508" s="325"/>
      <c r="B508" s="326"/>
      <c r="C508" s="202"/>
      <c r="D508" s="202"/>
      <c r="E508" s="326"/>
      <c r="F508" s="202"/>
      <c r="G508" s="202"/>
      <c r="H508" s="325"/>
    </row>
    <row r="509">
      <c r="A509" s="325"/>
      <c r="B509" s="326"/>
      <c r="C509" s="202"/>
      <c r="D509" s="202"/>
      <c r="E509" s="326"/>
      <c r="F509" s="202"/>
      <c r="G509" s="202"/>
      <c r="H509" s="325"/>
    </row>
    <row r="510">
      <c r="A510" s="325"/>
      <c r="B510" s="326"/>
      <c r="C510" s="202"/>
      <c r="D510" s="202"/>
      <c r="E510" s="326"/>
      <c r="F510" s="202"/>
      <c r="G510" s="202"/>
      <c r="H510" s="325"/>
    </row>
    <row r="511">
      <c r="A511" s="325"/>
      <c r="B511" s="326"/>
      <c r="C511" s="202"/>
      <c r="D511" s="202"/>
      <c r="E511" s="326"/>
      <c r="F511" s="202"/>
      <c r="G511" s="202"/>
      <c r="H511" s="325"/>
    </row>
    <row r="512">
      <c r="A512" s="325"/>
      <c r="B512" s="326"/>
      <c r="C512" s="202"/>
      <c r="D512" s="202"/>
      <c r="E512" s="326"/>
      <c r="F512" s="202"/>
      <c r="G512" s="202"/>
      <c r="H512" s="325"/>
    </row>
    <row r="513">
      <c r="A513" s="325"/>
      <c r="B513" s="326"/>
      <c r="C513" s="202"/>
      <c r="D513" s="202"/>
      <c r="E513" s="326"/>
      <c r="F513" s="202"/>
      <c r="G513" s="202"/>
      <c r="H513" s="325"/>
    </row>
    <row r="514">
      <c r="A514" s="325"/>
      <c r="B514" s="326"/>
      <c r="C514" s="202"/>
      <c r="D514" s="202"/>
      <c r="E514" s="326"/>
      <c r="F514" s="202"/>
      <c r="G514" s="202"/>
      <c r="H514" s="325"/>
    </row>
    <row r="515">
      <c r="A515" s="325"/>
      <c r="B515" s="326"/>
      <c r="C515" s="202"/>
      <c r="D515" s="202"/>
      <c r="E515" s="326"/>
      <c r="F515" s="202"/>
      <c r="G515" s="202"/>
      <c r="H515" s="325"/>
    </row>
    <row r="516">
      <c r="A516" s="325"/>
      <c r="B516" s="326"/>
      <c r="C516" s="202"/>
      <c r="D516" s="202"/>
      <c r="E516" s="326"/>
      <c r="F516" s="202"/>
      <c r="G516" s="202"/>
      <c r="H516" s="325"/>
    </row>
    <row r="517">
      <c r="A517" s="325"/>
      <c r="B517" s="326"/>
      <c r="C517" s="202"/>
      <c r="D517" s="202"/>
      <c r="E517" s="326"/>
      <c r="F517" s="202"/>
      <c r="G517" s="202"/>
      <c r="H517" s="325"/>
    </row>
    <row r="518">
      <c r="A518" s="325"/>
      <c r="B518" s="326"/>
      <c r="C518" s="202"/>
      <c r="D518" s="202"/>
      <c r="E518" s="326"/>
      <c r="F518" s="202"/>
      <c r="G518" s="202"/>
      <c r="H518" s="325"/>
    </row>
    <row r="519">
      <c r="A519" s="325"/>
      <c r="B519" s="326"/>
      <c r="C519" s="202"/>
      <c r="D519" s="202"/>
      <c r="E519" s="326"/>
      <c r="F519" s="202"/>
      <c r="G519" s="202"/>
      <c r="H519" s="325"/>
    </row>
    <row r="520">
      <c r="A520" s="325"/>
      <c r="B520" s="326"/>
      <c r="C520" s="202"/>
      <c r="D520" s="202"/>
      <c r="E520" s="326"/>
      <c r="F520" s="202"/>
      <c r="G520" s="202"/>
      <c r="H520" s="325"/>
    </row>
    <row r="521">
      <c r="A521" s="325"/>
      <c r="B521" s="326"/>
      <c r="C521" s="202"/>
      <c r="D521" s="202"/>
      <c r="E521" s="326"/>
      <c r="F521" s="202"/>
      <c r="G521" s="202"/>
      <c r="H521" s="325"/>
    </row>
    <row r="522">
      <c r="A522" s="325"/>
      <c r="B522" s="326"/>
      <c r="C522" s="202"/>
      <c r="D522" s="202"/>
      <c r="E522" s="326"/>
      <c r="F522" s="202"/>
      <c r="G522" s="202"/>
      <c r="H522" s="325"/>
    </row>
    <row r="523">
      <c r="A523" s="325"/>
      <c r="B523" s="326"/>
      <c r="C523" s="202"/>
      <c r="D523" s="202"/>
      <c r="E523" s="326"/>
      <c r="F523" s="202"/>
      <c r="G523" s="202"/>
      <c r="H523" s="325"/>
    </row>
    <row r="524">
      <c r="A524" s="325"/>
      <c r="B524" s="326"/>
      <c r="C524" s="202"/>
      <c r="D524" s="202"/>
      <c r="E524" s="326"/>
      <c r="F524" s="202"/>
      <c r="G524" s="202"/>
      <c r="H524" s="325"/>
    </row>
    <row r="525">
      <c r="A525" s="325"/>
      <c r="B525" s="326"/>
      <c r="C525" s="202"/>
      <c r="D525" s="202"/>
      <c r="E525" s="326"/>
      <c r="F525" s="202"/>
      <c r="G525" s="202"/>
      <c r="H525" s="325"/>
    </row>
    <row r="526">
      <c r="A526" s="325"/>
      <c r="B526" s="326"/>
      <c r="C526" s="202"/>
      <c r="D526" s="202"/>
      <c r="E526" s="326"/>
      <c r="F526" s="202"/>
      <c r="G526" s="202"/>
      <c r="H526" s="325"/>
    </row>
    <row r="527">
      <c r="A527" s="325"/>
      <c r="B527" s="326"/>
      <c r="C527" s="202"/>
      <c r="D527" s="202"/>
      <c r="E527" s="326"/>
      <c r="F527" s="202"/>
      <c r="G527" s="202"/>
      <c r="H527" s="325"/>
    </row>
    <row r="528">
      <c r="A528" s="325"/>
      <c r="B528" s="326"/>
      <c r="C528" s="202"/>
      <c r="D528" s="202"/>
      <c r="E528" s="326"/>
      <c r="F528" s="202"/>
      <c r="G528" s="202"/>
      <c r="H528" s="325"/>
    </row>
    <row r="529">
      <c r="A529" s="325"/>
      <c r="B529" s="326"/>
      <c r="C529" s="202"/>
      <c r="D529" s="202"/>
      <c r="E529" s="326"/>
      <c r="F529" s="202"/>
      <c r="G529" s="202"/>
      <c r="H529" s="325"/>
    </row>
    <row r="530">
      <c r="A530" s="325"/>
      <c r="B530" s="326"/>
      <c r="C530" s="202"/>
      <c r="D530" s="202"/>
      <c r="E530" s="326"/>
      <c r="F530" s="202"/>
      <c r="G530" s="202"/>
      <c r="H530" s="325"/>
    </row>
    <row r="531">
      <c r="A531" s="325"/>
      <c r="B531" s="326"/>
      <c r="C531" s="202"/>
      <c r="D531" s="202"/>
      <c r="E531" s="326"/>
      <c r="F531" s="202"/>
      <c r="G531" s="202"/>
      <c r="H531" s="325"/>
    </row>
    <row r="532">
      <c r="A532" s="325"/>
      <c r="B532" s="326"/>
      <c r="C532" s="202"/>
      <c r="D532" s="202"/>
      <c r="E532" s="326"/>
      <c r="F532" s="202"/>
      <c r="G532" s="202"/>
      <c r="H532" s="325"/>
    </row>
    <row r="533">
      <c r="A533" s="325"/>
      <c r="B533" s="326"/>
      <c r="C533" s="202"/>
      <c r="D533" s="202"/>
      <c r="E533" s="326"/>
      <c r="F533" s="202"/>
      <c r="G533" s="202"/>
      <c r="H533" s="325"/>
    </row>
    <row r="534">
      <c r="A534" s="325"/>
      <c r="B534" s="326"/>
      <c r="C534" s="202"/>
      <c r="D534" s="202"/>
      <c r="E534" s="326"/>
      <c r="F534" s="202"/>
      <c r="G534" s="202"/>
      <c r="H534" s="325"/>
    </row>
    <row r="535">
      <c r="A535" s="325"/>
      <c r="B535" s="326"/>
      <c r="C535" s="202"/>
      <c r="D535" s="202"/>
      <c r="E535" s="326"/>
      <c r="F535" s="202"/>
      <c r="G535" s="202"/>
      <c r="H535" s="325"/>
    </row>
    <row r="536">
      <c r="A536" s="325"/>
      <c r="B536" s="326"/>
      <c r="C536" s="202"/>
      <c r="D536" s="202"/>
      <c r="E536" s="326"/>
      <c r="F536" s="202"/>
      <c r="G536" s="202"/>
      <c r="H536" s="325"/>
    </row>
    <row r="537">
      <c r="A537" s="325"/>
      <c r="B537" s="326"/>
      <c r="C537" s="202"/>
      <c r="D537" s="202"/>
      <c r="E537" s="326"/>
      <c r="F537" s="202"/>
      <c r="G537" s="202"/>
      <c r="H537" s="325"/>
    </row>
    <row r="538">
      <c r="A538" s="325"/>
      <c r="B538" s="326"/>
      <c r="C538" s="202"/>
      <c r="D538" s="202"/>
      <c r="E538" s="326"/>
      <c r="F538" s="202"/>
      <c r="G538" s="202"/>
      <c r="H538" s="325"/>
    </row>
    <row r="539">
      <c r="A539" s="325"/>
      <c r="B539" s="326"/>
      <c r="C539" s="202"/>
      <c r="D539" s="202"/>
      <c r="E539" s="326"/>
      <c r="F539" s="202"/>
      <c r="G539" s="202"/>
      <c r="H539" s="325"/>
    </row>
    <row r="540">
      <c r="A540" s="325"/>
      <c r="B540" s="326"/>
      <c r="C540" s="202"/>
      <c r="D540" s="202"/>
      <c r="E540" s="326"/>
      <c r="F540" s="202"/>
      <c r="G540" s="202"/>
      <c r="H540" s="325"/>
    </row>
    <row r="541">
      <c r="A541" s="325"/>
      <c r="B541" s="326"/>
      <c r="C541" s="202"/>
      <c r="D541" s="202"/>
      <c r="E541" s="326"/>
      <c r="F541" s="202"/>
      <c r="G541" s="202"/>
      <c r="H541" s="325"/>
    </row>
    <row r="542">
      <c r="A542" s="325"/>
      <c r="B542" s="326"/>
      <c r="C542" s="202"/>
      <c r="D542" s="202"/>
      <c r="E542" s="326"/>
      <c r="F542" s="202"/>
      <c r="G542" s="202"/>
      <c r="H542" s="325"/>
    </row>
    <row r="543">
      <c r="A543" s="325"/>
      <c r="B543" s="326"/>
      <c r="C543" s="202"/>
      <c r="D543" s="202"/>
      <c r="E543" s="326"/>
      <c r="F543" s="202"/>
      <c r="G543" s="202"/>
      <c r="H543" s="325"/>
    </row>
    <row r="544">
      <c r="A544" s="325"/>
      <c r="B544" s="326"/>
      <c r="C544" s="202"/>
      <c r="D544" s="202"/>
      <c r="E544" s="326"/>
      <c r="F544" s="202"/>
      <c r="G544" s="202"/>
      <c r="H544" s="325"/>
    </row>
    <row r="545">
      <c r="A545" s="325"/>
      <c r="B545" s="326"/>
      <c r="C545" s="202"/>
      <c r="D545" s="202"/>
      <c r="E545" s="326"/>
      <c r="F545" s="202"/>
      <c r="G545" s="202"/>
      <c r="H545" s="325"/>
    </row>
    <row r="546">
      <c r="A546" s="325"/>
      <c r="B546" s="326"/>
      <c r="C546" s="202"/>
      <c r="D546" s="202"/>
      <c r="E546" s="326"/>
      <c r="F546" s="202"/>
      <c r="G546" s="202"/>
      <c r="H546" s="325"/>
    </row>
    <row r="547">
      <c r="A547" s="325"/>
      <c r="B547" s="326"/>
      <c r="C547" s="202"/>
      <c r="D547" s="202"/>
      <c r="E547" s="326"/>
      <c r="F547" s="202"/>
      <c r="G547" s="202"/>
      <c r="H547" s="325"/>
    </row>
    <row r="548">
      <c r="A548" s="325"/>
      <c r="B548" s="326"/>
      <c r="C548" s="202"/>
      <c r="D548" s="202"/>
      <c r="E548" s="326"/>
      <c r="F548" s="202"/>
      <c r="G548" s="202"/>
      <c r="H548" s="325"/>
    </row>
    <row r="549">
      <c r="A549" s="325"/>
      <c r="B549" s="326"/>
      <c r="C549" s="202"/>
      <c r="D549" s="202"/>
      <c r="E549" s="326"/>
      <c r="F549" s="202"/>
      <c r="G549" s="202"/>
      <c r="H549" s="325"/>
    </row>
    <row r="550">
      <c r="A550" s="325"/>
      <c r="B550" s="326"/>
      <c r="C550" s="202"/>
      <c r="D550" s="202"/>
      <c r="E550" s="326"/>
      <c r="F550" s="202"/>
      <c r="G550" s="202"/>
      <c r="H550" s="325"/>
    </row>
    <row r="551">
      <c r="A551" s="325"/>
      <c r="B551" s="326"/>
      <c r="C551" s="202"/>
      <c r="D551" s="202"/>
      <c r="E551" s="326"/>
      <c r="F551" s="202"/>
      <c r="G551" s="202"/>
      <c r="H551" s="325"/>
    </row>
    <row r="552">
      <c r="A552" s="325"/>
      <c r="B552" s="326"/>
      <c r="C552" s="202"/>
      <c r="D552" s="202"/>
      <c r="E552" s="326"/>
      <c r="F552" s="202"/>
      <c r="G552" s="202"/>
      <c r="H552" s="325"/>
    </row>
    <row r="553">
      <c r="A553" s="325"/>
      <c r="B553" s="326"/>
      <c r="C553" s="202"/>
      <c r="D553" s="202"/>
      <c r="E553" s="326"/>
      <c r="F553" s="202"/>
      <c r="G553" s="202"/>
      <c r="H553" s="325"/>
    </row>
    <row r="554">
      <c r="A554" s="325"/>
      <c r="B554" s="326"/>
      <c r="C554" s="202"/>
      <c r="D554" s="202"/>
      <c r="E554" s="326"/>
      <c r="F554" s="202"/>
      <c r="G554" s="202"/>
      <c r="H554" s="325"/>
    </row>
    <row r="555">
      <c r="A555" s="325"/>
      <c r="B555" s="326"/>
      <c r="C555" s="202"/>
      <c r="D555" s="202"/>
      <c r="E555" s="326"/>
      <c r="F555" s="202"/>
      <c r="G555" s="202"/>
      <c r="H555" s="325"/>
    </row>
    <row r="556">
      <c r="A556" s="325"/>
      <c r="B556" s="326"/>
      <c r="C556" s="202"/>
      <c r="D556" s="202"/>
      <c r="E556" s="326"/>
      <c r="F556" s="202"/>
      <c r="G556" s="202"/>
      <c r="H556" s="325"/>
    </row>
    <row r="557">
      <c r="A557" s="325"/>
      <c r="B557" s="326"/>
      <c r="C557" s="202"/>
      <c r="D557" s="202"/>
      <c r="E557" s="326"/>
      <c r="F557" s="202"/>
      <c r="G557" s="202"/>
      <c r="H557" s="325"/>
    </row>
    <row r="558">
      <c r="A558" s="325"/>
      <c r="B558" s="326"/>
      <c r="C558" s="202"/>
      <c r="D558" s="202"/>
      <c r="E558" s="326"/>
      <c r="F558" s="202"/>
      <c r="G558" s="202"/>
      <c r="H558" s="325"/>
    </row>
    <row r="559">
      <c r="A559" s="325"/>
      <c r="B559" s="326"/>
      <c r="C559" s="202"/>
      <c r="D559" s="202"/>
      <c r="E559" s="326"/>
      <c r="F559" s="202"/>
      <c r="G559" s="202"/>
      <c r="H559" s="325"/>
    </row>
    <row r="560">
      <c r="A560" s="325"/>
      <c r="B560" s="326"/>
      <c r="C560" s="202"/>
      <c r="D560" s="202"/>
      <c r="E560" s="326"/>
      <c r="F560" s="202"/>
      <c r="G560" s="202"/>
      <c r="H560" s="325"/>
    </row>
    <row r="561">
      <c r="A561" s="325"/>
      <c r="B561" s="326"/>
      <c r="C561" s="202"/>
      <c r="D561" s="202"/>
      <c r="E561" s="326"/>
      <c r="F561" s="202"/>
      <c r="G561" s="202"/>
      <c r="H561" s="325"/>
    </row>
    <row r="562">
      <c r="A562" s="325"/>
      <c r="B562" s="326"/>
      <c r="C562" s="202"/>
      <c r="D562" s="202"/>
      <c r="E562" s="326"/>
      <c r="F562" s="202"/>
      <c r="G562" s="202"/>
      <c r="H562" s="325"/>
    </row>
    <row r="563">
      <c r="A563" s="325"/>
      <c r="B563" s="326"/>
      <c r="C563" s="202"/>
      <c r="D563" s="202"/>
      <c r="E563" s="326"/>
      <c r="F563" s="202"/>
      <c r="G563" s="202"/>
      <c r="H563" s="325"/>
    </row>
    <row r="564">
      <c r="A564" s="325"/>
      <c r="B564" s="326"/>
      <c r="C564" s="202"/>
      <c r="D564" s="202"/>
      <c r="E564" s="326"/>
      <c r="F564" s="202"/>
      <c r="G564" s="202"/>
      <c r="H564" s="325"/>
    </row>
    <row r="565">
      <c r="A565" s="325"/>
      <c r="B565" s="326"/>
      <c r="C565" s="202"/>
      <c r="D565" s="202"/>
      <c r="E565" s="326"/>
      <c r="F565" s="202"/>
      <c r="G565" s="202"/>
      <c r="H565" s="325"/>
    </row>
    <row r="566">
      <c r="A566" s="325"/>
      <c r="B566" s="326"/>
      <c r="C566" s="202"/>
      <c r="D566" s="202"/>
      <c r="E566" s="326"/>
      <c r="F566" s="202"/>
      <c r="G566" s="202"/>
      <c r="H566" s="325"/>
    </row>
    <row r="567">
      <c r="A567" s="325"/>
      <c r="B567" s="326"/>
      <c r="C567" s="202"/>
      <c r="D567" s="202"/>
      <c r="E567" s="326"/>
      <c r="F567" s="202"/>
      <c r="G567" s="202"/>
      <c r="H567" s="325"/>
    </row>
    <row r="568">
      <c r="A568" s="325"/>
      <c r="B568" s="326"/>
      <c r="C568" s="202"/>
      <c r="D568" s="202"/>
      <c r="E568" s="326"/>
      <c r="F568" s="202"/>
      <c r="G568" s="202"/>
      <c r="H568" s="325"/>
    </row>
    <row r="569">
      <c r="A569" s="325"/>
      <c r="B569" s="326"/>
      <c r="C569" s="202"/>
      <c r="D569" s="202"/>
      <c r="E569" s="326"/>
      <c r="F569" s="202"/>
      <c r="G569" s="202"/>
      <c r="H569" s="325"/>
    </row>
    <row r="570">
      <c r="A570" s="325"/>
      <c r="B570" s="326"/>
      <c r="C570" s="202"/>
      <c r="D570" s="202"/>
      <c r="E570" s="326"/>
      <c r="F570" s="202"/>
      <c r="G570" s="202"/>
      <c r="H570" s="325"/>
    </row>
    <row r="571">
      <c r="A571" s="325"/>
      <c r="B571" s="326"/>
      <c r="C571" s="202"/>
      <c r="D571" s="202"/>
      <c r="E571" s="326"/>
      <c r="F571" s="202"/>
      <c r="G571" s="202"/>
      <c r="H571" s="325"/>
    </row>
    <row r="572">
      <c r="A572" s="325"/>
      <c r="B572" s="326"/>
      <c r="C572" s="202"/>
      <c r="D572" s="202"/>
      <c r="E572" s="326"/>
      <c r="F572" s="202"/>
      <c r="G572" s="202"/>
      <c r="H572" s="325"/>
    </row>
    <row r="573">
      <c r="A573" s="325"/>
      <c r="B573" s="326"/>
      <c r="C573" s="202"/>
      <c r="D573" s="202"/>
      <c r="E573" s="326"/>
      <c r="F573" s="202"/>
      <c r="G573" s="202"/>
      <c r="H573" s="325"/>
    </row>
    <row r="574">
      <c r="A574" s="325"/>
      <c r="B574" s="326"/>
      <c r="C574" s="202"/>
      <c r="D574" s="202"/>
      <c r="E574" s="326"/>
      <c r="F574" s="202"/>
      <c r="G574" s="202"/>
      <c r="H574" s="325"/>
    </row>
    <row r="575">
      <c r="A575" s="325"/>
      <c r="B575" s="326"/>
      <c r="C575" s="202"/>
      <c r="D575" s="202"/>
      <c r="E575" s="326"/>
      <c r="F575" s="202"/>
      <c r="G575" s="202"/>
      <c r="H575" s="325"/>
    </row>
    <row r="576">
      <c r="A576" s="325"/>
      <c r="B576" s="326"/>
      <c r="C576" s="202"/>
      <c r="D576" s="202"/>
      <c r="E576" s="326"/>
      <c r="F576" s="202"/>
      <c r="G576" s="202"/>
      <c r="H576" s="325"/>
    </row>
    <row r="577">
      <c r="A577" s="325"/>
      <c r="B577" s="326"/>
      <c r="C577" s="202"/>
      <c r="D577" s="202"/>
      <c r="E577" s="326"/>
      <c r="F577" s="202"/>
      <c r="G577" s="202"/>
      <c r="H577" s="325"/>
    </row>
    <row r="578">
      <c r="A578" s="325"/>
      <c r="B578" s="326"/>
      <c r="C578" s="202"/>
      <c r="D578" s="202"/>
      <c r="E578" s="326"/>
      <c r="F578" s="202"/>
      <c r="G578" s="202"/>
      <c r="H578" s="325"/>
    </row>
    <row r="579">
      <c r="A579" s="325"/>
      <c r="B579" s="326"/>
      <c r="C579" s="202"/>
      <c r="D579" s="202"/>
      <c r="E579" s="326"/>
      <c r="F579" s="202"/>
      <c r="G579" s="202"/>
      <c r="H579" s="325"/>
    </row>
    <row r="580">
      <c r="A580" s="325"/>
      <c r="B580" s="326"/>
      <c r="C580" s="202"/>
      <c r="D580" s="202"/>
      <c r="E580" s="326"/>
      <c r="F580" s="202"/>
      <c r="G580" s="202"/>
      <c r="H580" s="325"/>
    </row>
    <row r="581">
      <c r="A581" s="325"/>
      <c r="B581" s="326"/>
      <c r="C581" s="202"/>
      <c r="D581" s="202"/>
      <c r="E581" s="326"/>
      <c r="F581" s="202"/>
      <c r="G581" s="202"/>
      <c r="H581" s="325"/>
    </row>
    <row r="582">
      <c r="A582" s="325"/>
      <c r="B582" s="326"/>
      <c r="C582" s="202"/>
      <c r="D582" s="202"/>
      <c r="E582" s="326"/>
      <c r="F582" s="202"/>
      <c r="G582" s="202"/>
      <c r="H582" s="325"/>
    </row>
    <row r="583">
      <c r="A583" s="325"/>
      <c r="B583" s="326"/>
      <c r="C583" s="202"/>
      <c r="D583" s="202"/>
      <c r="E583" s="326"/>
      <c r="F583" s="202"/>
      <c r="G583" s="202"/>
      <c r="H583" s="325"/>
    </row>
    <row r="584">
      <c r="A584" s="325"/>
      <c r="B584" s="326"/>
      <c r="C584" s="202"/>
      <c r="D584" s="202"/>
      <c r="E584" s="326"/>
      <c r="F584" s="202"/>
      <c r="G584" s="202"/>
      <c r="H584" s="325"/>
    </row>
    <row r="585">
      <c r="A585" s="325"/>
      <c r="B585" s="326"/>
      <c r="C585" s="202"/>
      <c r="D585" s="202"/>
      <c r="E585" s="326"/>
      <c r="F585" s="202"/>
      <c r="G585" s="202"/>
      <c r="H585" s="325"/>
    </row>
    <row r="586">
      <c r="A586" s="325"/>
      <c r="B586" s="326"/>
      <c r="C586" s="202"/>
      <c r="D586" s="202"/>
      <c r="E586" s="326"/>
      <c r="F586" s="202"/>
      <c r="G586" s="202"/>
      <c r="H586" s="325"/>
    </row>
    <row r="587">
      <c r="A587" s="325"/>
      <c r="B587" s="326"/>
      <c r="C587" s="202"/>
      <c r="D587" s="202"/>
      <c r="E587" s="326"/>
      <c r="F587" s="202"/>
      <c r="G587" s="202"/>
      <c r="H587" s="325"/>
    </row>
    <row r="588">
      <c r="A588" s="325"/>
      <c r="B588" s="326"/>
      <c r="C588" s="202"/>
      <c r="D588" s="202"/>
      <c r="E588" s="326"/>
      <c r="F588" s="202"/>
      <c r="G588" s="202"/>
      <c r="H588" s="325"/>
    </row>
    <row r="589">
      <c r="A589" s="325"/>
      <c r="B589" s="326"/>
      <c r="C589" s="202"/>
      <c r="D589" s="202"/>
      <c r="E589" s="326"/>
      <c r="F589" s="202"/>
      <c r="G589" s="202"/>
      <c r="H589" s="325"/>
    </row>
    <row r="590">
      <c r="A590" s="325"/>
      <c r="B590" s="326"/>
      <c r="C590" s="202"/>
      <c r="D590" s="202"/>
      <c r="E590" s="326"/>
      <c r="F590" s="202"/>
      <c r="G590" s="202"/>
      <c r="H590" s="325"/>
    </row>
    <row r="591">
      <c r="A591" s="325"/>
      <c r="B591" s="326"/>
      <c r="C591" s="202"/>
      <c r="D591" s="202"/>
      <c r="E591" s="326"/>
      <c r="F591" s="202"/>
      <c r="G591" s="202"/>
      <c r="H591" s="325"/>
    </row>
    <row r="592">
      <c r="A592" s="325"/>
      <c r="B592" s="326"/>
      <c r="C592" s="202"/>
      <c r="D592" s="202"/>
      <c r="E592" s="326"/>
      <c r="F592" s="202"/>
      <c r="G592" s="202"/>
      <c r="H592" s="325"/>
    </row>
    <row r="593">
      <c r="A593" s="325"/>
      <c r="B593" s="326"/>
      <c r="C593" s="202"/>
      <c r="D593" s="202"/>
      <c r="E593" s="326"/>
      <c r="F593" s="202"/>
      <c r="G593" s="202"/>
      <c r="H593" s="325"/>
    </row>
    <row r="594">
      <c r="A594" s="325"/>
      <c r="B594" s="326"/>
      <c r="C594" s="202"/>
      <c r="D594" s="202"/>
      <c r="E594" s="326"/>
      <c r="F594" s="202"/>
      <c r="G594" s="202"/>
      <c r="H594" s="325"/>
    </row>
    <row r="595">
      <c r="A595" s="325"/>
      <c r="B595" s="326"/>
      <c r="C595" s="202"/>
      <c r="D595" s="202"/>
      <c r="E595" s="326"/>
      <c r="F595" s="202"/>
      <c r="G595" s="202"/>
      <c r="H595" s="325"/>
    </row>
    <row r="596">
      <c r="A596" s="325"/>
      <c r="B596" s="326"/>
      <c r="C596" s="202"/>
      <c r="D596" s="202"/>
      <c r="E596" s="326"/>
      <c r="F596" s="202"/>
      <c r="G596" s="202"/>
      <c r="H596" s="325"/>
    </row>
    <row r="597">
      <c r="A597" s="325"/>
      <c r="B597" s="326"/>
      <c r="C597" s="202"/>
      <c r="D597" s="202"/>
      <c r="E597" s="326"/>
      <c r="F597" s="202"/>
      <c r="G597" s="202"/>
      <c r="H597" s="325"/>
    </row>
    <row r="598">
      <c r="A598" s="325"/>
      <c r="B598" s="326"/>
      <c r="C598" s="202"/>
      <c r="D598" s="202"/>
      <c r="E598" s="326"/>
      <c r="F598" s="202"/>
      <c r="G598" s="202"/>
      <c r="H598" s="325"/>
    </row>
    <row r="599">
      <c r="A599" s="325"/>
      <c r="B599" s="326"/>
      <c r="C599" s="202"/>
      <c r="D599" s="202"/>
      <c r="E599" s="326"/>
      <c r="F599" s="202"/>
      <c r="G599" s="202"/>
      <c r="H599" s="325"/>
    </row>
    <row r="600">
      <c r="A600" s="325"/>
      <c r="B600" s="326"/>
      <c r="C600" s="202"/>
      <c r="D600" s="202"/>
      <c r="E600" s="326"/>
      <c r="F600" s="202"/>
      <c r="G600" s="202"/>
      <c r="H600" s="325"/>
    </row>
    <row r="601">
      <c r="A601" s="325"/>
      <c r="B601" s="326"/>
      <c r="C601" s="202"/>
      <c r="D601" s="202"/>
      <c r="E601" s="326"/>
      <c r="F601" s="202"/>
      <c r="G601" s="202"/>
      <c r="H601" s="325"/>
    </row>
    <row r="602">
      <c r="A602" s="325"/>
      <c r="B602" s="326"/>
      <c r="C602" s="202"/>
      <c r="D602" s="202"/>
      <c r="E602" s="326"/>
      <c r="F602" s="202"/>
      <c r="G602" s="202"/>
      <c r="H602" s="325"/>
    </row>
    <row r="603">
      <c r="A603" s="325"/>
      <c r="B603" s="326"/>
      <c r="C603" s="202"/>
      <c r="D603" s="202"/>
      <c r="E603" s="326"/>
      <c r="F603" s="202"/>
      <c r="G603" s="202"/>
      <c r="H603" s="325"/>
    </row>
    <row r="604">
      <c r="A604" s="325"/>
      <c r="B604" s="326"/>
      <c r="C604" s="202"/>
      <c r="D604" s="202"/>
      <c r="E604" s="326"/>
      <c r="F604" s="202"/>
      <c r="G604" s="202"/>
      <c r="H604" s="325"/>
    </row>
    <row r="605">
      <c r="A605" s="325"/>
      <c r="B605" s="326"/>
      <c r="C605" s="202"/>
      <c r="D605" s="202"/>
      <c r="E605" s="326"/>
      <c r="F605" s="202"/>
      <c r="G605" s="202"/>
      <c r="H605" s="325"/>
    </row>
    <row r="606">
      <c r="A606" s="325"/>
      <c r="B606" s="326"/>
      <c r="C606" s="202"/>
      <c r="D606" s="202"/>
      <c r="E606" s="326"/>
      <c r="F606" s="202"/>
      <c r="G606" s="202"/>
      <c r="H606" s="325"/>
    </row>
    <row r="607">
      <c r="A607" s="325"/>
      <c r="B607" s="326"/>
      <c r="C607" s="202"/>
      <c r="D607" s="202"/>
      <c r="E607" s="326"/>
      <c r="F607" s="202"/>
      <c r="G607" s="202"/>
      <c r="H607" s="325"/>
    </row>
    <row r="608">
      <c r="A608" s="325"/>
      <c r="B608" s="326"/>
      <c r="C608" s="202"/>
      <c r="D608" s="202"/>
      <c r="E608" s="326"/>
      <c r="F608" s="202"/>
      <c r="G608" s="202"/>
      <c r="H608" s="325"/>
    </row>
    <row r="609">
      <c r="A609" s="325"/>
      <c r="B609" s="326"/>
      <c r="C609" s="202"/>
      <c r="D609" s="202"/>
      <c r="E609" s="326"/>
      <c r="F609" s="202"/>
      <c r="G609" s="202"/>
      <c r="H609" s="325"/>
    </row>
    <row r="610">
      <c r="A610" s="325"/>
      <c r="B610" s="326"/>
      <c r="C610" s="202"/>
      <c r="D610" s="202"/>
      <c r="E610" s="326"/>
      <c r="F610" s="202"/>
      <c r="G610" s="202"/>
      <c r="H610" s="325"/>
    </row>
    <row r="611">
      <c r="A611" s="325"/>
      <c r="B611" s="326"/>
      <c r="C611" s="202"/>
      <c r="D611" s="202"/>
      <c r="E611" s="326"/>
      <c r="F611" s="202"/>
      <c r="G611" s="202"/>
      <c r="H611" s="325"/>
    </row>
    <row r="612">
      <c r="A612" s="325"/>
      <c r="B612" s="326"/>
      <c r="C612" s="202"/>
      <c r="D612" s="202"/>
      <c r="E612" s="326"/>
      <c r="F612" s="202"/>
      <c r="G612" s="202"/>
      <c r="H612" s="325"/>
    </row>
    <row r="613">
      <c r="A613" s="325"/>
      <c r="B613" s="326"/>
      <c r="C613" s="202"/>
      <c r="D613" s="202"/>
      <c r="E613" s="326"/>
      <c r="F613" s="202"/>
      <c r="G613" s="202"/>
      <c r="H613" s="325"/>
    </row>
    <row r="614">
      <c r="A614" s="325"/>
      <c r="B614" s="326"/>
      <c r="C614" s="202"/>
      <c r="D614" s="202"/>
      <c r="E614" s="326"/>
      <c r="F614" s="202"/>
      <c r="G614" s="202"/>
      <c r="H614" s="325"/>
    </row>
    <row r="615">
      <c r="A615" s="325"/>
      <c r="B615" s="326"/>
      <c r="C615" s="202"/>
      <c r="D615" s="202"/>
      <c r="E615" s="326"/>
      <c r="F615" s="202"/>
      <c r="G615" s="202"/>
      <c r="H615" s="325"/>
    </row>
    <row r="616">
      <c r="A616" s="325"/>
      <c r="B616" s="326"/>
      <c r="C616" s="202"/>
      <c r="D616" s="202"/>
      <c r="E616" s="326"/>
      <c r="F616" s="202"/>
      <c r="G616" s="202"/>
      <c r="H616" s="325"/>
    </row>
    <row r="617">
      <c r="A617" s="325"/>
      <c r="B617" s="326"/>
      <c r="C617" s="202"/>
      <c r="D617" s="202"/>
      <c r="E617" s="326"/>
      <c r="F617" s="202"/>
      <c r="G617" s="202"/>
      <c r="H617" s="325"/>
    </row>
    <row r="618">
      <c r="A618" s="325"/>
      <c r="B618" s="326"/>
      <c r="C618" s="202"/>
      <c r="D618" s="202"/>
      <c r="E618" s="326"/>
      <c r="F618" s="202"/>
      <c r="G618" s="202"/>
      <c r="H618" s="325"/>
    </row>
    <row r="619">
      <c r="A619" s="325"/>
      <c r="B619" s="326"/>
      <c r="C619" s="202"/>
      <c r="D619" s="202"/>
      <c r="E619" s="326"/>
      <c r="F619" s="202"/>
      <c r="G619" s="202"/>
      <c r="H619" s="325"/>
    </row>
    <row r="620">
      <c r="A620" s="325"/>
      <c r="B620" s="326"/>
      <c r="C620" s="202"/>
      <c r="D620" s="202"/>
      <c r="E620" s="326"/>
      <c r="F620" s="202"/>
      <c r="G620" s="202"/>
      <c r="H620" s="325"/>
    </row>
    <row r="621">
      <c r="A621" s="325"/>
      <c r="B621" s="326"/>
      <c r="C621" s="202"/>
      <c r="D621" s="202"/>
      <c r="E621" s="326"/>
      <c r="F621" s="202"/>
      <c r="G621" s="202"/>
      <c r="H621" s="325"/>
    </row>
    <row r="622">
      <c r="A622" s="325"/>
      <c r="B622" s="326"/>
      <c r="C622" s="202"/>
      <c r="D622" s="202"/>
      <c r="E622" s="326"/>
      <c r="F622" s="202"/>
      <c r="G622" s="202"/>
      <c r="H622" s="325"/>
    </row>
    <row r="623">
      <c r="A623" s="325"/>
      <c r="B623" s="326"/>
      <c r="C623" s="202"/>
      <c r="D623" s="202"/>
      <c r="E623" s="326"/>
      <c r="F623" s="202"/>
      <c r="G623" s="202"/>
      <c r="H623" s="325"/>
    </row>
    <row r="624">
      <c r="A624" s="325"/>
      <c r="B624" s="326"/>
      <c r="C624" s="202"/>
      <c r="D624" s="202"/>
      <c r="E624" s="326"/>
      <c r="F624" s="202"/>
      <c r="G624" s="202"/>
      <c r="H624" s="325"/>
    </row>
    <row r="625">
      <c r="A625" s="325"/>
      <c r="B625" s="326"/>
      <c r="C625" s="202"/>
      <c r="D625" s="202"/>
      <c r="E625" s="326"/>
      <c r="F625" s="202"/>
      <c r="G625" s="202"/>
      <c r="H625" s="325"/>
    </row>
    <row r="626">
      <c r="A626" s="325"/>
      <c r="B626" s="326"/>
      <c r="C626" s="202"/>
      <c r="D626" s="202"/>
      <c r="E626" s="326"/>
      <c r="F626" s="202"/>
      <c r="G626" s="202"/>
      <c r="H626" s="325"/>
    </row>
    <row r="627">
      <c r="A627" s="325"/>
      <c r="B627" s="326"/>
      <c r="C627" s="202"/>
      <c r="D627" s="202"/>
      <c r="E627" s="326"/>
      <c r="F627" s="202"/>
      <c r="G627" s="202"/>
      <c r="H627" s="325"/>
    </row>
    <row r="628">
      <c r="A628" s="325"/>
      <c r="B628" s="326"/>
      <c r="C628" s="202"/>
      <c r="D628" s="202"/>
      <c r="E628" s="326"/>
      <c r="F628" s="202"/>
      <c r="G628" s="202"/>
      <c r="H628" s="325"/>
    </row>
    <row r="629">
      <c r="A629" s="325"/>
      <c r="B629" s="326"/>
      <c r="C629" s="202"/>
      <c r="D629" s="202"/>
      <c r="E629" s="326"/>
      <c r="F629" s="202"/>
      <c r="G629" s="202"/>
      <c r="H629" s="325"/>
    </row>
    <row r="630">
      <c r="A630" s="325"/>
      <c r="B630" s="326"/>
      <c r="C630" s="202"/>
      <c r="D630" s="202"/>
      <c r="E630" s="326"/>
      <c r="F630" s="202"/>
      <c r="G630" s="202"/>
      <c r="H630" s="325"/>
    </row>
    <row r="631">
      <c r="A631" s="325"/>
      <c r="B631" s="326"/>
      <c r="C631" s="202"/>
      <c r="D631" s="202"/>
      <c r="E631" s="326"/>
      <c r="F631" s="202"/>
      <c r="G631" s="202"/>
      <c r="H631" s="325"/>
    </row>
    <row r="632">
      <c r="A632" s="325"/>
      <c r="B632" s="326"/>
      <c r="C632" s="202"/>
      <c r="D632" s="202"/>
      <c r="E632" s="326"/>
      <c r="F632" s="202"/>
      <c r="G632" s="202"/>
      <c r="H632" s="325"/>
    </row>
    <row r="633">
      <c r="A633" s="325"/>
      <c r="B633" s="326"/>
      <c r="C633" s="202"/>
      <c r="D633" s="202"/>
      <c r="E633" s="326"/>
      <c r="F633" s="202"/>
      <c r="G633" s="202"/>
      <c r="H633" s="325"/>
    </row>
    <row r="634">
      <c r="A634" s="325"/>
      <c r="B634" s="326"/>
      <c r="C634" s="202"/>
      <c r="D634" s="202"/>
      <c r="E634" s="326"/>
      <c r="F634" s="202"/>
      <c r="G634" s="202"/>
      <c r="H634" s="325"/>
    </row>
    <row r="635">
      <c r="A635" s="325"/>
      <c r="B635" s="326"/>
      <c r="C635" s="202"/>
      <c r="D635" s="202"/>
      <c r="E635" s="326"/>
      <c r="F635" s="202"/>
      <c r="G635" s="202"/>
      <c r="H635" s="325"/>
    </row>
    <row r="636">
      <c r="A636" s="325"/>
      <c r="B636" s="326"/>
      <c r="C636" s="202"/>
      <c r="D636" s="202"/>
      <c r="E636" s="326"/>
      <c r="F636" s="202"/>
      <c r="G636" s="202"/>
      <c r="H636" s="325"/>
    </row>
    <row r="637">
      <c r="A637" s="325"/>
      <c r="B637" s="326"/>
      <c r="C637" s="202"/>
      <c r="D637" s="202"/>
      <c r="E637" s="326"/>
      <c r="F637" s="202"/>
      <c r="G637" s="202"/>
      <c r="H637" s="325"/>
    </row>
    <row r="638">
      <c r="A638" s="325"/>
      <c r="B638" s="326"/>
      <c r="C638" s="202"/>
      <c r="D638" s="202"/>
      <c r="E638" s="326"/>
      <c r="F638" s="202"/>
      <c r="G638" s="202"/>
      <c r="H638" s="325"/>
    </row>
    <row r="639">
      <c r="A639" s="325"/>
      <c r="B639" s="326"/>
      <c r="C639" s="202"/>
      <c r="D639" s="202"/>
      <c r="E639" s="326"/>
      <c r="F639" s="202"/>
      <c r="G639" s="202"/>
      <c r="H639" s="325"/>
    </row>
    <row r="640">
      <c r="A640" s="325"/>
      <c r="B640" s="326"/>
      <c r="C640" s="202"/>
      <c r="D640" s="202"/>
      <c r="E640" s="326"/>
      <c r="F640" s="202"/>
      <c r="G640" s="202"/>
      <c r="H640" s="325"/>
    </row>
    <row r="641">
      <c r="A641" s="325"/>
      <c r="B641" s="326"/>
      <c r="C641" s="202"/>
      <c r="D641" s="202"/>
      <c r="E641" s="326"/>
      <c r="F641" s="202"/>
      <c r="G641" s="202"/>
      <c r="H641" s="325"/>
    </row>
    <row r="642">
      <c r="A642" s="325"/>
      <c r="B642" s="326"/>
      <c r="C642" s="202"/>
      <c r="D642" s="202"/>
      <c r="E642" s="326"/>
      <c r="F642" s="202"/>
      <c r="G642" s="202"/>
      <c r="H642" s="325"/>
    </row>
    <row r="643">
      <c r="A643" s="325"/>
      <c r="B643" s="326"/>
      <c r="C643" s="202"/>
      <c r="D643" s="202"/>
      <c r="E643" s="326"/>
      <c r="F643" s="202"/>
      <c r="G643" s="202"/>
      <c r="H643" s="325"/>
    </row>
    <row r="644">
      <c r="A644" s="325"/>
      <c r="B644" s="326"/>
      <c r="C644" s="202"/>
      <c r="D644" s="202"/>
      <c r="E644" s="326"/>
      <c r="F644" s="202"/>
      <c r="G644" s="202"/>
      <c r="H644" s="325"/>
    </row>
    <row r="645">
      <c r="A645" s="325"/>
      <c r="B645" s="326"/>
      <c r="C645" s="202"/>
      <c r="D645" s="202"/>
      <c r="E645" s="326"/>
      <c r="F645" s="202"/>
      <c r="G645" s="202"/>
      <c r="H645" s="325"/>
    </row>
    <row r="646">
      <c r="A646" s="325"/>
      <c r="B646" s="326"/>
      <c r="C646" s="202"/>
      <c r="D646" s="202"/>
      <c r="E646" s="326"/>
      <c r="F646" s="202"/>
      <c r="G646" s="202"/>
      <c r="H646" s="325"/>
    </row>
    <row r="647">
      <c r="A647" s="325"/>
      <c r="B647" s="326"/>
      <c r="C647" s="202"/>
      <c r="D647" s="202"/>
      <c r="E647" s="326"/>
      <c r="F647" s="202"/>
      <c r="G647" s="202"/>
      <c r="H647" s="325"/>
    </row>
    <row r="648">
      <c r="A648" s="325"/>
      <c r="B648" s="326"/>
      <c r="C648" s="202"/>
      <c r="D648" s="202"/>
      <c r="E648" s="326"/>
      <c r="F648" s="202"/>
      <c r="G648" s="202"/>
      <c r="H648" s="325"/>
    </row>
    <row r="649">
      <c r="A649" s="325"/>
      <c r="B649" s="326"/>
      <c r="C649" s="202"/>
      <c r="D649" s="202"/>
      <c r="E649" s="326"/>
      <c r="F649" s="202"/>
      <c r="G649" s="202"/>
      <c r="H649" s="325"/>
    </row>
    <row r="650">
      <c r="A650" s="325"/>
      <c r="B650" s="326"/>
      <c r="C650" s="202"/>
      <c r="D650" s="202"/>
      <c r="E650" s="326"/>
      <c r="F650" s="202"/>
      <c r="G650" s="202"/>
      <c r="H650" s="325"/>
    </row>
    <row r="651">
      <c r="A651" s="325"/>
      <c r="B651" s="326"/>
      <c r="C651" s="202"/>
      <c r="D651" s="202"/>
      <c r="E651" s="326"/>
      <c r="F651" s="202"/>
      <c r="G651" s="202"/>
      <c r="H651" s="325"/>
    </row>
    <row r="652">
      <c r="A652" s="325"/>
      <c r="B652" s="326"/>
      <c r="C652" s="202"/>
      <c r="D652" s="202"/>
      <c r="E652" s="326"/>
      <c r="F652" s="202"/>
      <c r="G652" s="202"/>
      <c r="H652" s="325"/>
    </row>
    <row r="653">
      <c r="A653" s="325"/>
      <c r="B653" s="326"/>
      <c r="C653" s="202"/>
      <c r="D653" s="202"/>
      <c r="E653" s="326"/>
      <c r="F653" s="202"/>
      <c r="G653" s="202"/>
      <c r="H653" s="325"/>
    </row>
    <row r="654">
      <c r="A654" s="325"/>
      <c r="B654" s="326"/>
      <c r="C654" s="202"/>
      <c r="D654" s="202"/>
      <c r="E654" s="326"/>
      <c r="F654" s="202"/>
      <c r="G654" s="202"/>
      <c r="H654" s="325"/>
    </row>
    <row r="655">
      <c r="A655" s="325"/>
      <c r="B655" s="326"/>
      <c r="C655" s="202"/>
      <c r="D655" s="202"/>
      <c r="E655" s="326"/>
      <c r="F655" s="202"/>
      <c r="G655" s="202"/>
      <c r="H655" s="325"/>
    </row>
    <row r="656">
      <c r="A656" s="325"/>
      <c r="B656" s="326"/>
      <c r="C656" s="202"/>
      <c r="D656" s="202"/>
      <c r="E656" s="326"/>
      <c r="F656" s="202"/>
      <c r="G656" s="202"/>
      <c r="H656" s="325"/>
    </row>
    <row r="657">
      <c r="A657" s="325"/>
      <c r="B657" s="326"/>
      <c r="C657" s="202"/>
      <c r="D657" s="202"/>
      <c r="E657" s="326"/>
      <c r="F657" s="202"/>
      <c r="G657" s="202"/>
      <c r="H657" s="325"/>
    </row>
    <row r="658">
      <c r="A658" s="325"/>
      <c r="B658" s="326"/>
      <c r="C658" s="202"/>
      <c r="D658" s="202"/>
      <c r="E658" s="326"/>
      <c r="F658" s="202"/>
      <c r="G658" s="202"/>
      <c r="H658" s="325"/>
    </row>
    <row r="659">
      <c r="A659" s="325"/>
      <c r="B659" s="326"/>
      <c r="C659" s="202"/>
      <c r="D659" s="202"/>
      <c r="E659" s="326"/>
      <c r="F659" s="202"/>
      <c r="G659" s="202"/>
      <c r="H659" s="325"/>
    </row>
    <row r="660">
      <c r="A660" s="325"/>
      <c r="B660" s="326"/>
      <c r="C660" s="202"/>
      <c r="D660" s="202"/>
      <c r="E660" s="326"/>
      <c r="F660" s="202"/>
      <c r="G660" s="202"/>
      <c r="H660" s="325"/>
    </row>
    <row r="661">
      <c r="A661" s="325"/>
      <c r="B661" s="326"/>
      <c r="C661" s="202"/>
      <c r="D661" s="202"/>
      <c r="E661" s="326"/>
      <c r="F661" s="202"/>
      <c r="G661" s="202"/>
      <c r="H661" s="325"/>
    </row>
    <row r="662">
      <c r="A662" s="325"/>
      <c r="B662" s="326"/>
      <c r="C662" s="202"/>
      <c r="D662" s="202"/>
      <c r="E662" s="326"/>
      <c r="F662" s="202"/>
      <c r="G662" s="202"/>
      <c r="H662" s="325"/>
    </row>
    <row r="663">
      <c r="A663" s="325"/>
      <c r="B663" s="326"/>
      <c r="C663" s="202"/>
      <c r="D663" s="202"/>
      <c r="E663" s="326"/>
      <c r="F663" s="202"/>
      <c r="G663" s="202"/>
      <c r="H663" s="325"/>
    </row>
    <row r="664">
      <c r="A664" s="325"/>
      <c r="B664" s="326"/>
      <c r="C664" s="202"/>
      <c r="D664" s="202"/>
      <c r="E664" s="326"/>
      <c r="F664" s="202"/>
      <c r="G664" s="202"/>
      <c r="H664" s="325"/>
    </row>
    <row r="665">
      <c r="A665" s="325"/>
      <c r="B665" s="326"/>
      <c r="C665" s="202"/>
      <c r="D665" s="202"/>
      <c r="E665" s="326"/>
      <c r="F665" s="202"/>
      <c r="G665" s="202"/>
      <c r="H665" s="325"/>
    </row>
    <row r="666">
      <c r="A666" s="325"/>
      <c r="B666" s="326"/>
      <c r="C666" s="202"/>
      <c r="D666" s="202"/>
      <c r="E666" s="326"/>
      <c r="F666" s="202"/>
      <c r="G666" s="202"/>
      <c r="H666" s="325"/>
    </row>
    <row r="667">
      <c r="A667" s="325"/>
      <c r="B667" s="326"/>
      <c r="C667" s="202"/>
      <c r="D667" s="202"/>
      <c r="E667" s="326"/>
      <c r="F667" s="202"/>
      <c r="G667" s="202"/>
      <c r="H667" s="325"/>
    </row>
    <row r="668">
      <c r="A668" s="325"/>
      <c r="B668" s="326"/>
      <c r="C668" s="202"/>
      <c r="D668" s="202"/>
      <c r="E668" s="326"/>
      <c r="F668" s="202"/>
      <c r="G668" s="202"/>
      <c r="H668" s="325"/>
    </row>
    <row r="669">
      <c r="A669" s="325"/>
      <c r="B669" s="326"/>
      <c r="C669" s="202"/>
      <c r="D669" s="202"/>
      <c r="E669" s="326"/>
      <c r="F669" s="202"/>
      <c r="G669" s="202"/>
      <c r="H669" s="325"/>
    </row>
    <row r="670">
      <c r="A670" s="325"/>
      <c r="B670" s="326"/>
      <c r="C670" s="202"/>
      <c r="D670" s="202"/>
      <c r="E670" s="326"/>
      <c r="F670" s="202"/>
      <c r="G670" s="202"/>
      <c r="H670" s="325"/>
    </row>
    <row r="671">
      <c r="A671" s="325"/>
      <c r="B671" s="326"/>
      <c r="C671" s="202"/>
      <c r="D671" s="202"/>
      <c r="E671" s="326"/>
      <c r="F671" s="202"/>
      <c r="G671" s="202"/>
      <c r="H671" s="325"/>
    </row>
    <row r="672">
      <c r="A672" s="325"/>
      <c r="B672" s="326"/>
      <c r="C672" s="202"/>
      <c r="D672" s="202"/>
      <c r="E672" s="326"/>
      <c r="F672" s="202"/>
      <c r="G672" s="202"/>
      <c r="H672" s="325"/>
    </row>
    <row r="673">
      <c r="A673" s="325"/>
      <c r="B673" s="326"/>
      <c r="C673" s="202"/>
      <c r="D673" s="202"/>
      <c r="E673" s="326"/>
      <c r="F673" s="202"/>
      <c r="G673" s="202"/>
      <c r="H673" s="325"/>
    </row>
    <row r="674">
      <c r="A674" s="325"/>
      <c r="B674" s="326"/>
      <c r="C674" s="202"/>
      <c r="D674" s="202"/>
      <c r="E674" s="326"/>
      <c r="F674" s="202"/>
      <c r="G674" s="202"/>
      <c r="H674" s="325"/>
    </row>
    <row r="675">
      <c r="A675" s="325"/>
      <c r="B675" s="326"/>
      <c r="C675" s="202"/>
      <c r="D675" s="202"/>
      <c r="E675" s="326"/>
      <c r="F675" s="202"/>
      <c r="G675" s="202"/>
      <c r="H675" s="325"/>
    </row>
    <row r="676">
      <c r="A676" s="325"/>
      <c r="B676" s="326"/>
      <c r="C676" s="202"/>
      <c r="D676" s="202"/>
      <c r="E676" s="326"/>
      <c r="F676" s="202"/>
      <c r="G676" s="202"/>
      <c r="H676" s="325"/>
    </row>
    <row r="677">
      <c r="A677" s="325"/>
      <c r="B677" s="326"/>
      <c r="C677" s="202"/>
      <c r="D677" s="202"/>
      <c r="E677" s="326"/>
      <c r="F677" s="202"/>
      <c r="G677" s="202"/>
      <c r="H677" s="325"/>
    </row>
    <row r="678">
      <c r="A678" s="325"/>
      <c r="B678" s="326"/>
      <c r="C678" s="202"/>
      <c r="D678" s="202"/>
      <c r="E678" s="326"/>
      <c r="F678" s="202"/>
      <c r="G678" s="202"/>
      <c r="H678" s="325"/>
    </row>
    <row r="679">
      <c r="A679" s="325"/>
      <c r="B679" s="326"/>
      <c r="C679" s="202"/>
      <c r="D679" s="202"/>
      <c r="E679" s="326"/>
      <c r="F679" s="202"/>
      <c r="G679" s="202"/>
      <c r="H679" s="325"/>
    </row>
    <row r="680">
      <c r="A680" s="325"/>
      <c r="B680" s="326"/>
      <c r="C680" s="202"/>
      <c r="D680" s="202"/>
      <c r="E680" s="326"/>
      <c r="F680" s="202"/>
      <c r="G680" s="202"/>
      <c r="H680" s="325"/>
    </row>
    <row r="681">
      <c r="A681" s="325"/>
      <c r="B681" s="326"/>
      <c r="C681" s="202"/>
      <c r="D681" s="202"/>
      <c r="E681" s="326"/>
      <c r="F681" s="202"/>
      <c r="G681" s="202"/>
      <c r="H681" s="325"/>
    </row>
    <row r="682">
      <c r="A682" s="325"/>
      <c r="B682" s="326"/>
      <c r="C682" s="202"/>
      <c r="D682" s="202"/>
      <c r="E682" s="326"/>
      <c r="F682" s="202"/>
      <c r="G682" s="202"/>
      <c r="H682" s="325"/>
    </row>
    <row r="683">
      <c r="A683" s="325"/>
      <c r="B683" s="326"/>
      <c r="C683" s="202"/>
      <c r="D683" s="202"/>
      <c r="E683" s="326"/>
      <c r="F683" s="202"/>
      <c r="G683" s="202"/>
      <c r="H683" s="325"/>
    </row>
    <row r="684">
      <c r="A684" s="325"/>
      <c r="B684" s="326"/>
      <c r="C684" s="202"/>
      <c r="D684" s="202"/>
      <c r="E684" s="326"/>
      <c r="F684" s="202"/>
      <c r="G684" s="202"/>
      <c r="H684" s="325"/>
    </row>
    <row r="685">
      <c r="A685" s="325"/>
      <c r="B685" s="326"/>
      <c r="C685" s="202"/>
      <c r="D685" s="202"/>
      <c r="E685" s="326"/>
      <c r="F685" s="202"/>
      <c r="G685" s="202"/>
      <c r="H685" s="325"/>
    </row>
    <row r="686">
      <c r="A686" s="325"/>
      <c r="B686" s="326"/>
      <c r="C686" s="202"/>
      <c r="D686" s="202"/>
      <c r="E686" s="326"/>
      <c r="F686" s="202"/>
      <c r="G686" s="202"/>
      <c r="H686" s="325"/>
    </row>
    <row r="687">
      <c r="A687" s="325"/>
      <c r="B687" s="326"/>
      <c r="C687" s="202"/>
      <c r="D687" s="202"/>
      <c r="E687" s="326"/>
      <c r="F687" s="202"/>
      <c r="G687" s="202"/>
      <c r="H687" s="325"/>
    </row>
    <row r="688">
      <c r="A688" s="325"/>
      <c r="B688" s="326"/>
      <c r="C688" s="202"/>
      <c r="D688" s="202"/>
      <c r="E688" s="326"/>
      <c r="F688" s="202"/>
      <c r="G688" s="202"/>
      <c r="H688" s="325"/>
    </row>
    <row r="689">
      <c r="A689" s="325"/>
      <c r="B689" s="326"/>
      <c r="C689" s="202"/>
      <c r="D689" s="202"/>
      <c r="E689" s="326"/>
      <c r="F689" s="202"/>
      <c r="G689" s="202"/>
      <c r="H689" s="325"/>
    </row>
    <row r="690">
      <c r="A690" s="325"/>
      <c r="B690" s="326"/>
      <c r="C690" s="202"/>
      <c r="D690" s="202"/>
      <c r="E690" s="326"/>
      <c r="F690" s="202"/>
      <c r="G690" s="202"/>
      <c r="H690" s="325"/>
    </row>
    <row r="691">
      <c r="A691" s="325"/>
      <c r="B691" s="326"/>
      <c r="C691" s="202"/>
      <c r="D691" s="202"/>
      <c r="E691" s="326"/>
      <c r="F691" s="202"/>
      <c r="G691" s="202"/>
      <c r="H691" s="325"/>
    </row>
    <row r="692">
      <c r="A692" s="325"/>
      <c r="B692" s="326"/>
      <c r="C692" s="202"/>
      <c r="D692" s="202"/>
      <c r="E692" s="326"/>
      <c r="F692" s="202"/>
      <c r="G692" s="202"/>
      <c r="H692" s="325"/>
    </row>
    <row r="693">
      <c r="A693" s="325"/>
      <c r="B693" s="326"/>
      <c r="C693" s="202"/>
      <c r="D693" s="202"/>
      <c r="E693" s="326"/>
      <c r="F693" s="202"/>
      <c r="G693" s="202"/>
      <c r="H693" s="325"/>
    </row>
    <row r="694">
      <c r="A694" s="325"/>
      <c r="B694" s="326"/>
      <c r="C694" s="202"/>
      <c r="D694" s="202"/>
      <c r="E694" s="326"/>
      <c r="F694" s="202"/>
      <c r="G694" s="202"/>
      <c r="H694" s="325"/>
    </row>
    <row r="695">
      <c r="A695" s="325"/>
      <c r="B695" s="326"/>
      <c r="C695" s="202"/>
      <c r="D695" s="202"/>
      <c r="E695" s="326"/>
      <c r="F695" s="202"/>
      <c r="G695" s="202"/>
      <c r="H695" s="325"/>
    </row>
    <row r="696">
      <c r="A696" s="325"/>
      <c r="B696" s="326"/>
      <c r="C696" s="202"/>
      <c r="D696" s="202"/>
      <c r="E696" s="326"/>
      <c r="F696" s="202"/>
      <c r="G696" s="202"/>
      <c r="H696" s="325"/>
    </row>
    <row r="697">
      <c r="A697" s="325"/>
      <c r="B697" s="326"/>
      <c r="C697" s="202"/>
      <c r="D697" s="202"/>
      <c r="E697" s="326"/>
      <c r="F697" s="202"/>
      <c r="G697" s="202"/>
      <c r="H697" s="325"/>
    </row>
    <row r="698">
      <c r="A698" s="325"/>
      <c r="B698" s="326"/>
      <c r="C698" s="202"/>
      <c r="D698" s="202"/>
      <c r="E698" s="326"/>
      <c r="F698" s="202"/>
      <c r="G698" s="202"/>
      <c r="H698" s="325"/>
    </row>
    <row r="699">
      <c r="A699" s="325"/>
      <c r="B699" s="326"/>
      <c r="C699" s="202"/>
      <c r="D699" s="202"/>
      <c r="E699" s="326"/>
      <c r="F699" s="202"/>
      <c r="G699" s="202"/>
      <c r="H699" s="325"/>
    </row>
    <row r="700">
      <c r="A700" s="325"/>
      <c r="B700" s="326"/>
      <c r="C700" s="202"/>
      <c r="D700" s="202"/>
      <c r="E700" s="326"/>
      <c r="F700" s="202"/>
      <c r="G700" s="202"/>
      <c r="H700" s="325"/>
    </row>
    <row r="701">
      <c r="A701" s="325"/>
      <c r="B701" s="326"/>
      <c r="C701" s="202"/>
      <c r="D701" s="202"/>
      <c r="E701" s="326"/>
      <c r="F701" s="202"/>
      <c r="G701" s="202"/>
      <c r="H701" s="325"/>
    </row>
    <row r="702">
      <c r="A702" s="325"/>
      <c r="B702" s="326"/>
      <c r="C702" s="202"/>
      <c r="D702" s="202"/>
      <c r="E702" s="326"/>
      <c r="F702" s="202"/>
      <c r="G702" s="202"/>
      <c r="H702" s="325"/>
    </row>
    <row r="703">
      <c r="A703" s="325"/>
      <c r="B703" s="326"/>
      <c r="C703" s="202"/>
      <c r="D703" s="202"/>
      <c r="E703" s="326"/>
      <c r="F703" s="202"/>
      <c r="G703" s="202"/>
      <c r="H703" s="325"/>
    </row>
    <row r="704">
      <c r="A704" s="325"/>
      <c r="B704" s="326"/>
      <c r="C704" s="202"/>
      <c r="D704" s="202"/>
      <c r="E704" s="326"/>
      <c r="F704" s="202"/>
      <c r="G704" s="202"/>
      <c r="H704" s="325"/>
    </row>
    <row r="705">
      <c r="A705" s="325"/>
      <c r="B705" s="326"/>
      <c r="C705" s="202"/>
      <c r="D705" s="202"/>
      <c r="E705" s="326"/>
      <c r="F705" s="202"/>
      <c r="G705" s="202"/>
      <c r="H705" s="325"/>
    </row>
    <row r="706">
      <c r="A706" s="325"/>
      <c r="B706" s="326"/>
      <c r="C706" s="202"/>
      <c r="D706" s="202"/>
      <c r="E706" s="326"/>
      <c r="F706" s="202"/>
      <c r="G706" s="202"/>
      <c r="H706" s="325"/>
    </row>
    <row r="707">
      <c r="A707" s="325"/>
      <c r="B707" s="326"/>
      <c r="C707" s="202"/>
      <c r="D707" s="202"/>
      <c r="E707" s="326"/>
      <c r="F707" s="202"/>
      <c r="G707" s="202"/>
      <c r="H707" s="325"/>
    </row>
    <row r="708">
      <c r="A708" s="325"/>
      <c r="B708" s="326"/>
      <c r="C708" s="202"/>
      <c r="D708" s="202"/>
      <c r="E708" s="326"/>
      <c r="F708" s="202"/>
      <c r="G708" s="202"/>
      <c r="H708" s="325"/>
    </row>
    <row r="709">
      <c r="A709" s="325"/>
      <c r="B709" s="326"/>
      <c r="C709" s="202"/>
      <c r="D709" s="202"/>
      <c r="E709" s="326"/>
      <c r="F709" s="202"/>
      <c r="G709" s="202"/>
      <c r="H709" s="325"/>
    </row>
    <row r="710">
      <c r="A710" s="325"/>
      <c r="B710" s="326"/>
      <c r="C710" s="202"/>
      <c r="D710" s="202"/>
      <c r="E710" s="326"/>
      <c r="F710" s="202"/>
      <c r="G710" s="202"/>
      <c r="H710" s="325"/>
    </row>
    <row r="711">
      <c r="A711" s="325"/>
      <c r="B711" s="326"/>
      <c r="C711" s="202"/>
      <c r="D711" s="202"/>
      <c r="E711" s="326"/>
      <c r="F711" s="202"/>
      <c r="G711" s="202"/>
      <c r="H711" s="325"/>
    </row>
    <row r="712">
      <c r="A712" s="325"/>
      <c r="B712" s="326"/>
      <c r="C712" s="202"/>
      <c r="D712" s="202"/>
      <c r="E712" s="326"/>
      <c r="F712" s="202"/>
      <c r="G712" s="202"/>
      <c r="H712" s="325"/>
    </row>
    <row r="713">
      <c r="A713" s="325"/>
      <c r="B713" s="326"/>
      <c r="C713" s="202"/>
      <c r="D713" s="202"/>
      <c r="E713" s="326"/>
      <c r="F713" s="202"/>
      <c r="G713" s="202"/>
      <c r="H713" s="325"/>
    </row>
    <row r="714">
      <c r="A714" s="325"/>
      <c r="B714" s="326"/>
      <c r="C714" s="202"/>
      <c r="D714" s="202"/>
      <c r="E714" s="326"/>
      <c r="F714" s="202"/>
      <c r="G714" s="202"/>
      <c r="H714" s="325"/>
    </row>
    <row r="715">
      <c r="A715" s="325"/>
      <c r="B715" s="326"/>
      <c r="C715" s="202"/>
      <c r="D715" s="202"/>
      <c r="E715" s="326"/>
      <c r="F715" s="202"/>
      <c r="G715" s="202"/>
      <c r="H715" s="325"/>
    </row>
    <row r="716">
      <c r="A716" s="325"/>
      <c r="B716" s="326"/>
      <c r="C716" s="202"/>
      <c r="D716" s="202"/>
      <c r="E716" s="326"/>
      <c r="F716" s="202"/>
      <c r="G716" s="202"/>
      <c r="H716" s="325"/>
    </row>
    <row r="717">
      <c r="A717" s="325"/>
      <c r="B717" s="326"/>
      <c r="C717" s="202"/>
      <c r="D717" s="202"/>
      <c r="E717" s="326"/>
      <c r="F717" s="202"/>
      <c r="G717" s="202"/>
      <c r="H717" s="325"/>
    </row>
    <row r="718">
      <c r="A718" s="325"/>
      <c r="B718" s="326"/>
      <c r="C718" s="202"/>
      <c r="D718" s="202"/>
      <c r="E718" s="326"/>
      <c r="F718" s="202"/>
      <c r="G718" s="202"/>
      <c r="H718" s="325"/>
    </row>
    <row r="719">
      <c r="A719" s="325"/>
      <c r="B719" s="326"/>
      <c r="C719" s="202"/>
      <c r="D719" s="202"/>
      <c r="E719" s="326"/>
      <c r="F719" s="202"/>
      <c r="G719" s="202"/>
      <c r="H719" s="325"/>
    </row>
    <row r="720">
      <c r="A720" s="325"/>
      <c r="B720" s="326"/>
      <c r="C720" s="202"/>
      <c r="D720" s="202"/>
      <c r="E720" s="326"/>
      <c r="F720" s="202"/>
      <c r="G720" s="202"/>
      <c r="H720" s="325"/>
    </row>
    <row r="721">
      <c r="A721" s="325"/>
      <c r="B721" s="326"/>
      <c r="C721" s="202"/>
      <c r="D721" s="202"/>
      <c r="E721" s="326"/>
      <c r="F721" s="202"/>
      <c r="G721" s="202"/>
      <c r="H721" s="325"/>
    </row>
    <row r="722">
      <c r="A722" s="325"/>
      <c r="B722" s="326"/>
      <c r="C722" s="202"/>
      <c r="D722" s="202"/>
      <c r="E722" s="326"/>
      <c r="F722" s="202"/>
      <c r="G722" s="202"/>
      <c r="H722" s="325"/>
    </row>
    <row r="723">
      <c r="A723" s="325"/>
      <c r="B723" s="326"/>
      <c r="C723" s="202"/>
      <c r="D723" s="202"/>
      <c r="E723" s="326"/>
      <c r="F723" s="202"/>
      <c r="G723" s="202"/>
      <c r="H723" s="325"/>
    </row>
    <row r="724">
      <c r="A724" s="325"/>
      <c r="B724" s="326"/>
      <c r="C724" s="202"/>
      <c r="D724" s="202"/>
      <c r="E724" s="326"/>
      <c r="F724" s="202"/>
      <c r="G724" s="202"/>
      <c r="H724" s="325"/>
    </row>
    <row r="725">
      <c r="A725" s="325"/>
      <c r="B725" s="326"/>
      <c r="C725" s="202"/>
      <c r="D725" s="202"/>
      <c r="E725" s="326"/>
      <c r="F725" s="202"/>
      <c r="G725" s="202"/>
      <c r="H725" s="325"/>
    </row>
    <row r="726">
      <c r="A726" s="325"/>
      <c r="B726" s="326"/>
      <c r="C726" s="202"/>
      <c r="D726" s="202"/>
      <c r="E726" s="326"/>
      <c r="F726" s="202"/>
      <c r="G726" s="202"/>
      <c r="H726" s="325"/>
    </row>
    <row r="727">
      <c r="A727" s="325"/>
      <c r="B727" s="326"/>
      <c r="C727" s="202"/>
      <c r="D727" s="202"/>
      <c r="E727" s="326"/>
      <c r="F727" s="202"/>
      <c r="G727" s="202"/>
      <c r="H727" s="325"/>
    </row>
    <row r="728">
      <c r="A728" s="325"/>
      <c r="B728" s="326"/>
      <c r="C728" s="202"/>
      <c r="D728" s="202"/>
      <c r="E728" s="326"/>
      <c r="F728" s="202"/>
      <c r="G728" s="202"/>
      <c r="H728" s="325"/>
    </row>
    <row r="729">
      <c r="A729" s="325"/>
      <c r="B729" s="326"/>
      <c r="C729" s="202"/>
      <c r="D729" s="202"/>
      <c r="E729" s="326"/>
      <c r="F729" s="202"/>
      <c r="G729" s="202"/>
      <c r="H729" s="325"/>
    </row>
    <row r="730">
      <c r="A730" s="325"/>
      <c r="B730" s="326"/>
      <c r="C730" s="202"/>
      <c r="D730" s="202"/>
      <c r="E730" s="326"/>
      <c r="F730" s="202"/>
      <c r="G730" s="202"/>
      <c r="H730" s="325"/>
    </row>
    <row r="731">
      <c r="A731" s="325"/>
      <c r="B731" s="326"/>
      <c r="C731" s="202"/>
      <c r="D731" s="202"/>
      <c r="E731" s="326"/>
      <c r="F731" s="202"/>
      <c r="G731" s="202"/>
      <c r="H731" s="325"/>
    </row>
    <row r="732">
      <c r="A732" s="325"/>
      <c r="B732" s="326"/>
      <c r="C732" s="202"/>
      <c r="D732" s="202"/>
      <c r="E732" s="326"/>
      <c r="F732" s="202"/>
      <c r="G732" s="202"/>
      <c r="H732" s="325"/>
    </row>
    <row r="733">
      <c r="A733" s="325"/>
      <c r="B733" s="326"/>
      <c r="C733" s="202"/>
      <c r="D733" s="202"/>
      <c r="E733" s="326"/>
      <c r="F733" s="202"/>
      <c r="G733" s="202"/>
      <c r="H733" s="325"/>
    </row>
    <row r="734">
      <c r="A734" s="325"/>
      <c r="B734" s="326"/>
      <c r="C734" s="202"/>
      <c r="D734" s="202"/>
      <c r="E734" s="326"/>
      <c r="F734" s="202"/>
      <c r="G734" s="202"/>
      <c r="H734" s="325"/>
    </row>
    <row r="735">
      <c r="A735" s="325"/>
      <c r="B735" s="326"/>
      <c r="C735" s="202"/>
      <c r="D735" s="202"/>
      <c r="E735" s="326"/>
      <c r="F735" s="202"/>
      <c r="G735" s="202"/>
      <c r="H735" s="325"/>
    </row>
    <row r="736">
      <c r="A736" s="325"/>
      <c r="B736" s="326"/>
      <c r="C736" s="202"/>
      <c r="D736" s="202"/>
      <c r="E736" s="326"/>
      <c r="F736" s="202"/>
      <c r="G736" s="202"/>
      <c r="H736" s="325"/>
    </row>
    <row r="737">
      <c r="A737" s="325"/>
      <c r="B737" s="326"/>
      <c r="C737" s="202"/>
      <c r="D737" s="202"/>
      <c r="E737" s="326"/>
      <c r="F737" s="202"/>
      <c r="G737" s="202"/>
      <c r="H737" s="325"/>
    </row>
    <row r="738">
      <c r="A738" s="325"/>
      <c r="B738" s="326"/>
      <c r="C738" s="202"/>
      <c r="D738" s="202"/>
      <c r="E738" s="326"/>
      <c r="F738" s="202"/>
      <c r="G738" s="202"/>
      <c r="H738" s="325"/>
    </row>
    <row r="739">
      <c r="A739" s="325"/>
      <c r="B739" s="326"/>
      <c r="C739" s="202"/>
      <c r="D739" s="202"/>
      <c r="E739" s="326"/>
      <c r="F739" s="202"/>
      <c r="G739" s="202"/>
      <c r="H739" s="325"/>
    </row>
    <row r="740">
      <c r="A740" s="325"/>
      <c r="B740" s="326"/>
      <c r="C740" s="202"/>
      <c r="D740" s="202"/>
      <c r="E740" s="326"/>
      <c r="F740" s="202"/>
      <c r="G740" s="202"/>
      <c r="H740" s="325"/>
    </row>
    <row r="741">
      <c r="A741" s="325"/>
      <c r="B741" s="326"/>
      <c r="C741" s="202"/>
      <c r="D741" s="202"/>
      <c r="E741" s="326"/>
      <c r="F741" s="202"/>
      <c r="G741" s="202"/>
      <c r="H741" s="325"/>
    </row>
    <row r="742">
      <c r="A742" s="325"/>
      <c r="B742" s="326"/>
      <c r="C742" s="202"/>
      <c r="D742" s="202"/>
      <c r="E742" s="326"/>
      <c r="F742" s="202"/>
      <c r="G742" s="202"/>
      <c r="H742" s="325"/>
    </row>
    <row r="743">
      <c r="A743" s="325"/>
      <c r="B743" s="326"/>
      <c r="C743" s="202"/>
      <c r="D743" s="202"/>
      <c r="E743" s="326"/>
      <c r="F743" s="202"/>
      <c r="G743" s="202"/>
      <c r="H743" s="325"/>
    </row>
    <row r="744">
      <c r="A744" s="325"/>
      <c r="B744" s="326"/>
      <c r="C744" s="202"/>
      <c r="D744" s="202"/>
      <c r="E744" s="326"/>
      <c r="F744" s="202"/>
      <c r="G744" s="202"/>
      <c r="H744" s="325"/>
    </row>
    <row r="745">
      <c r="A745" s="325"/>
      <c r="B745" s="326"/>
      <c r="C745" s="202"/>
      <c r="D745" s="202"/>
      <c r="E745" s="326"/>
      <c r="F745" s="202"/>
      <c r="G745" s="202"/>
      <c r="H745" s="325"/>
    </row>
    <row r="746">
      <c r="A746" s="325"/>
      <c r="B746" s="326"/>
      <c r="C746" s="202"/>
      <c r="D746" s="202"/>
      <c r="E746" s="326"/>
      <c r="F746" s="202"/>
      <c r="G746" s="202"/>
      <c r="H746" s="325"/>
    </row>
    <row r="747">
      <c r="A747" s="325"/>
      <c r="B747" s="326"/>
      <c r="C747" s="202"/>
      <c r="D747" s="202"/>
      <c r="E747" s="326"/>
      <c r="F747" s="202"/>
      <c r="G747" s="202"/>
      <c r="H747" s="325"/>
    </row>
    <row r="748">
      <c r="A748" s="325"/>
      <c r="B748" s="326"/>
      <c r="C748" s="202"/>
      <c r="D748" s="202"/>
      <c r="E748" s="326"/>
      <c r="F748" s="202"/>
      <c r="G748" s="202"/>
      <c r="H748" s="325"/>
    </row>
    <row r="749">
      <c r="A749" s="325"/>
      <c r="B749" s="326"/>
      <c r="C749" s="202"/>
      <c r="D749" s="202"/>
      <c r="E749" s="326"/>
      <c r="F749" s="202"/>
      <c r="G749" s="202"/>
      <c r="H749" s="325"/>
    </row>
    <row r="750">
      <c r="A750" s="325"/>
      <c r="B750" s="326"/>
      <c r="C750" s="202"/>
      <c r="D750" s="202"/>
      <c r="E750" s="326"/>
      <c r="F750" s="202"/>
      <c r="G750" s="202"/>
      <c r="H750" s="325"/>
    </row>
    <row r="751">
      <c r="A751" s="325"/>
      <c r="B751" s="326"/>
      <c r="C751" s="202"/>
      <c r="D751" s="202"/>
      <c r="E751" s="326"/>
      <c r="F751" s="202"/>
      <c r="G751" s="202"/>
      <c r="H751" s="325"/>
    </row>
    <row r="752">
      <c r="A752" s="325"/>
      <c r="B752" s="326"/>
      <c r="C752" s="202"/>
      <c r="D752" s="202"/>
      <c r="E752" s="326"/>
      <c r="F752" s="202"/>
      <c r="G752" s="202"/>
      <c r="H752" s="325"/>
    </row>
    <row r="753">
      <c r="A753" s="325"/>
      <c r="B753" s="326"/>
      <c r="C753" s="202"/>
      <c r="D753" s="202"/>
      <c r="E753" s="326"/>
      <c r="F753" s="202"/>
      <c r="G753" s="202"/>
      <c r="H753" s="325"/>
    </row>
    <row r="754">
      <c r="A754" s="325"/>
      <c r="B754" s="326"/>
      <c r="C754" s="202"/>
      <c r="D754" s="202"/>
      <c r="E754" s="326"/>
      <c r="F754" s="202"/>
      <c r="G754" s="202"/>
      <c r="H754" s="325"/>
    </row>
    <row r="755">
      <c r="A755" s="325"/>
      <c r="B755" s="326"/>
      <c r="C755" s="202"/>
      <c r="D755" s="202"/>
      <c r="E755" s="326"/>
      <c r="F755" s="202"/>
      <c r="G755" s="202"/>
      <c r="H755" s="325"/>
    </row>
    <row r="756">
      <c r="A756" s="325"/>
      <c r="B756" s="326"/>
      <c r="C756" s="202"/>
      <c r="D756" s="202"/>
      <c r="E756" s="326"/>
      <c r="F756" s="202"/>
      <c r="G756" s="202"/>
      <c r="H756" s="325"/>
    </row>
    <row r="757">
      <c r="A757" s="325"/>
      <c r="B757" s="326"/>
      <c r="C757" s="202"/>
      <c r="D757" s="202"/>
      <c r="E757" s="326"/>
      <c r="F757" s="202"/>
      <c r="G757" s="202"/>
      <c r="H757" s="325"/>
    </row>
    <row r="758">
      <c r="A758" s="325"/>
      <c r="B758" s="326"/>
      <c r="C758" s="202"/>
      <c r="D758" s="202"/>
      <c r="E758" s="326"/>
      <c r="F758" s="202"/>
      <c r="G758" s="202"/>
      <c r="H758" s="325"/>
    </row>
    <row r="759">
      <c r="A759" s="325"/>
      <c r="B759" s="326"/>
      <c r="C759" s="202"/>
      <c r="D759" s="202"/>
      <c r="E759" s="326"/>
      <c r="F759" s="202"/>
      <c r="G759" s="202"/>
      <c r="H759" s="325"/>
    </row>
    <row r="760">
      <c r="A760" s="325"/>
      <c r="B760" s="326"/>
      <c r="C760" s="202"/>
      <c r="D760" s="202"/>
      <c r="E760" s="326"/>
      <c r="F760" s="202"/>
      <c r="G760" s="202"/>
      <c r="H760" s="325"/>
    </row>
    <row r="761">
      <c r="A761" s="325"/>
      <c r="B761" s="326"/>
      <c r="C761" s="202"/>
      <c r="D761" s="202"/>
      <c r="E761" s="326"/>
      <c r="F761" s="202"/>
      <c r="G761" s="202"/>
      <c r="H761" s="325"/>
    </row>
    <row r="762">
      <c r="A762" s="325"/>
      <c r="B762" s="326"/>
      <c r="C762" s="202"/>
      <c r="D762" s="202"/>
      <c r="E762" s="326"/>
      <c r="F762" s="202"/>
      <c r="G762" s="202"/>
      <c r="H762" s="325"/>
    </row>
    <row r="763">
      <c r="A763" s="325"/>
      <c r="B763" s="326"/>
      <c r="C763" s="202"/>
      <c r="D763" s="202"/>
      <c r="E763" s="326"/>
      <c r="F763" s="202"/>
      <c r="G763" s="202"/>
      <c r="H763" s="325"/>
    </row>
    <row r="764">
      <c r="A764" s="325"/>
      <c r="B764" s="326"/>
      <c r="C764" s="202"/>
      <c r="D764" s="202"/>
      <c r="E764" s="326"/>
      <c r="F764" s="202"/>
      <c r="G764" s="202"/>
      <c r="H764" s="325"/>
    </row>
    <row r="765">
      <c r="A765" s="325"/>
      <c r="B765" s="326"/>
      <c r="C765" s="202"/>
      <c r="D765" s="202"/>
      <c r="E765" s="326"/>
      <c r="F765" s="202"/>
      <c r="G765" s="202"/>
      <c r="H765" s="325"/>
    </row>
    <row r="766">
      <c r="A766" s="325"/>
      <c r="B766" s="326"/>
      <c r="C766" s="202"/>
      <c r="D766" s="202"/>
      <c r="E766" s="326"/>
      <c r="F766" s="202"/>
      <c r="G766" s="202"/>
      <c r="H766" s="325"/>
    </row>
    <row r="767">
      <c r="A767" s="325"/>
      <c r="B767" s="326"/>
      <c r="C767" s="202"/>
      <c r="D767" s="202"/>
      <c r="E767" s="326"/>
      <c r="F767" s="202"/>
      <c r="G767" s="202"/>
      <c r="H767" s="325"/>
    </row>
    <row r="768">
      <c r="A768" s="325"/>
      <c r="B768" s="326"/>
      <c r="C768" s="202"/>
      <c r="D768" s="202"/>
      <c r="E768" s="326"/>
      <c r="F768" s="202"/>
      <c r="G768" s="202"/>
      <c r="H768" s="325"/>
    </row>
    <row r="769">
      <c r="A769" s="325"/>
      <c r="B769" s="326"/>
      <c r="C769" s="202"/>
      <c r="D769" s="202"/>
      <c r="E769" s="326"/>
      <c r="F769" s="202"/>
      <c r="G769" s="202"/>
      <c r="H769" s="325"/>
    </row>
    <row r="770">
      <c r="A770" s="325"/>
      <c r="B770" s="326"/>
      <c r="C770" s="202"/>
      <c r="D770" s="202"/>
      <c r="E770" s="326"/>
      <c r="F770" s="202"/>
      <c r="G770" s="202"/>
      <c r="H770" s="325"/>
    </row>
    <row r="771">
      <c r="A771" s="325"/>
      <c r="B771" s="326"/>
      <c r="C771" s="202"/>
      <c r="D771" s="202"/>
      <c r="E771" s="326"/>
      <c r="F771" s="202"/>
      <c r="G771" s="202"/>
      <c r="H771" s="325"/>
    </row>
    <row r="772">
      <c r="A772" s="325"/>
      <c r="B772" s="326"/>
      <c r="C772" s="202"/>
      <c r="D772" s="202"/>
      <c r="E772" s="326"/>
      <c r="F772" s="202"/>
      <c r="G772" s="202"/>
      <c r="H772" s="325"/>
    </row>
    <row r="773">
      <c r="A773" s="325"/>
      <c r="B773" s="326"/>
      <c r="C773" s="202"/>
      <c r="D773" s="202"/>
      <c r="E773" s="326"/>
      <c r="F773" s="202"/>
      <c r="G773" s="202"/>
      <c r="H773" s="325"/>
    </row>
    <row r="774">
      <c r="A774" s="325"/>
      <c r="B774" s="326"/>
      <c r="C774" s="202"/>
      <c r="D774" s="202"/>
      <c r="E774" s="326"/>
      <c r="F774" s="202"/>
      <c r="G774" s="202"/>
      <c r="H774" s="325"/>
    </row>
    <row r="775">
      <c r="A775" s="325"/>
      <c r="B775" s="326"/>
      <c r="C775" s="202"/>
      <c r="D775" s="202"/>
      <c r="E775" s="326"/>
      <c r="F775" s="202"/>
      <c r="G775" s="202"/>
      <c r="H775" s="325"/>
    </row>
    <row r="776">
      <c r="A776" s="325"/>
      <c r="B776" s="326"/>
      <c r="C776" s="202"/>
      <c r="D776" s="202"/>
      <c r="E776" s="326"/>
      <c r="F776" s="202"/>
      <c r="G776" s="202"/>
      <c r="H776" s="325"/>
    </row>
    <row r="777">
      <c r="A777" s="325"/>
      <c r="B777" s="326"/>
      <c r="C777" s="202"/>
      <c r="D777" s="202"/>
      <c r="E777" s="326"/>
      <c r="F777" s="202"/>
      <c r="G777" s="202"/>
      <c r="H777" s="325"/>
    </row>
    <row r="778">
      <c r="A778" s="325"/>
      <c r="B778" s="326"/>
      <c r="C778" s="202"/>
      <c r="D778" s="202"/>
      <c r="E778" s="326"/>
      <c r="F778" s="202"/>
      <c r="G778" s="202"/>
      <c r="H778" s="325"/>
    </row>
    <row r="779">
      <c r="A779" s="325"/>
      <c r="B779" s="326"/>
      <c r="C779" s="202"/>
      <c r="D779" s="202"/>
      <c r="E779" s="326"/>
      <c r="F779" s="202"/>
      <c r="G779" s="202"/>
      <c r="H779" s="325"/>
    </row>
    <row r="780">
      <c r="A780" s="325"/>
      <c r="B780" s="326"/>
      <c r="C780" s="202"/>
      <c r="D780" s="202"/>
      <c r="E780" s="326"/>
      <c r="F780" s="202"/>
      <c r="G780" s="202"/>
      <c r="H780" s="325"/>
    </row>
    <row r="781">
      <c r="A781" s="325"/>
      <c r="B781" s="326"/>
      <c r="C781" s="202"/>
      <c r="D781" s="202"/>
      <c r="E781" s="326"/>
      <c r="F781" s="202"/>
      <c r="G781" s="202"/>
      <c r="H781" s="325"/>
    </row>
    <row r="782">
      <c r="A782" s="325"/>
      <c r="B782" s="326"/>
      <c r="C782" s="202"/>
      <c r="D782" s="202"/>
      <c r="E782" s="326"/>
      <c r="F782" s="202"/>
      <c r="G782" s="202"/>
      <c r="H782" s="325"/>
    </row>
    <row r="783">
      <c r="A783" s="325"/>
      <c r="B783" s="326"/>
      <c r="C783" s="202"/>
      <c r="D783" s="202"/>
      <c r="E783" s="326"/>
      <c r="F783" s="202"/>
      <c r="G783" s="202"/>
      <c r="H783" s="325"/>
    </row>
    <row r="784">
      <c r="A784" s="325"/>
      <c r="B784" s="326"/>
      <c r="C784" s="202"/>
      <c r="D784" s="202"/>
      <c r="E784" s="326"/>
      <c r="F784" s="202"/>
      <c r="G784" s="202"/>
      <c r="H784" s="325"/>
    </row>
    <row r="785">
      <c r="A785" s="325"/>
      <c r="B785" s="326"/>
      <c r="C785" s="202"/>
      <c r="D785" s="202"/>
      <c r="E785" s="326"/>
      <c r="F785" s="202"/>
      <c r="G785" s="202"/>
      <c r="H785" s="325"/>
    </row>
    <row r="786">
      <c r="A786" s="325"/>
      <c r="B786" s="326"/>
      <c r="C786" s="202"/>
      <c r="D786" s="202"/>
      <c r="E786" s="326"/>
      <c r="F786" s="202"/>
      <c r="G786" s="202"/>
      <c r="H786" s="325"/>
    </row>
    <row r="787">
      <c r="A787" s="325"/>
      <c r="B787" s="326"/>
      <c r="C787" s="202"/>
      <c r="D787" s="202"/>
      <c r="E787" s="326"/>
      <c r="F787" s="202"/>
      <c r="G787" s="202"/>
      <c r="H787" s="325"/>
    </row>
    <row r="788">
      <c r="A788" s="325"/>
      <c r="B788" s="326"/>
      <c r="C788" s="202"/>
      <c r="D788" s="202"/>
      <c r="E788" s="326"/>
      <c r="F788" s="202"/>
      <c r="G788" s="202"/>
      <c r="H788" s="325"/>
    </row>
    <row r="789">
      <c r="A789" s="325"/>
      <c r="B789" s="326"/>
      <c r="C789" s="202"/>
      <c r="D789" s="202"/>
      <c r="E789" s="326"/>
      <c r="F789" s="202"/>
      <c r="G789" s="202"/>
      <c r="H789" s="325"/>
    </row>
    <row r="790">
      <c r="A790" s="325"/>
      <c r="B790" s="326"/>
      <c r="C790" s="202"/>
      <c r="D790" s="202"/>
      <c r="E790" s="326"/>
      <c r="F790" s="202"/>
      <c r="G790" s="202"/>
      <c r="H790" s="325"/>
    </row>
    <row r="791">
      <c r="A791" s="325"/>
      <c r="B791" s="326"/>
      <c r="C791" s="202"/>
      <c r="D791" s="202"/>
      <c r="E791" s="326"/>
      <c r="F791" s="202"/>
      <c r="G791" s="202"/>
      <c r="H791" s="325"/>
    </row>
    <row r="792">
      <c r="A792" s="325"/>
      <c r="B792" s="326"/>
      <c r="C792" s="202"/>
      <c r="D792" s="202"/>
      <c r="E792" s="326"/>
      <c r="F792" s="202"/>
      <c r="G792" s="202"/>
      <c r="H792" s="325"/>
    </row>
    <row r="793">
      <c r="A793" s="325"/>
      <c r="B793" s="326"/>
      <c r="C793" s="202"/>
      <c r="D793" s="202"/>
      <c r="E793" s="326"/>
      <c r="F793" s="202"/>
      <c r="G793" s="202"/>
      <c r="H793" s="325"/>
    </row>
    <row r="794">
      <c r="A794" s="325"/>
      <c r="B794" s="326"/>
      <c r="C794" s="202"/>
      <c r="D794" s="202"/>
      <c r="E794" s="326"/>
      <c r="F794" s="202"/>
      <c r="G794" s="202"/>
      <c r="H794" s="325"/>
    </row>
    <row r="795">
      <c r="A795" s="325"/>
      <c r="B795" s="326"/>
      <c r="C795" s="202"/>
      <c r="D795" s="202"/>
      <c r="E795" s="326"/>
      <c r="F795" s="202"/>
      <c r="G795" s="202"/>
      <c r="H795" s="325"/>
    </row>
    <row r="796">
      <c r="A796" s="325"/>
      <c r="B796" s="326"/>
      <c r="C796" s="202"/>
      <c r="D796" s="202"/>
      <c r="E796" s="326"/>
      <c r="F796" s="202"/>
      <c r="G796" s="202"/>
      <c r="H796" s="325"/>
    </row>
    <row r="797">
      <c r="A797" s="325"/>
      <c r="B797" s="326"/>
      <c r="C797" s="202"/>
      <c r="D797" s="202"/>
      <c r="E797" s="326"/>
      <c r="F797" s="202"/>
      <c r="G797" s="202"/>
      <c r="H797" s="325"/>
    </row>
    <row r="798">
      <c r="A798" s="325"/>
      <c r="B798" s="326"/>
      <c r="C798" s="202"/>
      <c r="D798" s="202"/>
      <c r="E798" s="326"/>
      <c r="F798" s="202"/>
      <c r="G798" s="202"/>
      <c r="H798" s="325"/>
    </row>
    <row r="799">
      <c r="A799" s="325"/>
      <c r="B799" s="326"/>
      <c r="C799" s="202"/>
      <c r="D799" s="202"/>
      <c r="E799" s="326"/>
      <c r="F799" s="202"/>
      <c r="G799" s="202"/>
      <c r="H799" s="325"/>
    </row>
    <row r="800">
      <c r="A800" s="325"/>
      <c r="B800" s="326"/>
      <c r="C800" s="202"/>
      <c r="D800" s="202"/>
      <c r="E800" s="326"/>
      <c r="F800" s="202"/>
      <c r="G800" s="202"/>
      <c r="H800" s="325"/>
    </row>
    <row r="801">
      <c r="A801" s="325"/>
      <c r="B801" s="326"/>
      <c r="C801" s="202"/>
      <c r="D801" s="202"/>
      <c r="E801" s="326"/>
      <c r="F801" s="202"/>
      <c r="G801" s="202"/>
      <c r="H801" s="325"/>
    </row>
    <row r="802">
      <c r="A802" s="325"/>
      <c r="B802" s="326"/>
      <c r="C802" s="202"/>
      <c r="D802" s="202"/>
      <c r="E802" s="326"/>
      <c r="F802" s="202"/>
      <c r="G802" s="202"/>
      <c r="H802" s="325"/>
    </row>
    <row r="803">
      <c r="A803" s="325"/>
      <c r="B803" s="326"/>
      <c r="C803" s="202"/>
      <c r="D803" s="202"/>
      <c r="E803" s="326"/>
      <c r="F803" s="202"/>
      <c r="G803" s="202"/>
      <c r="H803" s="325"/>
    </row>
    <row r="804">
      <c r="A804" s="325"/>
      <c r="B804" s="326"/>
      <c r="C804" s="202"/>
      <c r="D804" s="202"/>
      <c r="E804" s="326"/>
      <c r="F804" s="202"/>
      <c r="G804" s="202"/>
      <c r="H804" s="325"/>
    </row>
    <row r="805">
      <c r="A805" s="325"/>
      <c r="B805" s="326"/>
      <c r="C805" s="202"/>
      <c r="D805" s="202"/>
      <c r="E805" s="326"/>
      <c r="F805" s="202"/>
      <c r="G805" s="202"/>
      <c r="H805" s="325"/>
    </row>
    <row r="806">
      <c r="A806" s="325"/>
      <c r="B806" s="326"/>
      <c r="C806" s="202"/>
      <c r="D806" s="202"/>
      <c r="E806" s="326"/>
      <c r="F806" s="202"/>
      <c r="G806" s="202"/>
      <c r="H806" s="325"/>
    </row>
    <row r="807">
      <c r="A807" s="325"/>
      <c r="B807" s="326"/>
      <c r="C807" s="202"/>
      <c r="D807" s="202"/>
      <c r="E807" s="326"/>
      <c r="F807" s="202"/>
      <c r="G807" s="202"/>
      <c r="H807" s="325"/>
    </row>
    <row r="808">
      <c r="A808" s="325"/>
      <c r="B808" s="326"/>
      <c r="C808" s="202"/>
      <c r="D808" s="202"/>
      <c r="E808" s="326"/>
      <c r="F808" s="202"/>
      <c r="G808" s="202"/>
      <c r="H808" s="325"/>
    </row>
    <row r="809">
      <c r="A809" s="325"/>
      <c r="B809" s="326"/>
      <c r="C809" s="202"/>
      <c r="D809" s="202"/>
      <c r="E809" s="326"/>
      <c r="F809" s="202"/>
      <c r="G809" s="202"/>
      <c r="H809" s="325"/>
    </row>
    <row r="810">
      <c r="A810" s="325"/>
      <c r="B810" s="326"/>
      <c r="C810" s="202"/>
      <c r="D810" s="202"/>
      <c r="E810" s="326"/>
      <c r="F810" s="202"/>
      <c r="G810" s="202"/>
      <c r="H810" s="325"/>
    </row>
    <row r="811">
      <c r="A811" s="325"/>
      <c r="B811" s="326"/>
      <c r="C811" s="202"/>
      <c r="D811" s="202"/>
      <c r="E811" s="326"/>
      <c r="F811" s="202"/>
      <c r="G811" s="202"/>
      <c r="H811" s="325"/>
    </row>
    <row r="812">
      <c r="A812" s="325"/>
      <c r="B812" s="326"/>
      <c r="C812" s="202"/>
      <c r="D812" s="202"/>
      <c r="E812" s="326"/>
      <c r="F812" s="202"/>
      <c r="G812" s="202"/>
      <c r="H812" s="325"/>
    </row>
    <row r="813">
      <c r="A813" s="325"/>
      <c r="B813" s="326"/>
      <c r="C813" s="202"/>
      <c r="D813" s="202"/>
      <c r="E813" s="326"/>
      <c r="F813" s="202"/>
      <c r="G813" s="202"/>
      <c r="H813" s="325"/>
    </row>
    <row r="814">
      <c r="A814" s="325"/>
      <c r="B814" s="326"/>
      <c r="C814" s="202"/>
      <c r="D814" s="202"/>
      <c r="E814" s="326"/>
      <c r="F814" s="202"/>
      <c r="G814" s="202"/>
      <c r="H814" s="325"/>
    </row>
    <row r="815">
      <c r="A815" s="325"/>
      <c r="B815" s="326"/>
      <c r="C815" s="202"/>
      <c r="D815" s="202"/>
      <c r="E815" s="326"/>
      <c r="F815" s="202"/>
      <c r="G815" s="202"/>
      <c r="H815" s="325"/>
    </row>
    <row r="816">
      <c r="A816" s="325"/>
      <c r="B816" s="326"/>
      <c r="C816" s="202"/>
      <c r="D816" s="202"/>
      <c r="E816" s="326"/>
      <c r="F816" s="202"/>
      <c r="G816" s="202"/>
      <c r="H816" s="325"/>
    </row>
    <row r="817">
      <c r="A817" s="325"/>
      <c r="B817" s="326"/>
      <c r="C817" s="202"/>
      <c r="D817" s="202"/>
      <c r="E817" s="326"/>
      <c r="F817" s="202"/>
      <c r="G817" s="202"/>
      <c r="H817" s="325"/>
    </row>
    <row r="818">
      <c r="A818" s="325"/>
      <c r="B818" s="326"/>
      <c r="C818" s="202"/>
      <c r="D818" s="202"/>
      <c r="E818" s="326"/>
      <c r="F818" s="202"/>
      <c r="G818" s="202"/>
      <c r="H818" s="325"/>
    </row>
    <row r="819">
      <c r="A819" s="325"/>
      <c r="B819" s="326"/>
      <c r="C819" s="202"/>
      <c r="D819" s="202"/>
      <c r="E819" s="326"/>
      <c r="F819" s="202"/>
      <c r="G819" s="202"/>
      <c r="H819" s="325"/>
    </row>
    <row r="820">
      <c r="A820" s="325"/>
      <c r="B820" s="326"/>
      <c r="C820" s="202"/>
      <c r="D820" s="202"/>
      <c r="E820" s="326"/>
      <c r="F820" s="202"/>
      <c r="G820" s="202"/>
      <c r="H820" s="325"/>
    </row>
    <row r="821">
      <c r="A821" s="325"/>
      <c r="B821" s="326"/>
      <c r="C821" s="202"/>
      <c r="D821" s="202"/>
      <c r="E821" s="326"/>
      <c r="F821" s="202"/>
      <c r="G821" s="202"/>
      <c r="H821" s="325"/>
    </row>
    <row r="822">
      <c r="A822" s="325"/>
      <c r="B822" s="326"/>
      <c r="C822" s="202"/>
      <c r="D822" s="202"/>
      <c r="E822" s="326"/>
      <c r="F822" s="202"/>
      <c r="G822" s="202"/>
      <c r="H822" s="325"/>
    </row>
    <row r="823">
      <c r="A823" s="325"/>
      <c r="B823" s="326"/>
      <c r="C823" s="202"/>
      <c r="D823" s="202"/>
      <c r="E823" s="326"/>
      <c r="F823" s="202"/>
      <c r="G823" s="202"/>
      <c r="H823" s="325"/>
    </row>
    <row r="824">
      <c r="A824" s="325"/>
      <c r="B824" s="326"/>
      <c r="C824" s="202"/>
      <c r="D824" s="202"/>
      <c r="E824" s="326"/>
      <c r="F824" s="202"/>
      <c r="G824" s="202"/>
      <c r="H824" s="325"/>
    </row>
    <row r="825">
      <c r="A825" s="325"/>
      <c r="B825" s="326"/>
      <c r="C825" s="202"/>
      <c r="D825" s="202"/>
      <c r="E825" s="326"/>
      <c r="F825" s="202"/>
      <c r="G825" s="202"/>
      <c r="H825" s="325"/>
    </row>
    <row r="826">
      <c r="A826" s="325"/>
      <c r="B826" s="326"/>
      <c r="C826" s="202"/>
      <c r="D826" s="202"/>
      <c r="E826" s="326"/>
      <c r="F826" s="202"/>
      <c r="G826" s="202"/>
      <c r="H826" s="325"/>
    </row>
    <row r="827">
      <c r="A827" s="325"/>
      <c r="B827" s="326"/>
      <c r="C827" s="202"/>
      <c r="D827" s="202"/>
      <c r="E827" s="326"/>
      <c r="F827" s="202"/>
      <c r="G827" s="202"/>
      <c r="H827" s="325"/>
    </row>
    <row r="828">
      <c r="A828" s="325"/>
      <c r="B828" s="326"/>
      <c r="C828" s="202"/>
      <c r="D828" s="202"/>
      <c r="E828" s="326"/>
      <c r="F828" s="202"/>
      <c r="G828" s="202"/>
      <c r="H828" s="325"/>
    </row>
    <row r="829">
      <c r="A829" s="325"/>
      <c r="B829" s="326"/>
      <c r="C829" s="202"/>
      <c r="D829" s="202"/>
      <c r="E829" s="326"/>
      <c r="F829" s="202"/>
      <c r="G829" s="202"/>
      <c r="H829" s="325"/>
    </row>
    <row r="830">
      <c r="A830" s="325"/>
      <c r="B830" s="326"/>
      <c r="C830" s="202"/>
      <c r="D830" s="202"/>
      <c r="E830" s="326"/>
      <c r="F830" s="202"/>
      <c r="G830" s="202"/>
      <c r="H830" s="325"/>
    </row>
    <row r="831">
      <c r="A831" s="325"/>
      <c r="B831" s="326"/>
      <c r="C831" s="202"/>
      <c r="D831" s="202"/>
      <c r="E831" s="326"/>
      <c r="F831" s="202"/>
      <c r="G831" s="202"/>
      <c r="H831" s="325"/>
    </row>
    <row r="832">
      <c r="A832" s="325"/>
      <c r="B832" s="326"/>
      <c r="C832" s="202"/>
      <c r="D832" s="202"/>
      <c r="E832" s="326"/>
      <c r="F832" s="202"/>
      <c r="G832" s="202"/>
      <c r="H832" s="325"/>
    </row>
    <row r="833">
      <c r="A833" s="325"/>
      <c r="B833" s="326"/>
      <c r="C833" s="202"/>
      <c r="D833" s="202"/>
      <c r="E833" s="326"/>
      <c r="F833" s="202"/>
      <c r="G833" s="202"/>
      <c r="H833" s="325"/>
    </row>
    <row r="834">
      <c r="A834" s="325"/>
      <c r="B834" s="326"/>
      <c r="C834" s="202"/>
      <c r="D834" s="202"/>
      <c r="E834" s="326"/>
      <c r="F834" s="202"/>
      <c r="G834" s="202"/>
      <c r="H834" s="325"/>
    </row>
    <row r="835">
      <c r="A835" s="325"/>
      <c r="B835" s="326"/>
      <c r="C835" s="202"/>
      <c r="D835" s="202"/>
      <c r="E835" s="326"/>
      <c r="F835" s="202"/>
      <c r="G835" s="202"/>
      <c r="H835" s="325"/>
    </row>
    <row r="836">
      <c r="A836" s="325"/>
      <c r="B836" s="326"/>
      <c r="C836" s="202"/>
      <c r="D836" s="202"/>
      <c r="E836" s="326"/>
      <c r="F836" s="202"/>
      <c r="G836" s="202"/>
      <c r="H836" s="325"/>
    </row>
    <row r="837">
      <c r="A837" s="325"/>
      <c r="B837" s="326"/>
      <c r="C837" s="202"/>
      <c r="D837" s="202"/>
      <c r="E837" s="326"/>
      <c r="F837" s="202"/>
      <c r="G837" s="202"/>
      <c r="H837" s="325"/>
    </row>
    <row r="838">
      <c r="A838" s="325"/>
      <c r="B838" s="326"/>
      <c r="C838" s="202"/>
      <c r="D838" s="202"/>
      <c r="E838" s="326"/>
      <c r="F838" s="202"/>
      <c r="G838" s="202"/>
      <c r="H838" s="325"/>
    </row>
    <row r="839">
      <c r="A839" s="325"/>
      <c r="B839" s="326"/>
      <c r="C839" s="202"/>
      <c r="D839" s="202"/>
      <c r="E839" s="326"/>
      <c r="F839" s="202"/>
      <c r="G839" s="202"/>
      <c r="H839" s="325"/>
    </row>
    <row r="840">
      <c r="A840" s="325"/>
      <c r="B840" s="326"/>
      <c r="C840" s="202"/>
      <c r="D840" s="202"/>
      <c r="E840" s="326"/>
      <c r="F840" s="202"/>
      <c r="G840" s="202"/>
      <c r="H840" s="325"/>
    </row>
    <row r="841">
      <c r="A841" s="325"/>
      <c r="B841" s="326"/>
      <c r="C841" s="202"/>
      <c r="D841" s="202"/>
      <c r="E841" s="326"/>
      <c r="F841" s="202"/>
      <c r="G841" s="202"/>
      <c r="H841" s="325"/>
    </row>
    <row r="842">
      <c r="A842" s="325"/>
      <c r="B842" s="326"/>
      <c r="C842" s="202"/>
      <c r="D842" s="202"/>
      <c r="E842" s="326"/>
      <c r="F842" s="202"/>
      <c r="G842" s="202"/>
      <c r="H842" s="325"/>
    </row>
    <row r="843">
      <c r="A843" s="325"/>
      <c r="B843" s="326"/>
      <c r="C843" s="202"/>
      <c r="D843" s="202"/>
      <c r="E843" s="326"/>
      <c r="F843" s="202"/>
      <c r="G843" s="202"/>
      <c r="H843" s="325"/>
    </row>
    <row r="844">
      <c r="A844" s="325"/>
      <c r="B844" s="326"/>
      <c r="C844" s="202"/>
      <c r="D844" s="202"/>
      <c r="E844" s="326"/>
      <c r="F844" s="202"/>
      <c r="G844" s="202"/>
      <c r="H844" s="325"/>
    </row>
    <row r="845">
      <c r="A845" s="325"/>
      <c r="B845" s="326"/>
      <c r="C845" s="202"/>
      <c r="D845" s="202"/>
      <c r="E845" s="326"/>
      <c r="F845" s="202"/>
      <c r="G845" s="202"/>
      <c r="H845" s="325"/>
    </row>
    <row r="846">
      <c r="A846" s="325"/>
      <c r="B846" s="326"/>
      <c r="C846" s="202"/>
      <c r="D846" s="202"/>
      <c r="E846" s="326"/>
      <c r="F846" s="202"/>
      <c r="G846" s="202"/>
      <c r="H846" s="325"/>
    </row>
    <row r="847">
      <c r="A847" s="325"/>
      <c r="B847" s="326"/>
      <c r="C847" s="202"/>
      <c r="D847" s="202"/>
      <c r="E847" s="326"/>
      <c r="F847" s="202"/>
      <c r="G847" s="202"/>
      <c r="H847" s="325"/>
    </row>
    <row r="848">
      <c r="A848" s="325"/>
      <c r="B848" s="326"/>
      <c r="C848" s="202"/>
      <c r="D848" s="202"/>
      <c r="E848" s="326"/>
      <c r="F848" s="202"/>
      <c r="G848" s="202"/>
      <c r="H848" s="325"/>
    </row>
    <row r="849">
      <c r="A849" s="325"/>
      <c r="B849" s="326"/>
      <c r="C849" s="202"/>
      <c r="D849" s="202"/>
      <c r="E849" s="326"/>
      <c r="F849" s="202"/>
      <c r="G849" s="202"/>
      <c r="H849" s="325"/>
    </row>
    <row r="850">
      <c r="A850" s="325"/>
      <c r="B850" s="326"/>
      <c r="C850" s="202"/>
      <c r="D850" s="202"/>
      <c r="E850" s="326"/>
      <c r="F850" s="202"/>
      <c r="G850" s="202"/>
      <c r="H850" s="325"/>
    </row>
    <row r="851">
      <c r="A851" s="325"/>
      <c r="B851" s="326"/>
      <c r="C851" s="202"/>
      <c r="D851" s="202"/>
      <c r="E851" s="326"/>
      <c r="F851" s="202"/>
      <c r="G851" s="202"/>
      <c r="H851" s="325"/>
    </row>
    <row r="852">
      <c r="A852" s="325"/>
      <c r="B852" s="326"/>
      <c r="C852" s="202"/>
      <c r="D852" s="202"/>
      <c r="E852" s="326"/>
      <c r="F852" s="202"/>
      <c r="G852" s="202"/>
      <c r="H852" s="325"/>
    </row>
    <row r="853">
      <c r="A853" s="325"/>
      <c r="B853" s="326"/>
      <c r="C853" s="202"/>
      <c r="D853" s="202"/>
      <c r="E853" s="326"/>
      <c r="F853" s="202"/>
      <c r="G853" s="202"/>
      <c r="H853" s="325"/>
    </row>
    <row r="854">
      <c r="A854" s="325"/>
      <c r="B854" s="326"/>
      <c r="C854" s="202"/>
      <c r="D854" s="202"/>
      <c r="E854" s="326"/>
      <c r="F854" s="202"/>
      <c r="G854" s="202"/>
      <c r="H854" s="325"/>
    </row>
    <row r="855">
      <c r="A855" s="325"/>
      <c r="B855" s="326"/>
      <c r="C855" s="202"/>
      <c r="D855" s="202"/>
      <c r="E855" s="326"/>
      <c r="F855" s="202"/>
      <c r="G855" s="202"/>
      <c r="H855" s="325"/>
    </row>
    <row r="856">
      <c r="A856" s="325"/>
      <c r="B856" s="326"/>
      <c r="C856" s="202"/>
      <c r="D856" s="202"/>
      <c r="E856" s="326"/>
      <c r="F856" s="202"/>
      <c r="G856" s="202"/>
      <c r="H856" s="325"/>
    </row>
    <row r="857">
      <c r="A857" s="325"/>
      <c r="B857" s="326"/>
      <c r="C857" s="202"/>
      <c r="D857" s="202"/>
      <c r="E857" s="326"/>
      <c r="F857" s="202"/>
      <c r="G857" s="202"/>
      <c r="H857" s="325"/>
    </row>
    <row r="858">
      <c r="A858" s="325"/>
      <c r="B858" s="326"/>
      <c r="C858" s="202"/>
      <c r="D858" s="202"/>
      <c r="E858" s="326"/>
      <c r="F858" s="202"/>
      <c r="G858" s="202"/>
      <c r="H858" s="325"/>
    </row>
    <row r="859">
      <c r="A859" s="325"/>
      <c r="B859" s="326"/>
      <c r="C859" s="202"/>
      <c r="D859" s="202"/>
      <c r="E859" s="326"/>
      <c r="F859" s="202"/>
      <c r="G859" s="202"/>
      <c r="H859" s="325"/>
    </row>
    <row r="860">
      <c r="A860" s="325"/>
      <c r="B860" s="326"/>
      <c r="C860" s="202"/>
      <c r="D860" s="202"/>
      <c r="E860" s="326"/>
      <c r="F860" s="202"/>
      <c r="G860" s="202"/>
      <c r="H860" s="325"/>
    </row>
    <row r="861">
      <c r="A861" s="325"/>
      <c r="B861" s="326"/>
      <c r="C861" s="202"/>
      <c r="D861" s="202"/>
      <c r="E861" s="326"/>
      <c r="F861" s="202"/>
      <c r="G861" s="202"/>
      <c r="H861" s="325"/>
    </row>
    <row r="862">
      <c r="A862" s="325"/>
      <c r="B862" s="326"/>
      <c r="C862" s="202"/>
      <c r="D862" s="202"/>
      <c r="E862" s="326"/>
      <c r="F862" s="202"/>
      <c r="G862" s="202"/>
      <c r="H862" s="325"/>
    </row>
    <row r="863">
      <c r="A863" s="325"/>
      <c r="B863" s="326"/>
      <c r="C863" s="202"/>
      <c r="D863" s="202"/>
      <c r="E863" s="326"/>
      <c r="F863" s="202"/>
      <c r="G863" s="202"/>
      <c r="H863" s="325"/>
    </row>
    <row r="864">
      <c r="A864" s="325"/>
      <c r="B864" s="326"/>
      <c r="C864" s="202"/>
      <c r="D864" s="202"/>
      <c r="E864" s="326"/>
      <c r="F864" s="202"/>
      <c r="G864" s="202"/>
      <c r="H864" s="325"/>
    </row>
    <row r="865">
      <c r="A865" s="325"/>
      <c r="B865" s="326"/>
      <c r="C865" s="202"/>
      <c r="D865" s="202"/>
      <c r="E865" s="326"/>
      <c r="F865" s="202"/>
      <c r="G865" s="202"/>
      <c r="H865" s="325"/>
    </row>
    <row r="866">
      <c r="A866" s="325"/>
      <c r="B866" s="326"/>
      <c r="C866" s="202"/>
      <c r="D866" s="202"/>
      <c r="E866" s="326"/>
      <c r="F866" s="202"/>
      <c r="G866" s="202"/>
      <c r="H866" s="325"/>
    </row>
    <row r="867">
      <c r="A867" s="325"/>
      <c r="B867" s="326"/>
      <c r="C867" s="202"/>
      <c r="D867" s="202"/>
      <c r="E867" s="326"/>
      <c r="F867" s="202"/>
      <c r="G867" s="202"/>
      <c r="H867" s="325"/>
    </row>
    <row r="868">
      <c r="A868" s="325"/>
      <c r="B868" s="326"/>
      <c r="C868" s="202"/>
      <c r="D868" s="202"/>
      <c r="E868" s="326"/>
      <c r="F868" s="202"/>
      <c r="G868" s="202"/>
      <c r="H868" s="325"/>
    </row>
    <row r="869">
      <c r="A869" s="325"/>
      <c r="B869" s="326"/>
      <c r="C869" s="202"/>
      <c r="D869" s="202"/>
      <c r="E869" s="326"/>
      <c r="F869" s="202"/>
      <c r="G869" s="202"/>
      <c r="H869" s="325"/>
    </row>
    <row r="870">
      <c r="A870" s="325"/>
      <c r="B870" s="326"/>
      <c r="C870" s="202"/>
      <c r="D870" s="202"/>
      <c r="E870" s="326"/>
      <c r="F870" s="202"/>
      <c r="G870" s="202"/>
      <c r="H870" s="325"/>
    </row>
    <row r="871">
      <c r="A871" s="325"/>
      <c r="B871" s="326"/>
      <c r="C871" s="202"/>
      <c r="D871" s="202"/>
      <c r="E871" s="326"/>
      <c r="F871" s="202"/>
      <c r="G871" s="202"/>
      <c r="H871" s="325"/>
    </row>
    <row r="872">
      <c r="A872" s="325"/>
      <c r="B872" s="326"/>
      <c r="C872" s="202"/>
      <c r="D872" s="202"/>
      <c r="E872" s="326"/>
      <c r="F872" s="202"/>
      <c r="G872" s="202"/>
      <c r="H872" s="325"/>
    </row>
    <row r="873">
      <c r="A873" s="325"/>
      <c r="B873" s="326"/>
      <c r="C873" s="202"/>
      <c r="D873" s="202"/>
      <c r="E873" s="326"/>
      <c r="F873" s="202"/>
      <c r="G873" s="202"/>
      <c r="H873" s="325"/>
    </row>
    <row r="874">
      <c r="A874" s="325"/>
      <c r="B874" s="326"/>
      <c r="C874" s="202"/>
      <c r="D874" s="202"/>
      <c r="E874" s="326"/>
      <c r="F874" s="202"/>
      <c r="G874" s="202"/>
      <c r="H874" s="325"/>
    </row>
    <row r="875">
      <c r="A875" s="325"/>
      <c r="B875" s="326"/>
      <c r="C875" s="202"/>
      <c r="D875" s="202"/>
      <c r="E875" s="326"/>
      <c r="F875" s="202"/>
      <c r="G875" s="202"/>
      <c r="H875" s="325"/>
    </row>
    <row r="876">
      <c r="A876" s="325"/>
      <c r="B876" s="326"/>
      <c r="C876" s="202"/>
      <c r="D876" s="202"/>
      <c r="E876" s="326"/>
      <c r="F876" s="202"/>
      <c r="G876" s="202"/>
      <c r="H876" s="325"/>
    </row>
    <row r="877">
      <c r="A877" s="325"/>
      <c r="B877" s="326"/>
      <c r="C877" s="202"/>
      <c r="D877" s="202"/>
      <c r="E877" s="326"/>
      <c r="F877" s="202"/>
      <c r="G877" s="202"/>
      <c r="H877" s="325"/>
    </row>
    <row r="878">
      <c r="A878" s="325"/>
      <c r="B878" s="326"/>
      <c r="C878" s="202"/>
      <c r="D878" s="202"/>
      <c r="E878" s="326"/>
      <c r="F878" s="202"/>
      <c r="G878" s="202"/>
      <c r="H878" s="325"/>
    </row>
    <row r="879">
      <c r="A879" s="325"/>
      <c r="B879" s="326"/>
      <c r="C879" s="202"/>
      <c r="D879" s="202"/>
      <c r="E879" s="326"/>
      <c r="F879" s="202"/>
      <c r="G879" s="202"/>
      <c r="H879" s="325"/>
    </row>
    <row r="880">
      <c r="A880" s="325"/>
      <c r="B880" s="326"/>
      <c r="C880" s="202"/>
      <c r="D880" s="202"/>
      <c r="E880" s="326"/>
      <c r="F880" s="202"/>
      <c r="G880" s="202"/>
      <c r="H880" s="325"/>
    </row>
    <row r="881">
      <c r="A881" s="325"/>
      <c r="B881" s="326"/>
      <c r="C881" s="202"/>
      <c r="D881" s="202"/>
      <c r="E881" s="326"/>
      <c r="F881" s="202"/>
      <c r="G881" s="202"/>
      <c r="H881" s="325"/>
    </row>
    <row r="882">
      <c r="A882" s="325"/>
      <c r="B882" s="326"/>
      <c r="C882" s="202"/>
      <c r="D882" s="202"/>
      <c r="E882" s="326"/>
      <c r="F882" s="202"/>
      <c r="G882" s="202"/>
      <c r="H882" s="325"/>
    </row>
    <row r="883">
      <c r="A883" s="325"/>
      <c r="B883" s="326"/>
      <c r="C883" s="202"/>
      <c r="D883" s="202"/>
      <c r="E883" s="326"/>
      <c r="F883" s="202"/>
      <c r="G883" s="202"/>
      <c r="H883" s="325"/>
    </row>
    <row r="884">
      <c r="A884" s="325"/>
      <c r="B884" s="326"/>
      <c r="C884" s="202"/>
      <c r="D884" s="202"/>
      <c r="E884" s="326"/>
      <c r="F884" s="202"/>
      <c r="G884" s="202"/>
      <c r="H884" s="325"/>
    </row>
    <row r="885">
      <c r="A885" s="325"/>
      <c r="B885" s="326"/>
      <c r="C885" s="202"/>
      <c r="D885" s="202"/>
      <c r="E885" s="326"/>
      <c r="F885" s="202"/>
      <c r="G885" s="202"/>
      <c r="H885" s="325"/>
    </row>
    <row r="886">
      <c r="A886" s="325"/>
      <c r="B886" s="326"/>
      <c r="C886" s="202"/>
      <c r="D886" s="202"/>
      <c r="E886" s="326"/>
      <c r="F886" s="202"/>
      <c r="G886" s="202"/>
      <c r="H886" s="325"/>
    </row>
    <row r="887">
      <c r="A887" s="325"/>
      <c r="B887" s="326"/>
      <c r="C887" s="202"/>
      <c r="D887" s="202"/>
      <c r="E887" s="326"/>
      <c r="F887" s="202"/>
      <c r="G887" s="202"/>
      <c r="H887" s="325"/>
    </row>
    <row r="888">
      <c r="A888" s="325"/>
      <c r="B888" s="326"/>
      <c r="C888" s="202"/>
      <c r="D888" s="202"/>
      <c r="E888" s="326"/>
      <c r="F888" s="202"/>
      <c r="G888" s="202"/>
      <c r="H888" s="325"/>
    </row>
    <row r="889">
      <c r="A889" s="325"/>
      <c r="B889" s="326"/>
      <c r="C889" s="202"/>
      <c r="D889" s="202"/>
      <c r="E889" s="326"/>
      <c r="F889" s="202"/>
      <c r="G889" s="202"/>
      <c r="H889" s="325"/>
    </row>
    <row r="890">
      <c r="A890" s="325"/>
      <c r="B890" s="326"/>
      <c r="C890" s="202"/>
      <c r="D890" s="202"/>
      <c r="E890" s="326"/>
      <c r="F890" s="202"/>
      <c r="G890" s="202"/>
      <c r="H890" s="325"/>
    </row>
    <row r="891">
      <c r="A891" s="325"/>
      <c r="B891" s="326"/>
      <c r="C891" s="202"/>
      <c r="D891" s="202"/>
      <c r="E891" s="326"/>
      <c r="F891" s="202"/>
      <c r="G891" s="202"/>
      <c r="H891" s="325"/>
    </row>
    <row r="892">
      <c r="A892" s="325"/>
      <c r="B892" s="326"/>
      <c r="C892" s="202"/>
      <c r="D892" s="202"/>
      <c r="E892" s="326"/>
      <c r="F892" s="202"/>
      <c r="G892" s="202"/>
      <c r="H892" s="325"/>
    </row>
    <row r="893">
      <c r="A893" s="325"/>
      <c r="B893" s="326"/>
      <c r="C893" s="202"/>
      <c r="D893" s="202"/>
      <c r="E893" s="326"/>
      <c r="F893" s="202"/>
      <c r="G893" s="202"/>
      <c r="H893" s="325"/>
    </row>
    <row r="894">
      <c r="A894" s="325"/>
      <c r="B894" s="326"/>
      <c r="C894" s="202"/>
      <c r="D894" s="202"/>
      <c r="E894" s="326"/>
      <c r="F894" s="202"/>
      <c r="G894" s="202"/>
      <c r="H894" s="325"/>
    </row>
    <row r="895">
      <c r="A895" s="325"/>
      <c r="B895" s="326"/>
      <c r="C895" s="202"/>
      <c r="D895" s="202"/>
      <c r="E895" s="326"/>
      <c r="F895" s="202"/>
      <c r="G895" s="202"/>
      <c r="H895" s="325"/>
    </row>
    <row r="896">
      <c r="A896" s="325"/>
      <c r="B896" s="326"/>
      <c r="C896" s="202"/>
      <c r="D896" s="202"/>
      <c r="E896" s="326"/>
      <c r="F896" s="202"/>
      <c r="G896" s="202"/>
      <c r="H896" s="325"/>
    </row>
    <row r="897">
      <c r="A897" s="325"/>
      <c r="B897" s="326"/>
      <c r="C897" s="202"/>
      <c r="D897" s="202"/>
      <c r="E897" s="326"/>
      <c r="F897" s="202"/>
      <c r="G897" s="202"/>
      <c r="H897" s="325"/>
    </row>
    <row r="898">
      <c r="A898" s="325"/>
      <c r="B898" s="326"/>
      <c r="C898" s="202"/>
      <c r="D898" s="202"/>
      <c r="E898" s="326"/>
      <c r="F898" s="202"/>
      <c r="G898" s="202"/>
      <c r="H898" s="325"/>
    </row>
    <row r="899">
      <c r="A899" s="325"/>
      <c r="B899" s="326"/>
      <c r="C899" s="202"/>
      <c r="D899" s="202"/>
      <c r="E899" s="326"/>
      <c r="F899" s="202"/>
      <c r="G899" s="202"/>
      <c r="H899" s="325"/>
    </row>
    <row r="900">
      <c r="A900" s="325"/>
      <c r="B900" s="326"/>
      <c r="C900" s="202"/>
      <c r="D900" s="202"/>
      <c r="E900" s="326"/>
      <c r="F900" s="202"/>
      <c r="G900" s="202"/>
      <c r="H900" s="325"/>
    </row>
    <row r="901">
      <c r="A901" s="325"/>
      <c r="B901" s="326"/>
      <c r="C901" s="202"/>
      <c r="D901" s="202"/>
      <c r="E901" s="326"/>
      <c r="F901" s="202"/>
      <c r="G901" s="202"/>
      <c r="H901" s="325"/>
    </row>
    <row r="902">
      <c r="A902" s="325"/>
      <c r="B902" s="326"/>
      <c r="C902" s="202"/>
      <c r="D902" s="202"/>
      <c r="E902" s="326"/>
      <c r="F902" s="202"/>
      <c r="G902" s="202"/>
      <c r="H902" s="325"/>
    </row>
    <row r="903">
      <c r="A903" s="325"/>
      <c r="B903" s="326"/>
      <c r="C903" s="202"/>
      <c r="D903" s="202"/>
      <c r="E903" s="326"/>
      <c r="F903" s="202"/>
      <c r="G903" s="202"/>
      <c r="H903" s="325"/>
    </row>
    <row r="904">
      <c r="A904" s="325"/>
      <c r="B904" s="326"/>
      <c r="C904" s="202"/>
      <c r="D904" s="202"/>
      <c r="E904" s="326"/>
      <c r="F904" s="202"/>
      <c r="G904" s="202"/>
      <c r="H904" s="325"/>
    </row>
    <row r="905">
      <c r="A905" s="325"/>
      <c r="B905" s="326"/>
      <c r="C905" s="202"/>
      <c r="D905" s="202"/>
      <c r="E905" s="326"/>
      <c r="F905" s="202"/>
      <c r="G905" s="202"/>
      <c r="H905" s="325"/>
    </row>
    <row r="906">
      <c r="A906" s="325"/>
      <c r="B906" s="326"/>
      <c r="C906" s="202"/>
      <c r="D906" s="202"/>
      <c r="E906" s="326"/>
      <c r="F906" s="202"/>
      <c r="G906" s="202"/>
      <c r="H906" s="325"/>
    </row>
    <row r="907">
      <c r="A907" s="325"/>
      <c r="B907" s="326"/>
      <c r="C907" s="202"/>
      <c r="D907" s="202"/>
      <c r="E907" s="326"/>
      <c r="F907" s="202"/>
      <c r="G907" s="202"/>
      <c r="H907" s="325"/>
    </row>
    <row r="908">
      <c r="A908" s="325"/>
      <c r="B908" s="326"/>
      <c r="C908" s="202"/>
      <c r="D908" s="202"/>
      <c r="E908" s="326"/>
      <c r="F908" s="202"/>
      <c r="G908" s="202"/>
      <c r="H908" s="325"/>
    </row>
    <row r="909">
      <c r="A909" s="325"/>
      <c r="B909" s="326"/>
      <c r="C909" s="202"/>
      <c r="D909" s="202"/>
      <c r="E909" s="326"/>
      <c r="F909" s="202"/>
      <c r="G909" s="202"/>
      <c r="H909" s="325"/>
    </row>
    <row r="910">
      <c r="A910" s="325"/>
      <c r="B910" s="326"/>
      <c r="C910" s="202"/>
      <c r="D910" s="202"/>
      <c r="E910" s="326"/>
      <c r="F910" s="202"/>
      <c r="G910" s="202"/>
      <c r="H910" s="325"/>
    </row>
    <row r="911">
      <c r="A911" s="325"/>
      <c r="B911" s="326"/>
      <c r="C911" s="202"/>
      <c r="D911" s="202"/>
      <c r="E911" s="326"/>
      <c r="F911" s="202"/>
      <c r="G911" s="202"/>
      <c r="H911" s="325"/>
    </row>
    <row r="912">
      <c r="A912" s="325"/>
      <c r="B912" s="326"/>
      <c r="C912" s="202"/>
      <c r="D912" s="202"/>
      <c r="E912" s="326"/>
      <c r="F912" s="202"/>
      <c r="G912" s="202"/>
      <c r="H912" s="325"/>
    </row>
    <row r="913">
      <c r="A913" s="325"/>
      <c r="B913" s="326"/>
      <c r="C913" s="202"/>
      <c r="D913" s="202"/>
      <c r="E913" s="326"/>
      <c r="F913" s="202"/>
      <c r="G913" s="202"/>
      <c r="H913" s="325"/>
    </row>
    <row r="914">
      <c r="A914" s="325"/>
      <c r="B914" s="326"/>
      <c r="C914" s="202"/>
      <c r="D914" s="202"/>
      <c r="E914" s="326"/>
      <c r="F914" s="202"/>
      <c r="G914" s="202"/>
      <c r="H914" s="325"/>
    </row>
    <row r="915">
      <c r="A915" s="325"/>
      <c r="B915" s="326"/>
      <c r="C915" s="202"/>
      <c r="D915" s="202"/>
      <c r="E915" s="326"/>
      <c r="F915" s="202"/>
      <c r="G915" s="202"/>
      <c r="H915" s="325"/>
    </row>
    <row r="916">
      <c r="A916" s="325"/>
      <c r="B916" s="326"/>
      <c r="C916" s="202"/>
      <c r="D916" s="202"/>
      <c r="E916" s="326"/>
      <c r="F916" s="202"/>
      <c r="G916" s="202"/>
      <c r="H916" s="325"/>
    </row>
    <row r="917">
      <c r="A917" s="325"/>
      <c r="B917" s="326"/>
      <c r="C917" s="202"/>
      <c r="D917" s="202"/>
      <c r="E917" s="326"/>
      <c r="F917" s="202"/>
      <c r="G917" s="202"/>
      <c r="H917" s="325"/>
    </row>
    <row r="918">
      <c r="A918" s="325"/>
      <c r="B918" s="326"/>
      <c r="C918" s="202"/>
      <c r="D918" s="202"/>
      <c r="E918" s="326"/>
      <c r="F918" s="202"/>
      <c r="G918" s="202"/>
      <c r="H918" s="325"/>
    </row>
    <row r="919">
      <c r="A919" s="325"/>
      <c r="B919" s="326"/>
      <c r="C919" s="202"/>
      <c r="D919" s="202"/>
      <c r="E919" s="326"/>
      <c r="F919" s="202"/>
      <c r="G919" s="202"/>
      <c r="H919" s="325"/>
    </row>
    <row r="920">
      <c r="A920" s="325"/>
      <c r="B920" s="326"/>
      <c r="C920" s="202"/>
      <c r="D920" s="202"/>
      <c r="E920" s="326"/>
      <c r="F920" s="202"/>
      <c r="G920" s="202"/>
      <c r="H920" s="325"/>
    </row>
    <row r="921">
      <c r="A921" s="325"/>
      <c r="B921" s="326"/>
      <c r="C921" s="202"/>
      <c r="D921" s="202"/>
      <c r="E921" s="326"/>
      <c r="F921" s="202"/>
      <c r="G921" s="202"/>
      <c r="H921" s="325"/>
    </row>
    <row r="922">
      <c r="A922" s="325"/>
      <c r="B922" s="326"/>
      <c r="C922" s="202"/>
      <c r="D922" s="202"/>
      <c r="E922" s="326"/>
      <c r="F922" s="202"/>
      <c r="G922" s="202"/>
      <c r="H922" s="325"/>
    </row>
    <row r="923">
      <c r="A923" s="325"/>
      <c r="B923" s="326"/>
      <c r="C923" s="202"/>
      <c r="D923" s="202"/>
      <c r="E923" s="326"/>
      <c r="F923" s="202"/>
      <c r="G923" s="202"/>
      <c r="H923" s="325"/>
    </row>
    <row r="924">
      <c r="A924" s="325"/>
      <c r="B924" s="326"/>
      <c r="C924" s="202"/>
      <c r="D924" s="202"/>
      <c r="E924" s="326"/>
      <c r="F924" s="202"/>
      <c r="G924" s="202"/>
      <c r="H924" s="325"/>
    </row>
    <row r="925">
      <c r="A925" s="325"/>
      <c r="B925" s="326"/>
      <c r="C925" s="202"/>
      <c r="D925" s="202"/>
      <c r="E925" s="326"/>
      <c r="F925" s="202"/>
      <c r="G925" s="202"/>
      <c r="H925" s="325"/>
    </row>
    <row r="926">
      <c r="A926" s="325"/>
      <c r="B926" s="326"/>
      <c r="C926" s="202"/>
      <c r="D926" s="202"/>
      <c r="E926" s="326"/>
      <c r="F926" s="202"/>
      <c r="G926" s="202"/>
      <c r="H926" s="325"/>
    </row>
    <row r="927">
      <c r="A927" s="325"/>
      <c r="B927" s="326"/>
      <c r="C927" s="202"/>
      <c r="D927" s="202"/>
      <c r="E927" s="326"/>
      <c r="F927" s="202"/>
      <c r="G927" s="202"/>
      <c r="H927" s="325"/>
    </row>
    <row r="928">
      <c r="A928" s="325"/>
      <c r="B928" s="326"/>
      <c r="C928" s="202"/>
      <c r="D928" s="202"/>
      <c r="E928" s="326"/>
      <c r="F928" s="202"/>
      <c r="G928" s="202"/>
      <c r="H928" s="325"/>
    </row>
    <row r="929">
      <c r="A929" s="325"/>
      <c r="B929" s="326"/>
      <c r="C929" s="202"/>
      <c r="D929" s="202"/>
      <c r="E929" s="326"/>
      <c r="F929" s="202"/>
      <c r="G929" s="202"/>
      <c r="H929" s="325"/>
    </row>
    <row r="930">
      <c r="A930" s="325"/>
      <c r="B930" s="326"/>
      <c r="C930" s="202"/>
      <c r="D930" s="202"/>
      <c r="E930" s="326"/>
      <c r="F930" s="202"/>
      <c r="G930" s="202"/>
      <c r="H930" s="325"/>
    </row>
    <row r="931">
      <c r="A931" s="325"/>
      <c r="B931" s="326"/>
      <c r="C931" s="202"/>
      <c r="D931" s="202"/>
      <c r="E931" s="326"/>
      <c r="F931" s="202"/>
      <c r="G931" s="202"/>
      <c r="H931" s="325"/>
    </row>
    <row r="932">
      <c r="A932" s="325"/>
      <c r="B932" s="326"/>
      <c r="C932" s="202"/>
      <c r="D932" s="202"/>
      <c r="E932" s="326"/>
      <c r="F932" s="202"/>
      <c r="G932" s="202"/>
      <c r="H932" s="325"/>
    </row>
    <row r="933">
      <c r="A933" s="325"/>
      <c r="B933" s="326"/>
      <c r="C933" s="202"/>
      <c r="D933" s="202"/>
      <c r="E933" s="326"/>
      <c r="F933" s="202"/>
      <c r="G933" s="202"/>
      <c r="H933" s="325"/>
    </row>
    <row r="934">
      <c r="A934" s="325"/>
      <c r="B934" s="326"/>
      <c r="C934" s="202"/>
      <c r="D934" s="202"/>
      <c r="E934" s="326"/>
      <c r="F934" s="202"/>
      <c r="G934" s="202"/>
      <c r="H934" s="325"/>
    </row>
    <row r="935">
      <c r="A935" s="325"/>
      <c r="B935" s="326"/>
      <c r="C935" s="202"/>
      <c r="D935" s="202"/>
      <c r="E935" s="326"/>
      <c r="F935" s="202"/>
      <c r="G935" s="202"/>
      <c r="H935" s="325"/>
    </row>
    <row r="936">
      <c r="A936" s="325"/>
      <c r="B936" s="326"/>
      <c r="C936" s="202"/>
      <c r="D936" s="202"/>
      <c r="E936" s="326"/>
      <c r="F936" s="202"/>
      <c r="G936" s="202"/>
      <c r="H936" s="325"/>
    </row>
    <row r="937">
      <c r="A937" s="325"/>
      <c r="B937" s="326"/>
      <c r="C937" s="202"/>
      <c r="D937" s="202"/>
      <c r="E937" s="326"/>
      <c r="F937" s="202"/>
      <c r="G937" s="202"/>
      <c r="H937" s="325"/>
    </row>
    <row r="938">
      <c r="A938" s="325"/>
      <c r="B938" s="326"/>
      <c r="C938" s="202"/>
      <c r="D938" s="202"/>
      <c r="E938" s="326"/>
      <c r="F938" s="202"/>
      <c r="G938" s="202"/>
      <c r="H938" s="325"/>
    </row>
    <row r="939">
      <c r="A939" s="325"/>
      <c r="B939" s="326"/>
      <c r="C939" s="202"/>
      <c r="D939" s="202"/>
      <c r="E939" s="326"/>
      <c r="F939" s="202"/>
      <c r="G939" s="202"/>
      <c r="H939" s="325"/>
    </row>
    <row r="940">
      <c r="A940" s="325"/>
      <c r="B940" s="326"/>
      <c r="C940" s="202"/>
      <c r="D940" s="202"/>
      <c r="E940" s="326"/>
      <c r="F940" s="202"/>
      <c r="G940" s="202"/>
      <c r="H940" s="325"/>
    </row>
    <row r="941">
      <c r="A941" s="325"/>
      <c r="B941" s="326"/>
      <c r="C941" s="202"/>
      <c r="D941" s="202"/>
      <c r="E941" s="326"/>
      <c r="F941" s="202"/>
      <c r="G941" s="202"/>
      <c r="H941" s="325"/>
    </row>
    <row r="942">
      <c r="A942" s="325"/>
      <c r="B942" s="326"/>
      <c r="C942" s="202"/>
      <c r="D942" s="202"/>
      <c r="E942" s="326"/>
      <c r="F942" s="202"/>
      <c r="G942" s="202"/>
      <c r="H942" s="325"/>
    </row>
    <row r="943">
      <c r="A943" s="325"/>
      <c r="B943" s="326"/>
      <c r="C943" s="202"/>
      <c r="D943" s="202"/>
      <c r="E943" s="326"/>
      <c r="F943" s="202"/>
      <c r="G943" s="202"/>
      <c r="H943" s="325"/>
    </row>
    <row r="944">
      <c r="A944" s="325"/>
      <c r="B944" s="326"/>
      <c r="C944" s="202"/>
      <c r="D944" s="202"/>
      <c r="E944" s="326"/>
      <c r="F944" s="202"/>
      <c r="G944" s="202"/>
      <c r="H944" s="325"/>
    </row>
    <row r="945">
      <c r="A945" s="325"/>
      <c r="B945" s="326"/>
      <c r="C945" s="202"/>
      <c r="D945" s="202"/>
      <c r="E945" s="326"/>
      <c r="F945" s="202"/>
      <c r="G945" s="202"/>
      <c r="H945" s="325"/>
    </row>
    <row r="946">
      <c r="A946" s="325"/>
      <c r="B946" s="326"/>
      <c r="C946" s="202"/>
      <c r="D946" s="202"/>
      <c r="E946" s="326"/>
      <c r="F946" s="202"/>
      <c r="G946" s="202"/>
      <c r="H946" s="325"/>
    </row>
    <row r="947">
      <c r="A947" s="325"/>
      <c r="B947" s="326"/>
      <c r="C947" s="202"/>
      <c r="D947" s="202"/>
      <c r="E947" s="326"/>
      <c r="F947" s="202"/>
      <c r="G947" s="202"/>
      <c r="H947" s="325"/>
    </row>
    <row r="948">
      <c r="A948" s="325"/>
      <c r="B948" s="326"/>
      <c r="C948" s="202"/>
      <c r="D948" s="202"/>
      <c r="E948" s="326"/>
      <c r="F948" s="202"/>
      <c r="G948" s="202"/>
      <c r="H948" s="325"/>
    </row>
    <row r="949">
      <c r="A949" s="325"/>
      <c r="B949" s="326"/>
      <c r="C949" s="202"/>
      <c r="D949" s="202"/>
      <c r="E949" s="326"/>
      <c r="F949" s="202"/>
      <c r="G949" s="202"/>
      <c r="H949" s="325"/>
    </row>
    <row r="950">
      <c r="A950" s="325"/>
      <c r="B950" s="326"/>
      <c r="C950" s="202"/>
      <c r="D950" s="202"/>
      <c r="E950" s="326"/>
      <c r="F950" s="202"/>
      <c r="G950" s="202"/>
      <c r="H950" s="325"/>
    </row>
    <row r="951">
      <c r="A951" s="325"/>
      <c r="B951" s="326"/>
      <c r="C951" s="202"/>
      <c r="D951" s="202"/>
      <c r="E951" s="326"/>
      <c r="F951" s="202"/>
      <c r="G951" s="202"/>
      <c r="H951" s="325"/>
    </row>
    <row r="952">
      <c r="A952" s="325"/>
      <c r="B952" s="326"/>
      <c r="C952" s="202"/>
      <c r="D952" s="202"/>
      <c r="E952" s="326"/>
      <c r="F952" s="202"/>
      <c r="G952" s="202"/>
      <c r="H952" s="325"/>
    </row>
    <row r="953">
      <c r="A953" s="325"/>
      <c r="B953" s="326"/>
      <c r="C953" s="202"/>
      <c r="D953" s="202"/>
      <c r="E953" s="326"/>
      <c r="F953" s="202"/>
      <c r="G953" s="202"/>
      <c r="H953" s="325"/>
    </row>
    <row r="954">
      <c r="A954" s="325"/>
      <c r="B954" s="326"/>
      <c r="C954" s="202"/>
      <c r="D954" s="202"/>
      <c r="E954" s="326"/>
      <c r="F954" s="202"/>
      <c r="G954" s="202"/>
      <c r="H954" s="325"/>
    </row>
    <row r="955">
      <c r="A955" s="325"/>
      <c r="B955" s="326"/>
      <c r="C955" s="202"/>
      <c r="D955" s="202"/>
      <c r="E955" s="326"/>
      <c r="F955" s="202"/>
      <c r="G955" s="202"/>
      <c r="H955" s="325"/>
    </row>
    <row r="956">
      <c r="A956" s="325"/>
      <c r="B956" s="326"/>
      <c r="C956" s="202"/>
      <c r="D956" s="202"/>
      <c r="E956" s="326"/>
      <c r="F956" s="202"/>
      <c r="G956" s="202"/>
      <c r="H956" s="325"/>
    </row>
    <row r="957">
      <c r="A957" s="325"/>
      <c r="B957" s="326"/>
      <c r="C957" s="202"/>
      <c r="D957" s="202"/>
      <c r="E957" s="326"/>
      <c r="F957" s="202"/>
      <c r="G957" s="202"/>
      <c r="H957" s="325"/>
    </row>
    <row r="958">
      <c r="A958" s="325"/>
      <c r="B958" s="326"/>
      <c r="C958" s="202"/>
      <c r="D958" s="202"/>
      <c r="E958" s="326"/>
      <c r="F958" s="202"/>
      <c r="G958" s="202"/>
      <c r="H958" s="325"/>
    </row>
    <row r="959">
      <c r="A959" s="325"/>
      <c r="B959" s="326"/>
      <c r="C959" s="202"/>
      <c r="D959" s="202"/>
      <c r="E959" s="326"/>
      <c r="F959" s="202"/>
      <c r="G959" s="202"/>
      <c r="H959" s="325"/>
    </row>
    <row r="960">
      <c r="A960" s="325"/>
      <c r="B960" s="326"/>
      <c r="C960" s="202"/>
      <c r="D960" s="202"/>
      <c r="E960" s="326"/>
      <c r="F960" s="202"/>
      <c r="G960" s="202"/>
      <c r="H960" s="325"/>
    </row>
    <row r="961">
      <c r="A961" s="325"/>
      <c r="B961" s="326"/>
      <c r="C961" s="202"/>
      <c r="D961" s="202"/>
      <c r="E961" s="326"/>
      <c r="F961" s="202"/>
      <c r="G961" s="202"/>
      <c r="H961" s="325"/>
    </row>
    <row r="962">
      <c r="A962" s="325"/>
      <c r="B962" s="326"/>
      <c r="C962" s="202"/>
      <c r="D962" s="202"/>
      <c r="E962" s="326"/>
      <c r="F962" s="202"/>
      <c r="G962" s="202"/>
      <c r="H962" s="325"/>
    </row>
    <row r="963">
      <c r="A963" s="325"/>
      <c r="B963" s="326"/>
      <c r="C963" s="202"/>
      <c r="D963" s="202"/>
      <c r="E963" s="326"/>
      <c r="F963" s="202"/>
      <c r="G963" s="202"/>
      <c r="H963" s="325"/>
    </row>
    <row r="964">
      <c r="A964" s="325"/>
      <c r="B964" s="326"/>
      <c r="C964" s="202"/>
      <c r="D964" s="202"/>
      <c r="E964" s="326"/>
      <c r="F964" s="202"/>
      <c r="G964" s="202"/>
      <c r="H964" s="325"/>
    </row>
    <row r="965">
      <c r="A965" s="325"/>
      <c r="B965" s="326"/>
      <c r="C965" s="202"/>
      <c r="D965" s="202"/>
      <c r="E965" s="326"/>
      <c r="F965" s="202"/>
      <c r="G965" s="202"/>
      <c r="H965" s="325"/>
    </row>
    <row r="966">
      <c r="A966" s="325"/>
      <c r="B966" s="326"/>
      <c r="C966" s="202"/>
      <c r="D966" s="202"/>
      <c r="E966" s="326"/>
      <c r="F966" s="202"/>
      <c r="G966" s="202"/>
      <c r="H966" s="325"/>
    </row>
    <row r="967">
      <c r="A967" s="325"/>
      <c r="B967" s="326"/>
      <c r="C967" s="202"/>
      <c r="D967" s="202"/>
      <c r="E967" s="326"/>
      <c r="F967" s="202"/>
      <c r="G967" s="202"/>
      <c r="H967" s="325"/>
    </row>
    <row r="968">
      <c r="A968" s="325"/>
      <c r="B968" s="326"/>
      <c r="C968" s="202"/>
      <c r="D968" s="202"/>
      <c r="E968" s="326"/>
      <c r="F968" s="202"/>
      <c r="G968" s="202"/>
      <c r="H968" s="325"/>
    </row>
    <row r="969">
      <c r="A969" s="325"/>
      <c r="B969" s="326"/>
      <c r="C969" s="202"/>
      <c r="D969" s="202"/>
      <c r="E969" s="326"/>
      <c r="F969" s="202"/>
      <c r="G969" s="202"/>
      <c r="H969" s="325"/>
    </row>
    <row r="970">
      <c r="A970" s="325"/>
      <c r="B970" s="326"/>
      <c r="C970" s="202"/>
      <c r="D970" s="202"/>
      <c r="E970" s="326"/>
      <c r="F970" s="202"/>
      <c r="G970" s="202"/>
      <c r="H970" s="325"/>
    </row>
    <row r="971">
      <c r="A971" s="325"/>
      <c r="B971" s="326"/>
      <c r="C971" s="202"/>
      <c r="D971" s="202"/>
      <c r="E971" s="326"/>
      <c r="F971" s="202"/>
      <c r="G971" s="202"/>
      <c r="H971" s="325"/>
    </row>
    <row r="972">
      <c r="A972" s="325"/>
      <c r="B972" s="326"/>
      <c r="C972" s="202"/>
      <c r="D972" s="202"/>
      <c r="E972" s="326"/>
      <c r="F972" s="202"/>
      <c r="G972" s="202"/>
      <c r="H972" s="325"/>
    </row>
    <row r="973">
      <c r="A973" s="325"/>
      <c r="B973" s="326"/>
      <c r="C973" s="202"/>
      <c r="D973" s="202"/>
      <c r="E973" s="326"/>
      <c r="F973" s="202"/>
      <c r="G973" s="202"/>
      <c r="H973" s="325"/>
    </row>
    <row r="974">
      <c r="A974" s="325"/>
      <c r="B974" s="326"/>
      <c r="C974" s="202"/>
      <c r="D974" s="202"/>
      <c r="E974" s="326"/>
      <c r="F974" s="202"/>
      <c r="G974" s="202"/>
      <c r="H974" s="325"/>
    </row>
    <row r="975">
      <c r="A975" s="325"/>
      <c r="B975" s="326"/>
      <c r="C975" s="202"/>
      <c r="D975" s="202"/>
      <c r="E975" s="326"/>
      <c r="F975" s="202"/>
      <c r="G975" s="202"/>
      <c r="H975" s="325"/>
    </row>
    <row r="976">
      <c r="A976" s="325"/>
      <c r="B976" s="326"/>
      <c r="C976" s="202"/>
      <c r="D976" s="202"/>
      <c r="E976" s="326"/>
      <c r="F976" s="202"/>
      <c r="G976" s="202"/>
      <c r="H976" s="325"/>
    </row>
    <row r="977">
      <c r="A977" s="325"/>
      <c r="B977" s="326"/>
      <c r="C977" s="202"/>
      <c r="D977" s="202"/>
      <c r="E977" s="326"/>
      <c r="F977" s="202"/>
      <c r="G977" s="202"/>
      <c r="H977" s="325"/>
    </row>
    <row r="978">
      <c r="A978" s="325"/>
      <c r="B978" s="326"/>
      <c r="C978" s="202"/>
      <c r="D978" s="202"/>
      <c r="E978" s="326"/>
      <c r="F978" s="202"/>
      <c r="G978" s="202"/>
      <c r="H978" s="325"/>
    </row>
    <row r="979">
      <c r="A979" s="325"/>
      <c r="B979" s="326"/>
      <c r="C979" s="202"/>
      <c r="D979" s="202"/>
      <c r="E979" s="326"/>
      <c r="F979" s="202"/>
      <c r="G979" s="202"/>
      <c r="H979" s="325"/>
    </row>
    <row r="980">
      <c r="A980" s="325"/>
      <c r="B980" s="326"/>
      <c r="C980" s="202"/>
      <c r="D980" s="202"/>
      <c r="E980" s="326"/>
      <c r="F980" s="202"/>
      <c r="G980" s="202"/>
      <c r="H980" s="325"/>
    </row>
    <row r="981">
      <c r="A981" s="325"/>
      <c r="B981" s="326"/>
      <c r="C981" s="202"/>
      <c r="D981" s="202"/>
      <c r="E981" s="326"/>
      <c r="F981" s="202"/>
      <c r="G981" s="202"/>
      <c r="H981" s="325"/>
    </row>
    <row r="982">
      <c r="A982" s="325"/>
      <c r="B982" s="326"/>
      <c r="C982" s="202"/>
      <c r="D982" s="202"/>
      <c r="E982" s="326"/>
      <c r="F982" s="202"/>
      <c r="G982" s="202"/>
      <c r="H982" s="325"/>
    </row>
    <row r="983">
      <c r="A983" s="325"/>
      <c r="B983" s="326"/>
      <c r="C983" s="202"/>
      <c r="D983" s="202"/>
      <c r="E983" s="326"/>
      <c r="F983" s="202"/>
      <c r="G983" s="202"/>
      <c r="H983" s="325"/>
    </row>
    <row r="984">
      <c r="A984" s="325"/>
      <c r="B984" s="326"/>
      <c r="C984" s="202"/>
      <c r="D984" s="202"/>
      <c r="E984" s="326"/>
      <c r="F984" s="202"/>
      <c r="G984" s="202"/>
      <c r="H984" s="325"/>
    </row>
    <row r="985">
      <c r="A985" s="325"/>
      <c r="B985" s="326"/>
      <c r="C985" s="202"/>
      <c r="D985" s="202"/>
      <c r="E985" s="326"/>
      <c r="F985" s="202"/>
      <c r="G985" s="202"/>
      <c r="H985" s="325"/>
    </row>
    <row r="986">
      <c r="A986" s="325"/>
      <c r="B986" s="326"/>
      <c r="C986" s="202"/>
      <c r="D986" s="202"/>
      <c r="E986" s="326"/>
      <c r="F986" s="202"/>
      <c r="G986" s="202"/>
      <c r="H986" s="325"/>
    </row>
    <row r="987">
      <c r="A987" s="325"/>
      <c r="B987" s="326"/>
      <c r="C987" s="202"/>
      <c r="D987" s="202"/>
      <c r="E987" s="326"/>
      <c r="F987" s="202"/>
      <c r="G987" s="202"/>
      <c r="H987" s="325"/>
    </row>
    <row r="988">
      <c r="A988" s="325"/>
      <c r="B988" s="326"/>
      <c r="C988" s="202"/>
      <c r="D988" s="202"/>
      <c r="E988" s="326"/>
      <c r="F988" s="202"/>
      <c r="G988" s="202"/>
      <c r="H988" s="325"/>
    </row>
    <row r="989">
      <c r="A989" s="325"/>
      <c r="B989" s="326"/>
      <c r="C989" s="202"/>
      <c r="D989" s="202"/>
      <c r="E989" s="326"/>
      <c r="F989" s="202"/>
      <c r="G989" s="202"/>
      <c r="H989" s="325"/>
    </row>
    <row r="990">
      <c r="A990" s="325"/>
      <c r="B990" s="326"/>
      <c r="C990" s="202"/>
      <c r="D990" s="202"/>
      <c r="E990" s="326"/>
      <c r="F990" s="202"/>
      <c r="G990" s="202"/>
      <c r="H990" s="325"/>
    </row>
    <row r="991">
      <c r="A991" s="325"/>
      <c r="B991" s="326"/>
      <c r="C991" s="202"/>
      <c r="D991" s="202"/>
      <c r="E991" s="326"/>
      <c r="F991" s="202"/>
      <c r="G991" s="202"/>
      <c r="H991" s="325"/>
    </row>
    <row r="992">
      <c r="A992" s="325"/>
      <c r="B992" s="326"/>
      <c r="C992" s="202"/>
      <c r="D992" s="202"/>
      <c r="E992" s="326"/>
      <c r="F992" s="202"/>
      <c r="G992" s="202"/>
      <c r="H992" s="325"/>
    </row>
    <row r="993">
      <c r="A993" s="325"/>
      <c r="B993" s="326"/>
      <c r="C993" s="202"/>
      <c r="D993" s="202"/>
      <c r="E993" s="326"/>
      <c r="F993" s="202"/>
      <c r="G993" s="202"/>
      <c r="H993" s="325"/>
    </row>
    <row r="994">
      <c r="A994" s="325"/>
      <c r="B994" s="326"/>
      <c r="C994" s="202"/>
      <c r="D994" s="202"/>
      <c r="E994" s="326"/>
      <c r="F994" s="202"/>
      <c r="G994" s="202"/>
      <c r="H994" s="325"/>
    </row>
    <row r="995">
      <c r="A995" s="325"/>
      <c r="B995" s="326"/>
      <c r="C995" s="202"/>
      <c r="D995" s="202"/>
      <c r="E995" s="326"/>
      <c r="F995" s="202"/>
      <c r="G995" s="202"/>
      <c r="H995" s="325"/>
    </row>
    <row r="996">
      <c r="A996" s="325"/>
      <c r="B996" s="326"/>
      <c r="C996" s="202"/>
      <c r="D996" s="202"/>
      <c r="E996" s="326"/>
      <c r="F996" s="202"/>
      <c r="G996" s="202"/>
      <c r="H996" s="325"/>
    </row>
    <row r="997">
      <c r="A997" s="325"/>
      <c r="B997" s="326"/>
      <c r="C997" s="202"/>
      <c r="D997" s="202"/>
      <c r="E997" s="326"/>
      <c r="F997" s="202"/>
      <c r="G997" s="202"/>
      <c r="H997" s="325"/>
    </row>
    <row r="998">
      <c r="A998" s="325"/>
      <c r="B998" s="326"/>
      <c r="C998" s="202"/>
      <c r="D998" s="202"/>
      <c r="E998" s="326"/>
      <c r="F998" s="202"/>
      <c r="G998" s="202"/>
      <c r="H998" s="325"/>
    </row>
    <row r="999">
      <c r="A999" s="325"/>
      <c r="B999" s="326"/>
      <c r="C999" s="202"/>
      <c r="D999" s="202"/>
      <c r="E999" s="326"/>
      <c r="F999" s="202"/>
      <c r="G999" s="202"/>
      <c r="H999" s="325"/>
    </row>
    <row r="1000">
      <c r="A1000" s="325"/>
      <c r="B1000" s="326"/>
      <c r="C1000" s="202"/>
      <c r="D1000" s="202"/>
      <c r="E1000" s="326"/>
      <c r="F1000" s="202"/>
      <c r="G1000" s="202"/>
      <c r="H1000" s="325"/>
    </row>
    <row r="1001">
      <c r="A1001" s="325"/>
      <c r="B1001" s="326"/>
      <c r="C1001" s="202"/>
      <c r="D1001" s="202"/>
      <c r="E1001" s="326"/>
      <c r="F1001" s="202"/>
      <c r="G1001" s="202"/>
      <c r="H1001" s="325"/>
    </row>
    <row r="1002">
      <c r="A1002" s="325"/>
      <c r="B1002" s="326"/>
      <c r="C1002" s="202"/>
      <c r="D1002" s="202"/>
      <c r="E1002" s="326"/>
      <c r="F1002" s="202"/>
      <c r="G1002" s="202"/>
      <c r="H1002" s="325"/>
    </row>
    <row r="1003">
      <c r="A1003" s="325"/>
      <c r="B1003" s="326"/>
      <c r="C1003" s="202"/>
      <c r="D1003" s="202"/>
      <c r="E1003" s="326"/>
      <c r="F1003" s="202"/>
      <c r="G1003" s="202"/>
      <c r="H1003" s="325"/>
    </row>
    <row r="1004">
      <c r="A1004" s="325"/>
      <c r="B1004" s="326"/>
      <c r="C1004" s="202"/>
      <c r="D1004" s="202"/>
      <c r="E1004" s="326"/>
      <c r="F1004" s="202"/>
      <c r="G1004" s="202"/>
      <c r="H1004" s="325"/>
    </row>
    <row r="1005">
      <c r="A1005" s="325"/>
      <c r="B1005" s="326"/>
      <c r="C1005" s="202"/>
      <c r="D1005" s="202"/>
      <c r="E1005" s="326"/>
      <c r="F1005" s="202"/>
      <c r="G1005" s="202"/>
      <c r="H1005" s="325"/>
    </row>
    <row r="1006">
      <c r="A1006" s="325"/>
      <c r="B1006" s="326"/>
      <c r="C1006" s="202"/>
      <c r="D1006" s="202"/>
      <c r="E1006" s="326"/>
      <c r="F1006" s="202"/>
      <c r="G1006" s="202"/>
      <c r="H1006" s="325"/>
    </row>
    <row r="1007">
      <c r="A1007" s="325"/>
      <c r="B1007" s="326"/>
      <c r="C1007" s="202"/>
      <c r="D1007" s="202"/>
      <c r="E1007" s="326"/>
      <c r="F1007" s="202"/>
      <c r="G1007" s="202"/>
      <c r="H1007" s="325"/>
    </row>
    <row r="1008">
      <c r="A1008" s="325"/>
      <c r="B1008" s="326"/>
      <c r="C1008" s="202"/>
      <c r="D1008" s="202"/>
      <c r="E1008" s="326"/>
      <c r="F1008" s="202"/>
      <c r="G1008" s="202"/>
      <c r="H1008" s="325"/>
    </row>
    <row r="1009">
      <c r="A1009" s="325"/>
      <c r="B1009" s="326"/>
      <c r="C1009" s="202"/>
      <c r="D1009" s="202"/>
      <c r="E1009" s="326"/>
      <c r="F1009" s="202"/>
      <c r="G1009" s="202"/>
      <c r="H1009" s="325"/>
    </row>
    <row r="1010">
      <c r="A1010" s="325"/>
      <c r="B1010" s="326"/>
      <c r="C1010" s="202"/>
      <c r="D1010" s="202"/>
      <c r="E1010" s="326"/>
      <c r="F1010" s="202"/>
      <c r="G1010" s="202"/>
      <c r="H1010" s="325"/>
    </row>
    <row r="1011">
      <c r="A1011" s="325"/>
      <c r="B1011" s="326"/>
      <c r="C1011" s="202"/>
      <c r="D1011" s="202"/>
      <c r="E1011" s="326"/>
      <c r="F1011" s="202"/>
      <c r="G1011" s="202"/>
      <c r="H1011" s="325"/>
    </row>
    <row r="1012">
      <c r="A1012" s="325"/>
      <c r="B1012" s="326"/>
      <c r="C1012" s="202"/>
      <c r="D1012" s="202"/>
      <c r="E1012" s="326"/>
      <c r="F1012" s="202"/>
      <c r="G1012" s="202"/>
      <c r="H1012" s="325"/>
    </row>
    <row r="1013">
      <c r="A1013" s="325"/>
      <c r="B1013" s="326"/>
      <c r="C1013" s="202"/>
      <c r="D1013" s="202"/>
      <c r="E1013" s="326"/>
      <c r="F1013" s="202"/>
      <c r="G1013" s="202"/>
      <c r="H1013" s="325"/>
    </row>
    <row r="1014">
      <c r="A1014" s="325"/>
      <c r="B1014" s="326"/>
      <c r="C1014" s="202"/>
      <c r="D1014" s="202"/>
      <c r="E1014" s="326"/>
      <c r="F1014" s="202"/>
      <c r="G1014" s="202"/>
      <c r="H1014" s="325"/>
    </row>
    <row r="1015">
      <c r="A1015" s="325"/>
      <c r="B1015" s="326"/>
      <c r="C1015" s="202"/>
      <c r="D1015" s="202"/>
      <c r="E1015" s="326"/>
      <c r="F1015" s="202"/>
      <c r="G1015" s="202"/>
      <c r="H1015" s="325"/>
    </row>
    <row r="1016">
      <c r="A1016" s="325"/>
      <c r="B1016" s="326"/>
      <c r="C1016" s="202"/>
      <c r="D1016" s="202"/>
      <c r="E1016" s="326"/>
      <c r="F1016" s="202"/>
      <c r="G1016" s="202"/>
      <c r="H1016" s="325"/>
    </row>
    <row r="1017">
      <c r="A1017" s="325"/>
      <c r="B1017" s="326"/>
      <c r="C1017" s="202"/>
      <c r="D1017" s="202"/>
      <c r="E1017" s="326"/>
      <c r="F1017" s="202"/>
      <c r="G1017" s="202"/>
      <c r="H1017" s="325"/>
    </row>
    <row r="1018">
      <c r="A1018" s="325"/>
      <c r="B1018" s="326"/>
      <c r="C1018" s="202"/>
      <c r="D1018" s="202"/>
      <c r="E1018" s="326"/>
      <c r="F1018" s="202"/>
      <c r="G1018" s="202"/>
      <c r="H1018" s="325"/>
    </row>
    <row r="1019">
      <c r="A1019" s="325"/>
      <c r="B1019" s="326"/>
      <c r="C1019" s="202"/>
      <c r="D1019" s="202"/>
      <c r="E1019" s="326"/>
      <c r="F1019" s="202"/>
      <c r="G1019" s="202"/>
      <c r="H1019" s="325"/>
    </row>
    <row r="1020">
      <c r="A1020" s="325"/>
      <c r="B1020" s="326"/>
      <c r="C1020" s="202"/>
      <c r="D1020" s="202"/>
      <c r="E1020" s="326"/>
      <c r="F1020" s="202"/>
      <c r="G1020" s="202"/>
      <c r="H1020" s="325"/>
    </row>
    <row r="1021">
      <c r="A1021" s="325"/>
      <c r="B1021" s="326"/>
      <c r="C1021" s="202"/>
      <c r="D1021" s="202"/>
      <c r="E1021" s="326"/>
      <c r="F1021" s="202"/>
      <c r="G1021" s="202"/>
      <c r="H1021" s="325"/>
    </row>
    <row r="1022">
      <c r="A1022" s="325"/>
      <c r="B1022" s="326"/>
      <c r="C1022" s="202"/>
      <c r="D1022" s="202"/>
      <c r="E1022" s="326"/>
      <c r="F1022" s="202"/>
      <c r="G1022" s="202"/>
      <c r="H1022" s="325"/>
    </row>
    <row r="1023">
      <c r="A1023" s="325"/>
      <c r="B1023" s="326"/>
      <c r="C1023" s="202"/>
      <c r="D1023" s="202"/>
      <c r="E1023" s="326"/>
      <c r="F1023" s="202"/>
      <c r="G1023" s="202"/>
      <c r="H1023" s="325"/>
    </row>
    <row r="1024">
      <c r="A1024" s="325"/>
      <c r="B1024" s="326"/>
      <c r="C1024" s="202"/>
      <c r="D1024" s="202"/>
      <c r="E1024" s="326"/>
      <c r="F1024" s="202"/>
      <c r="G1024" s="202"/>
      <c r="H1024" s="325"/>
    </row>
    <row r="1025">
      <c r="A1025" s="325"/>
      <c r="B1025" s="326"/>
      <c r="C1025" s="202"/>
      <c r="D1025" s="202"/>
      <c r="E1025" s="326"/>
      <c r="F1025" s="202"/>
      <c r="G1025" s="202"/>
      <c r="H1025" s="325"/>
    </row>
    <row r="1026">
      <c r="A1026" s="325"/>
      <c r="B1026" s="326"/>
      <c r="C1026" s="202"/>
      <c r="D1026" s="202"/>
      <c r="E1026" s="326"/>
      <c r="F1026" s="202"/>
      <c r="G1026" s="202"/>
      <c r="H1026" s="325"/>
    </row>
    <row r="1027">
      <c r="A1027" s="325"/>
      <c r="B1027" s="326"/>
      <c r="C1027" s="202"/>
      <c r="D1027" s="202"/>
      <c r="E1027" s="326"/>
      <c r="F1027" s="202"/>
      <c r="G1027" s="202"/>
      <c r="H1027" s="325"/>
    </row>
    <row r="1028">
      <c r="A1028" s="325"/>
      <c r="B1028" s="326"/>
      <c r="C1028" s="202"/>
      <c r="D1028" s="202"/>
      <c r="E1028" s="326"/>
      <c r="F1028" s="202"/>
      <c r="G1028" s="202"/>
      <c r="H1028" s="325"/>
    </row>
    <row r="1029">
      <c r="A1029" s="325"/>
      <c r="B1029" s="326"/>
      <c r="C1029" s="202"/>
      <c r="D1029" s="202"/>
      <c r="E1029" s="326"/>
      <c r="F1029" s="202"/>
      <c r="G1029" s="202"/>
      <c r="H1029" s="325"/>
    </row>
    <row r="1030">
      <c r="A1030" s="325"/>
      <c r="B1030" s="326"/>
      <c r="C1030" s="202"/>
      <c r="D1030" s="202"/>
      <c r="E1030" s="326"/>
      <c r="F1030" s="202"/>
      <c r="G1030" s="202"/>
      <c r="H1030" s="325"/>
    </row>
    <row r="1031">
      <c r="A1031" s="325"/>
      <c r="B1031" s="326"/>
      <c r="C1031" s="202"/>
      <c r="D1031" s="202"/>
      <c r="E1031" s="326"/>
      <c r="F1031" s="202"/>
      <c r="G1031" s="202"/>
      <c r="H1031" s="325"/>
    </row>
    <row r="1032">
      <c r="A1032" s="325"/>
      <c r="B1032" s="326"/>
      <c r="C1032" s="202"/>
      <c r="D1032" s="202"/>
      <c r="E1032" s="326"/>
      <c r="F1032" s="202"/>
      <c r="G1032" s="202"/>
      <c r="H1032" s="325"/>
    </row>
    <row r="1033">
      <c r="A1033" s="325"/>
      <c r="B1033" s="326"/>
      <c r="C1033" s="202"/>
      <c r="D1033" s="202"/>
      <c r="E1033" s="326"/>
      <c r="F1033" s="202"/>
      <c r="G1033" s="202"/>
      <c r="H1033" s="325"/>
    </row>
    <row r="1034">
      <c r="A1034" s="325"/>
      <c r="B1034" s="326"/>
      <c r="C1034" s="202"/>
      <c r="D1034" s="202"/>
      <c r="E1034" s="326"/>
      <c r="F1034" s="202"/>
      <c r="G1034" s="202"/>
      <c r="H1034" s="325"/>
    </row>
    <row r="1035">
      <c r="A1035" s="325"/>
      <c r="B1035" s="326"/>
      <c r="C1035" s="202"/>
      <c r="D1035" s="202"/>
      <c r="E1035" s="326"/>
      <c r="F1035" s="202"/>
      <c r="G1035" s="202"/>
      <c r="H1035" s="325"/>
    </row>
    <row r="1036">
      <c r="A1036" s="325"/>
      <c r="B1036" s="326"/>
      <c r="C1036" s="202"/>
      <c r="D1036" s="202"/>
      <c r="E1036" s="326"/>
      <c r="F1036" s="202"/>
      <c r="G1036" s="202"/>
      <c r="H1036" s="325"/>
    </row>
    <row r="1037">
      <c r="A1037" s="325"/>
      <c r="B1037" s="326"/>
      <c r="C1037" s="202"/>
      <c r="D1037" s="202"/>
      <c r="E1037" s="326"/>
      <c r="F1037" s="202"/>
      <c r="G1037" s="202"/>
      <c r="H1037" s="325"/>
    </row>
    <row r="1038">
      <c r="A1038" s="325"/>
      <c r="B1038" s="326"/>
      <c r="C1038" s="202"/>
      <c r="D1038" s="202"/>
      <c r="E1038" s="326"/>
      <c r="F1038" s="202"/>
      <c r="G1038" s="202"/>
      <c r="H1038" s="325"/>
    </row>
    <row r="1039">
      <c r="A1039" s="325"/>
      <c r="B1039" s="326"/>
      <c r="C1039" s="202"/>
      <c r="D1039" s="202"/>
      <c r="E1039" s="326"/>
      <c r="F1039" s="202"/>
      <c r="G1039" s="202"/>
      <c r="H1039" s="325"/>
    </row>
    <row r="1040">
      <c r="A1040" s="325"/>
      <c r="B1040" s="326"/>
      <c r="C1040" s="202"/>
      <c r="D1040" s="202"/>
      <c r="E1040" s="326"/>
      <c r="F1040" s="202"/>
      <c r="G1040" s="202"/>
      <c r="H1040" s="325"/>
    </row>
    <row r="1041">
      <c r="A1041" s="325"/>
      <c r="B1041" s="326"/>
      <c r="C1041" s="202"/>
      <c r="D1041" s="202"/>
      <c r="E1041" s="326"/>
      <c r="F1041" s="202"/>
      <c r="G1041" s="202"/>
      <c r="H1041" s="325"/>
    </row>
    <row r="1042">
      <c r="A1042" s="325"/>
      <c r="B1042" s="326"/>
      <c r="C1042" s="202"/>
      <c r="D1042" s="202"/>
      <c r="E1042" s="326"/>
      <c r="F1042" s="202"/>
      <c r="G1042" s="202"/>
      <c r="H1042" s="325"/>
    </row>
    <row r="1043">
      <c r="A1043" s="325"/>
      <c r="B1043" s="326"/>
      <c r="C1043" s="202"/>
      <c r="D1043" s="202"/>
      <c r="E1043" s="326"/>
      <c r="F1043" s="202"/>
      <c r="G1043" s="202"/>
      <c r="H1043" s="325"/>
    </row>
    <row r="1044">
      <c r="A1044" s="325"/>
      <c r="B1044" s="326"/>
      <c r="C1044" s="202"/>
      <c r="D1044" s="202"/>
      <c r="E1044" s="326"/>
      <c r="F1044" s="202"/>
      <c r="G1044" s="202"/>
      <c r="H1044" s="325"/>
    </row>
    <row r="1045">
      <c r="A1045" s="325"/>
      <c r="B1045" s="326"/>
      <c r="C1045" s="202"/>
      <c r="D1045" s="202"/>
      <c r="E1045" s="326"/>
      <c r="F1045" s="202"/>
      <c r="G1045" s="202"/>
      <c r="H1045" s="325"/>
    </row>
    <row r="1046">
      <c r="A1046" s="325"/>
      <c r="B1046" s="326"/>
      <c r="C1046" s="202"/>
      <c r="D1046" s="202"/>
      <c r="E1046" s="326"/>
      <c r="F1046" s="202"/>
      <c r="G1046" s="202"/>
      <c r="H1046" s="325"/>
    </row>
    <row r="1047">
      <c r="A1047" s="325"/>
      <c r="B1047" s="326"/>
      <c r="C1047" s="202"/>
      <c r="D1047" s="202"/>
      <c r="E1047" s="326"/>
      <c r="F1047" s="202"/>
      <c r="G1047" s="202"/>
      <c r="H1047" s="325"/>
    </row>
    <row r="1048">
      <c r="A1048" s="325"/>
      <c r="B1048" s="326"/>
      <c r="C1048" s="202"/>
      <c r="D1048" s="202"/>
      <c r="E1048" s="326"/>
      <c r="F1048" s="202"/>
      <c r="G1048" s="202"/>
      <c r="H1048" s="325"/>
    </row>
  </sheetData>
  <mergeCells count="18">
    <mergeCell ref="C44:D44"/>
    <mergeCell ref="C45:D45"/>
    <mergeCell ref="C47:D47"/>
    <mergeCell ref="C48:D48"/>
    <mergeCell ref="C50:D50"/>
    <mergeCell ref="C51:D51"/>
    <mergeCell ref="F45:G45"/>
    <mergeCell ref="F47:G47"/>
    <mergeCell ref="F48:G48"/>
    <mergeCell ref="F50:G50"/>
    <mergeCell ref="F51:G51"/>
    <mergeCell ref="B2:D2"/>
    <mergeCell ref="E2:G2"/>
    <mergeCell ref="E3:F3"/>
    <mergeCell ref="B4:C4"/>
    <mergeCell ref="B38:G38"/>
    <mergeCell ref="B40:G42"/>
    <mergeCell ref="F44:G44"/>
  </mergeCells>
  <printOptions gridLines="1" horizontalCentered="1"/>
  <pageMargins bottom="0.5" footer="0.0" header="0.0" left="0.5" right="0.5" top="0.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9.5"/>
    <col customWidth="1" min="3" max="3" width="9.0"/>
    <col customWidth="1" min="4" max="4" width="24.5"/>
    <col customWidth="1" min="5" max="5" width="13.25"/>
    <col customWidth="1" min="6" max="7" width="31.63"/>
    <col customWidth="1" min="8" max="8" width="26.13"/>
    <col customWidth="1" min="9" max="9" width="35.5"/>
    <col customWidth="1" min="10" max="10" width="2.63"/>
  </cols>
  <sheetData>
    <row r="1" ht="7.5" customHeight="1">
      <c r="A1" s="6" t="s">
        <v>1</v>
      </c>
      <c r="B1" s="7" t="s">
        <v>2</v>
      </c>
      <c r="C1" s="11"/>
      <c r="D1" s="11"/>
      <c r="E1" s="11"/>
      <c r="F1" s="11"/>
      <c r="G1" s="11"/>
      <c r="H1" s="11"/>
      <c r="I1" s="11"/>
      <c r="J1" s="4"/>
    </row>
    <row r="2" ht="96.0" customHeight="1">
      <c r="A2" s="13"/>
      <c r="B2" s="17"/>
      <c r="C2" s="20"/>
      <c r="D2" s="20"/>
      <c r="E2" s="20"/>
      <c r="F2" s="22"/>
      <c r="G2" s="27" t="s">
        <v>710</v>
      </c>
      <c r="H2" s="20"/>
      <c r="I2" s="30"/>
    </row>
    <row r="3" ht="30.0" customHeight="1">
      <c r="A3" s="31"/>
      <c r="B3" s="33" t="s">
        <v>52</v>
      </c>
      <c r="C3" s="35"/>
      <c r="D3" s="340"/>
      <c r="E3" s="47"/>
      <c r="F3" s="47"/>
      <c r="G3" s="48" t="s">
        <v>714</v>
      </c>
      <c r="H3" s="44"/>
      <c r="I3" s="44"/>
      <c r="J3" s="31"/>
    </row>
    <row r="4" ht="7.5" customHeight="1">
      <c r="A4" s="4"/>
      <c r="B4" s="53"/>
      <c r="C4" s="55"/>
      <c r="D4" s="55"/>
      <c r="E4" s="55"/>
      <c r="F4" s="11"/>
      <c r="G4" s="11"/>
      <c r="H4" s="11"/>
      <c r="I4" s="11"/>
      <c r="J4" s="4"/>
    </row>
    <row r="5" ht="30.0" customHeight="1">
      <c r="A5" s="94"/>
      <c r="B5" s="97" t="s">
        <v>10</v>
      </c>
      <c r="C5" s="100" t="s">
        <v>718</v>
      </c>
      <c r="D5" s="102"/>
      <c r="E5" s="97" t="s">
        <v>719</v>
      </c>
      <c r="F5" s="97" t="s">
        <v>720</v>
      </c>
      <c r="G5" s="97" t="s">
        <v>722</v>
      </c>
      <c r="H5" s="97" t="s">
        <v>724</v>
      </c>
      <c r="I5" s="97" t="s">
        <v>88</v>
      </c>
      <c r="J5" s="105"/>
    </row>
    <row r="6" ht="65.25" customHeight="1">
      <c r="A6" s="13"/>
      <c r="B6" s="109">
        <v>1.0</v>
      </c>
      <c r="C6" s="341" t="s">
        <v>727</v>
      </c>
      <c r="D6" s="102"/>
      <c r="E6" s="114" t="s">
        <v>730</v>
      </c>
      <c r="F6" s="114"/>
      <c r="G6" s="114"/>
      <c r="H6" s="342" t="s">
        <v>732</v>
      </c>
      <c r="I6" s="343"/>
      <c r="J6" s="28"/>
    </row>
    <row r="7" ht="65.25" customHeight="1">
      <c r="A7" s="13"/>
      <c r="B7" s="109">
        <f t="shared" ref="B7:B14" si="1">B6+1</f>
        <v>2</v>
      </c>
      <c r="C7" s="341" t="s">
        <v>744</v>
      </c>
      <c r="D7" s="102"/>
      <c r="E7" s="114" t="s">
        <v>747</v>
      </c>
      <c r="F7" s="346"/>
      <c r="G7" s="347"/>
      <c r="H7" s="342" t="s">
        <v>750</v>
      </c>
      <c r="I7" s="343"/>
      <c r="J7" s="28"/>
    </row>
    <row r="8" ht="65.25" customHeight="1">
      <c r="A8" s="13"/>
      <c r="B8" s="109">
        <f t="shared" si="1"/>
        <v>3</v>
      </c>
      <c r="C8" s="341" t="s">
        <v>754</v>
      </c>
      <c r="D8" s="102"/>
      <c r="E8" s="348" t="s">
        <v>757</v>
      </c>
      <c r="G8" s="114"/>
      <c r="H8" s="349" t="s">
        <v>759</v>
      </c>
      <c r="I8" s="350"/>
      <c r="J8" s="28"/>
    </row>
    <row r="9" ht="65.25" customHeight="1">
      <c r="A9" s="13"/>
      <c r="B9" s="109">
        <f t="shared" si="1"/>
        <v>4</v>
      </c>
      <c r="C9" s="341" t="s">
        <v>763</v>
      </c>
      <c r="D9" s="102"/>
      <c r="E9" s="348" t="s">
        <v>766</v>
      </c>
      <c r="F9" s="346"/>
      <c r="G9" s="114"/>
      <c r="H9" s="351" t="s">
        <v>769</v>
      </c>
      <c r="I9" s="352"/>
      <c r="J9" s="28"/>
    </row>
    <row r="10" ht="65.25" customHeight="1">
      <c r="A10" s="13"/>
      <c r="B10" s="109">
        <f t="shared" si="1"/>
        <v>5</v>
      </c>
      <c r="C10" s="341" t="s">
        <v>777</v>
      </c>
      <c r="D10" s="102"/>
      <c r="E10" s="348" t="s">
        <v>781</v>
      </c>
      <c r="F10" s="346"/>
      <c r="G10" s="114"/>
      <c r="H10" s="351" t="s">
        <v>784</v>
      </c>
      <c r="I10" s="352"/>
      <c r="J10" s="28"/>
    </row>
    <row r="11" ht="65.25" customHeight="1">
      <c r="A11" s="13"/>
      <c r="B11" s="109">
        <f t="shared" si="1"/>
        <v>6</v>
      </c>
      <c r="C11" s="341" t="s">
        <v>785</v>
      </c>
      <c r="D11" s="102"/>
      <c r="E11" s="348" t="s">
        <v>786</v>
      </c>
      <c r="F11" s="346"/>
      <c r="G11" s="114"/>
      <c r="H11" s="351"/>
      <c r="I11" s="352"/>
      <c r="J11" s="28"/>
    </row>
    <row r="12" ht="65.25" customHeight="1">
      <c r="A12" s="13"/>
      <c r="B12" s="109">
        <f t="shared" si="1"/>
        <v>7</v>
      </c>
      <c r="C12" s="341" t="s">
        <v>791</v>
      </c>
      <c r="D12" s="102"/>
      <c r="E12" s="348" t="s">
        <v>794</v>
      </c>
      <c r="F12" s="346"/>
      <c r="G12" s="114"/>
      <c r="H12" s="351" t="s">
        <v>798</v>
      </c>
      <c r="I12" s="352"/>
      <c r="J12" s="28"/>
    </row>
    <row r="13" ht="65.25" customHeight="1">
      <c r="A13" s="13"/>
      <c r="B13" s="109">
        <f t="shared" si="1"/>
        <v>8</v>
      </c>
      <c r="C13" s="341" t="s">
        <v>809</v>
      </c>
      <c r="D13" s="102"/>
      <c r="E13" s="348" t="s">
        <v>812</v>
      </c>
      <c r="F13" s="346"/>
      <c r="G13" s="114"/>
      <c r="H13" s="351" t="s">
        <v>816</v>
      </c>
      <c r="I13" s="352"/>
      <c r="J13" s="28"/>
    </row>
    <row r="14" ht="65.25" customHeight="1">
      <c r="A14" s="13"/>
      <c r="B14" s="109">
        <f t="shared" si="1"/>
        <v>9</v>
      </c>
      <c r="C14" s="341" t="s">
        <v>819</v>
      </c>
      <c r="D14" s="102"/>
      <c r="E14" s="348" t="s">
        <v>821</v>
      </c>
      <c r="F14" s="346"/>
      <c r="G14" s="114"/>
      <c r="H14" s="351" t="s">
        <v>823</v>
      </c>
      <c r="I14" s="352"/>
      <c r="J14" s="28"/>
    </row>
    <row r="15">
      <c r="A15" s="4"/>
      <c r="B15" s="167"/>
      <c r="C15" s="167"/>
      <c r="D15" s="167"/>
      <c r="E15" s="170"/>
      <c r="F15" s="170"/>
      <c r="G15" s="170"/>
      <c r="H15" s="170"/>
      <c r="I15" s="170"/>
      <c r="J15" s="4"/>
    </row>
    <row r="16">
      <c r="A16" s="31"/>
      <c r="B16" s="353" t="s">
        <v>279</v>
      </c>
      <c r="C16" s="354"/>
      <c r="D16" s="354"/>
      <c r="E16" s="354"/>
      <c r="F16" s="354"/>
      <c r="G16" s="354"/>
      <c r="H16" s="355"/>
      <c r="I16" s="357"/>
      <c r="J16" s="31"/>
    </row>
    <row r="17" ht="7.5" customHeight="1">
      <c r="A17" s="4"/>
      <c r="B17" s="53"/>
      <c r="C17" s="55"/>
      <c r="D17" s="55"/>
      <c r="E17" s="55"/>
      <c r="F17" s="55"/>
      <c r="G17" s="55"/>
      <c r="H17" s="55"/>
      <c r="I17" s="55"/>
      <c r="J17" s="4"/>
    </row>
    <row r="18" ht="30.0" customHeight="1">
      <c r="A18" s="13"/>
      <c r="B18" s="361"/>
      <c r="C18" s="126"/>
      <c r="D18" s="126"/>
      <c r="E18" s="126"/>
      <c r="F18" s="126"/>
      <c r="G18" s="126"/>
      <c r="H18" s="126"/>
      <c r="I18" s="127"/>
      <c r="J18" s="28"/>
    </row>
    <row r="19" ht="30.0" customHeight="1">
      <c r="A19" s="13"/>
      <c r="B19" s="128"/>
      <c r="I19" s="129"/>
      <c r="J19" s="28"/>
    </row>
    <row r="20" ht="30.0" customHeight="1">
      <c r="A20" s="13"/>
      <c r="B20" s="130"/>
      <c r="C20" s="132"/>
      <c r="D20" s="132"/>
      <c r="E20" s="132"/>
      <c r="F20" s="132"/>
      <c r="G20" s="132"/>
      <c r="H20" s="132"/>
      <c r="I20" s="133"/>
      <c r="J20" s="28"/>
    </row>
    <row r="21" ht="7.5" customHeight="1">
      <c r="A21" s="4"/>
      <c r="B21" s="145"/>
      <c r="C21" s="55"/>
      <c r="D21" s="55"/>
      <c r="E21" s="55"/>
      <c r="F21" s="55"/>
      <c r="G21" s="145"/>
      <c r="H21" s="55"/>
      <c r="I21" s="362"/>
      <c r="J21" s="28"/>
    </row>
    <row r="22">
      <c r="A22" s="13"/>
      <c r="B22" s="181" t="s">
        <v>399</v>
      </c>
      <c r="C22" s="136"/>
      <c r="D22" s="135"/>
      <c r="E22" s="330"/>
      <c r="F22" s="136"/>
      <c r="G22" s="363"/>
      <c r="H22" s="152"/>
      <c r="I22" s="364"/>
      <c r="J22" s="28"/>
    </row>
    <row r="23">
      <c r="A23" s="13"/>
      <c r="B23" s="140" t="s">
        <v>387</v>
      </c>
      <c r="C23" s="141"/>
      <c r="D23" s="187"/>
      <c r="E23" s="330"/>
      <c r="F23" s="136"/>
      <c r="G23" s="144"/>
      <c r="H23" s="152"/>
      <c r="I23" s="364"/>
      <c r="J23" s="28"/>
    </row>
    <row r="24">
      <c r="A24" s="13"/>
      <c r="B24" s="145"/>
      <c r="C24" s="145"/>
      <c r="D24" s="145"/>
      <c r="E24" s="145"/>
      <c r="F24" s="145"/>
      <c r="G24" s="144"/>
      <c r="H24" s="144"/>
      <c r="I24" s="365"/>
      <c r="J24" s="28"/>
    </row>
    <row r="25">
      <c r="A25" s="13"/>
      <c r="B25" s="181" t="s">
        <v>853</v>
      </c>
      <c r="C25" s="136"/>
      <c r="D25" s="135"/>
      <c r="E25" s="330"/>
      <c r="F25" s="136"/>
      <c r="G25" s="144"/>
      <c r="H25" s="152"/>
      <c r="I25" s="364"/>
      <c r="J25" s="28"/>
    </row>
    <row r="26">
      <c r="A26" s="13"/>
      <c r="B26" s="140" t="s">
        <v>387</v>
      </c>
      <c r="C26" s="141"/>
      <c r="D26" s="187"/>
      <c r="E26" s="330"/>
      <c r="F26" s="136"/>
      <c r="G26" s="333"/>
      <c r="H26" s="152"/>
      <c r="I26" s="366"/>
      <c r="J26" s="367"/>
    </row>
    <row r="27">
      <c r="A27" s="145"/>
      <c r="B27" s="145"/>
      <c r="C27" s="145"/>
      <c r="D27" s="145"/>
      <c r="E27" s="145"/>
      <c r="F27" s="145"/>
      <c r="G27" s="144"/>
      <c r="H27" s="144"/>
      <c r="I27" s="367"/>
      <c r="J27" s="367"/>
    </row>
    <row r="28">
      <c r="A28" s="145"/>
      <c r="B28" s="181" t="s">
        <v>863</v>
      </c>
      <c r="C28" s="136"/>
      <c r="D28" s="135" t="s">
        <v>407</v>
      </c>
      <c r="E28" s="330"/>
      <c r="F28" s="136"/>
      <c r="G28" s="152"/>
      <c r="H28" s="152"/>
      <c r="I28" s="366"/>
      <c r="J28" s="367"/>
    </row>
    <row r="29">
      <c r="A29" s="145"/>
      <c r="B29" s="140" t="s">
        <v>387</v>
      </c>
      <c r="C29" s="141"/>
      <c r="D29" s="187"/>
      <c r="E29" s="330"/>
      <c r="F29" s="136"/>
      <c r="G29" s="152"/>
      <c r="H29" s="152"/>
      <c r="I29" s="366"/>
      <c r="J29" s="367"/>
    </row>
    <row r="30">
      <c r="A30" s="145"/>
      <c r="B30" s="145"/>
      <c r="C30" s="145"/>
      <c r="D30" s="145"/>
      <c r="E30" s="145"/>
      <c r="F30" s="145"/>
      <c r="G30" s="144"/>
      <c r="H30" s="144"/>
      <c r="I30" s="367"/>
      <c r="J30" s="367"/>
    </row>
  </sheetData>
  <mergeCells count="27">
    <mergeCell ref="B2:F2"/>
    <mergeCell ref="G2:I2"/>
    <mergeCell ref="B3:C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16:H16"/>
    <mergeCell ref="B26:C26"/>
    <mergeCell ref="D26:F26"/>
    <mergeCell ref="B28:C28"/>
    <mergeCell ref="D28:F28"/>
    <mergeCell ref="B29:C29"/>
    <mergeCell ref="D29:F29"/>
    <mergeCell ref="B18:I20"/>
    <mergeCell ref="B22:C22"/>
    <mergeCell ref="D22:F22"/>
    <mergeCell ref="B23:C23"/>
    <mergeCell ref="D23:F23"/>
    <mergeCell ref="B25:C25"/>
    <mergeCell ref="D25:F25"/>
  </mergeCells>
  <printOptions gridLines="1" horizontalCentered="1"/>
  <pageMargins bottom="0.5" footer="0.0" header="0.0" left="0.1" right="0.1" top="0.5"/>
  <pageSetup paperSize="9" cellComments="atEnd" orientation="portrait" pageOrder="overThenDown"/>
  <drawing r:id="rId1"/>
</worksheet>
</file>