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PycharmProjects\PersonalPNL\inputs\"/>
    </mc:Choice>
  </mc:AlternateContent>
  <xr:revisionPtr revIDLastSave="0" documentId="13_ncr:1_{0E4FC9B1-7670-4191-A2E7-B3A61E111C93}" xr6:coauthVersionLast="47" xr6:coauthVersionMax="47" xr10:uidLastSave="{00000000-0000-0000-0000-000000000000}"/>
  <bookViews>
    <workbookView xWindow="-108" yWindow="-108" windowWidth="23256" windowHeight="12576" activeTab="6" xr2:uid="{D13BECCF-6930-4B95-BF27-24C98A625D3A}"/>
  </bookViews>
  <sheets>
    <sheet name="Nuconta" sheetId="1" r:id="rId1"/>
    <sheet name="401k" sheetId="2" r:id="rId2"/>
    <sheet name="Payment stubs" sheetId="3" r:id="rId3"/>
    <sheet name="Amazon" sheetId="4" r:id="rId4"/>
    <sheet name="Manual Budgets" sheetId="6" r:id="rId5"/>
    <sheet name="Budgets" sheetId="5" r:id="rId6"/>
    <sheet name="Budgeting contains" sheetId="7" r:id="rId7"/>
  </sheets>
  <definedNames>
    <definedName name="_xlnm._FilterDatabase" localSheetId="6" hidden="1">'Budgeting contains'!$A$1:$E$157</definedName>
    <definedName name="_xlnm._FilterDatabase" localSheetId="5" hidden="1">Budgets!$A$1:$D$1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F9" i="4"/>
  <c r="F10" i="4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4" i="4"/>
  <c r="F5" i="4"/>
  <c r="F6" i="4" s="1"/>
  <c r="F7" i="4" s="1"/>
  <c r="F8" i="4" s="1"/>
  <c r="F3" i="4"/>
  <c r="F256" i="3" l="1"/>
  <c r="F255" i="3"/>
  <c r="F254" i="3"/>
  <c r="F253" i="3"/>
  <c r="F252" i="3"/>
  <c r="F251" i="3" s="1"/>
  <c r="A252" i="3"/>
  <c r="A253" i="3" s="1"/>
  <c r="A254" i="3" s="1"/>
  <c r="A255" i="3" s="1"/>
  <c r="A256" i="3" s="1"/>
  <c r="A257" i="3" s="1"/>
  <c r="A258" i="3" s="1"/>
  <c r="A259" i="3" s="1"/>
  <c r="F225" i="3"/>
  <c r="F224" i="3"/>
  <c r="F223" i="3"/>
  <c r="F222" i="3"/>
  <c r="F221" i="3"/>
  <c r="F220" i="3" s="1"/>
  <c r="A221" i="3"/>
  <c r="A222" i="3" s="1"/>
  <c r="A223" i="3" s="1"/>
  <c r="A224" i="3" s="1"/>
  <c r="A225" i="3" s="1"/>
  <c r="A226" i="3" s="1"/>
  <c r="A227" i="3" s="1"/>
  <c r="A228" i="3" s="1"/>
  <c r="F194" i="3"/>
  <c r="F193" i="3"/>
  <c r="F192" i="3"/>
  <c r="F191" i="3"/>
  <c r="F190" i="3"/>
  <c r="F189" i="3" s="1"/>
  <c r="A190" i="3"/>
  <c r="A191" i="3" s="1"/>
  <c r="A192" i="3" s="1"/>
  <c r="A193" i="3" s="1"/>
  <c r="A194" i="3" s="1"/>
  <c r="A195" i="3" s="1"/>
  <c r="A196" i="3" s="1"/>
  <c r="A197" i="3" s="1"/>
  <c r="F163" i="3"/>
  <c r="F162" i="3"/>
  <c r="F161" i="3"/>
  <c r="F160" i="3"/>
  <c r="F159" i="3"/>
  <c r="F158" i="3" s="1"/>
  <c r="A159" i="3"/>
  <c r="A160" i="3" s="1"/>
  <c r="A161" i="3" s="1"/>
  <c r="A162" i="3" s="1"/>
  <c r="A163" i="3" s="1"/>
  <c r="A164" i="3" s="1"/>
  <c r="A165" i="3" s="1"/>
  <c r="A166" i="3" s="1"/>
  <c r="F132" i="3"/>
  <c r="F131" i="3"/>
  <c r="F130" i="3"/>
  <c r="F129" i="3"/>
  <c r="F128" i="3"/>
  <c r="F127" i="3" s="1"/>
  <c r="A128" i="3"/>
  <c r="A129" i="3" s="1"/>
  <c r="A130" i="3" s="1"/>
  <c r="A131" i="3" s="1"/>
  <c r="A132" i="3" s="1"/>
  <c r="A133" i="3" s="1"/>
  <c r="A134" i="3" s="1"/>
  <c r="A135" i="3" s="1"/>
  <c r="F101" i="3"/>
  <c r="F100" i="3"/>
  <c r="F99" i="3"/>
  <c r="F98" i="3"/>
  <c r="F97" i="3"/>
  <c r="F96" i="3" s="1"/>
  <c r="A97" i="3"/>
  <c r="A98" i="3" s="1"/>
  <c r="A99" i="3" s="1"/>
  <c r="A100" i="3" s="1"/>
  <c r="A101" i="3" s="1"/>
  <c r="A102" i="3" s="1"/>
  <c r="A103" i="3" s="1"/>
  <c r="A104" i="3" s="1"/>
  <c r="F70" i="3"/>
  <c r="F69" i="3"/>
  <c r="F68" i="3"/>
  <c r="F67" i="3"/>
  <c r="F66" i="3"/>
  <c r="F65" i="3" s="1"/>
  <c r="A66" i="3"/>
  <c r="A67" i="3" s="1"/>
  <c r="A68" i="3" s="1"/>
  <c r="A69" i="3" s="1"/>
  <c r="A70" i="3" s="1"/>
  <c r="A71" i="3" s="1"/>
  <c r="A72" i="3" s="1"/>
  <c r="A73" i="3" s="1"/>
  <c r="F39" i="3"/>
  <c r="F38" i="3"/>
  <c r="F37" i="3"/>
  <c r="F36" i="3"/>
  <c r="F35" i="3"/>
  <c r="F34" i="3" s="1"/>
  <c r="A35" i="3"/>
  <c r="A36" i="3" s="1"/>
  <c r="A37" i="3" s="1"/>
  <c r="A38" i="3" s="1"/>
  <c r="A39" i="3" s="1"/>
  <c r="A40" i="3" s="1"/>
  <c r="A41" i="3" s="1"/>
  <c r="A42" i="3" s="1"/>
  <c r="G7" i="3"/>
  <c r="G8" i="3"/>
  <c r="G9" i="3" s="1"/>
  <c r="C9" i="3" s="1"/>
  <c r="G6" i="3"/>
  <c r="C6" i="3" s="1"/>
  <c r="G5" i="3"/>
  <c r="A10" i="3"/>
  <c r="C7" i="3"/>
  <c r="C8" i="3"/>
  <c r="C5" i="3"/>
  <c r="C3" i="3"/>
  <c r="C4" i="3"/>
  <c r="C2" i="3"/>
  <c r="G4" i="3"/>
  <c r="G3" i="3"/>
  <c r="G2" i="3"/>
  <c r="A7" i="3"/>
  <c r="A8" i="3" s="1"/>
  <c r="A9" i="3" s="1"/>
  <c r="F2" i="3"/>
  <c r="F5" i="3"/>
  <c r="F6" i="3"/>
  <c r="F7" i="3"/>
  <c r="F4" i="3"/>
  <c r="A4" i="3"/>
  <c r="A5" i="3" s="1"/>
  <c r="A6" i="3" s="1"/>
  <c r="A3" i="3"/>
  <c r="F3" i="3"/>
  <c r="G251" i="3" l="1"/>
  <c r="G254" i="3"/>
  <c r="G220" i="3"/>
  <c r="G223" i="3"/>
  <c r="G192" i="3"/>
  <c r="G189" i="3"/>
  <c r="G161" i="3"/>
  <c r="G158" i="3"/>
  <c r="G127" i="3"/>
  <c r="G130" i="3"/>
  <c r="G96" i="3"/>
  <c r="G99" i="3"/>
  <c r="G68" i="3"/>
  <c r="G65" i="3"/>
  <c r="G34" i="3"/>
  <c r="G37" i="3"/>
  <c r="C10" i="3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4" i="2"/>
  <c r="F5" i="2" s="1"/>
  <c r="F6" i="2" s="1"/>
  <c r="F7" i="2" s="1"/>
  <c r="F8" i="2" s="1"/>
  <c r="F9" i="2" s="1"/>
  <c r="F10" i="2" s="1"/>
  <c r="F11" i="2" s="1"/>
  <c r="F3" i="2"/>
  <c r="R14" i="2"/>
  <c r="C254" i="3" l="1"/>
  <c r="G255" i="3"/>
  <c r="G252" i="3"/>
  <c r="C251" i="3"/>
  <c r="C220" i="3"/>
  <c r="G221" i="3"/>
  <c r="C223" i="3"/>
  <c r="G224" i="3"/>
  <c r="G190" i="3"/>
  <c r="C189" i="3"/>
  <c r="C192" i="3"/>
  <c r="G193" i="3"/>
  <c r="C161" i="3"/>
  <c r="G162" i="3"/>
  <c r="G159" i="3"/>
  <c r="C158" i="3"/>
  <c r="C130" i="3"/>
  <c r="G131" i="3"/>
  <c r="C127" i="3"/>
  <c r="G128" i="3"/>
  <c r="G100" i="3"/>
  <c r="C99" i="3"/>
  <c r="G97" i="3"/>
  <c r="C96" i="3"/>
  <c r="C68" i="3"/>
  <c r="G69" i="3"/>
  <c r="G66" i="3"/>
  <c r="C65" i="3"/>
  <c r="C37" i="3"/>
  <c r="G38" i="3"/>
  <c r="C34" i="3"/>
  <c r="G35" i="3"/>
  <c r="D1" i="1"/>
  <c r="C1" i="1"/>
  <c r="B1" i="1"/>
  <c r="A1" i="1"/>
  <c r="C252" i="3" l="1"/>
  <c r="G253" i="3"/>
  <c r="C253" i="3" s="1"/>
  <c r="G256" i="3"/>
  <c r="C255" i="3"/>
  <c r="C221" i="3"/>
  <c r="G222" i="3"/>
  <c r="C222" i="3" s="1"/>
  <c r="C224" i="3"/>
  <c r="G225" i="3"/>
  <c r="C190" i="3"/>
  <c r="G191" i="3"/>
  <c r="C191" i="3" s="1"/>
  <c r="G194" i="3"/>
  <c r="C193" i="3"/>
  <c r="G163" i="3"/>
  <c r="C162" i="3"/>
  <c r="C159" i="3"/>
  <c r="G160" i="3"/>
  <c r="C160" i="3" s="1"/>
  <c r="C128" i="3"/>
  <c r="G129" i="3"/>
  <c r="C129" i="3" s="1"/>
  <c r="C131" i="3"/>
  <c r="G132" i="3"/>
  <c r="G98" i="3"/>
  <c r="C98" i="3" s="1"/>
  <c r="C97" i="3"/>
  <c r="G101" i="3"/>
  <c r="C100" i="3"/>
  <c r="G70" i="3"/>
  <c r="C69" i="3"/>
  <c r="C66" i="3"/>
  <c r="G67" i="3"/>
  <c r="C67" i="3" s="1"/>
  <c r="C38" i="3"/>
  <c r="G39" i="3"/>
  <c r="C35" i="3"/>
  <c r="G36" i="3"/>
  <c r="C36" i="3" s="1"/>
  <c r="D13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4" i="1"/>
  <c r="D5" i="1" s="1"/>
  <c r="D6" i="1" s="1"/>
  <c r="D7" i="1" s="1"/>
  <c r="D8" i="1" s="1"/>
  <c r="D9" i="1" s="1"/>
  <c r="D10" i="1" s="1"/>
  <c r="D11" i="1" s="1"/>
  <c r="D12" i="1" s="1"/>
  <c r="D3" i="1"/>
  <c r="C256" i="3" l="1"/>
  <c r="G257" i="3"/>
  <c r="C225" i="3"/>
  <c r="G226" i="3"/>
  <c r="C194" i="3"/>
  <c r="G195" i="3"/>
  <c r="C163" i="3"/>
  <c r="G164" i="3"/>
  <c r="C132" i="3"/>
  <c r="G133" i="3"/>
  <c r="C101" i="3"/>
  <c r="G102" i="3"/>
  <c r="C70" i="3"/>
  <c r="G71" i="3"/>
  <c r="C39" i="3"/>
  <c r="G40" i="3"/>
  <c r="G258" i="3" l="1"/>
  <c r="C258" i="3" s="1"/>
  <c r="C257" i="3"/>
  <c r="C259" i="3" s="1"/>
  <c r="G227" i="3"/>
  <c r="C227" i="3" s="1"/>
  <c r="C228" i="3" s="1"/>
  <c r="C226" i="3"/>
  <c r="G196" i="3"/>
  <c r="C196" i="3" s="1"/>
  <c r="C197" i="3" s="1"/>
  <c r="C195" i="3"/>
  <c r="G165" i="3"/>
  <c r="C165" i="3" s="1"/>
  <c r="C166" i="3" s="1"/>
  <c r="C164" i="3"/>
  <c r="C135" i="3"/>
  <c r="G134" i="3"/>
  <c r="C134" i="3" s="1"/>
  <c r="C133" i="3"/>
  <c r="G103" i="3"/>
  <c r="C103" i="3" s="1"/>
  <c r="C102" i="3"/>
  <c r="C104" i="3" s="1"/>
  <c r="G72" i="3"/>
  <c r="C72" i="3" s="1"/>
  <c r="C71" i="3"/>
  <c r="C73" i="3" s="1"/>
  <c r="G41" i="3"/>
  <c r="C41" i="3" s="1"/>
  <c r="C40" i="3"/>
  <c r="C42" i="3" s="1"/>
</calcChain>
</file>

<file path=xl/sharedStrings.xml><?xml version="1.0" encoding="utf-8"?>
<sst xmlns="http://schemas.openxmlformats.org/spreadsheetml/2006/main" count="1515" uniqueCount="389">
  <si>
    <t>Paula</t>
  </si>
  <si>
    <t xml:space="preserve">Polliana </t>
  </si>
  <si>
    <t>Lucas Ferraz</t>
  </si>
  <si>
    <t>Alvaro</t>
  </si>
  <si>
    <t>Papai</t>
  </si>
  <si>
    <t>Lucas Lopes</t>
  </si>
  <si>
    <t>Rodrigo</t>
  </si>
  <si>
    <t>Fernanda Romero</t>
  </si>
  <si>
    <t>Alexandre</t>
  </si>
  <si>
    <t>Cartao de credito</t>
  </si>
  <si>
    <t>Denise</t>
  </si>
  <si>
    <t>Eder</t>
  </si>
  <si>
    <t>Daniel Ferraz</t>
  </si>
  <si>
    <t>Kassio</t>
  </si>
  <si>
    <t>Mamae</t>
  </si>
  <si>
    <t>IR restituicao</t>
  </si>
  <si>
    <t>Victor</t>
  </si>
  <si>
    <t>Omar</t>
  </si>
  <si>
    <t>Pepe</t>
  </si>
  <si>
    <t>Lucas Fernandes</t>
  </si>
  <si>
    <t>Manoel</t>
  </si>
  <si>
    <t>Date</t>
  </si>
  <si>
    <t>Beginning Balance</t>
  </si>
  <si>
    <t>Employee Contributions</t>
  </si>
  <si>
    <t>Employer Contributions</t>
  </si>
  <si>
    <t>Fees</t>
  </si>
  <si>
    <t>Change in Account Value</t>
  </si>
  <si>
    <t>Ending Balance</t>
  </si>
  <si>
    <t>Additional Information</t>
  </si>
  <si>
    <t>Vested Balance</t>
  </si>
  <si>
    <t>Dividends &amp; Interest</t>
  </si>
  <si>
    <t>Investment</t>
  </si>
  <si>
    <t>Transaction Type</t>
  </si>
  <si>
    <t>Amount</t>
  </si>
  <si>
    <t>Shares/Unit</t>
  </si>
  <si>
    <t>FID 500 INDEX</t>
  </si>
  <si>
    <t>CONTRIBUTION</t>
  </si>
  <si>
    <t>VANG WINDSOR II ADM</t>
  </si>
  <si>
    <t>RECORDKEEPING FEE</t>
  </si>
  <si>
    <t>REALIZED G/L</t>
  </si>
  <si>
    <t>AF GRTH FUND AMER R6</t>
  </si>
  <si>
    <t>Vested?</t>
  </si>
  <si>
    <t>Current</t>
  </si>
  <si>
    <t>10/11/2020 - 10/24/2020</t>
  </si>
  <si>
    <t>YTD</t>
  </si>
  <si>
    <t>As of 10/24/2020</t>
  </si>
  <si>
    <t>Hours/Units</t>
  </si>
  <si>
    <t>Rate</t>
  </si>
  <si>
    <t>Earnings</t>
  </si>
  <si>
    <t>Regular</t>
  </si>
  <si>
    <t>Annual Bonus</t>
  </si>
  <si>
    <t>Taxable Benefits</t>
  </si>
  <si>
    <t>Group Term Life</t>
  </si>
  <si>
    <t>Brand Ambassador</t>
  </si>
  <si>
    <t>Employer LTD</t>
  </si>
  <si>
    <t>Memo Information</t>
  </si>
  <si>
    <t>Employer Cost Basic Life</t>
  </si>
  <si>
    <t>Employer Cost Dental</t>
  </si>
  <si>
    <t>Employer Cost Medical</t>
  </si>
  <si>
    <t>401K Match</t>
  </si>
  <si>
    <t>Pre-Tax Deductions</t>
  </si>
  <si>
    <t>401K - Pretax</t>
  </si>
  <si>
    <t>Medical - Pretax</t>
  </si>
  <si>
    <t>Dental - Pretax</t>
  </si>
  <si>
    <t>Vision - Pretax</t>
  </si>
  <si>
    <t>HSA Family</t>
  </si>
  <si>
    <t>Commuter - Transportation - Pre Tax</t>
  </si>
  <si>
    <t>Taxes</t>
  </si>
  <si>
    <t>Fed W/H</t>
  </si>
  <si>
    <t>Soc Sec EE</t>
  </si>
  <si>
    <t>Medicare EE</t>
  </si>
  <si>
    <t>IL W/H</t>
  </si>
  <si>
    <t>Routing #</t>
  </si>
  <si>
    <t>Account #</t>
  </si>
  <si>
    <t>Net Pay</t>
  </si>
  <si>
    <t>Direct Deposit</t>
  </si>
  <si>
    <t>XXXXX6026</t>
  </si>
  <si>
    <t>9/27/2020 - 10/10/2020</t>
  </si>
  <si>
    <t>As of 10/10/2020</t>
  </si>
  <si>
    <t>9/13/2020 - 9/26/2020</t>
  </si>
  <si>
    <t>As of 9/26/2020</t>
  </si>
  <si>
    <t>8/30/2020 - 9/12/2020</t>
  </si>
  <si>
    <t>As of 9/12/2020</t>
  </si>
  <si>
    <t>8/16/2020 - 8/29/2020</t>
  </si>
  <si>
    <t>As of 8/29/2020</t>
  </si>
  <si>
    <t>8/2/2020 - 8/15/2020</t>
  </si>
  <si>
    <t>As of 8/15/2020</t>
  </si>
  <si>
    <t>7/19/2020 - 8/1/2020</t>
  </si>
  <si>
    <t>As of 8/1/2020</t>
  </si>
  <si>
    <t>7/5/2020 - 7/18/2020</t>
  </si>
  <si>
    <t>As of 7/18/2020</t>
  </si>
  <si>
    <t>6/21/2020 - 7/4/2020</t>
  </si>
  <si>
    <t>As of 7/4/2020</t>
  </si>
  <si>
    <t>Description</t>
  </si>
  <si>
    <t>Tax multiplier</t>
  </si>
  <si>
    <t>Pre-tax deductions</t>
  </si>
  <si>
    <t>Order cost</t>
  </si>
  <si>
    <t>Order data</t>
  </si>
  <si>
    <t>Item description</t>
  </si>
  <si>
    <t>Item cost</t>
  </si>
  <si>
    <t>TOOLITIN Floor Bicycle Pump</t>
  </si>
  <si>
    <t xml:space="preserve">3M Indoor Window Insulator Kit </t>
  </si>
  <si>
    <t>China: A History</t>
  </si>
  <si>
    <t>Precolonial Black Africa</t>
  </si>
  <si>
    <t>The Age of Extremes: A History of the World, 1914-1991</t>
  </si>
  <si>
    <t>The Devil in the White City: Murder, Magic, and Madness at the Fair That Changed America</t>
  </si>
  <si>
    <t>The Age of Revolution: 1789-1848</t>
  </si>
  <si>
    <t>Genghis Khan and the Making of the Modern World</t>
  </si>
  <si>
    <t>Maxware 4 Reusable Refillable Coffee Filters</t>
  </si>
  <si>
    <t>High-Grade Wooden Suit Hangers</t>
  </si>
  <si>
    <t>NORTHERN BROTHERS Pants-Hangers</t>
  </si>
  <si>
    <t>Keracolor Clenditioner Color</t>
  </si>
  <si>
    <t>6-Pack of Cleaning Cups for Keurig K-Cup Machines</t>
  </si>
  <si>
    <t>Instant Pot Duo 7-in-1 Electric Pressure Cooker</t>
  </si>
  <si>
    <t>AmazonBasics 6-Outlet</t>
  </si>
  <si>
    <t>Medical Oral Thermometer for Adults</t>
  </si>
  <si>
    <t>Billy Jealousy Beard Quencher</t>
  </si>
  <si>
    <t>Billy Jealousy Beard Wash</t>
  </si>
  <si>
    <t>Triple Eight Dual Certified Bike and Skateboard Helmet</t>
  </si>
  <si>
    <t>Bick Lock Bicycle Lock Security Bike Chain</t>
  </si>
  <si>
    <t>EXPO Low Odor Dry Erase Markers</t>
  </si>
  <si>
    <t>AmazonBasics Magnetic Framed </t>
  </si>
  <si>
    <t>PILOT FriXion Clicker Erasable</t>
  </si>
  <si>
    <t>R.X.Y Adult Cycling Bike Helmet</t>
  </si>
  <si>
    <t>Unisex Vintage Hats</t>
  </si>
  <si>
    <t>Titanker Bike Lock</t>
  </si>
  <si>
    <t>Hair Clippers for men</t>
  </si>
  <si>
    <t>Rocketbook Smart Reusable Notebook</t>
  </si>
  <si>
    <t>Why Nations Fail</t>
  </si>
  <si>
    <t>MOON LENCE Outdoor Ultralight Portable</t>
  </si>
  <si>
    <t>TOURIT Cooler Backpack</t>
  </si>
  <si>
    <t>Schwinn Discover Hybrid Bike</t>
  </si>
  <si>
    <t>HPTech Galaxy J7 2017 Screen Protector</t>
  </si>
  <si>
    <t>ERAGLOW Galaxy J7 V / J7 Perx / J7 Sky Pro / J7 Prime / J7 2017 / Galaxy Halo Case Luxury PU Leather Wallet Flip Protective Case</t>
  </si>
  <si>
    <t>Milliard Raclette Grill</t>
  </si>
  <si>
    <t>Meichu Crystal Wine Glasses</t>
  </si>
  <si>
    <t>Adj Multiplier</t>
  </si>
  <si>
    <t xml:space="preserve">Order # </t>
  </si>
  <si>
    <t>Adj Item cost</t>
  </si>
  <si>
    <t>Budget 0</t>
  </si>
  <si>
    <t>Budget 1</t>
  </si>
  <si>
    <t>Budget 2</t>
  </si>
  <si>
    <t>Budget 3</t>
  </si>
  <si>
    <t>EK income</t>
  </si>
  <si>
    <t>MN income</t>
  </si>
  <si>
    <t>Short term expenses</t>
  </si>
  <si>
    <t>Mid term expenses</t>
  </si>
  <si>
    <t>Retirement</t>
  </si>
  <si>
    <t>Trip</t>
  </si>
  <si>
    <t>Diageo salary</t>
  </si>
  <si>
    <t>Puzzle salary</t>
  </si>
  <si>
    <t>Grammy gift</t>
  </si>
  <si>
    <t>EK private classes</t>
  </si>
  <si>
    <t>Beam salary</t>
  </si>
  <si>
    <t xml:space="preserve">MN pre-tax deductions </t>
  </si>
  <si>
    <t>Income tax</t>
  </si>
  <si>
    <t>Combined income</t>
  </si>
  <si>
    <t>Rent</t>
  </si>
  <si>
    <t>Electricity</t>
  </si>
  <si>
    <t>Utilities</t>
  </si>
  <si>
    <t>Heating</t>
  </si>
  <si>
    <t>Water</t>
  </si>
  <si>
    <t>Garbage</t>
  </si>
  <si>
    <t>Internet</t>
  </si>
  <si>
    <t>Laundry</t>
  </si>
  <si>
    <t>Cellphone</t>
  </si>
  <si>
    <t>Supermarket</t>
  </si>
  <si>
    <t>Food</t>
  </si>
  <si>
    <t>Restaurant</t>
  </si>
  <si>
    <t>Metro</t>
  </si>
  <si>
    <t>Transportation</t>
  </si>
  <si>
    <t>Bus</t>
  </si>
  <si>
    <t>Uber</t>
  </si>
  <si>
    <t>Spotify</t>
  </si>
  <si>
    <t>Leisure</t>
  </si>
  <si>
    <t>Other leisure</t>
  </si>
  <si>
    <t>Bar</t>
  </si>
  <si>
    <t>Booze</t>
  </si>
  <si>
    <t>Hulu</t>
  </si>
  <si>
    <t>Health care</t>
  </si>
  <si>
    <t>Netflix</t>
  </si>
  <si>
    <t>Hospital</t>
  </si>
  <si>
    <t>Medicine</t>
  </si>
  <si>
    <t>PFC</t>
  </si>
  <si>
    <t>MN free</t>
  </si>
  <si>
    <t>NE trips</t>
  </si>
  <si>
    <t>EK kung fu</t>
  </si>
  <si>
    <t>EK free</t>
  </si>
  <si>
    <t>MN kung fu</t>
  </si>
  <si>
    <t>EK clothes</t>
  </si>
  <si>
    <t>MN clothes</t>
  </si>
  <si>
    <t xml:space="preserve">EK studies </t>
  </si>
  <si>
    <t xml:space="preserve">US Furniture </t>
  </si>
  <si>
    <t>FX adjustment</t>
  </si>
  <si>
    <t>Gifts</t>
  </si>
  <si>
    <t>EK Loan termination</t>
  </si>
  <si>
    <t>Other EK free</t>
  </si>
  <si>
    <t>Other MN free</t>
  </si>
  <si>
    <t>MN studies</t>
  </si>
  <si>
    <t>Credit card</t>
  </si>
  <si>
    <t>Adjustment</t>
  </si>
  <si>
    <t>Concur</t>
  </si>
  <si>
    <t>Therapy</t>
  </si>
  <si>
    <t>Household bills</t>
  </si>
  <si>
    <t>Globoplay</t>
  </si>
  <si>
    <t>Medical Appoitments</t>
  </si>
  <si>
    <t>Streaming</t>
  </si>
  <si>
    <t>Amazon prime</t>
  </si>
  <si>
    <t>Family trips</t>
  </si>
  <si>
    <t>NE plane tickets</t>
  </si>
  <si>
    <t>GO plane tickets</t>
  </si>
  <si>
    <t>GO bus</t>
  </si>
  <si>
    <t>GO trips</t>
  </si>
  <si>
    <t>Free</t>
  </si>
  <si>
    <t>Folha de SP</t>
  </si>
  <si>
    <t>EK Concordia</t>
  </si>
  <si>
    <t>Studies</t>
  </si>
  <si>
    <t>Computer</t>
  </si>
  <si>
    <t>Equipment</t>
  </si>
  <si>
    <t>Furniture</t>
  </si>
  <si>
    <t>Adjustments</t>
  </si>
  <si>
    <t>Sirlene gift</t>
  </si>
  <si>
    <t>Enio gift</t>
  </si>
  <si>
    <t>Pepe gift</t>
  </si>
  <si>
    <t>Other MN gift</t>
  </si>
  <si>
    <t>MN gift</t>
  </si>
  <si>
    <t>Carolyn gift</t>
  </si>
  <si>
    <t>Daniel gift</t>
  </si>
  <si>
    <t>Daniel transfer</t>
  </si>
  <si>
    <t>Sage gift</t>
  </si>
  <si>
    <t>Other EK gift</t>
  </si>
  <si>
    <t>EK gift</t>
  </si>
  <si>
    <t>EK donations</t>
  </si>
  <si>
    <t>Other mid</t>
  </si>
  <si>
    <t>Eni help</t>
  </si>
  <si>
    <t>MN therapy</t>
  </si>
  <si>
    <t>EK therapy</t>
  </si>
  <si>
    <t>MN USP</t>
  </si>
  <si>
    <t>Tourism</t>
  </si>
  <si>
    <t>Tour transportation</t>
  </si>
  <si>
    <t>Tour hotel</t>
  </si>
  <si>
    <t>Other tourism</t>
  </si>
  <si>
    <t>Investment fees</t>
  </si>
  <si>
    <t>Investment interest</t>
  </si>
  <si>
    <t>File</t>
  </si>
  <si>
    <t>Original value</t>
  </si>
  <si>
    <t>Currency</t>
  </si>
  <si>
    <t>Index</t>
  </si>
  <si>
    <t>Contains</t>
  </si>
  <si>
    <t>Bgt 0</t>
  </si>
  <si>
    <t>401k</t>
  </si>
  <si>
    <t>7-ELEVEN</t>
  </si>
  <si>
    <t>AMER PUBLIC UNIVERSIT</t>
  </si>
  <si>
    <t>Amazon to be deleted</t>
  </si>
  <si>
    <t>BAKERY</t>
  </si>
  <si>
    <t>Coffee</t>
  </si>
  <si>
    <t>WITHDRAWAL</t>
  </si>
  <si>
    <t>Withdrawals</t>
  </si>
  <si>
    <t>ATT              Payment                    PPD ID: 9864031004</t>
  </si>
  <si>
    <t>AUTOMATIC PAYMENT</t>
  </si>
  <si>
    <t>Credit card to be deleted</t>
  </si>
  <si>
    <t>Ajuste Vale</t>
  </si>
  <si>
    <t>Diageo benefits</t>
  </si>
  <si>
    <t>Poker</t>
  </si>
  <si>
    <t>Prime</t>
  </si>
  <si>
    <t>Amazon.com</t>
  </si>
  <si>
    <t>BR trips</t>
  </si>
  <si>
    <t>Other GO trips</t>
  </si>
  <si>
    <t>BS reimbursement</t>
  </si>
  <si>
    <t>BYRONS</t>
  </si>
  <si>
    <t>CASEYS</t>
  </si>
  <si>
    <t>CHASE CREDIT CRD</t>
  </si>
  <si>
    <t>PANCAKE CAFE</t>
  </si>
  <si>
    <t>CONCORDIA</t>
  </si>
  <si>
    <t xml:space="preserve">CONCUR           EXPENSE </t>
  </si>
  <si>
    <t>Cellphone bill</t>
  </si>
  <si>
    <t>Furniture &amp; equipment</t>
  </si>
  <si>
    <t xml:space="preserve">EK cellphone </t>
  </si>
  <si>
    <t>EK laptop</t>
  </si>
  <si>
    <t>Lag USA20 - Losses</t>
  </si>
  <si>
    <t>Cellphone EK &amp; MN</t>
  </si>
  <si>
    <t>USD</t>
  </si>
  <si>
    <t>401k interest</t>
  </si>
  <si>
    <t>Interest</t>
  </si>
  <si>
    <t>Commuter</t>
  </si>
  <si>
    <t>DISTRICT STUDENT OFF</t>
  </si>
  <si>
    <t>DOMINO</t>
  </si>
  <si>
    <t>Dunkin</t>
  </si>
  <si>
    <t>Dan gift</t>
  </si>
  <si>
    <t>Grammy transfer</t>
  </si>
  <si>
    <t>Ferraz</t>
  </si>
  <si>
    <t>GLOBO</t>
  </si>
  <si>
    <t>GRUBHUB</t>
  </si>
  <si>
    <t>PROBILLER</t>
  </si>
  <si>
    <t>Other MN subscriptions</t>
  </si>
  <si>
    <t>Dental</t>
  </si>
  <si>
    <t>EK Loan</t>
  </si>
  <si>
    <t>EK loan</t>
  </si>
  <si>
    <t>EK studies</t>
  </si>
  <si>
    <t>NETFLIX</t>
  </si>
  <si>
    <t>FSP</t>
  </si>
  <si>
    <t>Folhadespaulo</t>
  </si>
  <si>
    <t>GNS MARKET</t>
  </si>
  <si>
    <t>Disney</t>
  </si>
  <si>
    <t>Youtube</t>
  </si>
  <si>
    <t>YouTube</t>
  </si>
  <si>
    <t>DISNEY</t>
  </si>
  <si>
    <t>Chase Checking</t>
  </si>
  <si>
    <t>GOOGLE*DISNEY MOBILE INTERNET CA             09/27</t>
  </si>
  <si>
    <t>Other gifts</t>
  </si>
  <si>
    <t>MN metro</t>
  </si>
  <si>
    <t>401K</t>
  </si>
  <si>
    <t>HSA</t>
  </si>
  <si>
    <t>Intra-transter</t>
  </si>
  <si>
    <t>Health care fee</t>
  </si>
  <si>
    <t>INSTACART</t>
  </si>
  <si>
    <t>INTEREST</t>
  </si>
  <si>
    <t>Account interest</t>
  </si>
  <si>
    <t>restituicao</t>
  </si>
  <si>
    <t>IRS  TREAS</t>
  </si>
  <si>
    <t>Jim Beam Brands  Payroll</t>
  </si>
  <si>
    <t>July celebrations</t>
  </si>
  <si>
    <t>Celebrations</t>
  </si>
  <si>
    <t>KING CRAB</t>
  </si>
  <si>
    <t>Kindle Unltd</t>
  </si>
  <si>
    <t>LAMARS</t>
  </si>
  <si>
    <t>LAS FUENTES</t>
  </si>
  <si>
    <t>LAS MANANITAS</t>
  </si>
  <si>
    <t>LYFT</t>
  </si>
  <si>
    <t>Fernandes</t>
  </si>
  <si>
    <t>Lopes</t>
  </si>
  <si>
    <t>MARIANOS</t>
  </si>
  <si>
    <t>MICHAEL S PIZZERIA</t>
  </si>
  <si>
    <t>MN commute</t>
  </si>
  <si>
    <t>Calculate pre-tax deduction</t>
  </si>
  <si>
    <t>Other NE trips</t>
  </si>
  <si>
    <t>NYTIMES</t>
  </si>
  <si>
    <t>NY Times</t>
  </si>
  <si>
    <t>OBERWEIS</t>
  </si>
  <si>
    <t>Other Mid</t>
  </si>
  <si>
    <t>PIZZA HUT</t>
  </si>
  <si>
    <t>POSTMATES</t>
  </si>
  <si>
    <t>Pagamento recebido</t>
  </si>
  <si>
    <t>Help Vo Eni</t>
  </si>
  <si>
    <t>MN family help</t>
  </si>
  <si>
    <t>Family help</t>
  </si>
  <si>
    <t>JENNIFER A CONNORS</t>
  </si>
  <si>
    <t>EK nanny</t>
  </si>
  <si>
    <t>Mr. Ali</t>
  </si>
  <si>
    <t>REGGIOS PIZZA</t>
  </si>
  <si>
    <t>Rany Management</t>
  </si>
  <si>
    <t>SHAKE SHACK</t>
  </si>
  <si>
    <t>SIMPLEMOBILE</t>
  </si>
  <si>
    <t>STANS DONUTS</t>
  </si>
  <si>
    <t>STARBUCKS</t>
  </si>
  <si>
    <t>STATE FARM  INSURANCE</t>
  </si>
  <si>
    <t>Home insurance</t>
  </si>
  <si>
    <t>Subway</t>
  </si>
  <si>
    <t>TACO BELL</t>
  </si>
  <si>
    <t>TARGET</t>
  </si>
  <si>
    <t>TAXA SEMESTRAL TESOURO DIRETO</t>
  </si>
  <si>
    <t>TED - CREDITO EM C/C</t>
  </si>
  <si>
    <t>UPS STORE</t>
  </si>
  <si>
    <t>MATILDA</t>
  </si>
  <si>
    <t>PEPPERJAX GRILL</t>
  </si>
  <si>
    <t>Turism</t>
  </si>
  <si>
    <t>UBER</t>
  </si>
  <si>
    <t>USPS</t>
  </si>
  <si>
    <t>Venda cota</t>
  </si>
  <si>
    <t>Vision</t>
  </si>
  <si>
    <t>Vo Eni</t>
  </si>
  <si>
    <t>WALGREENS</t>
  </si>
  <si>
    <t>AMZN</t>
  </si>
  <si>
    <t>Other EK jobs</t>
  </si>
  <si>
    <t>PRIME VIDEO</t>
  </si>
  <si>
    <t>Initial date</t>
  </si>
  <si>
    <t>End date</t>
  </si>
  <si>
    <t>401K pre-tax benefit</t>
  </si>
  <si>
    <t>Metro pre-tax benefit</t>
  </si>
  <si>
    <t>Dental pre-tax benefit</t>
  </si>
  <si>
    <t>Employer LTD pre-tax benefit</t>
  </si>
  <si>
    <t>Vision pre-tax benefit</t>
  </si>
  <si>
    <t>Group Term Life pre-tax benefit</t>
  </si>
  <si>
    <t>Dental fee</t>
  </si>
  <si>
    <t>Vision fee</t>
  </si>
  <si>
    <t>Metro fee</t>
  </si>
  <si>
    <t>Lag USA20 - Profit</t>
  </si>
  <si>
    <t>Payment Stubs</t>
  </si>
  <si>
    <t>Other pre-tax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</si>
</sst>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;@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66C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BBEE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" fontId="0" fillId="2" borderId="0" xfId="0" applyNumberFormat="1" applyFill="1"/>
    <xf numFmtId="4" fontId="0" fillId="3" borderId="0" xfId="0" applyNumberFormat="1" applyFill="1"/>
    <xf numFmtId="4" fontId="0" fillId="0" borderId="0" xfId="0" applyNumberFormat="1"/>
    <xf numFmtId="0" fontId="1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8" fontId="1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8" fontId="2" fillId="4" borderId="0" xfId="0" applyNumberFormat="1" applyFont="1" applyFill="1" applyAlignment="1">
      <alignment horizontal="right" vertical="center" wrapText="1"/>
    </xf>
    <xf numFmtId="164" fontId="0" fillId="2" borderId="0" xfId="0" applyNumberFormat="1" applyFill="1"/>
    <xf numFmtId="8" fontId="0" fillId="0" borderId="0" xfId="0" applyNumberFormat="1"/>
    <xf numFmtId="0" fontId="0" fillId="0" borderId="0" xfId="0" applyFill="1"/>
    <xf numFmtId="0" fontId="0" fillId="4" borderId="0" xfId="0" applyFill="1"/>
    <xf numFmtId="0" fontId="4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right" vertical="top" wrapText="1" indent="1"/>
    </xf>
    <xf numFmtId="0" fontId="5" fillId="6" borderId="5" xfId="0" applyFont="1" applyFill="1" applyBorder="1" applyAlignment="1">
      <alignment horizontal="right" vertical="top" wrapText="1" indent="1"/>
    </xf>
    <xf numFmtId="0" fontId="6" fillId="6" borderId="5" xfId="0" applyFont="1" applyFill="1" applyBorder="1" applyAlignment="1">
      <alignment horizontal="left" vertical="top" wrapText="1" indent="1"/>
    </xf>
    <xf numFmtId="8" fontId="7" fillId="6" borderId="5" xfId="0" applyNumberFormat="1" applyFont="1" applyFill="1" applyBorder="1" applyAlignment="1">
      <alignment horizontal="right" vertical="top" wrapText="1" indent="1"/>
    </xf>
    <xf numFmtId="4" fontId="5" fillId="6" borderId="4" xfId="0" applyNumberFormat="1" applyFont="1" applyFill="1" applyBorder="1" applyAlignment="1">
      <alignment horizontal="right" vertical="top" wrapText="1" indent="1"/>
    </xf>
    <xf numFmtId="8" fontId="7" fillId="6" borderId="6" xfId="0" applyNumberFormat="1" applyFont="1" applyFill="1" applyBorder="1" applyAlignment="1">
      <alignment horizontal="right" vertical="top" wrapText="1" indent="1"/>
    </xf>
    <xf numFmtId="0" fontId="8" fillId="4" borderId="12" xfId="0" applyFont="1" applyFill="1" applyBorder="1" applyAlignment="1">
      <alignment horizontal="left" vertical="top" wrapText="1" indent="1"/>
    </xf>
    <xf numFmtId="0" fontId="9" fillId="4" borderId="12" xfId="0" applyFont="1" applyFill="1" applyBorder="1" applyAlignment="1">
      <alignment horizontal="right" vertical="top" wrapText="1" indent="1"/>
    </xf>
    <xf numFmtId="0" fontId="9" fillId="4" borderId="0" xfId="0" applyFont="1" applyFill="1" applyAlignment="1">
      <alignment horizontal="right" vertical="top" wrapText="1" indent="1"/>
    </xf>
    <xf numFmtId="0" fontId="10" fillId="4" borderId="0" xfId="0" applyFont="1" applyFill="1" applyAlignment="1">
      <alignment horizontal="left" vertical="top" wrapText="1" indent="1"/>
    </xf>
    <xf numFmtId="8" fontId="11" fillId="4" borderId="0" xfId="0" applyNumberFormat="1" applyFont="1" applyFill="1" applyAlignment="1">
      <alignment horizontal="right" vertical="top" wrapText="1" indent="1"/>
    </xf>
    <xf numFmtId="4" fontId="9" fillId="4" borderId="12" xfId="0" applyNumberFormat="1" applyFont="1" applyFill="1" applyBorder="1" applyAlignment="1">
      <alignment horizontal="right" vertical="top" wrapText="1" indent="1"/>
    </xf>
    <xf numFmtId="8" fontId="11" fillId="4" borderId="13" xfId="0" applyNumberFormat="1" applyFont="1" applyFill="1" applyBorder="1" applyAlignment="1">
      <alignment horizontal="right" vertical="top" wrapText="1" inden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0" fillId="7" borderId="0" xfId="0" applyFill="1"/>
    <xf numFmtId="10" fontId="0" fillId="0" borderId="0" xfId="1" applyNumberFormat="1" applyFont="1"/>
    <xf numFmtId="10" fontId="0" fillId="0" borderId="0" xfId="0" applyNumberFormat="1"/>
    <xf numFmtId="0" fontId="0" fillId="2" borderId="0" xfId="0" applyFill="1" applyAlignment="1">
      <alignment wrapText="1"/>
    </xf>
    <xf numFmtId="0" fontId="13" fillId="2" borderId="0" xfId="2" applyFill="1"/>
    <xf numFmtId="0" fontId="12" fillId="2" borderId="0" xfId="0" applyFont="1" applyFill="1"/>
    <xf numFmtId="165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8" fillId="4" borderId="13" xfId="0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X316ZJK/ref=ppx_yo_dt_b_asin_title_o06_s00?ie=UTF8&amp;psc=1" TargetMode="External"/><Relationship Id="rId13" Type="http://schemas.openxmlformats.org/officeDocument/2006/relationships/hyperlink" Target="https://www.amazon.com/gp/product/B07ZRN3QBY/ref=ppx_yo_dt_b_asin_title_o09_s00?ie=UTF8&amp;psc=1" TargetMode="External"/><Relationship Id="rId18" Type="http://schemas.openxmlformats.org/officeDocument/2006/relationships/hyperlink" Target="https://www.amazon.com/gp/product/B07K6B8Q5V/ref=ppx_yo_dt_b_asin_title_o04_s00?ie=UTF8&amp;psc=1" TargetMode="External"/><Relationship Id="rId26" Type="http://schemas.openxmlformats.org/officeDocument/2006/relationships/hyperlink" Target="https://www.amazon.com/gp/product/B00Y2A6SBO/ref=ppx_yo_dt_b_asin_title_o01_s00?ie=UTF8&amp;psc=1" TargetMode="External"/><Relationship Id="rId3" Type="http://schemas.openxmlformats.org/officeDocument/2006/relationships/hyperlink" Target="https://www.amazon.com/gp/product/1556520883/ref=ppx_yo_dt_b_asin_title_o02_s00?ie=UTF8&amp;psc=1" TargetMode="External"/><Relationship Id="rId21" Type="http://schemas.openxmlformats.org/officeDocument/2006/relationships/hyperlink" Target="https://www.amazon.com/gp/product/B084JJFP3N/ref=ppx_yo_dt_b_asin_title_o07_s00?ie=UTF8&amp;psc=1" TargetMode="External"/><Relationship Id="rId7" Type="http://schemas.openxmlformats.org/officeDocument/2006/relationships/hyperlink" Target="https://www.amazon.com/gp/product/B06WWFTQLC/ref=ppx_yo_dt_b_asin_title_o05_s00?ie=UTF8&amp;psc=1" TargetMode="External"/><Relationship Id="rId12" Type="http://schemas.openxmlformats.org/officeDocument/2006/relationships/hyperlink" Target="https://www.amazon.com/gp/product/B014EKQ5AA/ref=ppx_yo_dt_b_asin_title_o08_s00?ie=UTF8&amp;psc=1" TargetMode="External"/><Relationship Id="rId17" Type="http://schemas.openxmlformats.org/officeDocument/2006/relationships/hyperlink" Target="https://www.amazon.com/gp/product/B000J0B2YY/ref=ppx_yo_dt_b_asin_title_o03_s00?ie=UTF8&amp;psc=1" TargetMode="External"/><Relationship Id="rId25" Type="http://schemas.openxmlformats.org/officeDocument/2006/relationships/hyperlink" Target="https://www.amazon.com/gp/product/0307719227/ref=ppx_yo_dt_b_asin_title_o00_s00?ie=UTF8&amp;psc=1" TargetMode="External"/><Relationship Id="rId2" Type="http://schemas.openxmlformats.org/officeDocument/2006/relationships/hyperlink" Target="https://www.amazon.com/gp/product/0465025188/ref=ppx_yo_dt_b_asin_title_o02_s00?ie=UTF8&amp;psc=1" TargetMode="External"/><Relationship Id="rId16" Type="http://schemas.openxmlformats.org/officeDocument/2006/relationships/hyperlink" Target="https://www.amazon.com/gp/product/B085H9KWZJ/ref=ppx_yo_dt_b_asin_title_o02_s00?ie=UTF8&amp;psc=1" TargetMode="External"/><Relationship Id="rId20" Type="http://schemas.openxmlformats.org/officeDocument/2006/relationships/hyperlink" Target="https://www.amazon.com/gp/product/B07J4D4TP1/ref=ppx_yo_dt_b_asin_title_o06_s00?ie=UTF8&amp;psc=1" TargetMode="External"/><Relationship Id="rId29" Type="http://schemas.openxmlformats.org/officeDocument/2006/relationships/hyperlink" Target="https://www.amazon.com/gp/product/B06XYHKY3P/ref=ppx_yo_dt_b_asin_title_o04_s00?ie=UTF8&amp;psc=1" TargetMode="External"/><Relationship Id="rId1" Type="http://schemas.openxmlformats.org/officeDocument/2006/relationships/hyperlink" Target="https://www.amazon.com/gp/product/B087TCWCPX/ref=ppx_yo_dt_b_asin_title_o01_s00?ie=UTF8&amp;psc=1" TargetMode="External"/><Relationship Id="rId6" Type="http://schemas.openxmlformats.org/officeDocument/2006/relationships/hyperlink" Target="https://www.amazon.com/gp/product/0679772537/ref=ppx_yo_dt_b_asin_title_o03_s00?ie=UTF8&amp;psc=1" TargetMode="External"/><Relationship Id="rId11" Type="http://schemas.openxmlformats.org/officeDocument/2006/relationships/hyperlink" Target="https://www.amazon.com/gp/product/B07Q6HCH23/ref=ppx_yo_dt_b_asin_title_o07_s01?ie=UTF8&amp;psc=1" TargetMode="External"/><Relationship Id="rId24" Type="http://schemas.openxmlformats.org/officeDocument/2006/relationships/hyperlink" Target="https://www.amazon.com/gp/product/B06ZXWVZ3X/ref=ppx_yo_dt_b_asin_title_o00_s00?ie=UTF8&amp;psc=1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www.amazon.com/gp/product/0375725601/ref=ppx_yo_dt_b_asin_title_o03_s00?ie=UTF8&amp;psc=1" TargetMode="External"/><Relationship Id="rId15" Type="http://schemas.openxmlformats.org/officeDocument/2006/relationships/hyperlink" Target="https://www.amazon.com/gp/product/B0091PBOL4/ref=ppx_yo_dt_b_asin_title_o01_s00?ie=UTF8&amp;psc=1" TargetMode="External"/><Relationship Id="rId23" Type="http://schemas.openxmlformats.org/officeDocument/2006/relationships/hyperlink" Target="https://www.amazon.com/gp/product/B0868TS18W/ref=ppx_yo_dt_b_asin_title_o09_s00?ie=UTF8&amp;psc=1" TargetMode="External"/><Relationship Id="rId28" Type="http://schemas.openxmlformats.org/officeDocument/2006/relationships/hyperlink" Target="https://www.amazon.com/gp/product/B07B494LCQ/ref=ppx_yo_dt_b_asin_title_o03_s00?ie=UTF8&amp;psc=1" TargetMode="External"/><Relationship Id="rId10" Type="http://schemas.openxmlformats.org/officeDocument/2006/relationships/hyperlink" Target="https://www.amazon.com/gp/product/B074CK3QSH/ref=ppx_yo_dt_b_asin_title_o07_s00?ie=UTF8&amp;psc=1" TargetMode="External"/><Relationship Id="rId19" Type="http://schemas.openxmlformats.org/officeDocument/2006/relationships/hyperlink" Target="https://www.amazon.com/gp/product/B009QYH644/ref=ppx_yo_dt_b_asin_title_o05_s00?ie=UTF8&amp;psc=1" TargetMode="External"/><Relationship Id="rId31" Type="http://schemas.openxmlformats.org/officeDocument/2006/relationships/hyperlink" Target="https://www.amazon.com/gp/product/B082PFKRZ3/ref=ppx_yo_dt_b_asin_title_o05_s01?ie=UTF8&amp;psc=1" TargetMode="External"/><Relationship Id="rId4" Type="http://schemas.openxmlformats.org/officeDocument/2006/relationships/hyperlink" Target="https://www.amazon.com/gp/product/0679730052/ref=ppx_yo_dt_b_asin_title_o02_s01?ie=UTF8&amp;psc=1" TargetMode="External"/><Relationship Id="rId9" Type="http://schemas.openxmlformats.org/officeDocument/2006/relationships/hyperlink" Target="https://www.amazon.com/gp/product/B07BXPYFQ1/ref=ppx_yo_dt_b_asin_title_o07_s00?ie=UTF8&amp;psc=1" TargetMode="External"/><Relationship Id="rId14" Type="http://schemas.openxmlformats.org/officeDocument/2006/relationships/hyperlink" Target="https://www.amazon.com/gp/product/B00IO6WGRM/ref=ppx_yo_dt_b_asin_title_o00_s00?ie=UTF8&amp;psc=1" TargetMode="External"/><Relationship Id="rId22" Type="http://schemas.openxmlformats.org/officeDocument/2006/relationships/hyperlink" Target="https://www.amazon.com/gp/product/B07Y54QQ9V/ref=ppx_yo_dt_b_asin_title_o08_s00?ie=UTF8&amp;psc=1" TargetMode="External"/><Relationship Id="rId27" Type="http://schemas.openxmlformats.org/officeDocument/2006/relationships/hyperlink" Target="https://www.amazon.com/gp/product/B07BVKY49D/ref=ppx_yo_dt_b_asin_title_o01_s00?ie=UTF8&amp;psc=1" TargetMode="External"/><Relationship Id="rId30" Type="http://schemas.openxmlformats.org/officeDocument/2006/relationships/hyperlink" Target="https://www.amazon.com/gp/product/B00WZNUIIY/ref=ppx_yo_dt_b_asin_title_o05_s00?ie=UTF8&amp;ps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D8F5-0AD7-49DE-BB4B-FCA8AD50E060}">
  <dimension ref="A1:D58"/>
  <sheetViews>
    <sheetView workbookViewId="0">
      <selection activeCell="D2" sqref="D2"/>
    </sheetView>
  </sheetViews>
  <sheetFormatPr defaultRowHeight="14.4" x14ac:dyDescent="0.3"/>
  <cols>
    <col min="1" max="1" width="9.109375" style="2"/>
    <col min="2" max="2" width="9.109375" style="4"/>
    <col min="3" max="3" width="10.6640625" style="2" bestFit="1" customWidth="1"/>
    <col min="4" max="4" width="9.109375" style="6"/>
  </cols>
  <sheetData>
    <row r="1" spans="1:4" x14ac:dyDescent="0.3">
      <c r="A1" s="2" t="str">
        <f>"Nome"</f>
        <v>Nome</v>
      </c>
      <c r="B1" s="4" t="str">
        <f>"Valor"</f>
        <v>Valor</v>
      </c>
      <c r="C1" s="2" t="str">
        <f>"Data"</f>
        <v>Data</v>
      </c>
      <c r="D1" s="5" t="str">
        <f>"Saldo depois da despesa"</f>
        <v>Saldo depois da despesa</v>
      </c>
    </row>
    <row r="2" spans="1:4" x14ac:dyDescent="0.3">
      <c r="A2" s="2" t="s">
        <v>0</v>
      </c>
      <c r="B2" s="4">
        <v>-300</v>
      </c>
      <c r="C2" s="3">
        <v>44127</v>
      </c>
      <c r="D2" s="4">
        <v>6480.92</v>
      </c>
    </row>
    <row r="3" spans="1:4" x14ac:dyDescent="0.3">
      <c r="A3" s="2" t="s">
        <v>1</v>
      </c>
      <c r="B3" s="4">
        <v>8</v>
      </c>
      <c r="C3" s="3">
        <v>44124</v>
      </c>
      <c r="D3" s="6">
        <f>D2-B2</f>
        <v>6780.92</v>
      </c>
    </row>
    <row r="4" spans="1:4" x14ac:dyDescent="0.3">
      <c r="A4" s="2" t="s">
        <v>2</v>
      </c>
      <c r="B4" s="4">
        <v>-27</v>
      </c>
      <c r="C4" s="3">
        <v>44124</v>
      </c>
      <c r="D4" s="6">
        <f t="shared" ref="D4:D58" si="0">D3-B3</f>
        <v>6772.92</v>
      </c>
    </row>
    <row r="5" spans="1:4" x14ac:dyDescent="0.3">
      <c r="A5" s="2" t="s">
        <v>3</v>
      </c>
      <c r="B5" s="4">
        <v>-59</v>
      </c>
      <c r="C5" s="3">
        <v>44123</v>
      </c>
      <c r="D5" s="6">
        <f t="shared" si="0"/>
        <v>6799.92</v>
      </c>
    </row>
    <row r="6" spans="1:4" x14ac:dyDescent="0.3">
      <c r="A6" s="2" t="s">
        <v>4</v>
      </c>
      <c r="B6" s="4">
        <v>-1500</v>
      </c>
      <c r="C6" s="3">
        <v>44123</v>
      </c>
      <c r="D6" s="6">
        <f t="shared" si="0"/>
        <v>6858.92</v>
      </c>
    </row>
    <row r="7" spans="1:4" x14ac:dyDescent="0.3">
      <c r="A7" s="2" t="s">
        <v>5</v>
      </c>
      <c r="B7" s="4">
        <v>20</v>
      </c>
      <c r="C7" s="3">
        <v>44120</v>
      </c>
      <c r="D7" s="6">
        <f t="shared" si="0"/>
        <v>8358.92</v>
      </c>
    </row>
    <row r="8" spans="1:4" x14ac:dyDescent="0.3">
      <c r="A8" s="2" t="s">
        <v>6</v>
      </c>
      <c r="B8" s="4">
        <v>30</v>
      </c>
      <c r="C8" s="3">
        <v>44120</v>
      </c>
      <c r="D8" s="6">
        <f t="shared" si="0"/>
        <v>8338.92</v>
      </c>
    </row>
    <row r="9" spans="1:4" x14ac:dyDescent="0.3">
      <c r="A9" s="2" t="s">
        <v>7</v>
      </c>
      <c r="B9" s="4">
        <v>300</v>
      </c>
      <c r="C9" s="3">
        <v>44111</v>
      </c>
      <c r="D9" s="6">
        <f t="shared" si="0"/>
        <v>8308.92</v>
      </c>
    </row>
    <row r="10" spans="1:4" x14ac:dyDescent="0.3">
      <c r="A10" s="2" t="s">
        <v>8</v>
      </c>
      <c r="B10" s="4">
        <v>30</v>
      </c>
      <c r="C10" s="3">
        <v>44108</v>
      </c>
      <c r="D10" s="6">
        <f t="shared" si="0"/>
        <v>8008.92</v>
      </c>
    </row>
    <row r="11" spans="1:4" x14ac:dyDescent="0.3">
      <c r="A11" s="2" t="s">
        <v>9</v>
      </c>
      <c r="B11" s="4">
        <v>-29.9</v>
      </c>
      <c r="C11" s="3">
        <v>44105</v>
      </c>
      <c r="D11" s="6">
        <f t="shared" si="0"/>
        <v>7978.92</v>
      </c>
    </row>
    <row r="12" spans="1:4" x14ac:dyDescent="0.3">
      <c r="A12" s="2" t="s">
        <v>10</v>
      </c>
      <c r="B12" s="4">
        <v>-600</v>
      </c>
      <c r="C12" s="3">
        <v>44103</v>
      </c>
      <c r="D12" s="6">
        <f t="shared" si="0"/>
        <v>8008.82</v>
      </c>
    </row>
    <row r="13" spans="1:4" x14ac:dyDescent="0.3">
      <c r="A13" s="2" t="s">
        <v>4</v>
      </c>
      <c r="B13" s="4">
        <v>-1500</v>
      </c>
      <c r="C13" s="3">
        <v>44096</v>
      </c>
      <c r="D13" s="6">
        <f t="shared" si="0"/>
        <v>8608.82</v>
      </c>
    </row>
    <row r="14" spans="1:4" x14ac:dyDescent="0.3">
      <c r="A14" s="2" t="s">
        <v>11</v>
      </c>
      <c r="B14" s="4">
        <v>600</v>
      </c>
      <c r="C14" s="3">
        <v>44095</v>
      </c>
      <c r="D14" s="6">
        <f t="shared" si="0"/>
        <v>10108.82</v>
      </c>
    </row>
    <row r="15" spans="1:4" x14ac:dyDescent="0.3">
      <c r="A15" s="2" t="s">
        <v>6</v>
      </c>
      <c r="B15" s="4">
        <v>30</v>
      </c>
      <c r="C15" s="3">
        <v>44090</v>
      </c>
      <c r="D15" s="6">
        <f t="shared" si="0"/>
        <v>9508.82</v>
      </c>
    </row>
    <row r="16" spans="1:4" x14ac:dyDescent="0.3">
      <c r="A16" s="2" t="s">
        <v>2</v>
      </c>
      <c r="B16" s="4">
        <v>-11</v>
      </c>
      <c r="C16" s="3">
        <v>44090</v>
      </c>
      <c r="D16" s="6">
        <f t="shared" si="0"/>
        <v>9478.82</v>
      </c>
    </row>
    <row r="17" spans="1:4" x14ac:dyDescent="0.3">
      <c r="A17" s="2" t="s">
        <v>12</v>
      </c>
      <c r="B17" s="4">
        <v>-18</v>
      </c>
      <c r="C17" s="3">
        <v>44090</v>
      </c>
      <c r="D17" s="6">
        <f t="shared" si="0"/>
        <v>9489.82</v>
      </c>
    </row>
    <row r="18" spans="1:4" x14ac:dyDescent="0.3">
      <c r="A18" s="2" t="s">
        <v>3</v>
      </c>
      <c r="B18" s="4">
        <v>-10</v>
      </c>
      <c r="C18" s="3">
        <v>44089</v>
      </c>
      <c r="D18" s="6">
        <f t="shared" si="0"/>
        <v>9507.82</v>
      </c>
    </row>
    <row r="19" spans="1:4" x14ac:dyDescent="0.3">
      <c r="A19" s="2" t="s">
        <v>13</v>
      </c>
      <c r="B19" s="4">
        <v>-21</v>
      </c>
      <c r="C19" s="3">
        <v>44089</v>
      </c>
      <c r="D19" s="6">
        <f t="shared" si="0"/>
        <v>9517.82</v>
      </c>
    </row>
    <row r="20" spans="1:4" x14ac:dyDescent="0.3">
      <c r="A20" s="2" t="s">
        <v>5</v>
      </c>
      <c r="B20" s="4">
        <v>10</v>
      </c>
      <c r="C20" s="3">
        <v>44089</v>
      </c>
      <c r="D20" s="6">
        <f t="shared" si="0"/>
        <v>9538.82</v>
      </c>
    </row>
    <row r="21" spans="1:4" x14ac:dyDescent="0.3">
      <c r="A21" s="2" t="s">
        <v>14</v>
      </c>
      <c r="B21" s="4">
        <v>500</v>
      </c>
      <c r="C21" s="3">
        <v>44089</v>
      </c>
      <c r="D21" s="6">
        <f t="shared" si="0"/>
        <v>9528.82</v>
      </c>
    </row>
    <row r="22" spans="1:4" x14ac:dyDescent="0.3">
      <c r="A22" s="2" t="s">
        <v>8</v>
      </c>
      <c r="B22" s="4">
        <v>20</v>
      </c>
      <c r="C22" s="3">
        <v>44088</v>
      </c>
      <c r="D22" s="6">
        <f t="shared" si="0"/>
        <v>9028.82</v>
      </c>
    </row>
    <row r="23" spans="1:4" x14ac:dyDescent="0.3">
      <c r="A23" s="2" t="s">
        <v>0</v>
      </c>
      <c r="B23" s="4">
        <v>-600</v>
      </c>
      <c r="C23" s="3">
        <v>44085</v>
      </c>
      <c r="D23" s="6">
        <f t="shared" si="0"/>
        <v>9008.82</v>
      </c>
    </row>
    <row r="24" spans="1:4" x14ac:dyDescent="0.3">
      <c r="A24" s="2" t="s">
        <v>9</v>
      </c>
      <c r="B24" s="4">
        <v>-29.9</v>
      </c>
      <c r="C24" s="3">
        <v>44081</v>
      </c>
      <c r="D24" s="6">
        <f t="shared" si="0"/>
        <v>9608.82</v>
      </c>
    </row>
    <row r="25" spans="1:4" x14ac:dyDescent="0.3">
      <c r="A25" s="2" t="s">
        <v>15</v>
      </c>
      <c r="B25" s="4">
        <v>282.54000000000002</v>
      </c>
      <c r="C25" s="3">
        <v>44074</v>
      </c>
      <c r="D25" s="6">
        <f t="shared" si="0"/>
        <v>9638.7199999999993</v>
      </c>
    </row>
    <row r="26" spans="1:4" x14ac:dyDescent="0.3">
      <c r="A26" s="2" t="s">
        <v>16</v>
      </c>
      <c r="B26" s="4">
        <v>-190</v>
      </c>
      <c r="C26" s="3">
        <v>44067</v>
      </c>
      <c r="D26" s="6">
        <f t="shared" si="0"/>
        <v>9356.1799999999985</v>
      </c>
    </row>
    <row r="27" spans="1:4" x14ac:dyDescent="0.3">
      <c r="A27" s="2" t="s">
        <v>10</v>
      </c>
      <c r="B27" s="4">
        <v>-450</v>
      </c>
      <c r="C27" s="3">
        <v>44067</v>
      </c>
      <c r="D27" s="6">
        <f t="shared" si="0"/>
        <v>9546.1799999999985</v>
      </c>
    </row>
    <row r="28" spans="1:4" x14ac:dyDescent="0.3">
      <c r="A28" s="2" t="s">
        <v>12</v>
      </c>
      <c r="B28" s="4">
        <v>-13</v>
      </c>
      <c r="C28" s="3">
        <v>44064</v>
      </c>
      <c r="D28" s="6">
        <f t="shared" si="0"/>
        <v>9996.1799999999985</v>
      </c>
    </row>
    <row r="29" spans="1:4" x14ac:dyDescent="0.3">
      <c r="A29" s="2" t="s">
        <v>2</v>
      </c>
      <c r="B29" s="4">
        <v>-60</v>
      </c>
      <c r="C29" s="3">
        <v>44064</v>
      </c>
      <c r="D29" s="6">
        <f t="shared" si="0"/>
        <v>10009.179999999998</v>
      </c>
    </row>
    <row r="30" spans="1:4" x14ac:dyDescent="0.3">
      <c r="A30" s="2" t="s">
        <v>3</v>
      </c>
      <c r="B30" s="4">
        <v>30</v>
      </c>
      <c r="C30" s="3">
        <v>44064</v>
      </c>
      <c r="D30" s="6">
        <f t="shared" si="0"/>
        <v>10069.179999999998</v>
      </c>
    </row>
    <row r="31" spans="1:4" x14ac:dyDescent="0.3">
      <c r="A31" s="2" t="s">
        <v>6</v>
      </c>
      <c r="B31" s="4">
        <v>30</v>
      </c>
      <c r="C31" s="3">
        <v>44061</v>
      </c>
      <c r="D31" s="6">
        <f t="shared" si="0"/>
        <v>10039.179999999998</v>
      </c>
    </row>
    <row r="32" spans="1:4" x14ac:dyDescent="0.3">
      <c r="A32" s="2" t="s">
        <v>5</v>
      </c>
      <c r="B32" s="4">
        <v>12</v>
      </c>
      <c r="C32" s="3">
        <v>44061</v>
      </c>
      <c r="D32" s="6">
        <f t="shared" si="0"/>
        <v>10009.179999999998</v>
      </c>
    </row>
    <row r="33" spans="1:4" x14ac:dyDescent="0.3">
      <c r="A33" s="2" t="s">
        <v>13</v>
      </c>
      <c r="B33" s="4">
        <v>6</v>
      </c>
      <c r="C33" s="3">
        <v>44060</v>
      </c>
      <c r="D33" s="6">
        <f t="shared" si="0"/>
        <v>9997.1799999999985</v>
      </c>
    </row>
    <row r="34" spans="1:4" x14ac:dyDescent="0.3">
      <c r="A34" s="2" t="s">
        <v>8</v>
      </c>
      <c r="B34" s="4">
        <v>30</v>
      </c>
      <c r="C34" s="3">
        <v>44060</v>
      </c>
      <c r="D34" s="6">
        <f t="shared" si="0"/>
        <v>9991.1799999999985</v>
      </c>
    </row>
    <row r="35" spans="1:4" x14ac:dyDescent="0.3">
      <c r="A35" s="2" t="s">
        <v>6</v>
      </c>
      <c r="B35" s="4">
        <v>20</v>
      </c>
      <c r="C35" s="3">
        <v>44056</v>
      </c>
      <c r="D35" s="6">
        <f t="shared" si="0"/>
        <v>9961.1799999999985</v>
      </c>
    </row>
    <row r="36" spans="1:4" x14ac:dyDescent="0.3">
      <c r="A36" s="2" t="s">
        <v>0</v>
      </c>
      <c r="B36" s="4">
        <v>-600</v>
      </c>
      <c r="C36" s="3">
        <v>44050</v>
      </c>
      <c r="D36" s="6">
        <f t="shared" si="0"/>
        <v>9941.1799999999985</v>
      </c>
    </row>
    <row r="37" spans="1:4" x14ac:dyDescent="0.3">
      <c r="A37" s="2" t="s">
        <v>13</v>
      </c>
      <c r="B37" s="4">
        <v>-40</v>
      </c>
      <c r="C37" s="3">
        <v>44050</v>
      </c>
      <c r="D37" s="6">
        <f t="shared" si="0"/>
        <v>10541.179999999998</v>
      </c>
    </row>
    <row r="38" spans="1:4" x14ac:dyDescent="0.3">
      <c r="A38" s="2" t="s">
        <v>2</v>
      </c>
      <c r="B38" s="4">
        <v>-40</v>
      </c>
      <c r="C38" s="3">
        <v>44050</v>
      </c>
      <c r="D38" s="6">
        <f t="shared" si="0"/>
        <v>10581.179999999998</v>
      </c>
    </row>
    <row r="39" spans="1:4" x14ac:dyDescent="0.3">
      <c r="A39" s="2" t="s">
        <v>3</v>
      </c>
      <c r="B39" s="4">
        <v>10</v>
      </c>
      <c r="C39" s="3">
        <v>44050</v>
      </c>
      <c r="D39" s="6">
        <f t="shared" si="0"/>
        <v>10621.179999999998</v>
      </c>
    </row>
    <row r="40" spans="1:4" x14ac:dyDescent="0.3">
      <c r="A40" s="2" t="s">
        <v>1</v>
      </c>
      <c r="B40" s="4">
        <v>40</v>
      </c>
      <c r="C40" s="3">
        <v>44050</v>
      </c>
      <c r="D40" s="6">
        <f t="shared" si="0"/>
        <v>10611.179999999998</v>
      </c>
    </row>
    <row r="41" spans="1:4" x14ac:dyDescent="0.3">
      <c r="A41" s="2" t="s">
        <v>14</v>
      </c>
      <c r="B41" s="4">
        <v>500</v>
      </c>
      <c r="C41" s="3">
        <v>44048</v>
      </c>
      <c r="D41" s="6">
        <f t="shared" si="0"/>
        <v>10571.179999999998</v>
      </c>
    </row>
    <row r="42" spans="1:4" x14ac:dyDescent="0.3">
      <c r="A42" s="2" t="s">
        <v>17</v>
      </c>
      <c r="B42" s="4">
        <v>240</v>
      </c>
      <c r="C42" s="3">
        <v>44047</v>
      </c>
      <c r="D42" s="6">
        <f t="shared" si="0"/>
        <v>10071.179999999998</v>
      </c>
    </row>
    <row r="43" spans="1:4" x14ac:dyDescent="0.3">
      <c r="A43" s="2" t="s">
        <v>10</v>
      </c>
      <c r="B43" s="4">
        <v>-750</v>
      </c>
      <c r="C43" s="3">
        <v>44046</v>
      </c>
      <c r="D43" s="6">
        <f t="shared" si="0"/>
        <v>9831.1799999999985</v>
      </c>
    </row>
    <row r="44" spans="1:4" x14ac:dyDescent="0.3">
      <c r="A44" s="2" t="s">
        <v>9</v>
      </c>
      <c r="B44" s="4">
        <v>-29.9</v>
      </c>
      <c r="C44" s="3">
        <v>44044</v>
      </c>
      <c r="D44" s="6">
        <f t="shared" si="0"/>
        <v>10581.179999999998</v>
      </c>
    </row>
    <row r="45" spans="1:4" x14ac:dyDescent="0.3">
      <c r="A45" s="2" t="s">
        <v>18</v>
      </c>
      <c r="B45" s="4">
        <v>2554</v>
      </c>
      <c r="C45" s="3">
        <v>44041</v>
      </c>
      <c r="D45" s="6">
        <f t="shared" si="0"/>
        <v>10611.079999999998</v>
      </c>
    </row>
    <row r="46" spans="1:4" x14ac:dyDescent="0.3">
      <c r="A46" s="2" t="s">
        <v>19</v>
      </c>
      <c r="B46" s="4">
        <v>20</v>
      </c>
      <c r="C46" s="3">
        <v>44037</v>
      </c>
      <c r="D46" s="6">
        <f t="shared" si="0"/>
        <v>8057.0799999999981</v>
      </c>
    </row>
    <row r="47" spans="1:4" x14ac:dyDescent="0.3">
      <c r="A47" s="2" t="s">
        <v>8</v>
      </c>
      <c r="B47" s="4">
        <v>60</v>
      </c>
      <c r="C47" s="3">
        <v>44037</v>
      </c>
      <c r="D47" s="6">
        <f t="shared" si="0"/>
        <v>8037.0799999999981</v>
      </c>
    </row>
    <row r="48" spans="1:4" x14ac:dyDescent="0.3">
      <c r="A48" s="2" t="s">
        <v>11</v>
      </c>
      <c r="B48" s="4">
        <v>600</v>
      </c>
      <c r="C48" s="3">
        <v>44033</v>
      </c>
      <c r="D48" s="6">
        <f t="shared" si="0"/>
        <v>7977.0799999999981</v>
      </c>
    </row>
    <row r="49" spans="1:4" x14ac:dyDescent="0.3">
      <c r="A49" s="2" t="s">
        <v>0</v>
      </c>
      <c r="B49" s="4">
        <v>-600</v>
      </c>
      <c r="C49" s="3">
        <v>44019</v>
      </c>
      <c r="D49" s="6">
        <f t="shared" si="0"/>
        <v>7377.0799999999981</v>
      </c>
    </row>
    <row r="50" spans="1:4" x14ac:dyDescent="0.3">
      <c r="A50" s="2" t="s">
        <v>1</v>
      </c>
      <c r="B50" s="4">
        <v>8</v>
      </c>
      <c r="C50" s="3">
        <v>44019</v>
      </c>
      <c r="D50" s="6">
        <f t="shared" si="0"/>
        <v>7977.0799999999981</v>
      </c>
    </row>
    <row r="51" spans="1:4" x14ac:dyDescent="0.3">
      <c r="A51" s="2" t="s">
        <v>12</v>
      </c>
      <c r="B51" s="4">
        <v>-88</v>
      </c>
      <c r="C51" s="3">
        <v>44019</v>
      </c>
      <c r="D51" s="6">
        <f t="shared" si="0"/>
        <v>7969.0799999999981</v>
      </c>
    </row>
    <row r="52" spans="1:4" x14ac:dyDescent="0.3">
      <c r="A52" s="2" t="s">
        <v>2</v>
      </c>
      <c r="B52" s="4">
        <v>-24</v>
      </c>
      <c r="C52" s="3">
        <v>44019</v>
      </c>
      <c r="D52" s="6">
        <f t="shared" si="0"/>
        <v>8057.0799999999981</v>
      </c>
    </row>
    <row r="53" spans="1:4" x14ac:dyDescent="0.3">
      <c r="A53" s="2" t="s">
        <v>20</v>
      </c>
      <c r="B53" s="4">
        <v>-100</v>
      </c>
      <c r="C53" s="3">
        <v>44018</v>
      </c>
      <c r="D53" s="6">
        <f t="shared" si="0"/>
        <v>8081.0799999999981</v>
      </c>
    </row>
    <row r="54" spans="1:4" x14ac:dyDescent="0.3">
      <c r="A54" s="2" t="s">
        <v>6</v>
      </c>
      <c r="B54" s="4">
        <v>40</v>
      </c>
      <c r="C54" s="3">
        <v>44016</v>
      </c>
      <c r="D54" s="6">
        <f t="shared" si="0"/>
        <v>8181.0799999999981</v>
      </c>
    </row>
    <row r="55" spans="1:4" x14ac:dyDescent="0.3">
      <c r="A55" s="2" t="s">
        <v>5</v>
      </c>
      <c r="B55" s="4">
        <v>40</v>
      </c>
      <c r="C55" s="3">
        <v>44016</v>
      </c>
      <c r="D55" s="6">
        <f t="shared" si="0"/>
        <v>8141.0799999999981</v>
      </c>
    </row>
    <row r="56" spans="1:4" x14ac:dyDescent="0.3">
      <c r="A56" s="2" t="s">
        <v>13</v>
      </c>
      <c r="B56" s="4">
        <v>40</v>
      </c>
      <c r="C56" s="3">
        <v>44016</v>
      </c>
      <c r="D56" s="6">
        <f t="shared" si="0"/>
        <v>8101.0799999999981</v>
      </c>
    </row>
    <row r="57" spans="1:4" x14ac:dyDescent="0.3">
      <c r="A57" s="2" t="s">
        <v>17</v>
      </c>
      <c r="B57" s="4">
        <v>300</v>
      </c>
      <c r="C57" s="3">
        <v>44015</v>
      </c>
      <c r="D57" s="6">
        <f t="shared" si="0"/>
        <v>8061.0799999999981</v>
      </c>
    </row>
    <row r="58" spans="1:4" x14ac:dyDescent="0.3">
      <c r="A58" s="2" t="s">
        <v>9</v>
      </c>
      <c r="B58" s="4">
        <v>-29.9</v>
      </c>
      <c r="C58" s="3">
        <v>44013</v>
      </c>
      <c r="D58" s="6">
        <f t="shared" si="0"/>
        <v>7761.0799999999981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31B-6A35-47F0-8533-47D64F539650}">
  <dimension ref="A1:R75"/>
  <sheetViews>
    <sheetView workbookViewId="0">
      <selection activeCell="F75" sqref="F75"/>
    </sheetView>
  </sheetViews>
  <sheetFormatPr defaultRowHeight="14.4" x14ac:dyDescent="0.3"/>
  <cols>
    <col min="1" max="1" width="9.109375" style="12"/>
    <col min="2" max="2" width="10.6640625" style="2" bestFit="1" customWidth="1"/>
    <col min="3" max="3" width="16.33203125" style="2" customWidth="1"/>
    <col min="4" max="5" width="9.109375" style="2"/>
    <col min="6" max="6" width="9.109375" style="6"/>
    <col min="9" max="9" width="11.88671875" customWidth="1"/>
    <col min="11" max="11" width="10.6640625" bestFit="1" customWidth="1"/>
    <col min="18" max="18" width="11.88671875" bestFit="1" customWidth="1"/>
  </cols>
  <sheetData>
    <row r="1" spans="1:18" x14ac:dyDescent="0.3">
      <c r="A1" s="12" t="s">
        <v>21</v>
      </c>
      <c r="B1" s="2" t="s">
        <v>31</v>
      </c>
      <c r="C1" s="2" t="s">
        <v>32</v>
      </c>
      <c r="D1" s="2" t="s">
        <v>33</v>
      </c>
      <c r="E1" s="2" t="s">
        <v>34</v>
      </c>
      <c r="F1" s="4" t="s">
        <v>29</v>
      </c>
      <c r="G1" s="14" t="s">
        <v>41</v>
      </c>
      <c r="J1" t="s">
        <v>21</v>
      </c>
      <c r="K1" s="1">
        <v>44132</v>
      </c>
    </row>
    <row r="2" spans="1:18" x14ac:dyDescent="0.3">
      <c r="A2" s="12">
        <v>44127</v>
      </c>
      <c r="B2" s="2" t="s">
        <v>35</v>
      </c>
      <c r="C2" s="2" t="s">
        <v>36</v>
      </c>
      <c r="D2" s="2">
        <v>324</v>
      </c>
      <c r="E2" s="2">
        <v>2.694</v>
      </c>
      <c r="F2" s="4">
        <v>14230</v>
      </c>
      <c r="G2">
        <v>1</v>
      </c>
      <c r="J2" s="49" t="s">
        <v>22</v>
      </c>
      <c r="K2" s="49"/>
      <c r="L2" s="7"/>
      <c r="M2" s="8"/>
      <c r="N2" s="7"/>
      <c r="O2" s="8"/>
      <c r="P2" s="7"/>
      <c r="Q2" s="8"/>
      <c r="R2" s="9">
        <v>4694</v>
      </c>
    </row>
    <row r="3" spans="1:18" ht="20.399999999999999" x14ac:dyDescent="0.3">
      <c r="A3" s="12">
        <v>44113</v>
      </c>
      <c r="B3" s="2" t="s">
        <v>35</v>
      </c>
      <c r="C3" s="2" t="s">
        <v>36</v>
      </c>
      <c r="D3" s="2">
        <v>324</v>
      </c>
      <c r="E3" s="2">
        <v>2.6859999999999999</v>
      </c>
      <c r="F3" s="6">
        <f>F2-D2*G2</f>
        <v>13906</v>
      </c>
      <c r="G3">
        <v>1</v>
      </c>
      <c r="J3" s="8"/>
      <c r="K3" s="8" t="s">
        <v>23</v>
      </c>
      <c r="L3" s="10"/>
      <c r="M3" s="8"/>
      <c r="N3" s="10"/>
      <c r="O3" s="8"/>
      <c r="P3" s="10"/>
      <c r="Q3" s="8"/>
      <c r="R3" s="11">
        <v>4185.93</v>
      </c>
    </row>
    <row r="4" spans="1:18" ht="20.399999999999999" x14ac:dyDescent="0.3">
      <c r="A4" s="12">
        <v>44106</v>
      </c>
      <c r="B4" s="2" t="s">
        <v>35</v>
      </c>
      <c r="C4" s="2" t="s">
        <v>26</v>
      </c>
      <c r="D4" s="2">
        <v>27.48</v>
      </c>
      <c r="E4" s="2">
        <v>0.23699999999999999</v>
      </c>
      <c r="F4" s="6">
        <f t="shared" ref="F4:F67" si="0">F3-D3*G3</f>
        <v>13582</v>
      </c>
      <c r="G4">
        <v>1</v>
      </c>
      <c r="J4" s="8"/>
      <c r="K4" s="8" t="s">
        <v>24</v>
      </c>
      <c r="L4" s="10"/>
      <c r="M4" s="8"/>
      <c r="N4" s="10"/>
      <c r="O4" s="8"/>
      <c r="P4" s="10"/>
      <c r="Q4" s="8"/>
      <c r="R4" s="11">
        <v>7099.68</v>
      </c>
    </row>
    <row r="5" spans="1:18" x14ac:dyDescent="0.3">
      <c r="A5" s="12">
        <v>44105</v>
      </c>
      <c r="B5" s="2" t="s">
        <v>37</v>
      </c>
      <c r="C5" s="2" t="s">
        <v>38</v>
      </c>
      <c r="D5" s="2">
        <v>-8.0299999999999994</v>
      </c>
      <c r="E5" s="2">
        <v>-0.129</v>
      </c>
      <c r="F5" s="6">
        <f t="shared" si="0"/>
        <v>13554.52</v>
      </c>
      <c r="G5">
        <v>1</v>
      </c>
      <c r="J5" s="8"/>
      <c r="K5" s="8" t="s">
        <v>25</v>
      </c>
      <c r="L5" s="10"/>
      <c r="M5" s="8"/>
      <c r="N5" s="10"/>
      <c r="O5" s="8"/>
      <c r="P5" s="10"/>
      <c r="Q5" s="8"/>
      <c r="R5" s="11">
        <v>-70</v>
      </c>
    </row>
    <row r="6" spans="1:18" ht="30.6" x14ac:dyDescent="0.3">
      <c r="A6" s="12">
        <v>44105</v>
      </c>
      <c r="B6" s="2" t="s">
        <v>37</v>
      </c>
      <c r="C6" s="2" t="s">
        <v>39</v>
      </c>
      <c r="D6" s="2">
        <v>0.04</v>
      </c>
      <c r="E6" s="2">
        <v>0</v>
      </c>
      <c r="F6" s="6">
        <f t="shared" si="0"/>
        <v>13562.550000000001</v>
      </c>
      <c r="G6">
        <v>1</v>
      </c>
      <c r="J6" s="8"/>
      <c r="K6" s="8" t="s">
        <v>26</v>
      </c>
      <c r="L6" s="10"/>
      <c r="M6" s="8"/>
      <c r="N6" s="10"/>
      <c r="O6" s="8"/>
      <c r="P6" s="10"/>
      <c r="Q6" s="8"/>
      <c r="R6" s="11">
        <v>1387.25</v>
      </c>
    </row>
    <row r="7" spans="1:18" x14ac:dyDescent="0.3">
      <c r="A7" s="12">
        <v>44105</v>
      </c>
      <c r="B7" s="2" t="s">
        <v>40</v>
      </c>
      <c r="C7" s="2" t="s">
        <v>38</v>
      </c>
      <c r="D7" s="2">
        <v>-9.4700000000000006</v>
      </c>
      <c r="E7" s="2">
        <v>-0.152</v>
      </c>
      <c r="F7" s="6">
        <f t="shared" si="0"/>
        <v>13562.51</v>
      </c>
      <c r="G7">
        <v>1</v>
      </c>
      <c r="J7" s="50"/>
      <c r="K7" s="50"/>
      <c r="L7" s="10"/>
      <c r="M7" s="8"/>
      <c r="N7" s="10"/>
      <c r="O7" s="8"/>
      <c r="P7" s="10"/>
      <c r="Q7" s="8"/>
      <c r="R7" s="10"/>
    </row>
    <row r="8" spans="1:18" x14ac:dyDescent="0.3">
      <c r="A8" s="12">
        <v>44105</v>
      </c>
      <c r="B8" s="2" t="s">
        <v>40</v>
      </c>
      <c r="C8" s="2" t="s">
        <v>39</v>
      </c>
      <c r="D8" s="2">
        <v>1.68</v>
      </c>
      <c r="E8" s="2">
        <v>0</v>
      </c>
      <c r="F8" s="6">
        <f t="shared" si="0"/>
        <v>13571.98</v>
      </c>
      <c r="G8">
        <v>1</v>
      </c>
      <c r="J8" s="49" t="s">
        <v>27</v>
      </c>
      <c r="K8" s="49"/>
      <c r="L8" s="7"/>
      <c r="M8" s="8"/>
      <c r="N8" s="7"/>
      <c r="O8" s="8"/>
      <c r="P8" s="7"/>
      <c r="Q8" s="8"/>
      <c r="R8" s="9">
        <v>17296.86</v>
      </c>
    </row>
    <row r="9" spans="1:18" x14ac:dyDescent="0.3">
      <c r="A9" s="12">
        <v>44099</v>
      </c>
      <c r="B9" s="2" t="s">
        <v>35</v>
      </c>
      <c r="C9" s="2" t="s">
        <v>36</v>
      </c>
      <c r="D9" s="2">
        <v>324</v>
      </c>
      <c r="E9" s="2">
        <v>2.8220000000000001</v>
      </c>
      <c r="F9" s="6">
        <f t="shared" si="0"/>
        <v>13570.3</v>
      </c>
      <c r="G9">
        <v>1</v>
      </c>
      <c r="J9" s="50"/>
      <c r="K9" s="50"/>
      <c r="L9" s="10"/>
      <c r="M9" s="8"/>
      <c r="N9" s="10"/>
      <c r="O9" s="8"/>
      <c r="P9" s="10"/>
      <c r="Q9" s="8"/>
      <c r="R9" s="10"/>
    </row>
    <row r="10" spans="1:18" x14ac:dyDescent="0.3">
      <c r="A10" s="12">
        <v>44085</v>
      </c>
      <c r="B10" s="2" t="s">
        <v>35</v>
      </c>
      <c r="C10" s="2" t="s">
        <v>36</v>
      </c>
      <c r="D10" s="2">
        <v>324</v>
      </c>
      <c r="E10" s="2">
        <v>2.7879999999999998</v>
      </c>
      <c r="F10" s="6">
        <f t="shared" si="0"/>
        <v>13246.3</v>
      </c>
      <c r="G10">
        <v>1</v>
      </c>
      <c r="J10" s="49" t="s">
        <v>28</v>
      </c>
      <c r="K10" s="49"/>
      <c r="L10" s="7"/>
      <c r="M10" s="8"/>
      <c r="N10" s="7"/>
      <c r="O10" s="8"/>
      <c r="P10" s="7"/>
      <c r="Q10" s="8"/>
      <c r="R10" s="7"/>
    </row>
    <row r="11" spans="1:18" ht="20.399999999999999" x14ac:dyDescent="0.3">
      <c r="A11" s="12">
        <v>44075</v>
      </c>
      <c r="B11" s="2" t="s">
        <v>35</v>
      </c>
      <c r="C11" s="2" t="s">
        <v>36</v>
      </c>
      <c r="D11" s="2">
        <v>324</v>
      </c>
      <c r="E11" s="2">
        <v>2.6419999999999999</v>
      </c>
      <c r="F11" s="6">
        <f t="shared" si="0"/>
        <v>12922.3</v>
      </c>
      <c r="G11">
        <v>1</v>
      </c>
      <c r="J11" s="8"/>
      <c r="K11" s="8" t="s">
        <v>29</v>
      </c>
      <c r="L11" s="10"/>
      <c r="M11" s="8"/>
      <c r="N11" s="10"/>
      <c r="O11" s="8"/>
      <c r="P11" s="10"/>
      <c r="Q11" s="8"/>
      <c r="R11" s="11">
        <v>14230.39</v>
      </c>
    </row>
    <row r="12" spans="1:18" ht="20.399999999999999" x14ac:dyDescent="0.3">
      <c r="A12" s="12">
        <v>44061</v>
      </c>
      <c r="B12" s="2" t="s">
        <v>35</v>
      </c>
      <c r="C12" s="2" t="s">
        <v>36</v>
      </c>
      <c r="D12" s="2">
        <v>324</v>
      </c>
      <c r="E12" s="2">
        <v>2.7509999999999999</v>
      </c>
      <c r="F12" s="6">
        <f t="shared" si="0"/>
        <v>12598.3</v>
      </c>
      <c r="G12">
        <v>1</v>
      </c>
      <c r="J12" s="8"/>
      <c r="K12" s="8" t="s">
        <v>30</v>
      </c>
      <c r="L12" s="10"/>
      <c r="M12" s="8"/>
      <c r="N12" s="10"/>
      <c r="O12" s="8"/>
      <c r="P12" s="10"/>
      <c r="Q12" s="8"/>
      <c r="R12" s="11">
        <v>99.07</v>
      </c>
    </row>
    <row r="13" spans="1:18" x14ac:dyDescent="0.3">
      <c r="A13" s="12">
        <v>44047</v>
      </c>
      <c r="B13" s="2" t="s">
        <v>35</v>
      </c>
      <c r="C13" s="2" t="s">
        <v>36</v>
      </c>
      <c r="D13" s="2">
        <v>324</v>
      </c>
      <c r="E13" s="2">
        <v>2.823</v>
      </c>
      <c r="F13" s="6">
        <f t="shared" si="0"/>
        <v>12274.3</v>
      </c>
      <c r="G13">
        <v>1</v>
      </c>
    </row>
    <row r="14" spans="1:18" x14ac:dyDescent="0.3">
      <c r="A14" s="12">
        <v>44033</v>
      </c>
      <c r="B14" s="2" t="s">
        <v>35</v>
      </c>
      <c r="C14" s="2" t="s">
        <v>36</v>
      </c>
      <c r="D14" s="2">
        <v>324</v>
      </c>
      <c r="E14" s="2">
        <v>2.867</v>
      </c>
      <c r="F14" s="6">
        <f t="shared" si="0"/>
        <v>11950.3</v>
      </c>
      <c r="G14">
        <v>1</v>
      </c>
      <c r="R14" s="13">
        <f>R8-R11</f>
        <v>3066.4700000000012</v>
      </c>
    </row>
    <row r="15" spans="1:18" x14ac:dyDescent="0.3">
      <c r="A15" s="12">
        <v>44022</v>
      </c>
      <c r="B15" s="2" t="s">
        <v>35</v>
      </c>
      <c r="C15" s="2" t="s">
        <v>26</v>
      </c>
      <c r="D15" s="2">
        <v>21.65</v>
      </c>
      <c r="E15" s="2">
        <v>0.19600000000000001</v>
      </c>
      <c r="F15" s="6">
        <f t="shared" si="0"/>
        <v>11626.3</v>
      </c>
      <c r="G15">
        <v>1</v>
      </c>
    </row>
    <row r="16" spans="1:18" x14ac:dyDescent="0.3">
      <c r="A16" s="12">
        <v>44019</v>
      </c>
      <c r="B16" s="2" t="s">
        <v>35</v>
      </c>
      <c r="C16" s="2" t="s">
        <v>36</v>
      </c>
      <c r="D16" s="2">
        <v>324</v>
      </c>
      <c r="E16" s="2">
        <v>2.9569999999999999</v>
      </c>
      <c r="F16" s="6">
        <f t="shared" si="0"/>
        <v>11604.65</v>
      </c>
      <c r="G16">
        <v>1</v>
      </c>
    </row>
    <row r="17" spans="1:7" x14ac:dyDescent="0.3">
      <c r="A17" s="12">
        <v>44013</v>
      </c>
      <c r="B17" s="2" t="s">
        <v>37</v>
      </c>
      <c r="C17" s="2" t="s">
        <v>38</v>
      </c>
      <c r="D17" s="2">
        <v>-8.14</v>
      </c>
      <c r="E17" s="2">
        <v>-0.14199999999999999</v>
      </c>
      <c r="F17" s="6">
        <f t="shared" si="0"/>
        <v>11280.65</v>
      </c>
      <c r="G17">
        <v>1</v>
      </c>
    </row>
    <row r="18" spans="1:7" x14ac:dyDescent="0.3">
      <c r="A18" s="12">
        <v>44013</v>
      </c>
      <c r="B18" s="2" t="s">
        <v>37</v>
      </c>
      <c r="C18" s="2" t="s">
        <v>39</v>
      </c>
      <c r="D18" s="2">
        <v>-0.65</v>
      </c>
      <c r="E18" s="2">
        <v>0</v>
      </c>
      <c r="F18" s="6">
        <f t="shared" si="0"/>
        <v>11288.789999999999</v>
      </c>
      <c r="G18">
        <v>1</v>
      </c>
    </row>
    <row r="19" spans="1:7" x14ac:dyDescent="0.3">
      <c r="A19" s="12">
        <v>44013</v>
      </c>
      <c r="B19" s="2" t="s">
        <v>40</v>
      </c>
      <c r="C19" s="2" t="s">
        <v>38</v>
      </c>
      <c r="D19" s="2">
        <v>-9.36</v>
      </c>
      <c r="E19" s="2">
        <v>-0.16700000000000001</v>
      </c>
      <c r="F19" s="6">
        <f t="shared" si="0"/>
        <v>11289.439999999999</v>
      </c>
      <c r="G19">
        <v>1</v>
      </c>
    </row>
    <row r="20" spans="1:7" x14ac:dyDescent="0.3">
      <c r="A20" s="12">
        <v>44013</v>
      </c>
      <c r="B20" s="2" t="s">
        <v>40</v>
      </c>
      <c r="C20" s="2" t="s">
        <v>39</v>
      </c>
      <c r="D20" s="2">
        <v>0.79</v>
      </c>
      <c r="E20" s="2">
        <v>0</v>
      </c>
      <c r="F20" s="6">
        <f t="shared" si="0"/>
        <v>11298.8</v>
      </c>
      <c r="G20">
        <v>1</v>
      </c>
    </row>
    <row r="21" spans="1:7" x14ac:dyDescent="0.3">
      <c r="A21" s="12">
        <v>44008</v>
      </c>
      <c r="B21" s="2" t="s">
        <v>37</v>
      </c>
      <c r="C21" s="2" t="s">
        <v>26</v>
      </c>
      <c r="D21" s="2">
        <v>31.53</v>
      </c>
      <c r="E21" s="2">
        <v>0.56299999999999994</v>
      </c>
      <c r="F21" s="6">
        <f t="shared" si="0"/>
        <v>11298.009999999998</v>
      </c>
      <c r="G21">
        <v>1</v>
      </c>
    </row>
    <row r="22" spans="1:7" x14ac:dyDescent="0.3">
      <c r="A22" s="12">
        <v>44005</v>
      </c>
      <c r="B22" s="2" t="s">
        <v>37</v>
      </c>
      <c r="C22" s="2" t="s">
        <v>36</v>
      </c>
      <c r="D22" s="2">
        <v>106.92</v>
      </c>
      <c r="E22" s="2">
        <v>1.8149999999999999</v>
      </c>
      <c r="F22" s="6">
        <f t="shared" si="0"/>
        <v>11266.479999999998</v>
      </c>
      <c r="G22">
        <v>1</v>
      </c>
    </row>
    <row r="23" spans="1:7" x14ac:dyDescent="0.3">
      <c r="A23" s="12">
        <v>44005</v>
      </c>
      <c r="B23" s="2" t="s">
        <v>35</v>
      </c>
      <c r="C23" s="2" t="s">
        <v>36</v>
      </c>
      <c r="D23" s="2">
        <v>110.16</v>
      </c>
      <c r="E23" s="2">
        <v>1.01</v>
      </c>
      <c r="F23" s="6">
        <f t="shared" si="0"/>
        <v>11159.559999999998</v>
      </c>
      <c r="G23">
        <v>1</v>
      </c>
    </row>
    <row r="24" spans="1:7" x14ac:dyDescent="0.3">
      <c r="A24" s="12">
        <v>44005</v>
      </c>
      <c r="B24" s="2" t="s">
        <v>40</v>
      </c>
      <c r="C24" s="2" t="s">
        <v>36</v>
      </c>
      <c r="D24" s="2">
        <v>106.92</v>
      </c>
      <c r="E24" s="2">
        <v>1.929</v>
      </c>
      <c r="F24" s="6">
        <f t="shared" si="0"/>
        <v>11049.399999999998</v>
      </c>
      <c r="G24">
        <v>1</v>
      </c>
    </row>
    <row r="25" spans="1:7" x14ac:dyDescent="0.3">
      <c r="A25" s="12">
        <v>43991</v>
      </c>
      <c r="B25" s="2" t="s">
        <v>37</v>
      </c>
      <c r="C25" s="2" t="s">
        <v>36</v>
      </c>
      <c r="D25" s="2">
        <v>106.92</v>
      </c>
      <c r="E25" s="2">
        <v>1.746</v>
      </c>
      <c r="F25" s="6">
        <f t="shared" si="0"/>
        <v>10942.479999999998</v>
      </c>
      <c r="G25">
        <v>1</v>
      </c>
    </row>
    <row r="26" spans="1:7" x14ac:dyDescent="0.3">
      <c r="A26" s="12">
        <v>43991</v>
      </c>
      <c r="B26" s="2" t="s">
        <v>35</v>
      </c>
      <c r="C26" s="2" t="s">
        <v>36</v>
      </c>
      <c r="D26" s="2">
        <v>110.16</v>
      </c>
      <c r="E26" s="2">
        <v>0.98799999999999999</v>
      </c>
      <c r="F26" s="6">
        <f t="shared" si="0"/>
        <v>10835.559999999998</v>
      </c>
      <c r="G26">
        <v>1</v>
      </c>
    </row>
    <row r="27" spans="1:7" x14ac:dyDescent="0.3">
      <c r="A27" s="12">
        <v>43991</v>
      </c>
      <c r="B27" s="2" t="s">
        <v>40</v>
      </c>
      <c r="C27" s="2" t="s">
        <v>36</v>
      </c>
      <c r="D27" s="2">
        <v>106.92</v>
      </c>
      <c r="E27" s="2">
        <v>1.946</v>
      </c>
      <c r="F27" s="6">
        <f t="shared" si="0"/>
        <v>10725.399999999998</v>
      </c>
      <c r="G27">
        <v>1</v>
      </c>
    </row>
    <row r="28" spans="1:7" x14ac:dyDescent="0.3">
      <c r="A28" s="12">
        <v>43977</v>
      </c>
      <c r="B28" s="2" t="s">
        <v>37</v>
      </c>
      <c r="C28" s="2" t="s">
        <v>36</v>
      </c>
      <c r="D28" s="2">
        <v>106.92</v>
      </c>
      <c r="E28" s="2">
        <v>1.895</v>
      </c>
      <c r="F28" s="6">
        <f t="shared" si="0"/>
        <v>10618.479999999998</v>
      </c>
      <c r="G28">
        <v>1</v>
      </c>
    </row>
    <row r="29" spans="1:7" x14ac:dyDescent="0.3">
      <c r="A29" s="12">
        <v>43977</v>
      </c>
      <c r="B29" s="2" t="s">
        <v>35</v>
      </c>
      <c r="C29" s="2" t="s">
        <v>36</v>
      </c>
      <c r="D29" s="2">
        <v>110.16</v>
      </c>
      <c r="E29" s="2">
        <v>1.06</v>
      </c>
      <c r="F29" s="6">
        <f t="shared" si="0"/>
        <v>10511.559999999998</v>
      </c>
      <c r="G29">
        <v>1</v>
      </c>
    </row>
    <row r="30" spans="1:7" x14ac:dyDescent="0.3">
      <c r="A30" s="12">
        <v>43977</v>
      </c>
      <c r="B30" s="2" t="s">
        <v>40</v>
      </c>
      <c r="C30" s="2" t="s">
        <v>36</v>
      </c>
      <c r="D30" s="2">
        <v>106.92</v>
      </c>
      <c r="E30" s="2">
        <v>2.0569999999999999</v>
      </c>
      <c r="F30" s="6">
        <f t="shared" si="0"/>
        <v>10401.399999999998</v>
      </c>
      <c r="G30">
        <v>1</v>
      </c>
    </row>
    <row r="31" spans="1:7" x14ac:dyDescent="0.3">
      <c r="A31" s="12">
        <v>43963</v>
      </c>
      <c r="B31" s="2" t="s">
        <v>37</v>
      </c>
      <c r="C31" s="2" t="s">
        <v>36</v>
      </c>
      <c r="D31" s="2">
        <v>106.92</v>
      </c>
      <c r="E31" s="2">
        <v>1.9930000000000001</v>
      </c>
      <c r="F31" s="6">
        <f t="shared" si="0"/>
        <v>10294.479999999998</v>
      </c>
      <c r="G31">
        <v>1</v>
      </c>
    </row>
    <row r="32" spans="1:7" x14ac:dyDescent="0.3">
      <c r="A32" s="12">
        <v>43963</v>
      </c>
      <c r="B32" s="2" t="s">
        <v>35</v>
      </c>
      <c r="C32" s="2" t="s">
        <v>36</v>
      </c>
      <c r="D32" s="2">
        <v>110.16</v>
      </c>
      <c r="E32" s="2">
        <v>1.105</v>
      </c>
      <c r="F32" s="6">
        <f t="shared" si="0"/>
        <v>10187.559999999998</v>
      </c>
      <c r="G32">
        <v>1</v>
      </c>
    </row>
    <row r="33" spans="1:7" x14ac:dyDescent="0.3">
      <c r="A33" s="12">
        <v>43963</v>
      </c>
      <c r="B33" s="2" t="s">
        <v>40</v>
      </c>
      <c r="C33" s="2" t="s">
        <v>36</v>
      </c>
      <c r="D33" s="2">
        <v>106.92</v>
      </c>
      <c r="E33" s="2">
        <v>2.1349999999999998</v>
      </c>
      <c r="F33" s="6">
        <f t="shared" si="0"/>
        <v>10077.399999999998</v>
      </c>
      <c r="G33">
        <v>1</v>
      </c>
    </row>
    <row r="34" spans="1:7" x14ac:dyDescent="0.3">
      <c r="A34" s="12">
        <v>43949</v>
      </c>
      <c r="B34" s="2" t="s">
        <v>37</v>
      </c>
      <c r="C34" s="2" t="s">
        <v>36</v>
      </c>
      <c r="D34" s="2">
        <v>106.92</v>
      </c>
      <c r="E34" s="2">
        <v>1.9830000000000001</v>
      </c>
      <c r="F34" s="6">
        <f t="shared" si="0"/>
        <v>9970.4799999999977</v>
      </c>
      <c r="G34">
        <v>1</v>
      </c>
    </row>
    <row r="35" spans="1:7" x14ac:dyDescent="0.3">
      <c r="A35" s="12">
        <v>43949</v>
      </c>
      <c r="B35" s="2" t="s">
        <v>35</v>
      </c>
      <c r="C35" s="2" t="s">
        <v>36</v>
      </c>
      <c r="D35" s="2">
        <v>110.16</v>
      </c>
      <c r="E35" s="2">
        <v>1.109</v>
      </c>
      <c r="F35" s="6">
        <f t="shared" si="0"/>
        <v>9863.5599999999977</v>
      </c>
      <c r="G35">
        <v>1</v>
      </c>
    </row>
    <row r="36" spans="1:7" x14ac:dyDescent="0.3">
      <c r="A36" s="12">
        <v>43949</v>
      </c>
      <c r="B36" s="2" t="s">
        <v>40</v>
      </c>
      <c r="C36" s="2" t="s">
        <v>36</v>
      </c>
      <c r="D36" s="2">
        <v>106.92</v>
      </c>
      <c r="E36" s="2">
        <v>2.2120000000000002</v>
      </c>
      <c r="F36" s="6">
        <f t="shared" si="0"/>
        <v>9753.3999999999978</v>
      </c>
      <c r="G36">
        <v>1</v>
      </c>
    </row>
    <row r="37" spans="1:7" x14ac:dyDescent="0.3">
      <c r="A37" s="12">
        <v>43935</v>
      </c>
      <c r="B37" s="2" t="s">
        <v>37</v>
      </c>
      <c r="C37" s="2" t="s">
        <v>36</v>
      </c>
      <c r="D37" s="2">
        <v>106.11</v>
      </c>
      <c r="E37" s="2">
        <v>1.9950000000000001</v>
      </c>
      <c r="F37" s="6">
        <f t="shared" si="0"/>
        <v>9646.4799999999977</v>
      </c>
      <c r="G37">
        <v>1</v>
      </c>
    </row>
    <row r="38" spans="1:7" x14ac:dyDescent="0.3">
      <c r="A38" s="12">
        <v>43935</v>
      </c>
      <c r="B38" s="2" t="s">
        <v>35</v>
      </c>
      <c r="C38" s="2" t="s">
        <v>36</v>
      </c>
      <c r="D38" s="2">
        <v>109.31</v>
      </c>
      <c r="E38" s="2">
        <v>1.107</v>
      </c>
      <c r="F38" s="6">
        <f t="shared" si="0"/>
        <v>9540.3699999999972</v>
      </c>
      <c r="G38">
        <v>1</v>
      </c>
    </row>
    <row r="39" spans="1:7" x14ac:dyDescent="0.3">
      <c r="A39" s="12">
        <v>43935</v>
      </c>
      <c r="B39" s="2" t="s">
        <v>40</v>
      </c>
      <c r="C39" s="2" t="s">
        <v>36</v>
      </c>
      <c r="D39" s="2">
        <v>106.09</v>
      </c>
      <c r="E39" s="2">
        <v>2.2320000000000002</v>
      </c>
      <c r="F39" s="6">
        <f t="shared" si="0"/>
        <v>9431.0599999999977</v>
      </c>
      <c r="G39">
        <v>1</v>
      </c>
    </row>
    <row r="40" spans="1:7" x14ac:dyDescent="0.3">
      <c r="A40" s="12">
        <v>43929</v>
      </c>
      <c r="B40" s="2" t="s">
        <v>35</v>
      </c>
      <c r="C40" s="2" t="s">
        <v>26</v>
      </c>
      <c r="D40" s="2">
        <v>18.41</v>
      </c>
      <c r="E40" s="2">
        <v>0.193</v>
      </c>
      <c r="F40" s="6">
        <f t="shared" si="0"/>
        <v>9324.9699999999975</v>
      </c>
      <c r="G40">
        <v>1</v>
      </c>
    </row>
    <row r="41" spans="1:7" x14ac:dyDescent="0.3">
      <c r="A41" s="12">
        <v>43922</v>
      </c>
      <c r="B41" s="2" t="s">
        <v>37</v>
      </c>
      <c r="C41" s="2" t="s">
        <v>38</v>
      </c>
      <c r="D41" s="2">
        <v>-8.35</v>
      </c>
      <c r="E41" s="2">
        <v>-0.18</v>
      </c>
      <c r="F41" s="6">
        <f t="shared" si="0"/>
        <v>9306.5599999999977</v>
      </c>
      <c r="G41">
        <v>1</v>
      </c>
    </row>
    <row r="42" spans="1:7" x14ac:dyDescent="0.3">
      <c r="A42" s="12">
        <v>43922</v>
      </c>
      <c r="B42" s="2" t="s">
        <v>37</v>
      </c>
      <c r="C42" s="2" t="s">
        <v>39</v>
      </c>
      <c r="D42" s="2">
        <v>-3.02</v>
      </c>
      <c r="E42" s="2">
        <v>0</v>
      </c>
      <c r="F42" s="6">
        <f t="shared" si="0"/>
        <v>9314.909999999998</v>
      </c>
      <c r="G42">
        <v>1</v>
      </c>
    </row>
    <row r="43" spans="1:7" x14ac:dyDescent="0.3">
      <c r="A43" s="12">
        <v>43922</v>
      </c>
      <c r="B43" s="2" t="s">
        <v>40</v>
      </c>
      <c r="C43" s="2" t="s">
        <v>38</v>
      </c>
      <c r="D43" s="2">
        <v>-9.15</v>
      </c>
      <c r="E43" s="2">
        <v>-0.221</v>
      </c>
      <c r="F43" s="6">
        <f t="shared" si="0"/>
        <v>9317.9299999999985</v>
      </c>
      <c r="G43">
        <v>1</v>
      </c>
    </row>
    <row r="44" spans="1:7" x14ac:dyDescent="0.3">
      <c r="A44" s="12">
        <v>43922</v>
      </c>
      <c r="B44" s="2" t="s">
        <v>40</v>
      </c>
      <c r="C44" s="2" t="s">
        <v>39</v>
      </c>
      <c r="D44" s="2">
        <v>-2.21</v>
      </c>
      <c r="E44" s="2">
        <v>0</v>
      </c>
      <c r="F44" s="6">
        <f t="shared" si="0"/>
        <v>9327.0799999999981</v>
      </c>
      <c r="G44">
        <v>1</v>
      </c>
    </row>
    <row r="45" spans="1:7" x14ac:dyDescent="0.3">
      <c r="A45" s="12">
        <v>43921</v>
      </c>
      <c r="B45" s="2" t="s">
        <v>37</v>
      </c>
      <c r="C45" s="2" t="s">
        <v>36</v>
      </c>
      <c r="D45" s="2">
        <v>102.8</v>
      </c>
      <c r="E45" s="2">
        <v>2.1120000000000001</v>
      </c>
      <c r="F45" s="6">
        <f t="shared" si="0"/>
        <v>9329.2899999999972</v>
      </c>
      <c r="G45">
        <v>1</v>
      </c>
    </row>
    <row r="46" spans="1:7" x14ac:dyDescent="0.3">
      <c r="A46" s="12">
        <v>43921</v>
      </c>
      <c r="B46" s="2" t="s">
        <v>35</v>
      </c>
      <c r="C46" s="2" t="s">
        <v>36</v>
      </c>
      <c r="D46" s="2">
        <v>105.93</v>
      </c>
      <c r="E46" s="2">
        <v>1.1759999999999999</v>
      </c>
      <c r="F46" s="6">
        <f t="shared" si="0"/>
        <v>9226.489999999998</v>
      </c>
      <c r="G46">
        <v>1</v>
      </c>
    </row>
    <row r="47" spans="1:7" x14ac:dyDescent="0.3">
      <c r="A47" s="12">
        <v>43921</v>
      </c>
      <c r="B47" s="2" t="s">
        <v>40</v>
      </c>
      <c r="C47" s="2" t="s">
        <v>36</v>
      </c>
      <c r="D47" s="2">
        <v>102.81</v>
      </c>
      <c r="E47" s="2">
        <v>2.367</v>
      </c>
      <c r="F47" s="6">
        <f t="shared" si="0"/>
        <v>9120.5599999999977</v>
      </c>
      <c r="G47">
        <v>1</v>
      </c>
    </row>
    <row r="48" spans="1:7" x14ac:dyDescent="0.3">
      <c r="A48" s="12">
        <v>43903</v>
      </c>
      <c r="B48" s="2" t="s">
        <v>37</v>
      </c>
      <c r="C48" s="2" t="s">
        <v>36</v>
      </c>
      <c r="D48" s="2">
        <v>266.61</v>
      </c>
      <c r="E48" s="2">
        <v>5.173</v>
      </c>
      <c r="F48" s="6">
        <f t="shared" si="0"/>
        <v>9017.7499999999982</v>
      </c>
      <c r="G48">
        <v>1</v>
      </c>
    </row>
    <row r="49" spans="1:7" x14ac:dyDescent="0.3">
      <c r="A49" s="12">
        <v>43903</v>
      </c>
      <c r="B49" s="2" t="s">
        <v>35</v>
      </c>
      <c r="C49" s="2" t="s">
        <v>36</v>
      </c>
      <c r="D49" s="2">
        <v>274.68</v>
      </c>
      <c r="E49" s="2">
        <v>2.91</v>
      </c>
      <c r="F49" s="6">
        <f t="shared" si="0"/>
        <v>8751.1399999999976</v>
      </c>
      <c r="G49">
        <v>1</v>
      </c>
    </row>
    <row r="50" spans="1:7" x14ac:dyDescent="0.3">
      <c r="A50" s="12">
        <v>43903</v>
      </c>
      <c r="B50" s="2" t="s">
        <v>40</v>
      </c>
      <c r="C50" s="2" t="s">
        <v>36</v>
      </c>
      <c r="D50" s="2">
        <v>266.60000000000002</v>
      </c>
      <c r="E50" s="2">
        <v>6.0140000000000002</v>
      </c>
      <c r="F50" s="6">
        <f t="shared" si="0"/>
        <v>8476.4599999999973</v>
      </c>
      <c r="G50">
        <v>1</v>
      </c>
    </row>
    <row r="51" spans="1:7" x14ac:dyDescent="0.3">
      <c r="A51" s="12">
        <v>43893</v>
      </c>
      <c r="B51" s="2" t="s">
        <v>37</v>
      </c>
      <c r="C51" s="2" t="s">
        <v>36</v>
      </c>
      <c r="D51" s="2">
        <v>102.8</v>
      </c>
      <c r="E51" s="2">
        <v>1.748</v>
      </c>
      <c r="F51" s="6">
        <f t="shared" si="0"/>
        <v>8209.8599999999969</v>
      </c>
      <c r="G51">
        <v>1</v>
      </c>
    </row>
    <row r="52" spans="1:7" x14ac:dyDescent="0.3">
      <c r="A52" s="12">
        <v>43893</v>
      </c>
      <c r="B52" s="2" t="s">
        <v>35</v>
      </c>
      <c r="C52" s="2" t="s">
        <v>36</v>
      </c>
      <c r="D52" s="2">
        <v>105.93</v>
      </c>
      <c r="E52" s="2">
        <v>1.014</v>
      </c>
      <c r="F52" s="6">
        <f t="shared" si="0"/>
        <v>8107.0599999999968</v>
      </c>
      <c r="G52">
        <v>1</v>
      </c>
    </row>
    <row r="53" spans="1:7" x14ac:dyDescent="0.3">
      <c r="A53" s="12">
        <v>43893</v>
      </c>
      <c r="B53" s="2" t="s">
        <v>40</v>
      </c>
      <c r="C53" s="2" t="s">
        <v>36</v>
      </c>
      <c r="D53" s="2">
        <v>102.81</v>
      </c>
      <c r="E53" s="2">
        <v>2.0840000000000001</v>
      </c>
      <c r="F53" s="6">
        <f t="shared" si="0"/>
        <v>8001.1299999999965</v>
      </c>
      <c r="G53">
        <v>1</v>
      </c>
    </row>
    <row r="54" spans="1:7" x14ac:dyDescent="0.3">
      <c r="A54" s="12">
        <v>43881</v>
      </c>
      <c r="B54" s="2" t="s">
        <v>37</v>
      </c>
      <c r="C54" s="2" t="s">
        <v>36</v>
      </c>
      <c r="D54" s="2">
        <v>1225.81</v>
      </c>
      <c r="E54" s="2">
        <v>18.492000000000001</v>
      </c>
      <c r="F54" s="6">
        <f t="shared" si="0"/>
        <v>7898.3199999999961</v>
      </c>
      <c r="G54">
        <v>0</v>
      </c>
    </row>
    <row r="55" spans="1:7" x14ac:dyDescent="0.3">
      <c r="A55" s="12">
        <v>43881</v>
      </c>
      <c r="B55" s="2" t="s">
        <v>35</v>
      </c>
      <c r="C55" s="2" t="s">
        <v>36</v>
      </c>
      <c r="D55" s="2">
        <v>1262.96</v>
      </c>
      <c r="E55" s="2">
        <v>10.77</v>
      </c>
      <c r="F55" s="6">
        <f t="shared" si="0"/>
        <v>7898.3199999999961</v>
      </c>
      <c r="G55">
        <v>0</v>
      </c>
    </row>
    <row r="56" spans="1:7" x14ac:dyDescent="0.3">
      <c r="A56" s="12">
        <v>43881</v>
      </c>
      <c r="B56" s="2" t="s">
        <v>40</v>
      </c>
      <c r="C56" s="2" t="s">
        <v>36</v>
      </c>
      <c r="D56" s="2">
        <v>1225.81</v>
      </c>
      <c r="E56" s="2">
        <v>22.286999999999999</v>
      </c>
      <c r="F56" s="6">
        <f t="shared" si="0"/>
        <v>7898.3199999999961</v>
      </c>
      <c r="G56">
        <v>0</v>
      </c>
    </row>
    <row r="57" spans="1:7" x14ac:dyDescent="0.3">
      <c r="A57" s="12">
        <v>43879</v>
      </c>
      <c r="B57" s="2" t="s">
        <v>37</v>
      </c>
      <c r="C57" s="2" t="s">
        <v>36</v>
      </c>
      <c r="D57" s="2">
        <v>102.8</v>
      </c>
      <c r="E57" s="2">
        <v>1.5549999999999999</v>
      </c>
      <c r="F57" s="6">
        <f t="shared" si="0"/>
        <v>7898.3199999999961</v>
      </c>
      <c r="G57">
        <v>1</v>
      </c>
    </row>
    <row r="58" spans="1:7" x14ac:dyDescent="0.3">
      <c r="A58" s="12">
        <v>43879</v>
      </c>
      <c r="B58" s="2" t="s">
        <v>35</v>
      </c>
      <c r="C58" s="2" t="s">
        <v>36</v>
      </c>
      <c r="D58" s="2">
        <v>105.93</v>
      </c>
      <c r="E58" s="2">
        <v>0.90400000000000003</v>
      </c>
      <c r="F58" s="6">
        <f t="shared" si="0"/>
        <v>7795.5199999999959</v>
      </c>
      <c r="G58">
        <v>1</v>
      </c>
    </row>
    <row r="59" spans="1:7" x14ac:dyDescent="0.3">
      <c r="A59" s="12">
        <v>43879</v>
      </c>
      <c r="B59" s="2" t="s">
        <v>40</v>
      </c>
      <c r="C59" s="2" t="s">
        <v>36</v>
      </c>
      <c r="D59" s="2">
        <v>102.81</v>
      </c>
      <c r="E59" s="2">
        <v>1.87</v>
      </c>
      <c r="F59" s="6">
        <f t="shared" si="0"/>
        <v>7689.5899999999956</v>
      </c>
      <c r="G59">
        <v>1</v>
      </c>
    </row>
    <row r="60" spans="1:7" x14ac:dyDescent="0.3">
      <c r="A60" s="12">
        <v>43867</v>
      </c>
      <c r="B60" s="2" t="s">
        <v>37</v>
      </c>
      <c r="C60" s="2" t="s">
        <v>36</v>
      </c>
      <c r="D60" s="2">
        <v>12.01</v>
      </c>
      <c r="E60" s="2">
        <v>0.182</v>
      </c>
      <c r="F60" s="6">
        <f t="shared" si="0"/>
        <v>7586.7799999999952</v>
      </c>
      <c r="G60">
        <v>1</v>
      </c>
    </row>
    <row r="61" spans="1:7" x14ac:dyDescent="0.3">
      <c r="A61" s="12">
        <v>43867</v>
      </c>
      <c r="B61" s="2" t="s">
        <v>35</v>
      </c>
      <c r="C61" s="2" t="s">
        <v>36</v>
      </c>
      <c r="D61" s="2">
        <v>12.37</v>
      </c>
      <c r="E61" s="2">
        <v>0.106</v>
      </c>
      <c r="F61" s="6">
        <f t="shared" si="0"/>
        <v>7574.769999999995</v>
      </c>
      <c r="G61">
        <v>1</v>
      </c>
    </row>
    <row r="62" spans="1:7" x14ac:dyDescent="0.3">
      <c r="A62" s="12">
        <v>43867</v>
      </c>
      <c r="B62" s="2" t="s">
        <v>40</v>
      </c>
      <c r="C62" s="2" t="s">
        <v>36</v>
      </c>
      <c r="D62" s="2">
        <v>12.01</v>
      </c>
      <c r="E62" s="2">
        <v>0.223</v>
      </c>
      <c r="F62" s="6">
        <f t="shared" si="0"/>
        <v>7562.3999999999951</v>
      </c>
      <c r="G62">
        <v>1</v>
      </c>
    </row>
    <row r="63" spans="1:7" x14ac:dyDescent="0.3">
      <c r="A63" s="12">
        <v>43865</v>
      </c>
      <c r="B63" s="2" t="s">
        <v>37</v>
      </c>
      <c r="C63" s="2" t="s">
        <v>36</v>
      </c>
      <c r="D63" s="2">
        <v>102.8</v>
      </c>
      <c r="E63" s="2">
        <v>1.581</v>
      </c>
      <c r="F63" s="6">
        <f t="shared" si="0"/>
        <v>7550.3899999999949</v>
      </c>
      <c r="G63">
        <v>1</v>
      </c>
    </row>
    <row r="64" spans="1:7" x14ac:dyDescent="0.3">
      <c r="A64" s="12">
        <v>43865</v>
      </c>
      <c r="B64" s="2" t="s">
        <v>35</v>
      </c>
      <c r="C64" s="2" t="s">
        <v>36</v>
      </c>
      <c r="D64" s="2">
        <v>105.93</v>
      </c>
      <c r="E64" s="2">
        <v>0.92500000000000004</v>
      </c>
      <c r="F64" s="6">
        <f t="shared" si="0"/>
        <v>7447.5899999999947</v>
      </c>
      <c r="G64">
        <v>1</v>
      </c>
    </row>
    <row r="65" spans="1:7" x14ac:dyDescent="0.3">
      <c r="A65" s="12">
        <v>43865</v>
      </c>
      <c r="B65" s="2" t="s">
        <v>40</v>
      </c>
      <c r="C65" s="2" t="s">
        <v>36</v>
      </c>
      <c r="D65" s="2">
        <v>102.81</v>
      </c>
      <c r="E65" s="2">
        <v>1.9239999999999999</v>
      </c>
      <c r="F65" s="6">
        <f t="shared" si="0"/>
        <v>7341.6599999999944</v>
      </c>
      <c r="G65">
        <v>1</v>
      </c>
    </row>
    <row r="66" spans="1:7" x14ac:dyDescent="0.3">
      <c r="A66" s="12">
        <v>43851</v>
      </c>
      <c r="B66" s="2" t="s">
        <v>37</v>
      </c>
      <c r="C66" s="2" t="s">
        <v>36</v>
      </c>
      <c r="D66" s="2">
        <v>102.8</v>
      </c>
      <c r="E66" s="2">
        <v>1.5569999999999999</v>
      </c>
      <c r="F66" s="6">
        <f t="shared" si="0"/>
        <v>7238.849999999994</v>
      </c>
      <c r="G66">
        <v>1</v>
      </c>
    </row>
    <row r="67" spans="1:7" x14ac:dyDescent="0.3">
      <c r="A67" s="12">
        <v>43851</v>
      </c>
      <c r="B67" s="2" t="s">
        <v>35</v>
      </c>
      <c r="C67" s="2" t="s">
        <v>36</v>
      </c>
      <c r="D67" s="2">
        <v>105.93</v>
      </c>
      <c r="E67" s="2">
        <v>0.92</v>
      </c>
      <c r="F67" s="6">
        <f t="shared" si="0"/>
        <v>7136.0499999999938</v>
      </c>
      <c r="G67">
        <v>1</v>
      </c>
    </row>
    <row r="68" spans="1:7" x14ac:dyDescent="0.3">
      <c r="A68" s="12">
        <v>43851</v>
      </c>
      <c r="B68" s="2" t="s">
        <v>40</v>
      </c>
      <c r="C68" s="2" t="s">
        <v>36</v>
      </c>
      <c r="D68" s="2">
        <v>102.81</v>
      </c>
      <c r="E68" s="2">
        <v>1.9379999999999999</v>
      </c>
      <c r="F68" s="6">
        <f t="shared" ref="F68:F75" si="1">F67-D67*G67</f>
        <v>7030.1199999999935</v>
      </c>
      <c r="G68">
        <v>1</v>
      </c>
    </row>
    <row r="69" spans="1:7" x14ac:dyDescent="0.3">
      <c r="A69" s="12">
        <v>43838</v>
      </c>
      <c r="B69" s="2" t="s">
        <v>37</v>
      </c>
      <c r="C69" s="2" t="s">
        <v>36</v>
      </c>
      <c r="D69" s="2">
        <v>102.8</v>
      </c>
      <c r="E69" s="2">
        <v>1.579</v>
      </c>
      <c r="F69" s="6">
        <f t="shared" si="1"/>
        <v>6927.3099999999931</v>
      </c>
      <c r="G69">
        <v>1</v>
      </c>
    </row>
    <row r="70" spans="1:7" x14ac:dyDescent="0.3">
      <c r="A70" s="12">
        <v>43838</v>
      </c>
      <c r="B70" s="2" t="s">
        <v>35</v>
      </c>
      <c r="C70" s="2" t="s">
        <v>36</v>
      </c>
      <c r="D70" s="2">
        <v>105.93</v>
      </c>
      <c r="E70" s="2">
        <v>0.93899999999999995</v>
      </c>
      <c r="F70" s="6">
        <f t="shared" si="1"/>
        <v>6824.5099999999929</v>
      </c>
      <c r="G70">
        <v>1</v>
      </c>
    </row>
    <row r="71" spans="1:7" x14ac:dyDescent="0.3">
      <c r="A71" s="12">
        <v>43838</v>
      </c>
      <c r="B71" s="2" t="s">
        <v>40</v>
      </c>
      <c r="C71" s="2" t="s">
        <v>36</v>
      </c>
      <c r="D71" s="2">
        <v>102.81</v>
      </c>
      <c r="E71" s="2">
        <v>1.974</v>
      </c>
      <c r="F71" s="6">
        <f t="shared" si="1"/>
        <v>6718.5799999999927</v>
      </c>
      <c r="G71">
        <v>1</v>
      </c>
    </row>
    <row r="72" spans="1:7" x14ac:dyDescent="0.3">
      <c r="A72" s="12">
        <v>43832</v>
      </c>
      <c r="B72" s="2" t="s">
        <v>37</v>
      </c>
      <c r="C72" s="2" t="s">
        <v>38</v>
      </c>
      <c r="D72" s="2">
        <v>-8.75</v>
      </c>
      <c r="E72" s="2">
        <v>-0.13500000000000001</v>
      </c>
      <c r="F72" s="6">
        <f t="shared" si="1"/>
        <v>6615.7699999999923</v>
      </c>
      <c r="G72">
        <v>1</v>
      </c>
    </row>
    <row r="73" spans="1:7" x14ac:dyDescent="0.3">
      <c r="A73" s="12">
        <v>43832</v>
      </c>
      <c r="B73" s="2" t="s">
        <v>37</v>
      </c>
      <c r="C73" s="2" t="s">
        <v>39</v>
      </c>
      <c r="D73" s="2">
        <v>0.02</v>
      </c>
      <c r="E73" s="2">
        <v>0</v>
      </c>
      <c r="F73" s="6">
        <f t="shared" si="1"/>
        <v>6624.5199999999923</v>
      </c>
      <c r="G73">
        <v>1</v>
      </c>
    </row>
    <row r="74" spans="1:7" x14ac:dyDescent="0.3">
      <c r="A74" s="12">
        <v>43832</v>
      </c>
      <c r="B74" s="2" t="s">
        <v>40</v>
      </c>
      <c r="C74" s="2" t="s">
        <v>38</v>
      </c>
      <c r="D74" s="2">
        <v>-8.75</v>
      </c>
      <c r="E74" s="2">
        <v>-0.16900000000000001</v>
      </c>
      <c r="F74" s="6">
        <f t="shared" si="1"/>
        <v>6624.4999999999918</v>
      </c>
      <c r="G74">
        <v>1</v>
      </c>
    </row>
    <row r="75" spans="1:7" x14ac:dyDescent="0.3">
      <c r="A75" s="12">
        <v>43832</v>
      </c>
      <c r="B75" s="2" t="s">
        <v>40</v>
      </c>
      <c r="C75" s="2" t="s">
        <v>39</v>
      </c>
      <c r="D75" s="2">
        <v>0.2</v>
      </c>
      <c r="E75" s="2">
        <v>0</v>
      </c>
      <c r="F75" s="6">
        <f t="shared" si="1"/>
        <v>6633.2499999999918</v>
      </c>
      <c r="G75">
        <v>1</v>
      </c>
    </row>
  </sheetData>
  <mergeCells count="5">
    <mergeCell ref="J2:K2"/>
    <mergeCell ref="J7:K7"/>
    <mergeCell ref="J8:K8"/>
    <mergeCell ref="J9:K9"/>
    <mergeCell ref="J10:K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B414-A9BB-498D-8AD2-5BB5899962F1}">
  <dimension ref="A1:P280"/>
  <sheetViews>
    <sheetView workbookViewId="0">
      <selection activeCell="B11" sqref="B11"/>
    </sheetView>
  </sheetViews>
  <sheetFormatPr defaultRowHeight="14.4" x14ac:dyDescent="0.3"/>
  <cols>
    <col min="1" max="1" width="10.6640625" bestFit="1" customWidth="1"/>
    <col min="2" max="2" width="37.109375" customWidth="1"/>
    <col min="5" max="5" width="17.5546875" customWidth="1"/>
    <col min="6" max="6" width="9.88671875" bestFit="1" customWidth="1"/>
    <col min="8" max="8" width="9.109375" style="36"/>
    <col min="9" max="9" width="25.109375" customWidth="1"/>
    <col min="16" max="16" width="10.33203125" bestFit="1" customWidth="1"/>
  </cols>
  <sheetData>
    <row r="1" spans="1:16" ht="15" thickBot="1" x14ac:dyDescent="0.35">
      <c r="A1" t="s">
        <v>21</v>
      </c>
      <c r="B1" t="s">
        <v>93</v>
      </c>
      <c r="C1" t="s">
        <v>33</v>
      </c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3">
        <v>44128</v>
      </c>
      <c r="B2" t="s">
        <v>52</v>
      </c>
      <c r="C2" s="13">
        <f>-M9*G2</f>
        <v>-1.0000674999999999</v>
      </c>
      <c r="E2" t="s">
        <v>94</v>
      </c>
      <c r="F2" s="37">
        <f>1-SUM(F4:F7)/F3</f>
        <v>0.80390833333333334</v>
      </c>
      <c r="G2" s="38">
        <f>1-F2</f>
        <v>0.19609166666666666</v>
      </c>
      <c r="I2" s="51"/>
      <c r="J2" s="53" t="s">
        <v>42</v>
      </c>
      <c r="K2" s="54"/>
      <c r="L2" s="54"/>
      <c r="M2" s="55"/>
      <c r="N2" s="53" t="s">
        <v>44</v>
      </c>
      <c r="O2" s="54"/>
      <c r="P2" s="55"/>
    </row>
    <row r="3" spans="1:16" ht="15" thickBot="1" x14ac:dyDescent="0.35">
      <c r="A3" s="1">
        <f>A2</f>
        <v>44128</v>
      </c>
      <c r="B3" t="s">
        <v>53</v>
      </c>
      <c r="C3" s="13">
        <f t="shared" ref="C3:C4" si="0">-M10*G3</f>
        <v>0</v>
      </c>
      <c r="E3" t="s">
        <v>48</v>
      </c>
      <c r="F3" s="13">
        <f>M5</f>
        <v>3600</v>
      </c>
      <c r="G3" s="38">
        <f>G2</f>
        <v>0.19609166666666666</v>
      </c>
      <c r="I3" s="52"/>
      <c r="J3" s="56" t="s">
        <v>43</v>
      </c>
      <c r="K3" s="57"/>
      <c r="L3" s="57"/>
      <c r="M3" s="58"/>
      <c r="N3" s="56" t="s">
        <v>45</v>
      </c>
      <c r="O3" s="57"/>
      <c r="P3" s="58"/>
    </row>
    <row r="4" spans="1:16" ht="15" thickBot="1" x14ac:dyDescent="0.35">
      <c r="A4" s="1">
        <f t="shared" ref="A4:A10" si="1">A3</f>
        <v>44128</v>
      </c>
      <c r="B4" t="s">
        <v>54</v>
      </c>
      <c r="C4" s="13">
        <f t="shared" si="0"/>
        <v>-2.5629180833333334</v>
      </c>
      <c r="E4" t="s">
        <v>68</v>
      </c>
      <c r="F4" s="13">
        <f>M25</f>
        <v>273.2</v>
      </c>
      <c r="G4" s="38">
        <f>G3</f>
        <v>0.19609166666666666</v>
      </c>
      <c r="I4" s="16"/>
      <c r="J4" s="16" t="s">
        <v>46</v>
      </c>
      <c r="K4" s="16" t="s">
        <v>47</v>
      </c>
      <c r="L4" s="59" t="s">
        <v>33</v>
      </c>
      <c r="M4" s="60"/>
      <c r="N4" s="16" t="s">
        <v>46</v>
      </c>
      <c r="O4" s="59" t="s">
        <v>33</v>
      </c>
      <c r="P4" s="60"/>
    </row>
    <row r="5" spans="1:16" x14ac:dyDescent="0.3">
      <c r="A5" s="1">
        <f t="shared" si="1"/>
        <v>44128</v>
      </c>
      <c r="B5" t="s">
        <v>62</v>
      </c>
      <c r="C5" s="13">
        <f>-M19*G5</f>
        <v>-54.119108999999995</v>
      </c>
      <c r="E5" t="s">
        <v>69</v>
      </c>
      <c r="F5" s="13">
        <f>M26</f>
        <v>219.62</v>
      </c>
      <c r="G5" s="38">
        <f>F2</f>
        <v>0.80390833333333334</v>
      </c>
      <c r="I5" s="17" t="s">
        <v>48</v>
      </c>
      <c r="J5" s="18">
        <v>80</v>
      </c>
      <c r="K5" s="19"/>
      <c r="L5" s="20"/>
      <c r="M5" s="21">
        <v>3600</v>
      </c>
      <c r="N5" s="22">
        <v>1760</v>
      </c>
      <c r="O5" s="20"/>
      <c r="P5" s="23">
        <v>83718.100000000006</v>
      </c>
    </row>
    <row r="6" spans="1:16" x14ac:dyDescent="0.3">
      <c r="A6" s="1">
        <f t="shared" si="1"/>
        <v>44128</v>
      </c>
      <c r="B6" t="s">
        <v>63</v>
      </c>
      <c r="C6" s="13">
        <f t="shared" ref="C6:C9" si="2">-M20*G6</f>
        <v>-3.6497438333333334</v>
      </c>
      <c r="E6" t="s">
        <v>70</v>
      </c>
      <c r="F6" s="13">
        <f>M27</f>
        <v>51.36</v>
      </c>
      <c r="G6" s="38">
        <f>G5</f>
        <v>0.80390833333333334</v>
      </c>
      <c r="I6" s="24" t="s">
        <v>49</v>
      </c>
      <c r="J6" s="25">
        <v>80</v>
      </c>
      <c r="K6" s="26">
        <v>45</v>
      </c>
      <c r="L6" s="27"/>
      <c r="M6" s="28">
        <v>3600</v>
      </c>
      <c r="N6" s="29">
        <v>1760</v>
      </c>
      <c r="O6" s="27"/>
      <c r="P6" s="30">
        <v>78203.09</v>
      </c>
    </row>
    <row r="7" spans="1:16" ht="15" thickBot="1" x14ac:dyDescent="0.35">
      <c r="A7" s="1">
        <f t="shared" si="1"/>
        <v>44128</v>
      </c>
      <c r="B7" t="s">
        <v>64</v>
      </c>
      <c r="C7" s="13">
        <f t="shared" si="2"/>
        <v>-3.3121023333333333</v>
      </c>
      <c r="E7" t="s">
        <v>71</v>
      </c>
      <c r="F7" s="13">
        <f>M28</f>
        <v>161.75</v>
      </c>
      <c r="G7" s="38">
        <f t="shared" ref="G7:G9" si="3">G6</f>
        <v>0.80390833333333334</v>
      </c>
      <c r="I7" s="24" t="s">
        <v>50</v>
      </c>
      <c r="J7" s="25"/>
      <c r="K7" s="26"/>
      <c r="L7" s="61"/>
      <c r="M7" s="62"/>
      <c r="N7" s="25"/>
      <c r="O7" s="27"/>
      <c r="P7" s="30">
        <v>5515.01</v>
      </c>
    </row>
    <row r="8" spans="1:16" x14ac:dyDescent="0.3">
      <c r="A8" s="1">
        <f t="shared" si="1"/>
        <v>44128</v>
      </c>
      <c r="B8" t="s">
        <v>65</v>
      </c>
      <c r="C8" s="13">
        <f t="shared" si="2"/>
        <v>0</v>
      </c>
      <c r="G8" s="38">
        <f t="shared" si="3"/>
        <v>0.80390833333333334</v>
      </c>
      <c r="I8" s="17" t="s">
        <v>51</v>
      </c>
      <c r="J8" s="18"/>
      <c r="K8" s="19"/>
      <c r="L8" s="20"/>
      <c r="M8" s="21">
        <v>18.170000000000002</v>
      </c>
      <c r="N8" s="18"/>
      <c r="O8" s="20"/>
      <c r="P8" s="23">
        <v>741.78</v>
      </c>
    </row>
    <row r="9" spans="1:16" x14ac:dyDescent="0.3">
      <c r="A9" s="1">
        <f t="shared" si="1"/>
        <v>44128</v>
      </c>
      <c r="B9" t="s">
        <v>66</v>
      </c>
      <c r="C9" s="13">
        <f t="shared" si="2"/>
        <v>0</v>
      </c>
      <c r="G9" s="38">
        <f t="shared" si="3"/>
        <v>0.80390833333333334</v>
      </c>
      <c r="I9" s="24" t="s">
        <v>52</v>
      </c>
      <c r="J9" s="25"/>
      <c r="K9" s="26"/>
      <c r="L9" s="27"/>
      <c r="M9" s="28">
        <v>5.0999999999999996</v>
      </c>
      <c r="N9" s="25"/>
      <c r="O9" s="27"/>
      <c r="P9" s="30">
        <v>109.8</v>
      </c>
    </row>
    <row r="10" spans="1:16" x14ac:dyDescent="0.3">
      <c r="A10" s="1">
        <f t="shared" si="1"/>
        <v>44128</v>
      </c>
      <c r="B10" t="s">
        <v>95</v>
      </c>
      <c r="C10" s="13">
        <f>-SUM(C2:C9)</f>
        <v>64.643940749999985</v>
      </c>
      <c r="I10" s="24" t="s">
        <v>53</v>
      </c>
      <c r="J10" s="25"/>
      <c r="K10" s="26"/>
      <c r="L10" s="63"/>
      <c r="M10" s="64"/>
      <c r="N10" s="25"/>
      <c r="O10" s="27"/>
      <c r="P10" s="30">
        <v>348.44</v>
      </c>
    </row>
    <row r="11" spans="1:16" ht="15" thickBot="1" x14ac:dyDescent="0.35">
      <c r="I11" s="24" t="s">
        <v>54</v>
      </c>
      <c r="J11" s="25"/>
      <c r="K11" s="26"/>
      <c r="L11" s="27"/>
      <c r="M11" s="28">
        <v>13.07</v>
      </c>
      <c r="N11" s="25"/>
      <c r="O11" s="27"/>
      <c r="P11" s="30">
        <v>283.54000000000002</v>
      </c>
    </row>
    <row r="12" spans="1:16" x14ac:dyDescent="0.3">
      <c r="I12" s="17" t="s">
        <v>55</v>
      </c>
      <c r="J12" s="18"/>
      <c r="K12" s="19"/>
      <c r="L12" s="20"/>
      <c r="M12" s="21">
        <v>583.67999999999995</v>
      </c>
      <c r="N12" s="18"/>
      <c r="O12" s="20"/>
      <c r="P12" s="23">
        <v>13017.19</v>
      </c>
    </row>
    <row r="13" spans="1:16" x14ac:dyDescent="0.3">
      <c r="I13" s="24" t="s">
        <v>56</v>
      </c>
      <c r="J13" s="25"/>
      <c r="K13" s="26"/>
      <c r="L13" s="27"/>
      <c r="M13" s="28">
        <v>13.02</v>
      </c>
      <c r="N13" s="25"/>
      <c r="O13" s="27"/>
      <c r="P13" s="30">
        <v>281.95999999999998</v>
      </c>
    </row>
    <row r="14" spans="1:16" x14ac:dyDescent="0.3">
      <c r="I14" s="24" t="s">
        <v>57</v>
      </c>
      <c r="J14" s="25"/>
      <c r="K14" s="26"/>
      <c r="L14" s="27"/>
      <c r="M14" s="28">
        <v>8.5500000000000007</v>
      </c>
      <c r="N14" s="25"/>
      <c r="O14" s="27"/>
      <c r="P14" s="30">
        <v>188.1</v>
      </c>
    </row>
    <row r="15" spans="1:16" x14ac:dyDescent="0.3">
      <c r="I15" s="24" t="s">
        <v>58</v>
      </c>
      <c r="J15" s="25"/>
      <c r="K15" s="26"/>
      <c r="L15" s="27"/>
      <c r="M15" s="28">
        <v>418.11</v>
      </c>
      <c r="N15" s="25"/>
      <c r="O15" s="27"/>
      <c r="P15" s="30">
        <v>9198.42</v>
      </c>
    </row>
    <row r="16" spans="1:16" ht="15" thickBot="1" x14ac:dyDescent="0.35">
      <c r="I16" s="24" t="s">
        <v>59</v>
      </c>
      <c r="J16" s="25"/>
      <c r="K16" s="26"/>
      <c r="L16" s="27"/>
      <c r="M16" s="28">
        <v>144</v>
      </c>
      <c r="N16" s="25"/>
      <c r="O16" s="27"/>
      <c r="P16" s="30">
        <v>3348.71</v>
      </c>
    </row>
    <row r="17" spans="9:16" x14ac:dyDescent="0.3">
      <c r="I17" s="17" t="s">
        <v>60</v>
      </c>
      <c r="J17" s="18"/>
      <c r="K17" s="19"/>
      <c r="L17" s="20"/>
      <c r="M17" s="21">
        <v>255.98</v>
      </c>
      <c r="N17" s="18"/>
      <c r="O17" s="20"/>
      <c r="P17" s="23">
        <v>8125.49</v>
      </c>
    </row>
    <row r="18" spans="9:16" x14ac:dyDescent="0.3">
      <c r="I18" s="24" t="s">
        <v>61</v>
      </c>
      <c r="J18" s="25"/>
      <c r="K18" s="26"/>
      <c r="L18" s="27"/>
      <c r="M18" s="28">
        <v>180</v>
      </c>
      <c r="N18" s="25"/>
      <c r="O18" s="27"/>
      <c r="P18" s="30">
        <v>4185.93</v>
      </c>
    </row>
    <row r="19" spans="9:16" x14ac:dyDescent="0.3">
      <c r="I19" s="24" t="s">
        <v>62</v>
      </c>
      <c r="J19" s="25"/>
      <c r="K19" s="26"/>
      <c r="L19" s="27"/>
      <c r="M19" s="28">
        <v>67.319999999999993</v>
      </c>
      <c r="N19" s="25"/>
      <c r="O19" s="27"/>
      <c r="P19" s="30">
        <v>1481.04</v>
      </c>
    </row>
    <row r="20" spans="9:16" x14ac:dyDescent="0.3">
      <c r="I20" s="24" t="s">
        <v>63</v>
      </c>
      <c r="J20" s="25"/>
      <c r="K20" s="26"/>
      <c r="L20" s="27"/>
      <c r="M20" s="28">
        <v>4.54</v>
      </c>
      <c r="N20" s="25"/>
      <c r="O20" s="27"/>
      <c r="P20" s="30">
        <v>99.88</v>
      </c>
    </row>
    <row r="21" spans="9:16" x14ac:dyDescent="0.3">
      <c r="I21" s="24" t="s">
        <v>64</v>
      </c>
      <c r="J21" s="25"/>
      <c r="K21" s="26"/>
      <c r="L21" s="27"/>
      <c r="M21" s="28">
        <v>4.12</v>
      </c>
      <c r="N21" s="25"/>
      <c r="O21" s="27"/>
      <c r="P21" s="30">
        <v>90.64</v>
      </c>
    </row>
    <row r="22" spans="9:16" x14ac:dyDescent="0.3">
      <c r="I22" s="24" t="s">
        <v>65</v>
      </c>
      <c r="J22" s="25"/>
      <c r="K22" s="26"/>
      <c r="L22" s="63"/>
      <c r="M22" s="64"/>
      <c r="N22" s="25"/>
      <c r="O22" s="27"/>
      <c r="P22" s="30">
        <v>1848</v>
      </c>
    </row>
    <row r="23" spans="9:16" ht="23.4" thickBot="1" x14ac:dyDescent="0.35">
      <c r="I23" s="24" t="s">
        <v>66</v>
      </c>
      <c r="J23" s="25"/>
      <c r="K23" s="26"/>
      <c r="L23" s="61"/>
      <c r="M23" s="62"/>
      <c r="N23" s="25"/>
      <c r="O23" s="27"/>
      <c r="P23" s="30">
        <v>420</v>
      </c>
    </row>
    <row r="24" spans="9:16" x14ac:dyDescent="0.3">
      <c r="I24" s="17" t="s">
        <v>67</v>
      </c>
      <c r="J24" s="18"/>
      <c r="K24" s="19"/>
      <c r="L24" s="20"/>
      <c r="M24" s="21">
        <v>705.93</v>
      </c>
      <c r="N24" s="18"/>
      <c r="O24" s="20"/>
      <c r="P24" s="23">
        <v>16671.919999999998</v>
      </c>
    </row>
    <row r="25" spans="9:16" x14ac:dyDescent="0.3">
      <c r="I25" s="24" t="s">
        <v>68</v>
      </c>
      <c r="J25" s="25"/>
      <c r="K25" s="26"/>
      <c r="L25" s="27"/>
      <c r="M25" s="28">
        <v>273.2</v>
      </c>
      <c r="N25" s="25"/>
      <c r="O25" s="27"/>
      <c r="P25" s="30">
        <v>6848.55</v>
      </c>
    </row>
    <row r="26" spans="9:16" x14ac:dyDescent="0.3">
      <c r="I26" s="24" t="s">
        <v>69</v>
      </c>
      <c r="J26" s="25"/>
      <c r="K26" s="26"/>
      <c r="L26" s="27"/>
      <c r="M26" s="28">
        <v>219.62</v>
      </c>
      <c r="N26" s="25"/>
      <c r="O26" s="27"/>
      <c r="P26" s="30">
        <v>4992.26</v>
      </c>
    </row>
    <row r="27" spans="9:16" x14ac:dyDescent="0.3">
      <c r="I27" s="24" t="s">
        <v>70</v>
      </c>
      <c r="J27" s="25"/>
      <c r="K27" s="26"/>
      <c r="L27" s="27"/>
      <c r="M27" s="28">
        <v>51.36</v>
      </c>
      <c r="N27" s="25"/>
      <c r="O27" s="27"/>
      <c r="P27" s="30">
        <v>1167.54</v>
      </c>
    </row>
    <row r="28" spans="9:16" ht="15" thickBot="1" x14ac:dyDescent="0.35">
      <c r="I28" s="24" t="s">
        <v>71</v>
      </c>
      <c r="J28" s="25"/>
      <c r="K28" s="26"/>
      <c r="L28" s="27"/>
      <c r="M28" s="28">
        <v>161.75</v>
      </c>
      <c r="N28" s="25"/>
      <c r="O28" s="27"/>
      <c r="P28" s="30">
        <v>3663.57</v>
      </c>
    </row>
    <row r="29" spans="9:16" ht="15" thickBot="1" x14ac:dyDescent="0.35">
      <c r="I29" s="16"/>
      <c r="J29" s="31" t="s">
        <v>72</v>
      </c>
      <c r="K29" s="16" t="s">
        <v>73</v>
      </c>
      <c r="L29" s="59" t="s">
        <v>33</v>
      </c>
      <c r="M29" s="60"/>
      <c r="N29" s="16"/>
      <c r="O29" s="59" t="s">
        <v>33</v>
      </c>
      <c r="P29" s="60"/>
    </row>
    <row r="30" spans="9:16" x14ac:dyDescent="0.3">
      <c r="I30" s="17" t="s">
        <v>74</v>
      </c>
      <c r="J30" s="32"/>
      <c r="K30" s="33"/>
      <c r="L30" s="20"/>
      <c r="M30" s="21">
        <v>2638.09</v>
      </c>
      <c r="N30" s="18"/>
      <c r="O30" s="20"/>
      <c r="P30" s="23">
        <v>58920.69</v>
      </c>
    </row>
    <row r="31" spans="9:16" x14ac:dyDescent="0.3">
      <c r="I31" s="24" t="s">
        <v>75</v>
      </c>
      <c r="J31" s="34">
        <v>71000013</v>
      </c>
      <c r="K31" s="35" t="s">
        <v>76</v>
      </c>
      <c r="L31" s="27"/>
      <c r="M31" s="28">
        <v>2638.09</v>
      </c>
      <c r="N31" s="15"/>
      <c r="O31" s="15"/>
      <c r="P31" s="15"/>
    </row>
    <row r="33" spans="1:16" ht="15" thickBot="1" x14ac:dyDescent="0.35">
      <c r="I33" s="15"/>
      <c r="J33" s="15"/>
      <c r="K33" s="15"/>
      <c r="L33" s="15"/>
      <c r="M33" s="15"/>
      <c r="N33" s="15"/>
      <c r="O33" s="15"/>
      <c r="P33" s="15"/>
    </row>
    <row r="34" spans="1:16" x14ac:dyDescent="0.3">
      <c r="A34" s="3">
        <v>44114</v>
      </c>
      <c r="B34" t="s">
        <v>52</v>
      </c>
      <c r="C34" s="13">
        <f>-M41*G34</f>
        <v>-1.0000533333333332</v>
      </c>
      <c r="E34" t="s">
        <v>94</v>
      </c>
      <c r="F34" s="37">
        <f>1-SUM(F36:F39)/F35</f>
        <v>0.80391111111111113</v>
      </c>
      <c r="G34" s="38">
        <f>1-F34</f>
        <v>0.19608888888888887</v>
      </c>
      <c r="I34" s="51"/>
      <c r="J34" s="53" t="s">
        <v>42</v>
      </c>
      <c r="K34" s="54"/>
      <c r="L34" s="54"/>
      <c r="M34" s="55"/>
      <c r="N34" s="53" t="s">
        <v>44</v>
      </c>
      <c r="O34" s="54"/>
      <c r="P34" s="55"/>
    </row>
    <row r="35" spans="1:16" ht="15" thickBot="1" x14ac:dyDescent="0.35">
      <c r="A35" s="1">
        <f>A34</f>
        <v>44114</v>
      </c>
      <c r="B35" t="s">
        <v>53</v>
      </c>
      <c r="C35" s="13">
        <f t="shared" ref="C35:C36" si="4">-M42*G35</f>
        <v>0</v>
      </c>
      <c r="E35" t="s">
        <v>48</v>
      </c>
      <c r="F35" s="13">
        <f>M37</f>
        <v>3600</v>
      </c>
      <c r="G35" s="38">
        <f>G34</f>
        <v>0.19608888888888887</v>
      </c>
      <c r="I35" s="52"/>
      <c r="J35" s="56" t="s">
        <v>77</v>
      </c>
      <c r="K35" s="57"/>
      <c r="L35" s="57"/>
      <c r="M35" s="58"/>
      <c r="N35" s="56" t="s">
        <v>78</v>
      </c>
      <c r="O35" s="57"/>
      <c r="P35" s="58"/>
    </row>
    <row r="36" spans="1:16" ht="15" thickBot="1" x14ac:dyDescent="0.35">
      <c r="A36" s="1">
        <f t="shared" ref="A36:A42" si="5">A35</f>
        <v>44114</v>
      </c>
      <c r="B36" t="s">
        <v>54</v>
      </c>
      <c r="C36" s="13">
        <f t="shared" si="4"/>
        <v>-2.5628817777777777</v>
      </c>
      <c r="E36" t="s">
        <v>68</v>
      </c>
      <c r="F36" s="13">
        <f>M57</f>
        <v>273.2</v>
      </c>
      <c r="G36" s="38">
        <f>G35</f>
        <v>0.19608888888888887</v>
      </c>
      <c r="I36" s="16"/>
      <c r="J36" s="16" t="s">
        <v>46</v>
      </c>
      <c r="K36" s="16" t="s">
        <v>47</v>
      </c>
      <c r="L36" s="59" t="s">
        <v>33</v>
      </c>
      <c r="M36" s="60"/>
      <c r="N36" s="16" t="s">
        <v>46</v>
      </c>
      <c r="O36" s="59" t="s">
        <v>33</v>
      </c>
      <c r="P36" s="60"/>
    </row>
    <row r="37" spans="1:16" x14ac:dyDescent="0.3">
      <c r="A37" s="1">
        <f t="shared" si="5"/>
        <v>44114</v>
      </c>
      <c r="B37" t="s">
        <v>62</v>
      </c>
      <c r="C37" s="13">
        <f>-M51*G37</f>
        <v>-54.119295999999999</v>
      </c>
      <c r="E37" t="s">
        <v>69</v>
      </c>
      <c r="F37" s="13">
        <f>M58</f>
        <v>219.61</v>
      </c>
      <c r="G37" s="38">
        <f>F34</f>
        <v>0.80391111111111113</v>
      </c>
      <c r="I37" s="17" t="s">
        <v>48</v>
      </c>
      <c r="J37" s="18">
        <v>80</v>
      </c>
      <c r="K37" s="19"/>
      <c r="L37" s="20"/>
      <c r="M37" s="21">
        <v>3600</v>
      </c>
      <c r="N37" s="22">
        <v>1680</v>
      </c>
      <c r="O37" s="20"/>
      <c r="P37" s="23">
        <v>80118.100000000006</v>
      </c>
    </row>
    <row r="38" spans="1:16" x14ac:dyDescent="0.3">
      <c r="A38" s="1">
        <f t="shared" si="5"/>
        <v>44114</v>
      </c>
      <c r="B38" t="s">
        <v>63</v>
      </c>
      <c r="C38" s="13">
        <f t="shared" ref="C38:C41" si="6">-M52*G38</f>
        <v>-3.6497564444444444</v>
      </c>
      <c r="E38" t="s">
        <v>70</v>
      </c>
      <c r="F38" s="13">
        <f>M59</f>
        <v>51.36</v>
      </c>
      <c r="G38" s="38">
        <f>G37</f>
        <v>0.80391111111111113</v>
      </c>
      <c r="I38" s="24" t="s">
        <v>49</v>
      </c>
      <c r="J38" s="25">
        <v>80</v>
      </c>
      <c r="K38" s="26">
        <v>45</v>
      </c>
      <c r="L38" s="27"/>
      <c r="M38" s="28">
        <v>3600</v>
      </c>
      <c r="N38" s="29">
        <v>1680</v>
      </c>
      <c r="O38" s="27"/>
      <c r="P38" s="30">
        <v>74603.09</v>
      </c>
    </row>
    <row r="39" spans="1:16" ht="15" thickBot="1" x14ac:dyDescent="0.35">
      <c r="A39" s="1">
        <f t="shared" si="5"/>
        <v>44114</v>
      </c>
      <c r="B39" t="s">
        <v>64</v>
      </c>
      <c r="C39" s="13">
        <f t="shared" si="6"/>
        <v>-3.3121137777777778</v>
      </c>
      <c r="E39" t="s">
        <v>71</v>
      </c>
      <c r="F39" s="13">
        <f>M60</f>
        <v>161.75</v>
      </c>
      <c r="G39" s="38">
        <f t="shared" ref="G39:G41" si="7">G38</f>
        <v>0.80391111111111113</v>
      </c>
      <c r="I39" s="24" t="s">
        <v>50</v>
      </c>
      <c r="J39" s="25"/>
      <c r="K39" s="26"/>
      <c r="L39" s="61"/>
      <c r="M39" s="62"/>
      <c r="N39" s="25"/>
      <c r="O39" s="27"/>
      <c r="P39" s="30">
        <v>5515.01</v>
      </c>
    </row>
    <row r="40" spans="1:16" x14ac:dyDescent="0.3">
      <c r="A40" s="1">
        <f t="shared" si="5"/>
        <v>44114</v>
      </c>
      <c r="B40" t="s">
        <v>65</v>
      </c>
      <c r="C40" s="13">
        <f t="shared" si="6"/>
        <v>0</v>
      </c>
      <c r="G40" s="38">
        <f t="shared" si="7"/>
        <v>0.80391111111111113</v>
      </c>
      <c r="I40" s="17" t="s">
        <v>51</v>
      </c>
      <c r="J40" s="18"/>
      <c r="K40" s="19"/>
      <c r="L40" s="20"/>
      <c r="M40" s="21">
        <v>18.170000000000002</v>
      </c>
      <c r="N40" s="18"/>
      <c r="O40" s="20"/>
      <c r="P40" s="23">
        <v>723.61</v>
      </c>
    </row>
    <row r="41" spans="1:16" x14ac:dyDescent="0.3">
      <c r="A41" s="1">
        <f t="shared" si="5"/>
        <v>44114</v>
      </c>
      <c r="B41" t="s">
        <v>66</v>
      </c>
      <c r="C41" s="13">
        <f t="shared" si="6"/>
        <v>0</v>
      </c>
      <c r="G41" s="38">
        <f t="shared" si="7"/>
        <v>0.80391111111111113</v>
      </c>
      <c r="I41" s="24" t="s">
        <v>52</v>
      </c>
      <c r="J41" s="25"/>
      <c r="K41" s="26"/>
      <c r="L41" s="27"/>
      <c r="M41" s="28">
        <v>5.0999999999999996</v>
      </c>
      <c r="N41" s="25"/>
      <c r="O41" s="27"/>
      <c r="P41" s="30">
        <v>104.7</v>
      </c>
    </row>
    <row r="42" spans="1:16" x14ac:dyDescent="0.3">
      <c r="A42" s="1">
        <f t="shared" si="5"/>
        <v>44114</v>
      </c>
      <c r="B42" t="s">
        <v>95</v>
      </c>
      <c r="C42" s="13">
        <f>-SUM(C34:C41)</f>
        <v>64.644101333333325</v>
      </c>
      <c r="I42" s="24" t="s">
        <v>53</v>
      </c>
      <c r="J42" s="25"/>
      <c r="K42" s="26"/>
      <c r="L42" s="63"/>
      <c r="M42" s="64"/>
      <c r="N42" s="25"/>
      <c r="O42" s="27"/>
      <c r="P42" s="30">
        <v>348.44</v>
      </c>
    </row>
    <row r="43" spans="1:16" ht="15" thickBot="1" x14ac:dyDescent="0.35">
      <c r="I43" s="24" t="s">
        <v>54</v>
      </c>
      <c r="J43" s="25"/>
      <c r="K43" s="26"/>
      <c r="L43" s="27"/>
      <c r="M43" s="28">
        <v>13.07</v>
      </c>
      <c r="N43" s="25"/>
      <c r="O43" s="27"/>
      <c r="P43" s="30">
        <v>270.47000000000003</v>
      </c>
    </row>
    <row r="44" spans="1:16" x14ac:dyDescent="0.3">
      <c r="I44" s="17" t="s">
        <v>55</v>
      </c>
      <c r="J44" s="18"/>
      <c r="K44" s="19"/>
      <c r="L44" s="20"/>
      <c r="M44" s="21">
        <v>583.67999999999995</v>
      </c>
      <c r="N44" s="18"/>
      <c r="O44" s="20"/>
      <c r="P44" s="23">
        <v>12433.51</v>
      </c>
    </row>
    <row r="45" spans="1:16" x14ac:dyDescent="0.3">
      <c r="I45" s="24" t="s">
        <v>56</v>
      </c>
      <c r="J45" s="25"/>
      <c r="K45" s="26"/>
      <c r="L45" s="27"/>
      <c r="M45" s="28">
        <v>13.02</v>
      </c>
      <c r="N45" s="25"/>
      <c r="O45" s="27"/>
      <c r="P45" s="30">
        <v>268.94</v>
      </c>
    </row>
    <row r="46" spans="1:16" x14ac:dyDescent="0.3">
      <c r="I46" s="24" t="s">
        <v>57</v>
      </c>
      <c r="J46" s="25"/>
      <c r="K46" s="26"/>
      <c r="L46" s="27"/>
      <c r="M46" s="28">
        <v>8.5500000000000007</v>
      </c>
      <c r="N46" s="25"/>
      <c r="O46" s="27"/>
      <c r="P46" s="30">
        <v>179.55</v>
      </c>
    </row>
    <row r="47" spans="1:16" x14ac:dyDescent="0.3">
      <c r="I47" s="24" t="s">
        <v>58</v>
      </c>
      <c r="J47" s="25"/>
      <c r="K47" s="26"/>
      <c r="L47" s="27"/>
      <c r="M47" s="28">
        <v>418.11</v>
      </c>
      <c r="N47" s="25"/>
      <c r="O47" s="27"/>
      <c r="P47" s="30">
        <v>8780.31</v>
      </c>
    </row>
    <row r="48" spans="1:16" ht="15" thickBot="1" x14ac:dyDescent="0.35">
      <c r="I48" s="24" t="s">
        <v>59</v>
      </c>
      <c r="J48" s="25"/>
      <c r="K48" s="26"/>
      <c r="L48" s="27"/>
      <c r="M48" s="28">
        <v>144</v>
      </c>
      <c r="N48" s="25"/>
      <c r="O48" s="27"/>
      <c r="P48" s="30">
        <v>3204.71</v>
      </c>
    </row>
    <row r="49" spans="9:16" x14ac:dyDescent="0.3">
      <c r="I49" s="17" t="s">
        <v>60</v>
      </c>
      <c r="J49" s="18"/>
      <c r="K49" s="19"/>
      <c r="L49" s="20"/>
      <c r="M49" s="21">
        <v>255.98</v>
      </c>
      <c r="N49" s="18"/>
      <c r="O49" s="20"/>
      <c r="P49" s="23">
        <v>7869.51</v>
      </c>
    </row>
    <row r="50" spans="9:16" x14ac:dyDescent="0.3">
      <c r="I50" s="24" t="s">
        <v>61</v>
      </c>
      <c r="J50" s="25"/>
      <c r="K50" s="26"/>
      <c r="L50" s="27"/>
      <c r="M50" s="28">
        <v>180</v>
      </c>
      <c r="N50" s="25"/>
      <c r="O50" s="27"/>
      <c r="P50" s="30">
        <v>4005.93</v>
      </c>
    </row>
    <row r="51" spans="9:16" x14ac:dyDescent="0.3">
      <c r="I51" s="24" t="s">
        <v>62</v>
      </c>
      <c r="J51" s="25"/>
      <c r="K51" s="26"/>
      <c r="L51" s="27"/>
      <c r="M51" s="28">
        <v>67.319999999999993</v>
      </c>
      <c r="N51" s="25"/>
      <c r="O51" s="27"/>
      <c r="P51" s="30">
        <v>1413.72</v>
      </c>
    </row>
    <row r="52" spans="9:16" x14ac:dyDescent="0.3">
      <c r="I52" s="24" t="s">
        <v>63</v>
      </c>
      <c r="J52" s="25"/>
      <c r="K52" s="26"/>
      <c r="L52" s="27"/>
      <c r="M52" s="28">
        <v>4.54</v>
      </c>
      <c r="N52" s="25"/>
      <c r="O52" s="27"/>
      <c r="P52" s="30">
        <v>95.34</v>
      </c>
    </row>
    <row r="53" spans="9:16" x14ac:dyDescent="0.3">
      <c r="I53" s="24" t="s">
        <v>64</v>
      </c>
      <c r="J53" s="25"/>
      <c r="K53" s="26"/>
      <c r="L53" s="27"/>
      <c r="M53" s="28">
        <v>4.12</v>
      </c>
      <c r="N53" s="25"/>
      <c r="O53" s="27"/>
      <c r="P53" s="30">
        <v>86.52</v>
      </c>
    </row>
    <row r="54" spans="9:16" x14ac:dyDescent="0.3">
      <c r="I54" s="24" t="s">
        <v>65</v>
      </c>
      <c r="J54" s="25"/>
      <c r="K54" s="26"/>
      <c r="L54" s="63"/>
      <c r="M54" s="64"/>
      <c r="N54" s="25"/>
      <c r="O54" s="27"/>
      <c r="P54" s="30">
        <v>1848</v>
      </c>
    </row>
    <row r="55" spans="9:16" ht="23.4" thickBot="1" x14ac:dyDescent="0.35">
      <c r="I55" s="24" t="s">
        <v>66</v>
      </c>
      <c r="J55" s="25"/>
      <c r="K55" s="26"/>
      <c r="L55" s="61"/>
      <c r="M55" s="62"/>
      <c r="N55" s="25"/>
      <c r="O55" s="27"/>
      <c r="P55" s="30">
        <v>420</v>
      </c>
    </row>
    <row r="56" spans="9:16" x14ac:dyDescent="0.3">
      <c r="I56" s="17" t="s">
        <v>67</v>
      </c>
      <c r="J56" s="18"/>
      <c r="K56" s="19"/>
      <c r="L56" s="20"/>
      <c r="M56" s="21">
        <v>705.92</v>
      </c>
      <c r="N56" s="18"/>
      <c r="O56" s="20"/>
      <c r="P56" s="23">
        <v>15965.99</v>
      </c>
    </row>
    <row r="57" spans="9:16" x14ac:dyDescent="0.3">
      <c r="I57" s="24" t="s">
        <v>68</v>
      </c>
      <c r="J57" s="25"/>
      <c r="K57" s="26"/>
      <c r="L57" s="27"/>
      <c r="M57" s="28">
        <v>273.2</v>
      </c>
      <c r="N57" s="25"/>
      <c r="O57" s="27"/>
      <c r="P57" s="30">
        <v>6575.35</v>
      </c>
    </row>
    <row r="58" spans="9:16" x14ac:dyDescent="0.3">
      <c r="I58" s="24" t="s">
        <v>69</v>
      </c>
      <c r="J58" s="25"/>
      <c r="K58" s="26"/>
      <c r="L58" s="27"/>
      <c r="M58" s="28">
        <v>219.61</v>
      </c>
      <c r="N58" s="25"/>
      <c r="O58" s="27"/>
      <c r="P58" s="30">
        <v>4772.6400000000003</v>
      </c>
    </row>
    <row r="59" spans="9:16" x14ac:dyDescent="0.3">
      <c r="I59" s="24" t="s">
        <v>70</v>
      </c>
      <c r="J59" s="25"/>
      <c r="K59" s="26"/>
      <c r="L59" s="27"/>
      <c r="M59" s="28">
        <v>51.36</v>
      </c>
      <c r="N59" s="25"/>
      <c r="O59" s="27"/>
      <c r="P59" s="30">
        <v>1116.18</v>
      </c>
    </row>
    <row r="60" spans="9:16" ht="15" thickBot="1" x14ac:dyDescent="0.35">
      <c r="I60" s="24" t="s">
        <v>71</v>
      </c>
      <c r="J60" s="25"/>
      <c r="K60" s="26"/>
      <c r="L60" s="27"/>
      <c r="M60" s="28">
        <v>161.75</v>
      </c>
      <c r="N60" s="25"/>
      <c r="O60" s="27"/>
      <c r="P60" s="30">
        <v>3501.82</v>
      </c>
    </row>
    <row r="61" spans="9:16" ht="15" thickBot="1" x14ac:dyDescent="0.35">
      <c r="I61" s="16"/>
      <c r="J61" s="31" t="s">
        <v>72</v>
      </c>
      <c r="K61" s="16" t="s">
        <v>73</v>
      </c>
      <c r="L61" s="59" t="s">
        <v>33</v>
      </c>
      <c r="M61" s="60"/>
      <c r="N61" s="16"/>
      <c r="O61" s="59" t="s">
        <v>33</v>
      </c>
      <c r="P61" s="60"/>
    </row>
    <row r="62" spans="9:16" x14ac:dyDescent="0.3">
      <c r="I62" s="17" t="s">
        <v>74</v>
      </c>
      <c r="J62" s="32"/>
      <c r="K62" s="33"/>
      <c r="L62" s="20"/>
      <c r="M62" s="21">
        <v>2638.1</v>
      </c>
      <c r="N62" s="18"/>
      <c r="O62" s="20"/>
      <c r="P62" s="23">
        <v>56282.6</v>
      </c>
    </row>
    <row r="63" spans="9:16" x14ac:dyDescent="0.3">
      <c r="I63" s="24" t="s">
        <v>75</v>
      </c>
      <c r="J63" s="34">
        <v>71000013</v>
      </c>
      <c r="K63" s="35" t="s">
        <v>76</v>
      </c>
      <c r="L63" s="27"/>
      <c r="M63" s="28">
        <v>2638.1</v>
      </c>
      <c r="N63" s="15"/>
      <c r="O63" s="15"/>
      <c r="P63" s="15"/>
    </row>
    <row r="64" spans="9:16" ht="15" thickBot="1" x14ac:dyDescent="0.35"/>
    <row r="65" spans="1:16" x14ac:dyDescent="0.3">
      <c r="A65" s="3">
        <v>44100</v>
      </c>
      <c r="B65" t="s">
        <v>52</v>
      </c>
      <c r="C65" s="13">
        <f>-M72*G65</f>
        <v>-1.0298599999999998</v>
      </c>
      <c r="E65" t="s">
        <v>94</v>
      </c>
      <c r="F65" s="37">
        <f>1-SUM(F67:F70)/F66</f>
        <v>0.7980666666666667</v>
      </c>
      <c r="G65" s="38">
        <f>1-F65</f>
        <v>0.2019333333333333</v>
      </c>
      <c r="I65" s="51"/>
      <c r="J65" s="53" t="s">
        <v>42</v>
      </c>
      <c r="K65" s="54"/>
      <c r="L65" s="54"/>
      <c r="M65" s="55"/>
      <c r="N65" s="53" t="s">
        <v>44</v>
      </c>
      <c r="O65" s="54"/>
      <c r="P65" s="55"/>
    </row>
    <row r="66" spans="1:16" ht="15" thickBot="1" x14ac:dyDescent="0.35">
      <c r="A66" s="1">
        <f>A65</f>
        <v>44100</v>
      </c>
      <c r="B66" t="s">
        <v>53</v>
      </c>
      <c r="C66" s="13">
        <f t="shared" ref="C66:C67" si="8">-M73*G66</f>
        <v>-14.496794</v>
      </c>
      <c r="E66" t="s">
        <v>48</v>
      </c>
      <c r="F66" s="13">
        <f>M68</f>
        <v>3600</v>
      </c>
      <c r="G66" s="38">
        <f>G65</f>
        <v>0.2019333333333333</v>
      </c>
      <c r="I66" s="52"/>
      <c r="J66" s="56" t="s">
        <v>79</v>
      </c>
      <c r="K66" s="57"/>
      <c r="L66" s="57"/>
      <c r="M66" s="58"/>
      <c r="N66" s="56" t="s">
        <v>80</v>
      </c>
      <c r="O66" s="57"/>
      <c r="P66" s="58"/>
    </row>
    <row r="67" spans="1:16" ht="15" thickBot="1" x14ac:dyDescent="0.35">
      <c r="A67" s="1">
        <f t="shared" ref="A67:A73" si="9">A66</f>
        <v>44100</v>
      </c>
      <c r="B67" t="s">
        <v>54</v>
      </c>
      <c r="C67" s="13">
        <f t="shared" si="8"/>
        <v>-2.6392686666666663</v>
      </c>
      <c r="E67" t="s">
        <v>68</v>
      </c>
      <c r="F67" s="13">
        <f>M88</f>
        <v>288.49</v>
      </c>
      <c r="G67" s="38">
        <f>G66</f>
        <v>0.2019333333333333</v>
      </c>
      <c r="I67" s="16"/>
      <c r="J67" s="16" t="s">
        <v>46</v>
      </c>
      <c r="K67" s="16" t="s">
        <v>47</v>
      </c>
      <c r="L67" s="59" t="s">
        <v>33</v>
      </c>
      <c r="M67" s="60"/>
      <c r="N67" s="16" t="s">
        <v>46</v>
      </c>
      <c r="O67" s="59" t="s">
        <v>33</v>
      </c>
      <c r="P67" s="60"/>
    </row>
    <row r="68" spans="1:16" x14ac:dyDescent="0.3">
      <c r="A68" s="1">
        <f t="shared" si="9"/>
        <v>44100</v>
      </c>
      <c r="B68" t="s">
        <v>62</v>
      </c>
      <c r="C68" s="13">
        <f>-M82*G68</f>
        <v>-53.725847999999999</v>
      </c>
      <c r="E68" t="s">
        <v>69</v>
      </c>
      <c r="F68" s="13">
        <f>M89</f>
        <v>224.07</v>
      </c>
      <c r="G68" s="38">
        <f>F65</f>
        <v>0.7980666666666667</v>
      </c>
      <c r="I68" s="17" t="s">
        <v>48</v>
      </c>
      <c r="J68" s="18">
        <v>80</v>
      </c>
      <c r="K68" s="19"/>
      <c r="L68" s="20"/>
      <c r="M68" s="21">
        <v>3600</v>
      </c>
      <c r="N68" s="22">
        <v>1600</v>
      </c>
      <c r="O68" s="20"/>
      <c r="P68" s="23">
        <v>76518.100000000006</v>
      </c>
    </row>
    <row r="69" spans="1:16" x14ac:dyDescent="0.3">
      <c r="A69" s="1">
        <f t="shared" si="9"/>
        <v>44100</v>
      </c>
      <c r="B69" t="s">
        <v>63</v>
      </c>
      <c r="C69" s="13">
        <f t="shared" ref="C69:C72" si="10">-M83*G69</f>
        <v>-3.6232226666666669</v>
      </c>
      <c r="E69" t="s">
        <v>70</v>
      </c>
      <c r="F69" s="13">
        <f>M90</f>
        <v>52.4</v>
      </c>
      <c r="G69" s="38">
        <f>G68</f>
        <v>0.7980666666666667</v>
      </c>
      <c r="I69" s="24" t="s">
        <v>49</v>
      </c>
      <c r="J69" s="25">
        <v>80</v>
      </c>
      <c r="K69" s="26">
        <v>45</v>
      </c>
      <c r="L69" s="27"/>
      <c r="M69" s="28">
        <v>3600</v>
      </c>
      <c r="N69" s="29">
        <v>1600</v>
      </c>
      <c r="O69" s="27"/>
      <c r="P69" s="30">
        <v>71003.09</v>
      </c>
    </row>
    <row r="70" spans="1:16" ht="15" thickBot="1" x14ac:dyDescent="0.35">
      <c r="A70" s="1">
        <f t="shared" si="9"/>
        <v>44100</v>
      </c>
      <c r="B70" t="s">
        <v>64</v>
      </c>
      <c r="C70" s="13">
        <f t="shared" si="10"/>
        <v>-3.2880346666666669</v>
      </c>
      <c r="E70" t="s">
        <v>71</v>
      </c>
      <c r="F70" s="13">
        <f>M91</f>
        <v>162</v>
      </c>
      <c r="G70" s="38">
        <f t="shared" ref="G70:G72" si="11">G69</f>
        <v>0.7980666666666667</v>
      </c>
      <c r="I70" s="24" t="s">
        <v>50</v>
      </c>
      <c r="J70" s="25"/>
      <c r="K70" s="26"/>
      <c r="L70" s="61"/>
      <c r="M70" s="62"/>
      <c r="N70" s="25"/>
      <c r="O70" s="27"/>
      <c r="P70" s="30">
        <v>5515.01</v>
      </c>
    </row>
    <row r="71" spans="1:16" x14ac:dyDescent="0.3">
      <c r="A71" s="1">
        <f t="shared" si="9"/>
        <v>44100</v>
      </c>
      <c r="B71" t="s">
        <v>65</v>
      </c>
      <c r="C71" s="13">
        <f t="shared" si="10"/>
        <v>0</v>
      </c>
      <c r="G71" s="38">
        <f t="shared" si="11"/>
        <v>0.7980666666666667</v>
      </c>
      <c r="I71" s="17" t="s">
        <v>51</v>
      </c>
      <c r="J71" s="18"/>
      <c r="K71" s="19"/>
      <c r="L71" s="20"/>
      <c r="M71" s="21">
        <v>89.96</v>
      </c>
      <c r="N71" s="18"/>
      <c r="O71" s="20"/>
      <c r="P71" s="23">
        <v>705.44</v>
      </c>
    </row>
    <row r="72" spans="1:16" x14ac:dyDescent="0.3">
      <c r="A72" s="1">
        <f t="shared" si="9"/>
        <v>44100</v>
      </c>
      <c r="B72" t="s">
        <v>66</v>
      </c>
      <c r="C72" s="13">
        <f t="shared" si="10"/>
        <v>0</v>
      </c>
      <c r="G72" s="38">
        <f t="shared" si="11"/>
        <v>0.7980666666666667</v>
      </c>
      <c r="I72" s="24" t="s">
        <v>52</v>
      </c>
      <c r="J72" s="25"/>
      <c r="K72" s="26"/>
      <c r="L72" s="27"/>
      <c r="M72" s="28">
        <v>5.0999999999999996</v>
      </c>
      <c r="N72" s="25"/>
      <c r="O72" s="27"/>
      <c r="P72" s="30">
        <v>99.6</v>
      </c>
    </row>
    <row r="73" spans="1:16" x14ac:dyDescent="0.3">
      <c r="A73" s="1">
        <f t="shared" si="9"/>
        <v>44100</v>
      </c>
      <c r="B73" t="s">
        <v>95</v>
      </c>
      <c r="C73" s="13">
        <f>-SUM(C65:C72)</f>
        <v>78.803027999999998</v>
      </c>
      <c r="I73" s="24" t="s">
        <v>53</v>
      </c>
      <c r="J73" s="25"/>
      <c r="K73" s="26"/>
      <c r="L73" s="27"/>
      <c r="M73" s="28">
        <v>71.790000000000006</v>
      </c>
      <c r="N73" s="25"/>
      <c r="O73" s="27"/>
      <c r="P73" s="30">
        <v>348.44</v>
      </c>
    </row>
    <row r="74" spans="1:16" ht="15" thickBot="1" x14ac:dyDescent="0.35">
      <c r="I74" s="24" t="s">
        <v>54</v>
      </c>
      <c r="J74" s="25"/>
      <c r="K74" s="26"/>
      <c r="L74" s="27"/>
      <c r="M74" s="28">
        <v>13.07</v>
      </c>
      <c r="N74" s="25"/>
      <c r="O74" s="27"/>
      <c r="P74" s="30">
        <v>257.39999999999998</v>
      </c>
    </row>
    <row r="75" spans="1:16" x14ac:dyDescent="0.3">
      <c r="I75" s="17" t="s">
        <v>55</v>
      </c>
      <c r="J75" s="18"/>
      <c r="K75" s="19"/>
      <c r="L75" s="20"/>
      <c r="M75" s="21">
        <v>583.67999999999995</v>
      </c>
      <c r="N75" s="18"/>
      <c r="O75" s="20"/>
      <c r="P75" s="23">
        <v>11849.83</v>
      </c>
    </row>
    <row r="76" spans="1:16" x14ac:dyDescent="0.3">
      <c r="I76" s="24" t="s">
        <v>56</v>
      </c>
      <c r="J76" s="25"/>
      <c r="K76" s="26"/>
      <c r="L76" s="27"/>
      <c r="M76" s="28">
        <v>13.02</v>
      </c>
      <c r="N76" s="25"/>
      <c r="O76" s="27"/>
      <c r="P76" s="30">
        <v>255.92</v>
      </c>
    </row>
    <row r="77" spans="1:16" x14ac:dyDescent="0.3">
      <c r="I77" s="24" t="s">
        <v>57</v>
      </c>
      <c r="J77" s="25"/>
      <c r="K77" s="26"/>
      <c r="L77" s="27"/>
      <c r="M77" s="28">
        <v>8.5500000000000007</v>
      </c>
      <c r="N77" s="25"/>
      <c r="O77" s="27"/>
      <c r="P77" s="30">
        <v>171</v>
      </c>
    </row>
    <row r="78" spans="1:16" x14ac:dyDescent="0.3">
      <c r="I78" s="24" t="s">
        <v>58</v>
      </c>
      <c r="J78" s="25"/>
      <c r="K78" s="26"/>
      <c r="L78" s="27"/>
      <c r="M78" s="28">
        <v>418.11</v>
      </c>
      <c r="N78" s="25"/>
      <c r="O78" s="27"/>
      <c r="P78" s="30">
        <v>8362.2000000000007</v>
      </c>
    </row>
    <row r="79" spans="1:16" ht="15" thickBot="1" x14ac:dyDescent="0.35">
      <c r="I79" s="24" t="s">
        <v>59</v>
      </c>
      <c r="J79" s="25"/>
      <c r="K79" s="26"/>
      <c r="L79" s="27"/>
      <c r="M79" s="28">
        <v>144</v>
      </c>
      <c r="N79" s="25"/>
      <c r="O79" s="27"/>
      <c r="P79" s="30">
        <v>3060.71</v>
      </c>
    </row>
    <row r="80" spans="1:16" x14ac:dyDescent="0.3">
      <c r="I80" s="17" t="s">
        <v>60</v>
      </c>
      <c r="J80" s="18"/>
      <c r="K80" s="19"/>
      <c r="L80" s="20"/>
      <c r="M80" s="21">
        <v>255.98</v>
      </c>
      <c r="N80" s="18"/>
      <c r="O80" s="20"/>
      <c r="P80" s="23">
        <v>7613.53</v>
      </c>
    </row>
    <row r="81" spans="1:16" x14ac:dyDescent="0.3">
      <c r="I81" s="24" t="s">
        <v>61</v>
      </c>
      <c r="J81" s="25"/>
      <c r="K81" s="26"/>
      <c r="L81" s="27"/>
      <c r="M81" s="28">
        <v>180</v>
      </c>
      <c r="N81" s="25"/>
      <c r="O81" s="27"/>
      <c r="P81" s="30">
        <v>3825.93</v>
      </c>
    </row>
    <row r="82" spans="1:16" x14ac:dyDescent="0.3">
      <c r="I82" s="24" t="s">
        <v>62</v>
      </c>
      <c r="J82" s="25"/>
      <c r="K82" s="26"/>
      <c r="L82" s="27"/>
      <c r="M82" s="28">
        <v>67.319999999999993</v>
      </c>
      <c r="N82" s="25"/>
      <c r="O82" s="27"/>
      <c r="P82" s="30">
        <v>1346.4</v>
      </c>
    </row>
    <row r="83" spans="1:16" x14ac:dyDescent="0.3">
      <c r="I83" s="24" t="s">
        <v>63</v>
      </c>
      <c r="J83" s="25"/>
      <c r="K83" s="26"/>
      <c r="L83" s="27"/>
      <c r="M83" s="28">
        <v>4.54</v>
      </c>
      <c r="N83" s="25"/>
      <c r="O83" s="27"/>
      <c r="P83" s="30">
        <v>90.8</v>
      </c>
    </row>
    <row r="84" spans="1:16" x14ac:dyDescent="0.3">
      <c r="I84" s="24" t="s">
        <v>64</v>
      </c>
      <c r="J84" s="25"/>
      <c r="K84" s="26"/>
      <c r="L84" s="27"/>
      <c r="M84" s="28">
        <v>4.12</v>
      </c>
      <c r="N84" s="25"/>
      <c r="O84" s="27"/>
      <c r="P84" s="30">
        <v>82.4</v>
      </c>
    </row>
    <row r="85" spans="1:16" x14ac:dyDescent="0.3">
      <c r="I85" s="24" t="s">
        <v>65</v>
      </c>
      <c r="J85" s="25"/>
      <c r="K85" s="26"/>
      <c r="L85" s="63"/>
      <c r="M85" s="64"/>
      <c r="N85" s="25"/>
      <c r="O85" s="27"/>
      <c r="P85" s="30">
        <v>1848</v>
      </c>
    </row>
    <row r="86" spans="1:16" ht="23.4" thickBot="1" x14ac:dyDescent="0.35">
      <c r="I86" s="24" t="s">
        <v>66</v>
      </c>
      <c r="J86" s="25"/>
      <c r="K86" s="26"/>
      <c r="L86" s="61"/>
      <c r="M86" s="62"/>
      <c r="N86" s="25"/>
      <c r="O86" s="27"/>
      <c r="P86" s="30">
        <v>420</v>
      </c>
    </row>
    <row r="87" spans="1:16" x14ac:dyDescent="0.3">
      <c r="I87" s="17" t="s">
        <v>67</v>
      </c>
      <c r="J87" s="18"/>
      <c r="K87" s="19"/>
      <c r="L87" s="20"/>
      <c r="M87" s="21">
        <v>726.96</v>
      </c>
      <c r="N87" s="18"/>
      <c r="O87" s="20"/>
      <c r="P87" s="23">
        <v>15260.07</v>
      </c>
    </row>
    <row r="88" spans="1:16" x14ac:dyDescent="0.3">
      <c r="I88" s="24" t="s">
        <v>68</v>
      </c>
      <c r="J88" s="25"/>
      <c r="K88" s="26"/>
      <c r="L88" s="27"/>
      <c r="M88" s="28">
        <v>288.49</v>
      </c>
      <c r="N88" s="25"/>
      <c r="O88" s="27"/>
      <c r="P88" s="30">
        <v>6302.15</v>
      </c>
    </row>
    <row r="89" spans="1:16" x14ac:dyDescent="0.3">
      <c r="I89" s="24" t="s">
        <v>69</v>
      </c>
      <c r="J89" s="25"/>
      <c r="K89" s="26"/>
      <c r="L89" s="27"/>
      <c r="M89" s="28">
        <v>224.07</v>
      </c>
      <c r="N89" s="25"/>
      <c r="O89" s="27"/>
      <c r="P89" s="30">
        <v>4553.03</v>
      </c>
    </row>
    <row r="90" spans="1:16" x14ac:dyDescent="0.3">
      <c r="I90" s="24" t="s">
        <v>70</v>
      </c>
      <c r="J90" s="25"/>
      <c r="K90" s="26"/>
      <c r="L90" s="27"/>
      <c r="M90" s="28">
        <v>52.4</v>
      </c>
      <c r="N90" s="25"/>
      <c r="O90" s="27"/>
      <c r="P90" s="30">
        <v>1064.82</v>
      </c>
    </row>
    <row r="91" spans="1:16" ht="15" thickBot="1" x14ac:dyDescent="0.35">
      <c r="I91" s="24" t="s">
        <v>71</v>
      </c>
      <c r="J91" s="25"/>
      <c r="K91" s="26"/>
      <c r="L91" s="27"/>
      <c r="M91" s="28">
        <v>162</v>
      </c>
      <c r="N91" s="25"/>
      <c r="O91" s="27"/>
      <c r="P91" s="30">
        <v>3340.07</v>
      </c>
    </row>
    <row r="92" spans="1:16" ht="15" thickBot="1" x14ac:dyDescent="0.35">
      <c r="I92" s="16"/>
      <c r="J92" s="31" t="s">
        <v>72</v>
      </c>
      <c r="K92" s="16" t="s">
        <v>73</v>
      </c>
      <c r="L92" s="59" t="s">
        <v>33</v>
      </c>
      <c r="M92" s="60"/>
      <c r="N92" s="16"/>
      <c r="O92" s="59" t="s">
        <v>33</v>
      </c>
      <c r="P92" s="60"/>
    </row>
    <row r="93" spans="1:16" x14ac:dyDescent="0.3">
      <c r="I93" s="17" t="s">
        <v>74</v>
      </c>
      <c r="J93" s="32"/>
      <c r="K93" s="33"/>
      <c r="L93" s="20"/>
      <c r="M93" s="21">
        <v>2617.06</v>
      </c>
      <c r="N93" s="18"/>
      <c r="O93" s="20"/>
      <c r="P93" s="23">
        <v>53644.5</v>
      </c>
    </row>
    <row r="94" spans="1:16" x14ac:dyDescent="0.3">
      <c r="I94" s="24" t="s">
        <v>75</v>
      </c>
      <c r="J94" s="34">
        <v>71000013</v>
      </c>
      <c r="K94" s="35" t="s">
        <v>76</v>
      </c>
      <c r="L94" s="27"/>
      <c r="M94" s="28">
        <v>2617.06</v>
      </c>
      <c r="N94" s="15"/>
      <c r="O94" s="15"/>
      <c r="P94" s="15"/>
    </row>
    <row r="95" spans="1:16" ht="15" thickBot="1" x14ac:dyDescent="0.35"/>
    <row r="96" spans="1:16" x14ac:dyDescent="0.3">
      <c r="A96" s="3">
        <v>44086</v>
      </c>
      <c r="B96" t="s">
        <v>52</v>
      </c>
      <c r="C96" s="13">
        <f>-M103*G96</f>
        <v>-1.0000533333333332</v>
      </c>
      <c r="E96" t="s">
        <v>94</v>
      </c>
      <c r="F96" s="37">
        <f>1-SUM(F98:F101)/F97</f>
        <v>0.80391111111111113</v>
      </c>
      <c r="G96" s="38">
        <f>1-F96</f>
        <v>0.19608888888888887</v>
      </c>
      <c r="I96" s="51"/>
      <c r="J96" s="53" t="s">
        <v>42</v>
      </c>
      <c r="K96" s="54"/>
      <c r="L96" s="54"/>
      <c r="M96" s="55"/>
      <c r="N96" s="53" t="s">
        <v>44</v>
      </c>
      <c r="O96" s="54"/>
      <c r="P96" s="55"/>
    </row>
    <row r="97" spans="1:16" ht="15" thickBot="1" x14ac:dyDescent="0.35">
      <c r="A97" s="1">
        <f>A96</f>
        <v>44086</v>
      </c>
      <c r="B97" t="s">
        <v>53</v>
      </c>
      <c r="C97" s="13">
        <f t="shared" ref="C97:C98" si="12">-M104*G97</f>
        <v>0</v>
      </c>
      <c r="E97" t="s">
        <v>48</v>
      </c>
      <c r="F97" s="13">
        <f>M99</f>
        <v>3600</v>
      </c>
      <c r="G97" s="38">
        <f>G96</f>
        <v>0.19608888888888887</v>
      </c>
      <c r="I97" s="52"/>
      <c r="J97" s="56" t="s">
        <v>81</v>
      </c>
      <c r="K97" s="57"/>
      <c r="L97" s="57"/>
      <c r="M97" s="58"/>
      <c r="N97" s="56" t="s">
        <v>82</v>
      </c>
      <c r="O97" s="57"/>
      <c r="P97" s="58"/>
    </row>
    <row r="98" spans="1:16" ht="15" thickBot="1" x14ac:dyDescent="0.35">
      <c r="A98" s="1">
        <f t="shared" ref="A98:A104" si="13">A97</f>
        <v>44086</v>
      </c>
      <c r="B98" t="s">
        <v>54</v>
      </c>
      <c r="C98" s="13">
        <f t="shared" si="12"/>
        <v>-2.5628817777777777</v>
      </c>
      <c r="E98" t="s">
        <v>68</v>
      </c>
      <c r="F98" s="13">
        <f>M119</f>
        <v>273.2</v>
      </c>
      <c r="G98" s="38">
        <f>G97</f>
        <v>0.19608888888888887</v>
      </c>
      <c r="I98" s="16"/>
      <c r="J98" s="16" t="s">
        <v>46</v>
      </c>
      <c r="K98" s="16" t="s">
        <v>47</v>
      </c>
      <c r="L98" s="59" t="s">
        <v>33</v>
      </c>
      <c r="M98" s="60"/>
      <c r="N98" s="16" t="s">
        <v>46</v>
      </c>
      <c r="O98" s="59" t="s">
        <v>33</v>
      </c>
      <c r="P98" s="60"/>
    </row>
    <row r="99" spans="1:16" x14ac:dyDescent="0.3">
      <c r="A99" s="1">
        <f t="shared" si="13"/>
        <v>44086</v>
      </c>
      <c r="B99" t="s">
        <v>62</v>
      </c>
      <c r="C99" s="13">
        <f>-M113*G99</f>
        <v>-54.119295999999999</v>
      </c>
      <c r="E99" t="s">
        <v>69</v>
      </c>
      <c r="F99" s="13">
        <f>M120</f>
        <v>219.61</v>
      </c>
      <c r="G99" s="38">
        <f>F96</f>
        <v>0.80391111111111113</v>
      </c>
      <c r="I99" s="17" t="s">
        <v>48</v>
      </c>
      <c r="J99" s="18">
        <v>80</v>
      </c>
      <c r="K99" s="19"/>
      <c r="L99" s="20"/>
      <c r="M99" s="21">
        <v>3600</v>
      </c>
      <c r="N99" s="22">
        <v>1520</v>
      </c>
      <c r="O99" s="20"/>
      <c r="P99" s="23">
        <v>72918.100000000006</v>
      </c>
    </row>
    <row r="100" spans="1:16" x14ac:dyDescent="0.3">
      <c r="A100" s="1">
        <f t="shared" si="13"/>
        <v>44086</v>
      </c>
      <c r="B100" t="s">
        <v>63</v>
      </c>
      <c r="C100" s="13">
        <f t="shared" ref="C100:C103" si="14">-M114*G100</f>
        <v>-3.6497564444444444</v>
      </c>
      <c r="E100" t="s">
        <v>70</v>
      </c>
      <c r="F100" s="13">
        <f>M121</f>
        <v>51.36</v>
      </c>
      <c r="G100" s="38">
        <f>G99</f>
        <v>0.80391111111111113</v>
      </c>
      <c r="I100" s="24" t="s">
        <v>49</v>
      </c>
      <c r="J100" s="25">
        <v>80</v>
      </c>
      <c r="K100" s="26">
        <v>45</v>
      </c>
      <c r="L100" s="27"/>
      <c r="M100" s="28">
        <v>3600</v>
      </c>
      <c r="N100" s="29">
        <v>1520</v>
      </c>
      <c r="O100" s="27"/>
      <c r="P100" s="30">
        <v>67403.09</v>
      </c>
    </row>
    <row r="101" spans="1:16" ht="15" thickBot="1" x14ac:dyDescent="0.35">
      <c r="A101" s="1">
        <f t="shared" si="13"/>
        <v>44086</v>
      </c>
      <c r="B101" t="s">
        <v>64</v>
      </c>
      <c r="C101" s="13">
        <f t="shared" si="14"/>
        <v>-3.3121137777777778</v>
      </c>
      <c r="E101" t="s">
        <v>71</v>
      </c>
      <c r="F101" s="13">
        <f>M122</f>
        <v>161.75</v>
      </c>
      <c r="G101" s="38">
        <f t="shared" ref="G101:G103" si="15">G100</f>
        <v>0.80391111111111113</v>
      </c>
      <c r="I101" s="24" t="s">
        <v>50</v>
      </c>
      <c r="J101" s="25"/>
      <c r="K101" s="26"/>
      <c r="L101" s="61"/>
      <c r="M101" s="62"/>
      <c r="N101" s="25"/>
      <c r="O101" s="27"/>
      <c r="P101" s="30">
        <v>5515.01</v>
      </c>
    </row>
    <row r="102" spans="1:16" x14ac:dyDescent="0.3">
      <c r="A102" s="1">
        <f t="shared" si="13"/>
        <v>44086</v>
      </c>
      <c r="B102" t="s">
        <v>65</v>
      </c>
      <c r="C102" s="13">
        <f t="shared" si="14"/>
        <v>0</v>
      </c>
      <c r="G102" s="38">
        <f t="shared" si="15"/>
        <v>0.80391111111111113</v>
      </c>
      <c r="I102" s="17" t="s">
        <v>51</v>
      </c>
      <c r="J102" s="18"/>
      <c r="K102" s="19"/>
      <c r="L102" s="20"/>
      <c r="M102" s="21">
        <v>18.170000000000002</v>
      </c>
      <c r="N102" s="18"/>
      <c r="O102" s="20"/>
      <c r="P102" s="23">
        <v>615.48</v>
      </c>
    </row>
    <row r="103" spans="1:16" x14ac:dyDescent="0.3">
      <c r="A103" s="1">
        <f t="shared" si="13"/>
        <v>44086</v>
      </c>
      <c r="B103" t="s">
        <v>66</v>
      </c>
      <c r="C103" s="13">
        <f t="shared" si="14"/>
        <v>0</v>
      </c>
      <c r="G103" s="38">
        <f t="shared" si="15"/>
        <v>0.80391111111111113</v>
      </c>
      <c r="I103" s="24" t="s">
        <v>52</v>
      </c>
      <c r="J103" s="25"/>
      <c r="K103" s="26"/>
      <c r="L103" s="27"/>
      <c r="M103" s="28">
        <v>5.0999999999999996</v>
      </c>
      <c r="N103" s="25"/>
      <c r="O103" s="27"/>
      <c r="P103" s="30">
        <v>94.5</v>
      </c>
    </row>
    <row r="104" spans="1:16" x14ac:dyDescent="0.3">
      <c r="A104" s="1">
        <f t="shared" si="13"/>
        <v>44086</v>
      </c>
      <c r="B104" t="s">
        <v>95</v>
      </c>
      <c r="C104" s="13">
        <f>-SUM(C96:C103)</f>
        <v>64.644101333333325</v>
      </c>
      <c r="I104" s="24" t="s">
        <v>53</v>
      </c>
      <c r="J104" s="25"/>
      <c r="K104" s="26"/>
      <c r="L104" s="63"/>
      <c r="M104" s="64"/>
      <c r="N104" s="25"/>
      <c r="O104" s="27"/>
      <c r="P104" s="30">
        <v>276.64999999999998</v>
      </c>
    </row>
    <row r="105" spans="1:16" ht="15" thickBot="1" x14ac:dyDescent="0.35">
      <c r="I105" s="24" t="s">
        <v>54</v>
      </c>
      <c r="J105" s="25"/>
      <c r="K105" s="26"/>
      <c r="L105" s="27"/>
      <c r="M105" s="28">
        <v>13.07</v>
      </c>
      <c r="N105" s="25"/>
      <c r="O105" s="27"/>
      <c r="P105" s="30">
        <v>244.33</v>
      </c>
    </row>
    <row r="106" spans="1:16" x14ac:dyDescent="0.3">
      <c r="I106" s="17" t="s">
        <v>55</v>
      </c>
      <c r="J106" s="18"/>
      <c r="K106" s="19"/>
      <c r="L106" s="20"/>
      <c r="M106" s="21">
        <v>583.67999999999995</v>
      </c>
      <c r="N106" s="18"/>
      <c r="O106" s="20"/>
      <c r="P106" s="23">
        <v>11266.15</v>
      </c>
    </row>
    <row r="107" spans="1:16" x14ac:dyDescent="0.3">
      <c r="I107" s="24" t="s">
        <v>56</v>
      </c>
      <c r="J107" s="25"/>
      <c r="K107" s="26"/>
      <c r="L107" s="27"/>
      <c r="M107" s="28">
        <v>13.02</v>
      </c>
      <c r="N107" s="25"/>
      <c r="O107" s="27"/>
      <c r="P107" s="30">
        <v>242.9</v>
      </c>
    </row>
    <row r="108" spans="1:16" x14ac:dyDescent="0.3">
      <c r="I108" s="24" t="s">
        <v>57</v>
      </c>
      <c r="J108" s="25"/>
      <c r="K108" s="26"/>
      <c r="L108" s="27"/>
      <c r="M108" s="28">
        <v>8.5500000000000007</v>
      </c>
      <c r="N108" s="25"/>
      <c r="O108" s="27"/>
      <c r="P108" s="30">
        <v>162.44999999999999</v>
      </c>
    </row>
    <row r="109" spans="1:16" x14ac:dyDescent="0.3">
      <c r="I109" s="24" t="s">
        <v>58</v>
      </c>
      <c r="J109" s="25"/>
      <c r="K109" s="26"/>
      <c r="L109" s="27"/>
      <c r="M109" s="28">
        <v>418.11</v>
      </c>
      <c r="N109" s="25"/>
      <c r="O109" s="27"/>
      <c r="P109" s="30">
        <v>7944.09</v>
      </c>
    </row>
    <row r="110" spans="1:16" ht="15" thickBot="1" x14ac:dyDescent="0.35">
      <c r="I110" s="24" t="s">
        <v>59</v>
      </c>
      <c r="J110" s="25"/>
      <c r="K110" s="26"/>
      <c r="L110" s="27"/>
      <c r="M110" s="28">
        <v>144</v>
      </c>
      <c r="N110" s="25"/>
      <c r="O110" s="27"/>
      <c r="P110" s="30">
        <v>2916.71</v>
      </c>
    </row>
    <row r="111" spans="1:16" x14ac:dyDescent="0.3">
      <c r="I111" s="17" t="s">
        <v>60</v>
      </c>
      <c r="J111" s="18"/>
      <c r="K111" s="19"/>
      <c r="L111" s="20"/>
      <c r="M111" s="21">
        <v>255.98</v>
      </c>
      <c r="N111" s="18"/>
      <c r="O111" s="20"/>
      <c r="P111" s="23">
        <v>7357.55</v>
      </c>
    </row>
    <row r="112" spans="1:16" x14ac:dyDescent="0.3">
      <c r="I112" s="24" t="s">
        <v>61</v>
      </c>
      <c r="J112" s="25"/>
      <c r="K112" s="26"/>
      <c r="L112" s="27"/>
      <c r="M112" s="28">
        <v>180</v>
      </c>
      <c r="N112" s="25"/>
      <c r="O112" s="27"/>
      <c r="P112" s="30">
        <v>3645.93</v>
      </c>
    </row>
    <row r="113" spans="1:16" x14ac:dyDescent="0.3">
      <c r="I113" s="24" t="s">
        <v>62</v>
      </c>
      <c r="J113" s="25"/>
      <c r="K113" s="26"/>
      <c r="L113" s="27"/>
      <c r="M113" s="28">
        <v>67.319999999999993</v>
      </c>
      <c r="N113" s="25"/>
      <c r="O113" s="27"/>
      <c r="P113" s="30">
        <v>1279.08</v>
      </c>
    </row>
    <row r="114" spans="1:16" x14ac:dyDescent="0.3">
      <c r="I114" s="24" t="s">
        <v>63</v>
      </c>
      <c r="J114" s="25"/>
      <c r="K114" s="26"/>
      <c r="L114" s="27"/>
      <c r="M114" s="28">
        <v>4.54</v>
      </c>
      <c r="N114" s="25"/>
      <c r="O114" s="27"/>
      <c r="P114" s="30">
        <v>86.26</v>
      </c>
    </row>
    <row r="115" spans="1:16" x14ac:dyDescent="0.3">
      <c r="I115" s="24" t="s">
        <v>64</v>
      </c>
      <c r="J115" s="25"/>
      <c r="K115" s="26"/>
      <c r="L115" s="27"/>
      <c r="M115" s="28">
        <v>4.12</v>
      </c>
      <c r="N115" s="25"/>
      <c r="O115" s="27"/>
      <c r="P115" s="30">
        <v>78.28</v>
      </c>
    </row>
    <row r="116" spans="1:16" x14ac:dyDescent="0.3">
      <c r="I116" s="24" t="s">
        <v>65</v>
      </c>
      <c r="J116" s="25"/>
      <c r="K116" s="26"/>
      <c r="L116" s="63"/>
      <c r="M116" s="64"/>
      <c r="N116" s="25"/>
      <c r="O116" s="27"/>
      <c r="P116" s="30">
        <v>1848</v>
      </c>
    </row>
    <row r="117" spans="1:16" ht="23.4" thickBot="1" x14ac:dyDescent="0.35">
      <c r="I117" s="24" t="s">
        <v>66</v>
      </c>
      <c r="J117" s="25"/>
      <c r="K117" s="26"/>
      <c r="L117" s="61"/>
      <c r="M117" s="62"/>
      <c r="N117" s="25"/>
      <c r="O117" s="27"/>
      <c r="P117" s="30">
        <v>420</v>
      </c>
    </row>
    <row r="118" spans="1:16" x14ac:dyDescent="0.3">
      <c r="I118" s="17" t="s">
        <v>67</v>
      </c>
      <c r="J118" s="18"/>
      <c r="K118" s="19"/>
      <c r="L118" s="20"/>
      <c r="M118" s="21">
        <v>705.92</v>
      </c>
      <c r="N118" s="18"/>
      <c r="O118" s="20"/>
      <c r="P118" s="23">
        <v>14533.11</v>
      </c>
    </row>
    <row r="119" spans="1:16" x14ac:dyDescent="0.3">
      <c r="I119" s="24" t="s">
        <v>68</v>
      </c>
      <c r="J119" s="25"/>
      <c r="K119" s="26"/>
      <c r="L119" s="27"/>
      <c r="M119" s="28">
        <v>273.2</v>
      </c>
      <c r="N119" s="25"/>
      <c r="O119" s="27"/>
      <c r="P119" s="30">
        <v>6013.66</v>
      </c>
    </row>
    <row r="120" spans="1:16" x14ac:dyDescent="0.3">
      <c r="I120" s="24" t="s">
        <v>69</v>
      </c>
      <c r="J120" s="25"/>
      <c r="K120" s="26"/>
      <c r="L120" s="27"/>
      <c r="M120" s="28">
        <v>219.61</v>
      </c>
      <c r="N120" s="25"/>
      <c r="O120" s="27"/>
      <c r="P120" s="30">
        <v>4328.96</v>
      </c>
    </row>
    <row r="121" spans="1:16" x14ac:dyDescent="0.3">
      <c r="I121" s="24" t="s">
        <v>70</v>
      </c>
      <c r="J121" s="25"/>
      <c r="K121" s="26"/>
      <c r="L121" s="27"/>
      <c r="M121" s="28">
        <v>51.36</v>
      </c>
      <c r="N121" s="25"/>
      <c r="O121" s="27"/>
      <c r="P121" s="30">
        <v>1012.42</v>
      </c>
    </row>
    <row r="122" spans="1:16" ht="15" thickBot="1" x14ac:dyDescent="0.35">
      <c r="I122" s="24" t="s">
        <v>71</v>
      </c>
      <c r="J122" s="25"/>
      <c r="K122" s="26"/>
      <c r="L122" s="27"/>
      <c r="M122" s="28">
        <v>161.75</v>
      </c>
      <c r="N122" s="25"/>
      <c r="O122" s="27"/>
      <c r="P122" s="30">
        <v>3178.07</v>
      </c>
    </row>
    <row r="123" spans="1:16" ht="15" thickBot="1" x14ac:dyDescent="0.35">
      <c r="I123" s="16"/>
      <c r="J123" s="31" t="s">
        <v>72</v>
      </c>
      <c r="K123" s="16" t="s">
        <v>73</v>
      </c>
      <c r="L123" s="59" t="s">
        <v>33</v>
      </c>
      <c r="M123" s="60"/>
      <c r="N123" s="16"/>
      <c r="O123" s="59" t="s">
        <v>33</v>
      </c>
      <c r="P123" s="60"/>
    </row>
    <row r="124" spans="1:16" x14ac:dyDescent="0.3">
      <c r="I124" s="17" t="s">
        <v>74</v>
      </c>
      <c r="J124" s="32"/>
      <c r="K124" s="33"/>
      <c r="L124" s="20"/>
      <c r="M124" s="21">
        <v>2638.1</v>
      </c>
      <c r="N124" s="18"/>
      <c r="O124" s="20"/>
      <c r="P124" s="23">
        <v>51027.44</v>
      </c>
    </row>
    <row r="125" spans="1:16" x14ac:dyDescent="0.3">
      <c r="I125" s="24" t="s">
        <v>75</v>
      </c>
      <c r="J125" s="34">
        <v>71000013</v>
      </c>
      <c r="K125" s="35" t="s">
        <v>76</v>
      </c>
      <c r="L125" s="27"/>
      <c r="M125" s="28">
        <v>2638.1</v>
      </c>
      <c r="N125" s="15"/>
      <c r="O125" s="15"/>
      <c r="P125" s="15"/>
    </row>
    <row r="126" spans="1:16" ht="15" thickBot="1" x14ac:dyDescent="0.35"/>
    <row r="127" spans="1:16" x14ac:dyDescent="0.3">
      <c r="A127" s="3">
        <v>44072</v>
      </c>
      <c r="B127" t="s">
        <v>52</v>
      </c>
      <c r="C127" s="13">
        <f>-M134*G127</f>
        <v>-1.0000816666666668</v>
      </c>
      <c r="E127" t="s">
        <v>94</v>
      </c>
      <c r="F127" s="37">
        <f>1-SUM(F129:F132)/F128</f>
        <v>0.80390555555555554</v>
      </c>
      <c r="G127" s="38">
        <f>1-F127</f>
        <v>0.19609444444444446</v>
      </c>
      <c r="I127" s="51"/>
      <c r="J127" s="53" t="s">
        <v>42</v>
      </c>
      <c r="K127" s="54"/>
      <c r="L127" s="54"/>
      <c r="M127" s="55"/>
      <c r="N127" s="53" t="s">
        <v>44</v>
      </c>
      <c r="O127" s="54"/>
      <c r="P127" s="55"/>
    </row>
    <row r="128" spans="1:16" ht="15" thickBot="1" x14ac:dyDescent="0.35">
      <c r="A128" s="1">
        <f>A127</f>
        <v>44072</v>
      </c>
      <c r="B128" t="s">
        <v>53</v>
      </c>
      <c r="C128" s="13">
        <f t="shared" ref="C128:C129" si="16">-M135*G128</f>
        <v>0</v>
      </c>
      <c r="E128" t="s">
        <v>48</v>
      </c>
      <c r="F128" s="13">
        <f>M130</f>
        <v>3600</v>
      </c>
      <c r="G128" s="38">
        <f>G127</f>
        <v>0.19609444444444446</v>
      </c>
      <c r="I128" s="52"/>
      <c r="J128" s="56" t="s">
        <v>83</v>
      </c>
      <c r="K128" s="57"/>
      <c r="L128" s="57"/>
      <c r="M128" s="58"/>
      <c r="N128" s="56" t="s">
        <v>84</v>
      </c>
      <c r="O128" s="57"/>
      <c r="P128" s="58"/>
    </row>
    <row r="129" spans="1:16" ht="15" thickBot="1" x14ac:dyDescent="0.35">
      <c r="A129" s="1">
        <f t="shared" ref="A129:A135" si="17">A128</f>
        <v>44072</v>
      </c>
      <c r="B129" t="s">
        <v>54</v>
      </c>
      <c r="C129" s="13">
        <f t="shared" si="16"/>
        <v>-2.562954388888889</v>
      </c>
      <c r="E129" t="s">
        <v>68</v>
      </c>
      <c r="F129" s="13">
        <f>M150</f>
        <v>273.2</v>
      </c>
      <c r="G129" s="38">
        <f>G128</f>
        <v>0.19609444444444446</v>
      </c>
      <c r="I129" s="16"/>
      <c r="J129" s="16" t="s">
        <v>46</v>
      </c>
      <c r="K129" s="16" t="s">
        <v>47</v>
      </c>
      <c r="L129" s="59" t="s">
        <v>33</v>
      </c>
      <c r="M129" s="60"/>
      <c r="N129" s="16" t="s">
        <v>46</v>
      </c>
      <c r="O129" s="59" t="s">
        <v>33</v>
      </c>
      <c r="P129" s="60"/>
    </row>
    <row r="130" spans="1:16" x14ac:dyDescent="0.3">
      <c r="A130" s="1">
        <f t="shared" si="17"/>
        <v>44072</v>
      </c>
      <c r="B130" t="s">
        <v>62</v>
      </c>
      <c r="C130" s="13">
        <f>-M144*G130</f>
        <v>-54.118921999999991</v>
      </c>
      <c r="E130" t="s">
        <v>69</v>
      </c>
      <c r="F130" s="13">
        <f>M151</f>
        <v>219.62</v>
      </c>
      <c r="G130" s="38">
        <f>F127</f>
        <v>0.80390555555555554</v>
      </c>
      <c r="I130" s="17" t="s">
        <v>48</v>
      </c>
      <c r="J130" s="18">
        <v>80</v>
      </c>
      <c r="K130" s="19"/>
      <c r="L130" s="20"/>
      <c r="M130" s="21">
        <v>3600</v>
      </c>
      <c r="N130" s="22">
        <v>1440</v>
      </c>
      <c r="O130" s="20"/>
      <c r="P130" s="23">
        <v>69318.100000000006</v>
      </c>
    </row>
    <row r="131" spans="1:16" x14ac:dyDescent="0.3">
      <c r="A131" s="1">
        <f t="shared" si="17"/>
        <v>44072</v>
      </c>
      <c r="B131" t="s">
        <v>63</v>
      </c>
      <c r="C131" s="13">
        <f t="shared" ref="C131:C134" si="18">-M145*G131</f>
        <v>-3.649731222222222</v>
      </c>
      <c r="E131" t="s">
        <v>70</v>
      </c>
      <c r="F131" s="13">
        <f>M152</f>
        <v>51.37</v>
      </c>
      <c r="G131" s="38">
        <f>G130</f>
        <v>0.80390555555555554</v>
      </c>
      <c r="I131" s="24" t="s">
        <v>49</v>
      </c>
      <c r="J131" s="25">
        <v>80</v>
      </c>
      <c r="K131" s="26">
        <v>45</v>
      </c>
      <c r="L131" s="27"/>
      <c r="M131" s="28">
        <v>3600</v>
      </c>
      <c r="N131" s="29">
        <v>1440</v>
      </c>
      <c r="O131" s="27"/>
      <c r="P131" s="30">
        <v>63803.09</v>
      </c>
    </row>
    <row r="132" spans="1:16" ht="15" thickBot="1" x14ac:dyDescent="0.35">
      <c r="A132" s="1">
        <f t="shared" si="17"/>
        <v>44072</v>
      </c>
      <c r="B132" t="s">
        <v>64</v>
      </c>
      <c r="C132" s="13">
        <f t="shared" si="18"/>
        <v>-3.3120908888888887</v>
      </c>
      <c r="E132" t="s">
        <v>71</v>
      </c>
      <c r="F132" s="13">
        <f>M153</f>
        <v>161.75</v>
      </c>
      <c r="G132" s="38">
        <f t="shared" ref="G132:G134" si="19">G131</f>
        <v>0.80390555555555554</v>
      </c>
      <c r="I132" s="24" t="s">
        <v>50</v>
      </c>
      <c r="J132" s="25"/>
      <c r="K132" s="26"/>
      <c r="L132" s="61"/>
      <c r="M132" s="62"/>
      <c r="N132" s="25"/>
      <c r="O132" s="27"/>
      <c r="P132" s="30">
        <v>5515.01</v>
      </c>
    </row>
    <row r="133" spans="1:16" x14ac:dyDescent="0.3">
      <c r="A133" s="1">
        <f t="shared" si="17"/>
        <v>44072</v>
      </c>
      <c r="B133" t="s">
        <v>65</v>
      </c>
      <c r="C133" s="13">
        <f t="shared" si="18"/>
        <v>0</v>
      </c>
      <c r="G133" s="38">
        <f t="shared" si="19"/>
        <v>0.80390555555555554</v>
      </c>
      <c r="I133" s="17" t="s">
        <v>51</v>
      </c>
      <c r="J133" s="18"/>
      <c r="K133" s="19"/>
      <c r="L133" s="20"/>
      <c r="M133" s="21">
        <v>18.170000000000002</v>
      </c>
      <c r="N133" s="18"/>
      <c r="O133" s="20"/>
      <c r="P133" s="23">
        <v>597.30999999999995</v>
      </c>
    </row>
    <row r="134" spans="1:16" x14ac:dyDescent="0.3">
      <c r="A134" s="1">
        <f t="shared" si="17"/>
        <v>44072</v>
      </c>
      <c r="B134" t="s">
        <v>66</v>
      </c>
      <c r="C134" s="13">
        <f t="shared" si="18"/>
        <v>0</v>
      </c>
      <c r="G134" s="38">
        <f t="shared" si="19"/>
        <v>0.80390555555555554</v>
      </c>
      <c r="I134" s="24" t="s">
        <v>52</v>
      </c>
      <c r="J134" s="25"/>
      <c r="K134" s="26"/>
      <c r="L134" s="27"/>
      <c r="M134" s="28">
        <v>5.0999999999999996</v>
      </c>
      <c r="N134" s="25"/>
      <c r="O134" s="27"/>
      <c r="P134" s="30">
        <v>89.4</v>
      </c>
    </row>
    <row r="135" spans="1:16" x14ac:dyDescent="0.3">
      <c r="A135" s="1">
        <f t="shared" si="17"/>
        <v>44072</v>
      </c>
      <c r="B135" t="s">
        <v>95</v>
      </c>
      <c r="C135" s="13">
        <f>-SUM(C127:C134)</f>
        <v>64.643780166666659</v>
      </c>
      <c r="I135" s="24" t="s">
        <v>53</v>
      </c>
      <c r="J135" s="25"/>
      <c r="K135" s="26"/>
      <c r="L135" s="63"/>
      <c r="M135" s="64"/>
      <c r="N135" s="25"/>
      <c r="O135" s="27"/>
      <c r="P135" s="30">
        <v>276.64999999999998</v>
      </c>
    </row>
    <row r="136" spans="1:16" ht="15" thickBot="1" x14ac:dyDescent="0.35">
      <c r="I136" s="24" t="s">
        <v>54</v>
      </c>
      <c r="J136" s="25"/>
      <c r="K136" s="26"/>
      <c r="L136" s="27"/>
      <c r="M136" s="28">
        <v>13.07</v>
      </c>
      <c r="N136" s="25"/>
      <c r="O136" s="27"/>
      <c r="P136" s="30">
        <v>231.26</v>
      </c>
    </row>
    <row r="137" spans="1:16" x14ac:dyDescent="0.3">
      <c r="I137" s="17" t="s">
        <v>55</v>
      </c>
      <c r="J137" s="18"/>
      <c r="K137" s="19"/>
      <c r="L137" s="20"/>
      <c r="M137" s="21">
        <v>583.67999999999995</v>
      </c>
      <c r="N137" s="18"/>
      <c r="O137" s="20"/>
      <c r="P137" s="23">
        <v>10682.47</v>
      </c>
    </row>
    <row r="138" spans="1:16" x14ac:dyDescent="0.3">
      <c r="I138" s="24" t="s">
        <v>56</v>
      </c>
      <c r="J138" s="25"/>
      <c r="K138" s="26"/>
      <c r="L138" s="27"/>
      <c r="M138" s="28">
        <v>13.02</v>
      </c>
      <c r="N138" s="25"/>
      <c r="O138" s="27"/>
      <c r="P138" s="30">
        <v>229.88</v>
      </c>
    </row>
    <row r="139" spans="1:16" x14ac:dyDescent="0.3">
      <c r="I139" s="24" t="s">
        <v>57</v>
      </c>
      <c r="J139" s="25"/>
      <c r="K139" s="26"/>
      <c r="L139" s="27"/>
      <c r="M139" s="28">
        <v>8.5500000000000007</v>
      </c>
      <c r="N139" s="25"/>
      <c r="O139" s="27"/>
      <c r="P139" s="30">
        <v>153.9</v>
      </c>
    </row>
    <row r="140" spans="1:16" x14ac:dyDescent="0.3">
      <c r="I140" s="24" t="s">
        <v>58</v>
      </c>
      <c r="J140" s="25"/>
      <c r="K140" s="26"/>
      <c r="L140" s="27"/>
      <c r="M140" s="28">
        <v>418.11</v>
      </c>
      <c r="N140" s="25"/>
      <c r="O140" s="27"/>
      <c r="P140" s="30">
        <v>7525.98</v>
      </c>
    </row>
    <row r="141" spans="1:16" ht="15" thickBot="1" x14ac:dyDescent="0.35">
      <c r="I141" s="24" t="s">
        <v>59</v>
      </c>
      <c r="J141" s="25"/>
      <c r="K141" s="26"/>
      <c r="L141" s="27"/>
      <c r="M141" s="28">
        <v>144</v>
      </c>
      <c r="N141" s="25"/>
      <c r="O141" s="27"/>
      <c r="P141" s="30">
        <v>2772.71</v>
      </c>
    </row>
    <row r="142" spans="1:16" x14ac:dyDescent="0.3">
      <c r="I142" s="17" t="s">
        <v>60</v>
      </c>
      <c r="J142" s="18"/>
      <c r="K142" s="19"/>
      <c r="L142" s="20"/>
      <c r="M142" s="21">
        <v>255.98</v>
      </c>
      <c r="N142" s="18"/>
      <c r="O142" s="20"/>
      <c r="P142" s="23">
        <v>7101.57</v>
      </c>
    </row>
    <row r="143" spans="1:16" x14ac:dyDescent="0.3">
      <c r="I143" s="24" t="s">
        <v>61</v>
      </c>
      <c r="J143" s="25"/>
      <c r="K143" s="26"/>
      <c r="L143" s="27"/>
      <c r="M143" s="28">
        <v>180</v>
      </c>
      <c r="N143" s="25"/>
      <c r="O143" s="27"/>
      <c r="P143" s="30">
        <v>3465.93</v>
      </c>
    </row>
    <row r="144" spans="1:16" x14ac:dyDescent="0.3">
      <c r="I144" s="24" t="s">
        <v>62</v>
      </c>
      <c r="J144" s="25"/>
      <c r="K144" s="26"/>
      <c r="L144" s="27"/>
      <c r="M144" s="28">
        <v>67.319999999999993</v>
      </c>
      <c r="N144" s="25"/>
      <c r="O144" s="27"/>
      <c r="P144" s="30">
        <v>1211.76</v>
      </c>
    </row>
    <row r="145" spans="1:16" x14ac:dyDescent="0.3">
      <c r="I145" s="24" t="s">
        <v>63</v>
      </c>
      <c r="J145" s="25"/>
      <c r="K145" s="26"/>
      <c r="L145" s="27"/>
      <c r="M145" s="28">
        <v>4.54</v>
      </c>
      <c r="N145" s="25"/>
      <c r="O145" s="27"/>
      <c r="P145" s="30">
        <v>81.72</v>
      </c>
    </row>
    <row r="146" spans="1:16" x14ac:dyDescent="0.3">
      <c r="I146" s="24" t="s">
        <v>64</v>
      </c>
      <c r="J146" s="25"/>
      <c r="K146" s="26"/>
      <c r="L146" s="27"/>
      <c r="M146" s="28">
        <v>4.12</v>
      </c>
      <c r="N146" s="25"/>
      <c r="O146" s="27"/>
      <c r="P146" s="30">
        <v>74.16</v>
      </c>
    </row>
    <row r="147" spans="1:16" x14ac:dyDescent="0.3">
      <c r="I147" s="24" t="s">
        <v>65</v>
      </c>
      <c r="J147" s="25"/>
      <c r="K147" s="26"/>
      <c r="L147" s="63"/>
      <c r="M147" s="64"/>
      <c r="N147" s="25"/>
      <c r="O147" s="27"/>
      <c r="P147" s="30">
        <v>1848</v>
      </c>
    </row>
    <row r="148" spans="1:16" ht="23.4" thickBot="1" x14ac:dyDescent="0.35">
      <c r="I148" s="24" t="s">
        <v>66</v>
      </c>
      <c r="J148" s="25"/>
      <c r="K148" s="26"/>
      <c r="L148" s="61"/>
      <c r="M148" s="62"/>
      <c r="N148" s="25"/>
      <c r="O148" s="27"/>
      <c r="P148" s="30">
        <v>420</v>
      </c>
    </row>
    <row r="149" spans="1:16" x14ac:dyDescent="0.3">
      <c r="I149" s="17" t="s">
        <v>67</v>
      </c>
      <c r="J149" s="18"/>
      <c r="K149" s="19"/>
      <c r="L149" s="20"/>
      <c r="M149" s="21">
        <v>705.94</v>
      </c>
      <c r="N149" s="18"/>
      <c r="O149" s="20"/>
      <c r="P149" s="23">
        <v>13827.19</v>
      </c>
    </row>
    <row r="150" spans="1:16" x14ac:dyDescent="0.3">
      <c r="I150" s="24" t="s">
        <v>68</v>
      </c>
      <c r="J150" s="25"/>
      <c r="K150" s="26"/>
      <c r="L150" s="27"/>
      <c r="M150" s="28">
        <v>273.2</v>
      </c>
      <c r="N150" s="25"/>
      <c r="O150" s="27"/>
      <c r="P150" s="30">
        <v>5740.46</v>
      </c>
    </row>
    <row r="151" spans="1:16" x14ac:dyDescent="0.3">
      <c r="I151" s="24" t="s">
        <v>69</v>
      </c>
      <c r="J151" s="25"/>
      <c r="K151" s="26"/>
      <c r="L151" s="27"/>
      <c r="M151" s="28">
        <v>219.62</v>
      </c>
      <c r="N151" s="25"/>
      <c r="O151" s="27"/>
      <c r="P151" s="30">
        <v>4109.3500000000004</v>
      </c>
    </row>
    <row r="152" spans="1:16" x14ac:dyDescent="0.3">
      <c r="I152" s="24" t="s">
        <v>70</v>
      </c>
      <c r="J152" s="25"/>
      <c r="K152" s="26"/>
      <c r="L152" s="27"/>
      <c r="M152" s="28">
        <v>51.37</v>
      </c>
      <c r="N152" s="25"/>
      <c r="O152" s="27"/>
      <c r="P152" s="30">
        <v>961.06</v>
      </c>
    </row>
    <row r="153" spans="1:16" ht="15" thickBot="1" x14ac:dyDescent="0.35">
      <c r="I153" s="24" t="s">
        <v>71</v>
      </c>
      <c r="J153" s="25"/>
      <c r="K153" s="26"/>
      <c r="L153" s="27"/>
      <c r="M153" s="28">
        <v>161.75</v>
      </c>
      <c r="N153" s="25"/>
      <c r="O153" s="27"/>
      <c r="P153" s="30">
        <v>3016.32</v>
      </c>
    </row>
    <row r="154" spans="1:16" ht="15" thickBot="1" x14ac:dyDescent="0.35">
      <c r="I154" s="16"/>
      <c r="J154" s="31" t="s">
        <v>72</v>
      </c>
      <c r="K154" s="16" t="s">
        <v>73</v>
      </c>
      <c r="L154" s="59" t="s">
        <v>33</v>
      </c>
      <c r="M154" s="60"/>
      <c r="N154" s="16"/>
      <c r="O154" s="59" t="s">
        <v>33</v>
      </c>
      <c r="P154" s="60"/>
    </row>
    <row r="155" spans="1:16" x14ac:dyDescent="0.3">
      <c r="I155" s="17" t="s">
        <v>74</v>
      </c>
      <c r="J155" s="32"/>
      <c r="K155" s="33"/>
      <c r="L155" s="20"/>
      <c r="M155" s="21">
        <v>2638.08</v>
      </c>
      <c r="N155" s="18"/>
      <c r="O155" s="20"/>
      <c r="P155" s="23">
        <v>48389.34</v>
      </c>
    </row>
    <row r="156" spans="1:16" x14ac:dyDescent="0.3">
      <c r="I156" s="24" t="s">
        <v>75</v>
      </c>
      <c r="J156" s="34">
        <v>71000013</v>
      </c>
      <c r="K156" s="35" t="s">
        <v>76</v>
      </c>
      <c r="L156" s="27"/>
      <c r="M156" s="28">
        <v>2638.08</v>
      </c>
      <c r="N156" s="15"/>
      <c r="O156" s="15"/>
      <c r="P156" s="15"/>
    </row>
    <row r="157" spans="1:16" ht="15" thickBot="1" x14ac:dyDescent="0.35"/>
    <row r="158" spans="1:16" x14ac:dyDescent="0.3">
      <c r="A158" s="3">
        <v>44058</v>
      </c>
      <c r="B158" t="s">
        <v>52</v>
      </c>
      <c r="C158" s="13">
        <f>-M165*G158</f>
        <v>-1.0000674999999999</v>
      </c>
      <c r="E158" t="s">
        <v>94</v>
      </c>
      <c r="F158" s="37">
        <f>1-SUM(F160:F163)/F159</f>
        <v>0.80390833333333334</v>
      </c>
      <c r="G158" s="38">
        <f>1-F158</f>
        <v>0.19609166666666666</v>
      </c>
      <c r="I158" s="51"/>
      <c r="J158" s="53" t="s">
        <v>42</v>
      </c>
      <c r="K158" s="54"/>
      <c r="L158" s="54"/>
      <c r="M158" s="55"/>
      <c r="N158" s="53" t="s">
        <v>44</v>
      </c>
      <c r="O158" s="54"/>
      <c r="P158" s="55"/>
    </row>
    <row r="159" spans="1:16" ht="15" thickBot="1" x14ac:dyDescent="0.35">
      <c r="A159" s="1">
        <f>A158</f>
        <v>44058</v>
      </c>
      <c r="B159" t="s">
        <v>53</v>
      </c>
      <c r="C159" s="13">
        <f t="shared" ref="C159:C160" si="20">-M166*G159</f>
        <v>0</v>
      </c>
      <c r="E159" t="s">
        <v>48</v>
      </c>
      <c r="F159" s="13">
        <f>M161</f>
        <v>3600</v>
      </c>
      <c r="G159" s="38">
        <f>G158</f>
        <v>0.19609166666666666</v>
      </c>
      <c r="I159" s="52"/>
      <c r="J159" s="56" t="s">
        <v>85</v>
      </c>
      <c r="K159" s="57"/>
      <c r="L159" s="57"/>
      <c r="M159" s="58"/>
      <c r="N159" s="56" t="s">
        <v>86</v>
      </c>
      <c r="O159" s="57"/>
      <c r="P159" s="58"/>
    </row>
    <row r="160" spans="1:16" ht="15" thickBot="1" x14ac:dyDescent="0.35">
      <c r="A160" s="1">
        <f t="shared" ref="A160:A166" si="21">A159</f>
        <v>44058</v>
      </c>
      <c r="B160" t="s">
        <v>54</v>
      </c>
      <c r="C160" s="13">
        <f t="shared" si="20"/>
        <v>-2.5629180833333334</v>
      </c>
      <c r="E160" t="s">
        <v>68</v>
      </c>
      <c r="F160" s="13">
        <f>M181</f>
        <v>273.2</v>
      </c>
      <c r="G160" s="38">
        <f>G159</f>
        <v>0.19609166666666666</v>
      </c>
      <c r="I160" s="16"/>
      <c r="J160" s="16" t="s">
        <v>46</v>
      </c>
      <c r="K160" s="16" t="s">
        <v>47</v>
      </c>
      <c r="L160" s="59" t="s">
        <v>33</v>
      </c>
      <c r="M160" s="60"/>
      <c r="N160" s="16" t="s">
        <v>46</v>
      </c>
      <c r="O160" s="59" t="s">
        <v>33</v>
      </c>
      <c r="P160" s="60"/>
    </row>
    <row r="161" spans="1:16" x14ac:dyDescent="0.3">
      <c r="A161" s="1">
        <f t="shared" si="21"/>
        <v>44058</v>
      </c>
      <c r="B161" t="s">
        <v>62</v>
      </c>
      <c r="C161" s="13">
        <f>-M175*G161</f>
        <v>-54.119108999999995</v>
      </c>
      <c r="E161" t="s">
        <v>69</v>
      </c>
      <c r="F161" s="13">
        <f>M182</f>
        <v>219.62</v>
      </c>
      <c r="G161" s="38">
        <f>F158</f>
        <v>0.80390833333333334</v>
      </c>
      <c r="I161" s="17" t="s">
        <v>48</v>
      </c>
      <c r="J161" s="18">
        <v>80</v>
      </c>
      <c r="K161" s="19"/>
      <c r="L161" s="20"/>
      <c r="M161" s="21">
        <v>3600</v>
      </c>
      <c r="N161" s="22">
        <v>1360</v>
      </c>
      <c r="O161" s="20"/>
      <c r="P161" s="23">
        <v>65718.100000000006</v>
      </c>
    </row>
    <row r="162" spans="1:16" x14ac:dyDescent="0.3">
      <c r="A162" s="1">
        <f t="shared" si="21"/>
        <v>44058</v>
      </c>
      <c r="B162" t="s">
        <v>63</v>
      </c>
      <c r="C162" s="13">
        <f t="shared" ref="C162:C165" si="22">-M176*G162</f>
        <v>-3.6497438333333334</v>
      </c>
      <c r="E162" t="s">
        <v>70</v>
      </c>
      <c r="F162" s="13">
        <f>M183</f>
        <v>51.36</v>
      </c>
      <c r="G162" s="38">
        <f>G161</f>
        <v>0.80390833333333334</v>
      </c>
      <c r="I162" s="24" t="s">
        <v>49</v>
      </c>
      <c r="J162" s="25">
        <v>80</v>
      </c>
      <c r="K162" s="26">
        <v>45</v>
      </c>
      <c r="L162" s="27"/>
      <c r="M162" s="28">
        <v>3600</v>
      </c>
      <c r="N162" s="29">
        <v>1360</v>
      </c>
      <c r="O162" s="27"/>
      <c r="P162" s="30">
        <v>60203.09</v>
      </c>
    </row>
    <row r="163" spans="1:16" ht="15" thickBot="1" x14ac:dyDescent="0.35">
      <c r="A163" s="1">
        <f t="shared" si="21"/>
        <v>44058</v>
      </c>
      <c r="B163" t="s">
        <v>64</v>
      </c>
      <c r="C163" s="13">
        <f t="shared" si="22"/>
        <v>-3.3121023333333333</v>
      </c>
      <c r="E163" t="s">
        <v>71</v>
      </c>
      <c r="F163" s="13">
        <f>M184</f>
        <v>161.75</v>
      </c>
      <c r="G163" s="38">
        <f t="shared" ref="G163:G165" si="23">G162</f>
        <v>0.80390833333333334</v>
      </c>
      <c r="I163" s="24" t="s">
        <v>50</v>
      </c>
      <c r="J163" s="25"/>
      <c r="K163" s="26"/>
      <c r="L163" s="61"/>
      <c r="M163" s="62"/>
      <c r="N163" s="25"/>
      <c r="O163" s="27"/>
      <c r="P163" s="30">
        <v>5515.01</v>
      </c>
    </row>
    <row r="164" spans="1:16" x14ac:dyDescent="0.3">
      <c r="A164" s="1">
        <f t="shared" si="21"/>
        <v>44058</v>
      </c>
      <c r="B164" t="s">
        <v>65</v>
      </c>
      <c r="C164" s="13">
        <f t="shared" si="22"/>
        <v>0</v>
      </c>
      <c r="G164" s="38">
        <f t="shared" si="23"/>
        <v>0.80390833333333334</v>
      </c>
      <c r="I164" s="17" t="s">
        <v>51</v>
      </c>
      <c r="J164" s="18"/>
      <c r="K164" s="19"/>
      <c r="L164" s="20"/>
      <c r="M164" s="21">
        <v>18.170000000000002</v>
      </c>
      <c r="N164" s="18"/>
      <c r="O164" s="20"/>
      <c r="P164" s="23">
        <v>579.14</v>
      </c>
    </row>
    <row r="165" spans="1:16" x14ac:dyDescent="0.3">
      <c r="A165" s="1">
        <f t="shared" si="21"/>
        <v>44058</v>
      </c>
      <c r="B165" t="s">
        <v>66</v>
      </c>
      <c r="C165" s="13">
        <f t="shared" si="22"/>
        <v>0</v>
      </c>
      <c r="G165" s="38">
        <f t="shared" si="23"/>
        <v>0.80390833333333334</v>
      </c>
      <c r="I165" s="24" t="s">
        <v>52</v>
      </c>
      <c r="J165" s="25"/>
      <c r="K165" s="26"/>
      <c r="L165" s="27"/>
      <c r="M165" s="28">
        <v>5.0999999999999996</v>
      </c>
      <c r="N165" s="25"/>
      <c r="O165" s="27"/>
      <c r="P165" s="30">
        <v>84.3</v>
      </c>
    </row>
    <row r="166" spans="1:16" x14ac:dyDescent="0.3">
      <c r="A166" s="1">
        <f t="shared" si="21"/>
        <v>44058</v>
      </c>
      <c r="B166" t="s">
        <v>95</v>
      </c>
      <c r="C166" s="13">
        <f>-SUM(C158:C165)</f>
        <v>64.643940749999985</v>
      </c>
      <c r="I166" s="24" t="s">
        <v>53</v>
      </c>
      <c r="J166" s="25"/>
      <c r="K166" s="26"/>
      <c r="L166" s="63"/>
      <c r="M166" s="64"/>
      <c r="N166" s="25"/>
      <c r="O166" s="27"/>
      <c r="P166" s="30">
        <v>276.64999999999998</v>
      </c>
    </row>
    <row r="167" spans="1:16" ht="15" thickBot="1" x14ac:dyDescent="0.35">
      <c r="I167" s="24" t="s">
        <v>54</v>
      </c>
      <c r="J167" s="25"/>
      <c r="K167" s="26"/>
      <c r="L167" s="27"/>
      <c r="M167" s="28">
        <v>13.07</v>
      </c>
      <c r="N167" s="25"/>
      <c r="O167" s="27"/>
      <c r="P167" s="30">
        <v>218.19</v>
      </c>
    </row>
    <row r="168" spans="1:16" x14ac:dyDescent="0.3">
      <c r="I168" s="17" t="s">
        <v>55</v>
      </c>
      <c r="J168" s="18"/>
      <c r="K168" s="19"/>
      <c r="L168" s="20"/>
      <c r="M168" s="21">
        <v>583.67999999999995</v>
      </c>
      <c r="N168" s="18"/>
      <c r="O168" s="20"/>
      <c r="P168" s="23">
        <v>10098.790000000001</v>
      </c>
    </row>
    <row r="169" spans="1:16" x14ac:dyDescent="0.3">
      <c r="I169" s="24" t="s">
        <v>56</v>
      </c>
      <c r="J169" s="25"/>
      <c r="K169" s="26"/>
      <c r="L169" s="27"/>
      <c r="M169" s="28">
        <v>13.02</v>
      </c>
      <c r="N169" s="25"/>
      <c r="O169" s="27"/>
      <c r="P169" s="30">
        <v>216.86</v>
      </c>
    </row>
    <row r="170" spans="1:16" x14ac:dyDescent="0.3">
      <c r="I170" s="24" t="s">
        <v>57</v>
      </c>
      <c r="J170" s="25"/>
      <c r="K170" s="26"/>
      <c r="L170" s="27"/>
      <c r="M170" s="28">
        <v>8.5500000000000007</v>
      </c>
      <c r="N170" s="25"/>
      <c r="O170" s="27"/>
      <c r="P170" s="30">
        <v>145.35</v>
      </c>
    </row>
    <row r="171" spans="1:16" x14ac:dyDescent="0.3">
      <c r="I171" s="24" t="s">
        <v>58</v>
      </c>
      <c r="J171" s="25"/>
      <c r="K171" s="26"/>
      <c r="L171" s="27"/>
      <c r="M171" s="28">
        <v>418.11</v>
      </c>
      <c r="N171" s="25"/>
      <c r="O171" s="27"/>
      <c r="P171" s="30">
        <v>7107.87</v>
      </c>
    </row>
    <row r="172" spans="1:16" ht="15" thickBot="1" x14ac:dyDescent="0.35">
      <c r="I172" s="24" t="s">
        <v>59</v>
      </c>
      <c r="J172" s="25"/>
      <c r="K172" s="26"/>
      <c r="L172" s="27"/>
      <c r="M172" s="28">
        <v>144</v>
      </c>
      <c r="N172" s="25"/>
      <c r="O172" s="27"/>
      <c r="P172" s="30">
        <v>2628.71</v>
      </c>
    </row>
    <row r="173" spans="1:16" x14ac:dyDescent="0.3">
      <c r="I173" s="17" t="s">
        <v>60</v>
      </c>
      <c r="J173" s="18"/>
      <c r="K173" s="19"/>
      <c r="L173" s="20"/>
      <c r="M173" s="21">
        <v>255.98</v>
      </c>
      <c r="N173" s="18"/>
      <c r="O173" s="20"/>
      <c r="P173" s="23">
        <v>6845.59</v>
      </c>
    </row>
    <row r="174" spans="1:16" x14ac:dyDescent="0.3">
      <c r="I174" s="24" t="s">
        <v>61</v>
      </c>
      <c r="J174" s="25"/>
      <c r="K174" s="26"/>
      <c r="L174" s="27"/>
      <c r="M174" s="28">
        <v>180</v>
      </c>
      <c r="N174" s="25"/>
      <c r="O174" s="27"/>
      <c r="P174" s="30">
        <v>3285.93</v>
      </c>
    </row>
    <row r="175" spans="1:16" x14ac:dyDescent="0.3">
      <c r="I175" s="24" t="s">
        <v>62</v>
      </c>
      <c r="J175" s="25"/>
      <c r="K175" s="26"/>
      <c r="L175" s="27"/>
      <c r="M175" s="28">
        <v>67.319999999999993</v>
      </c>
      <c r="N175" s="25"/>
      <c r="O175" s="27"/>
      <c r="P175" s="30">
        <v>1144.44</v>
      </c>
    </row>
    <row r="176" spans="1:16" x14ac:dyDescent="0.3">
      <c r="I176" s="24" t="s">
        <v>63</v>
      </c>
      <c r="J176" s="25"/>
      <c r="K176" s="26"/>
      <c r="L176" s="27"/>
      <c r="M176" s="28">
        <v>4.54</v>
      </c>
      <c r="N176" s="25"/>
      <c r="O176" s="27"/>
      <c r="P176" s="30">
        <v>77.180000000000007</v>
      </c>
    </row>
    <row r="177" spans="1:16" x14ac:dyDescent="0.3">
      <c r="I177" s="24" t="s">
        <v>64</v>
      </c>
      <c r="J177" s="25"/>
      <c r="K177" s="26"/>
      <c r="L177" s="27"/>
      <c r="M177" s="28">
        <v>4.12</v>
      </c>
      <c r="N177" s="25"/>
      <c r="O177" s="27"/>
      <c r="P177" s="30">
        <v>70.040000000000006</v>
      </c>
    </row>
    <row r="178" spans="1:16" x14ac:dyDescent="0.3">
      <c r="I178" s="24" t="s">
        <v>65</v>
      </c>
      <c r="J178" s="25"/>
      <c r="K178" s="26"/>
      <c r="L178" s="63"/>
      <c r="M178" s="64"/>
      <c r="N178" s="25"/>
      <c r="O178" s="27"/>
      <c r="P178" s="30">
        <v>1848</v>
      </c>
    </row>
    <row r="179" spans="1:16" ht="23.4" thickBot="1" x14ac:dyDescent="0.35">
      <c r="I179" s="24" t="s">
        <v>66</v>
      </c>
      <c r="J179" s="25"/>
      <c r="K179" s="26"/>
      <c r="L179" s="61"/>
      <c r="M179" s="62"/>
      <c r="N179" s="25"/>
      <c r="O179" s="27"/>
      <c r="P179" s="30">
        <v>420</v>
      </c>
    </row>
    <row r="180" spans="1:16" x14ac:dyDescent="0.3">
      <c r="I180" s="17" t="s">
        <v>67</v>
      </c>
      <c r="J180" s="18"/>
      <c r="K180" s="19"/>
      <c r="L180" s="20"/>
      <c r="M180" s="21">
        <v>705.93</v>
      </c>
      <c r="N180" s="18"/>
      <c r="O180" s="20"/>
      <c r="P180" s="23">
        <v>13121.25</v>
      </c>
    </row>
    <row r="181" spans="1:16" x14ac:dyDescent="0.3">
      <c r="I181" s="24" t="s">
        <v>68</v>
      </c>
      <c r="J181" s="25"/>
      <c r="K181" s="26"/>
      <c r="L181" s="27"/>
      <c r="M181" s="28">
        <v>273.2</v>
      </c>
      <c r="N181" s="25"/>
      <c r="O181" s="27"/>
      <c r="P181" s="30">
        <v>5467.26</v>
      </c>
    </row>
    <row r="182" spans="1:16" x14ac:dyDescent="0.3">
      <c r="I182" s="24" t="s">
        <v>69</v>
      </c>
      <c r="J182" s="25"/>
      <c r="K182" s="26"/>
      <c r="L182" s="27"/>
      <c r="M182" s="28">
        <v>219.62</v>
      </c>
      <c r="N182" s="25"/>
      <c r="O182" s="27"/>
      <c r="P182" s="30">
        <v>3889.73</v>
      </c>
    </row>
    <row r="183" spans="1:16" x14ac:dyDescent="0.3">
      <c r="I183" s="24" t="s">
        <v>70</v>
      </c>
      <c r="J183" s="25"/>
      <c r="K183" s="26"/>
      <c r="L183" s="27"/>
      <c r="M183" s="28">
        <v>51.36</v>
      </c>
      <c r="N183" s="25"/>
      <c r="O183" s="27"/>
      <c r="P183" s="30">
        <v>909.69</v>
      </c>
    </row>
    <row r="184" spans="1:16" ht="15" thickBot="1" x14ac:dyDescent="0.35">
      <c r="I184" s="24" t="s">
        <v>71</v>
      </c>
      <c r="J184" s="25"/>
      <c r="K184" s="26"/>
      <c r="L184" s="27"/>
      <c r="M184" s="28">
        <v>161.75</v>
      </c>
      <c r="N184" s="25"/>
      <c r="O184" s="27"/>
      <c r="P184" s="30">
        <v>2854.57</v>
      </c>
    </row>
    <row r="185" spans="1:16" ht="15" thickBot="1" x14ac:dyDescent="0.35">
      <c r="I185" s="16"/>
      <c r="J185" s="31" t="s">
        <v>72</v>
      </c>
      <c r="K185" s="16" t="s">
        <v>73</v>
      </c>
      <c r="L185" s="59" t="s">
        <v>33</v>
      </c>
      <c r="M185" s="60"/>
      <c r="N185" s="16"/>
      <c r="O185" s="59" t="s">
        <v>33</v>
      </c>
      <c r="P185" s="60"/>
    </row>
    <row r="186" spans="1:16" x14ac:dyDescent="0.3">
      <c r="I186" s="17" t="s">
        <v>74</v>
      </c>
      <c r="J186" s="32"/>
      <c r="K186" s="33"/>
      <c r="L186" s="20"/>
      <c r="M186" s="21">
        <v>2638.09</v>
      </c>
      <c r="N186" s="18"/>
      <c r="O186" s="20"/>
      <c r="P186" s="23">
        <v>45751.26</v>
      </c>
    </row>
    <row r="187" spans="1:16" x14ac:dyDescent="0.3">
      <c r="I187" s="24" t="s">
        <v>75</v>
      </c>
      <c r="J187" s="34">
        <v>71000013</v>
      </c>
      <c r="K187" s="35" t="s">
        <v>76</v>
      </c>
      <c r="L187" s="27"/>
      <c r="M187" s="28">
        <v>2638.09</v>
      </c>
      <c r="N187" s="15"/>
      <c r="O187" s="15"/>
      <c r="P187" s="15"/>
    </row>
    <row r="188" spans="1:16" ht="15" thickBot="1" x14ac:dyDescent="0.35"/>
    <row r="189" spans="1:16" x14ac:dyDescent="0.3">
      <c r="A189" s="3">
        <v>44044</v>
      </c>
      <c r="B189" t="s">
        <v>52</v>
      </c>
      <c r="C189" s="13">
        <f>-M196*G189</f>
        <v>-1.0000533333333332</v>
      </c>
      <c r="E189" t="s">
        <v>94</v>
      </c>
      <c r="F189" s="37">
        <f>1-SUM(F191:F194)/F190</f>
        <v>0.80391111111111113</v>
      </c>
      <c r="G189" s="38">
        <f>1-F189</f>
        <v>0.19608888888888887</v>
      </c>
      <c r="I189" s="51"/>
      <c r="J189" s="53" t="s">
        <v>42</v>
      </c>
      <c r="K189" s="54"/>
      <c r="L189" s="54"/>
      <c r="M189" s="55"/>
      <c r="N189" s="53" t="s">
        <v>44</v>
      </c>
      <c r="O189" s="54"/>
      <c r="P189" s="55"/>
    </row>
    <row r="190" spans="1:16" ht="15" thickBot="1" x14ac:dyDescent="0.35">
      <c r="A190" s="1">
        <f>A189</f>
        <v>44044</v>
      </c>
      <c r="B190" t="s">
        <v>53</v>
      </c>
      <c r="C190" s="13">
        <f t="shared" ref="C190:C191" si="24">-M197*G190</f>
        <v>0</v>
      </c>
      <c r="E190" t="s">
        <v>48</v>
      </c>
      <c r="F190" s="13">
        <f>M192</f>
        <v>3600</v>
      </c>
      <c r="G190" s="38">
        <f>G189</f>
        <v>0.19608888888888887</v>
      </c>
      <c r="I190" s="52"/>
      <c r="J190" s="56" t="s">
        <v>87</v>
      </c>
      <c r="K190" s="57"/>
      <c r="L190" s="57"/>
      <c r="M190" s="58"/>
      <c r="N190" s="56" t="s">
        <v>88</v>
      </c>
      <c r="O190" s="57"/>
      <c r="P190" s="58"/>
    </row>
    <row r="191" spans="1:16" ht="15" thickBot="1" x14ac:dyDescent="0.35">
      <c r="A191" s="1">
        <f t="shared" ref="A191:A197" si="25">A190</f>
        <v>44044</v>
      </c>
      <c r="B191" t="s">
        <v>54</v>
      </c>
      <c r="C191" s="13">
        <f t="shared" si="24"/>
        <v>-2.5628817777777777</v>
      </c>
      <c r="E191" t="s">
        <v>68</v>
      </c>
      <c r="F191" s="13">
        <f>M212</f>
        <v>273.2</v>
      </c>
      <c r="G191" s="38">
        <f>G190</f>
        <v>0.19608888888888887</v>
      </c>
      <c r="I191" s="16"/>
      <c r="J191" s="16" t="s">
        <v>46</v>
      </c>
      <c r="K191" s="16" t="s">
        <v>47</v>
      </c>
      <c r="L191" s="59" t="s">
        <v>33</v>
      </c>
      <c r="M191" s="60"/>
      <c r="N191" s="16" t="s">
        <v>46</v>
      </c>
      <c r="O191" s="59" t="s">
        <v>33</v>
      </c>
      <c r="P191" s="60"/>
    </row>
    <row r="192" spans="1:16" x14ac:dyDescent="0.3">
      <c r="A192" s="1">
        <f t="shared" si="25"/>
        <v>44044</v>
      </c>
      <c r="B192" t="s">
        <v>62</v>
      </c>
      <c r="C192" s="13">
        <f>-M206*G192</f>
        <v>-54.119295999999999</v>
      </c>
      <c r="E192" t="s">
        <v>69</v>
      </c>
      <c r="F192" s="13">
        <f>M213</f>
        <v>219.61</v>
      </c>
      <c r="G192" s="38">
        <f>F189</f>
        <v>0.80391111111111113</v>
      </c>
      <c r="I192" s="17" t="s">
        <v>48</v>
      </c>
      <c r="J192" s="18">
        <v>80</v>
      </c>
      <c r="K192" s="19"/>
      <c r="L192" s="20"/>
      <c r="M192" s="21">
        <v>3600</v>
      </c>
      <c r="N192" s="22">
        <v>1280</v>
      </c>
      <c r="O192" s="20"/>
      <c r="P192" s="23">
        <v>62118.1</v>
      </c>
    </row>
    <row r="193" spans="1:16" x14ac:dyDescent="0.3">
      <c r="A193" s="1">
        <f t="shared" si="25"/>
        <v>44044</v>
      </c>
      <c r="B193" t="s">
        <v>63</v>
      </c>
      <c r="C193" s="13">
        <f t="shared" ref="C193:C196" si="26">-M207*G193</f>
        <v>-3.6497564444444444</v>
      </c>
      <c r="E193" t="s">
        <v>70</v>
      </c>
      <c r="F193" s="13">
        <f>M214</f>
        <v>51.36</v>
      </c>
      <c r="G193" s="38">
        <f>G192</f>
        <v>0.80391111111111113</v>
      </c>
      <c r="I193" s="24" t="s">
        <v>49</v>
      </c>
      <c r="J193" s="25">
        <v>80</v>
      </c>
      <c r="K193" s="26">
        <v>45</v>
      </c>
      <c r="L193" s="27"/>
      <c r="M193" s="28">
        <v>3600</v>
      </c>
      <c r="N193" s="29">
        <v>1280</v>
      </c>
      <c r="O193" s="27"/>
      <c r="P193" s="30">
        <v>56603.09</v>
      </c>
    </row>
    <row r="194" spans="1:16" ht="15" thickBot="1" x14ac:dyDescent="0.35">
      <c r="A194" s="1">
        <f t="shared" si="25"/>
        <v>44044</v>
      </c>
      <c r="B194" t="s">
        <v>64</v>
      </c>
      <c r="C194" s="13">
        <f t="shared" si="26"/>
        <v>-3.3121137777777778</v>
      </c>
      <c r="E194" t="s">
        <v>71</v>
      </c>
      <c r="F194" s="13">
        <f>M215</f>
        <v>161.75</v>
      </c>
      <c r="G194" s="38">
        <f t="shared" ref="G194:G196" si="27">G193</f>
        <v>0.80391111111111113</v>
      </c>
      <c r="I194" s="24" t="s">
        <v>50</v>
      </c>
      <c r="J194" s="25"/>
      <c r="K194" s="26"/>
      <c r="L194" s="61"/>
      <c r="M194" s="62"/>
      <c r="N194" s="25"/>
      <c r="O194" s="27"/>
      <c r="P194" s="30">
        <v>5515.01</v>
      </c>
    </row>
    <row r="195" spans="1:16" x14ac:dyDescent="0.3">
      <c r="A195" s="1">
        <f t="shared" si="25"/>
        <v>44044</v>
      </c>
      <c r="B195" t="s">
        <v>65</v>
      </c>
      <c r="C195" s="13">
        <f t="shared" si="26"/>
        <v>0</v>
      </c>
      <c r="G195" s="38">
        <f t="shared" si="27"/>
        <v>0.80391111111111113</v>
      </c>
      <c r="I195" s="17" t="s">
        <v>51</v>
      </c>
      <c r="J195" s="18"/>
      <c r="K195" s="19"/>
      <c r="L195" s="20"/>
      <c r="M195" s="21">
        <v>18.170000000000002</v>
      </c>
      <c r="N195" s="18"/>
      <c r="O195" s="20"/>
      <c r="P195" s="23">
        <v>560.97</v>
      </c>
    </row>
    <row r="196" spans="1:16" x14ac:dyDescent="0.3">
      <c r="A196" s="1">
        <f t="shared" si="25"/>
        <v>44044</v>
      </c>
      <c r="B196" t="s">
        <v>66</v>
      </c>
      <c r="C196" s="13">
        <f t="shared" si="26"/>
        <v>0</v>
      </c>
      <c r="G196" s="38">
        <f t="shared" si="27"/>
        <v>0.80391111111111113</v>
      </c>
      <c r="I196" s="24" t="s">
        <v>52</v>
      </c>
      <c r="J196" s="25"/>
      <c r="K196" s="26"/>
      <c r="L196" s="27"/>
      <c r="M196" s="28">
        <v>5.0999999999999996</v>
      </c>
      <c r="N196" s="25"/>
      <c r="O196" s="27"/>
      <c r="P196" s="30">
        <v>79.2</v>
      </c>
    </row>
    <row r="197" spans="1:16" x14ac:dyDescent="0.3">
      <c r="A197" s="1">
        <f t="shared" si="25"/>
        <v>44044</v>
      </c>
      <c r="B197" t="s">
        <v>95</v>
      </c>
      <c r="C197" s="13">
        <f>-SUM(C189:C196)</f>
        <v>64.644101333333325</v>
      </c>
      <c r="I197" s="24" t="s">
        <v>53</v>
      </c>
      <c r="J197" s="25"/>
      <c r="K197" s="26"/>
      <c r="L197" s="63"/>
      <c r="M197" s="64"/>
      <c r="N197" s="25"/>
      <c r="O197" s="27"/>
      <c r="P197" s="30">
        <v>276.64999999999998</v>
      </c>
    </row>
    <row r="198" spans="1:16" ht="15" thickBot="1" x14ac:dyDescent="0.35">
      <c r="I198" s="24" t="s">
        <v>54</v>
      </c>
      <c r="J198" s="25"/>
      <c r="K198" s="26"/>
      <c r="L198" s="27"/>
      <c r="M198" s="28">
        <v>13.07</v>
      </c>
      <c r="N198" s="25"/>
      <c r="O198" s="27"/>
      <c r="P198" s="30">
        <v>205.12</v>
      </c>
    </row>
    <row r="199" spans="1:16" x14ac:dyDescent="0.3">
      <c r="I199" s="17" t="s">
        <v>55</v>
      </c>
      <c r="J199" s="18"/>
      <c r="K199" s="19"/>
      <c r="L199" s="20"/>
      <c r="M199" s="21">
        <v>583.67999999999995</v>
      </c>
      <c r="N199" s="18"/>
      <c r="O199" s="20"/>
      <c r="P199" s="23">
        <v>9515.11</v>
      </c>
    </row>
    <row r="200" spans="1:16" x14ac:dyDescent="0.3">
      <c r="I200" s="24" t="s">
        <v>56</v>
      </c>
      <c r="J200" s="25"/>
      <c r="K200" s="26"/>
      <c r="L200" s="27"/>
      <c r="M200" s="28">
        <v>13.02</v>
      </c>
      <c r="N200" s="25"/>
      <c r="O200" s="27"/>
      <c r="P200" s="30">
        <v>203.84</v>
      </c>
    </row>
    <row r="201" spans="1:16" x14ac:dyDescent="0.3">
      <c r="I201" s="24" t="s">
        <v>57</v>
      </c>
      <c r="J201" s="25"/>
      <c r="K201" s="26"/>
      <c r="L201" s="27"/>
      <c r="M201" s="28">
        <v>8.5500000000000007</v>
      </c>
      <c r="N201" s="25"/>
      <c r="O201" s="27"/>
      <c r="P201" s="30">
        <v>136.80000000000001</v>
      </c>
    </row>
    <row r="202" spans="1:16" x14ac:dyDescent="0.3">
      <c r="I202" s="24" t="s">
        <v>58</v>
      </c>
      <c r="J202" s="25"/>
      <c r="K202" s="26"/>
      <c r="L202" s="27"/>
      <c r="M202" s="28">
        <v>418.11</v>
      </c>
      <c r="N202" s="25"/>
      <c r="O202" s="27"/>
      <c r="P202" s="30">
        <v>6689.76</v>
      </c>
    </row>
    <row r="203" spans="1:16" ht="15" thickBot="1" x14ac:dyDescent="0.35">
      <c r="I203" s="24" t="s">
        <v>59</v>
      </c>
      <c r="J203" s="25"/>
      <c r="K203" s="26"/>
      <c r="L203" s="27"/>
      <c r="M203" s="28">
        <v>144</v>
      </c>
      <c r="N203" s="25"/>
      <c r="O203" s="27"/>
      <c r="P203" s="30">
        <v>2484.71</v>
      </c>
    </row>
    <row r="204" spans="1:16" x14ac:dyDescent="0.3">
      <c r="I204" s="17" t="s">
        <v>60</v>
      </c>
      <c r="J204" s="18"/>
      <c r="K204" s="19"/>
      <c r="L204" s="20"/>
      <c r="M204" s="21">
        <v>255.98</v>
      </c>
      <c r="N204" s="18"/>
      <c r="O204" s="20"/>
      <c r="P204" s="23">
        <v>6589.61</v>
      </c>
    </row>
    <row r="205" spans="1:16" x14ac:dyDescent="0.3">
      <c r="I205" s="24" t="s">
        <v>61</v>
      </c>
      <c r="J205" s="25"/>
      <c r="K205" s="26"/>
      <c r="L205" s="27"/>
      <c r="M205" s="28">
        <v>180</v>
      </c>
      <c r="N205" s="25"/>
      <c r="O205" s="27"/>
      <c r="P205" s="30">
        <v>3105.93</v>
      </c>
    </row>
    <row r="206" spans="1:16" x14ac:dyDescent="0.3">
      <c r="I206" s="24" t="s">
        <v>62</v>
      </c>
      <c r="J206" s="25"/>
      <c r="K206" s="26"/>
      <c r="L206" s="27"/>
      <c r="M206" s="28">
        <v>67.319999999999993</v>
      </c>
      <c r="N206" s="25"/>
      <c r="O206" s="27"/>
      <c r="P206" s="30">
        <v>1077.1199999999999</v>
      </c>
    </row>
    <row r="207" spans="1:16" x14ac:dyDescent="0.3">
      <c r="I207" s="24" t="s">
        <v>63</v>
      </c>
      <c r="J207" s="25"/>
      <c r="K207" s="26"/>
      <c r="L207" s="27"/>
      <c r="M207" s="28">
        <v>4.54</v>
      </c>
      <c r="N207" s="25"/>
      <c r="O207" s="27"/>
      <c r="P207" s="30">
        <v>72.64</v>
      </c>
    </row>
    <row r="208" spans="1:16" x14ac:dyDescent="0.3">
      <c r="I208" s="24" t="s">
        <v>64</v>
      </c>
      <c r="J208" s="25"/>
      <c r="K208" s="26"/>
      <c r="L208" s="27"/>
      <c r="M208" s="28">
        <v>4.12</v>
      </c>
      <c r="N208" s="25"/>
      <c r="O208" s="27"/>
      <c r="P208" s="30">
        <v>65.92</v>
      </c>
    </row>
    <row r="209" spans="1:16" x14ac:dyDescent="0.3">
      <c r="I209" s="24" t="s">
        <v>65</v>
      </c>
      <c r="J209" s="25"/>
      <c r="K209" s="26"/>
      <c r="L209" s="63"/>
      <c r="M209" s="64"/>
      <c r="N209" s="25"/>
      <c r="O209" s="27"/>
      <c r="P209" s="30">
        <v>1848</v>
      </c>
    </row>
    <row r="210" spans="1:16" ht="23.4" thickBot="1" x14ac:dyDescent="0.35">
      <c r="I210" s="24" t="s">
        <v>66</v>
      </c>
      <c r="J210" s="25"/>
      <c r="K210" s="26"/>
      <c r="L210" s="61"/>
      <c r="M210" s="62"/>
      <c r="N210" s="25"/>
      <c r="O210" s="27"/>
      <c r="P210" s="30">
        <v>420</v>
      </c>
    </row>
    <row r="211" spans="1:16" x14ac:dyDescent="0.3">
      <c r="I211" s="17" t="s">
        <v>67</v>
      </c>
      <c r="J211" s="18"/>
      <c r="K211" s="19"/>
      <c r="L211" s="20"/>
      <c r="M211" s="21">
        <v>705.92</v>
      </c>
      <c r="N211" s="18"/>
      <c r="O211" s="20"/>
      <c r="P211" s="23">
        <v>12415.32</v>
      </c>
    </row>
    <row r="212" spans="1:16" x14ac:dyDescent="0.3">
      <c r="I212" s="24" t="s">
        <v>68</v>
      </c>
      <c r="J212" s="25"/>
      <c r="K212" s="26"/>
      <c r="L212" s="27"/>
      <c r="M212" s="28">
        <v>273.2</v>
      </c>
      <c r="N212" s="25"/>
      <c r="O212" s="27"/>
      <c r="P212" s="30">
        <v>5194.0600000000004</v>
      </c>
    </row>
    <row r="213" spans="1:16" x14ac:dyDescent="0.3">
      <c r="I213" s="24" t="s">
        <v>69</v>
      </c>
      <c r="J213" s="25"/>
      <c r="K213" s="26"/>
      <c r="L213" s="27"/>
      <c r="M213" s="28">
        <v>219.61</v>
      </c>
      <c r="N213" s="25"/>
      <c r="O213" s="27"/>
      <c r="P213" s="30">
        <v>3670.11</v>
      </c>
    </row>
    <row r="214" spans="1:16" x14ac:dyDescent="0.3">
      <c r="I214" s="24" t="s">
        <v>70</v>
      </c>
      <c r="J214" s="25"/>
      <c r="K214" s="26"/>
      <c r="L214" s="27"/>
      <c r="M214" s="28">
        <v>51.36</v>
      </c>
      <c r="N214" s="25"/>
      <c r="O214" s="27"/>
      <c r="P214" s="30">
        <v>858.33</v>
      </c>
    </row>
    <row r="215" spans="1:16" ht="15" thickBot="1" x14ac:dyDescent="0.35">
      <c r="I215" s="24" t="s">
        <v>71</v>
      </c>
      <c r="J215" s="25"/>
      <c r="K215" s="26"/>
      <c r="L215" s="27"/>
      <c r="M215" s="28">
        <v>161.75</v>
      </c>
      <c r="N215" s="25"/>
      <c r="O215" s="27"/>
      <c r="P215" s="30">
        <v>2692.82</v>
      </c>
    </row>
    <row r="216" spans="1:16" ht="15" thickBot="1" x14ac:dyDescent="0.35">
      <c r="I216" s="16"/>
      <c r="J216" s="31" t="s">
        <v>72</v>
      </c>
      <c r="K216" s="16" t="s">
        <v>73</v>
      </c>
      <c r="L216" s="59" t="s">
        <v>33</v>
      </c>
      <c r="M216" s="60"/>
      <c r="N216" s="16"/>
      <c r="O216" s="59" t="s">
        <v>33</v>
      </c>
      <c r="P216" s="60"/>
    </row>
    <row r="217" spans="1:16" x14ac:dyDescent="0.3">
      <c r="I217" s="17" t="s">
        <v>74</v>
      </c>
      <c r="J217" s="32"/>
      <c r="K217" s="33"/>
      <c r="L217" s="20"/>
      <c r="M217" s="21">
        <v>2638.1</v>
      </c>
      <c r="N217" s="18"/>
      <c r="O217" s="20"/>
      <c r="P217" s="23">
        <v>43113.17</v>
      </c>
    </row>
    <row r="218" spans="1:16" x14ac:dyDescent="0.3">
      <c r="I218" s="24" t="s">
        <v>75</v>
      </c>
      <c r="J218" s="34">
        <v>71000013</v>
      </c>
      <c r="K218" s="35" t="s">
        <v>76</v>
      </c>
      <c r="L218" s="27"/>
      <c r="M218" s="28">
        <v>2638.1</v>
      </c>
      <c r="N218" s="15"/>
      <c r="O218" s="15"/>
      <c r="P218" s="15"/>
    </row>
    <row r="219" spans="1:16" ht="15" thickBot="1" x14ac:dyDescent="0.35"/>
    <row r="220" spans="1:16" x14ac:dyDescent="0.3">
      <c r="A220" s="3">
        <v>44030</v>
      </c>
      <c r="B220" t="s">
        <v>52</v>
      </c>
      <c r="C220" s="13">
        <f>-M227*G220</f>
        <v>-1.0000674999999999</v>
      </c>
      <c r="E220" t="s">
        <v>94</v>
      </c>
      <c r="F220" s="37">
        <f>1-SUM(F222:F225)/F221</f>
        <v>0.80390833333333334</v>
      </c>
      <c r="G220" s="38">
        <f>1-F220</f>
        <v>0.19609166666666666</v>
      </c>
      <c r="I220" s="51"/>
      <c r="J220" s="53" t="s">
        <v>42</v>
      </c>
      <c r="K220" s="54"/>
      <c r="L220" s="54"/>
      <c r="M220" s="55"/>
      <c r="N220" s="53" t="s">
        <v>44</v>
      </c>
      <c r="O220" s="54"/>
      <c r="P220" s="55"/>
    </row>
    <row r="221" spans="1:16" ht="15" thickBot="1" x14ac:dyDescent="0.35">
      <c r="A221" s="1">
        <f>A220</f>
        <v>44030</v>
      </c>
      <c r="B221" t="s">
        <v>53</v>
      </c>
      <c r="C221" s="13">
        <f t="shared" ref="C221:C222" si="28">-M228*G221</f>
        <v>0</v>
      </c>
      <c r="E221" t="s">
        <v>48</v>
      </c>
      <c r="F221" s="13">
        <f>M223</f>
        <v>3600</v>
      </c>
      <c r="G221" s="38">
        <f>G220</f>
        <v>0.19609166666666666</v>
      </c>
      <c r="I221" s="52"/>
      <c r="J221" s="56" t="s">
        <v>89</v>
      </c>
      <c r="K221" s="57"/>
      <c r="L221" s="57"/>
      <c r="M221" s="58"/>
      <c r="N221" s="56" t="s">
        <v>90</v>
      </c>
      <c r="O221" s="57"/>
      <c r="P221" s="58"/>
    </row>
    <row r="222" spans="1:16" ht="15" thickBot="1" x14ac:dyDescent="0.35">
      <c r="A222" s="1">
        <f t="shared" ref="A222:A228" si="29">A221</f>
        <v>44030</v>
      </c>
      <c r="B222" t="s">
        <v>54</v>
      </c>
      <c r="C222" s="13">
        <f t="shared" si="28"/>
        <v>-2.5629180833333334</v>
      </c>
      <c r="E222" t="s">
        <v>68</v>
      </c>
      <c r="F222" s="13">
        <f>M243</f>
        <v>273.2</v>
      </c>
      <c r="G222" s="38">
        <f>G221</f>
        <v>0.19609166666666666</v>
      </c>
      <c r="I222" s="16"/>
      <c r="J222" s="16" t="s">
        <v>46</v>
      </c>
      <c r="K222" s="16" t="s">
        <v>47</v>
      </c>
      <c r="L222" s="59" t="s">
        <v>33</v>
      </c>
      <c r="M222" s="60"/>
      <c r="N222" s="16" t="s">
        <v>46</v>
      </c>
      <c r="O222" s="59" t="s">
        <v>33</v>
      </c>
      <c r="P222" s="60"/>
    </row>
    <row r="223" spans="1:16" x14ac:dyDescent="0.3">
      <c r="A223" s="1">
        <f t="shared" si="29"/>
        <v>44030</v>
      </c>
      <c r="B223" t="s">
        <v>62</v>
      </c>
      <c r="C223" s="13">
        <f>-M237*G223</f>
        <v>-54.119108999999995</v>
      </c>
      <c r="E223" t="s">
        <v>69</v>
      </c>
      <c r="F223" s="13">
        <f>M244</f>
        <v>219.62</v>
      </c>
      <c r="G223" s="38">
        <f>F220</f>
        <v>0.80390833333333334</v>
      </c>
      <c r="I223" s="17" t="s">
        <v>48</v>
      </c>
      <c r="J223" s="18">
        <v>80</v>
      </c>
      <c r="K223" s="19"/>
      <c r="L223" s="20"/>
      <c r="M223" s="21">
        <v>3600</v>
      </c>
      <c r="N223" s="22">
        <v>1200</v>
      </c>
      <c r="O223" s="20"/>
      <c r="P223" s="23">
        <v>58518.1</v>
      </c>
    </row>
    <row r="224" spans="1:16" x14ac:dyDescent="0.3">
      <c r="A224" s="1">
        <f t="shared" si="29"/>
        <v>44030</v>
      </c>
      <c r="B224" t="s">
        <v>63</v>
      </c>
      <c r="C224" s="13">
        <f t="shared" ref="C224:C227" si="30">-M238*G224</f>
        <v>-3.6497438333333334</v>
      </c>
      <c r="E224" t="s">
        <v>70</v>
      </c>
      <c r="F224" s="13">
        <f>M245</f>
        <v>51.36</v>
      </c>
      <c r="G224" s="38">
        <f>G223</f>
        <v>0.80390833333333334</v>
      </c>
      <c r="I224" s="24" t="s">
        <v>49</v>
      </c>
      <c r="J224" s="25">
        <v>80</v>
      </c>
      <c r="K224" s="26">
        <v>45</v>
      </c>
      <c r="L224" s="27"/>
      <c r="M224" s="28">
        <v>3600</v>
      </c>
      <c r="N224" s="29">
        <v>1200</v>
      </c>
      <c r="O224" s="27"/>
      <c r="P224" s="30">
        <v>53003.09</v>
      </c>
    </row>
    <row r="225" spans="1:16" ht="15" thickBot="1" x14ac:dyDescent="0.35">
      <c r="A225" s="1">
        <f t="shared" si="29"/>
        <v>44030</v>
      </c>
      <c r="B225" t="s">
        <v>64</v>
      </c>
      <c r="C225" s="13">
        <f t="shared" si="30"/>
        <v>-3.3121023333333333</v>
      </c>
      <c r="E225" t="s">
        <v>71</v>
      </c>
      <c r="F225" s="13">
        <f>M246</f>
        <v>161.75</v>
      </c>
      <c r="G225" s="38">
        <f t="shared" ref="G225:G227" si="31">G224</f>
        <v>0.80390833333333334</v>
      </c>
      <c r="I225" s="24" t="s">
        <v>50</v>
      </c>
      <c r="J225" s="25"/>
      <c r="K225" s="26"/>
      <c r="L225" s="61"/>
      <c r="M225" s="62"/>
      <c r="N225" s="25"/>
      <c r="O225" s="27"/>
      <c r="P225" s="30">
        <v>5515.01</v>
      </c>
    </row>
    <row r="226" spans="1:16" x14ac:dyDescent="0.3">
      <c r="A226" s="1">
        <f t="shared" si="29"/>
        <v>44030</v>
      </c>
      <c r="B226" t="s">
        <v>65</v>
      </c>
      <c r="C226" s="13">
        <f t="shared" si="30"/>
        <v>0</v>
      </c>
      <c r="G226" s="38">
        <f t="shared" si="31"/>
        <v>0.80390833333333334</v>
      </c>
      <c r="I226" s="17" t="s">
        <v>51</v>
      </c>
      <c r="J226" s="18"/>
      <c r="K226" s="19"/>
      <c r="L226" s="20"/>
      <c r="M226" s="21">
        <v>18.170000000000002</v>
      </c>
      <c r="N226" s="18"/>
      <c r="O226" s="20"/>
      <c r="P226" s="23">
        <v>542.79999999999995</v>
      </c>
    </row>
    <row r="227" spans="1:16" x14ac:dyDescent="0.3">
      <c r="A227" s="1">
        <f t="shared" si="29"/>
        <v>44030</v>
      </c>
      <c r="B227" t="s">
        <v>66</v>
      </c>
      <c r="C227" s="13">
        <f t="shared" si="30"/>
        <v>0</v>
      </c>
      <c r="G227" s="38">
        <f t="shared" si="31"/>
        <v>0.80390833333333334</v>
      </c>
      <c r="I227" s="24" t="s">
        <v>52</v>
      </c>
      <c r="J227" s="25"/>
      <c r="K227" s="26"/>
      <c r="L227" s="27"/>
      <c r="M227" s="28">
        <v>5.0999999999999996</v>
      </c>
      <c r="N227" s="25"/>
      <c r="O227" s="27"/>
      <c r="P227" s="30">
        <v>74.099999999999994</v>
      </c>
    </row>
    <row r="228" spans="1:16" x14ac:dyDescent="0.3">
      <c r="A228" s="1">
        <f t="shared" si="29"/>
        <v>44030</v>
      </c>
      <c r="B228" t="s">
        <v>95</v>
      </c>
      <c r="C228" s="13">
        <f>-SUM(C220:C227)</f>
        <v>64.643940749999985</v>
      </c>
      <c r="I228" s="24" t="s">
        <v>53</v>
      </c>
      <c r="J228" s="25"/>
      <c r="K228" s="26"/>
      <c r="L228" s="63"/>
      <c r="M228" s="64"/>
      <c r="N228" s="25"/>
      <c r="O228" s="27"/>
      <c r="P228" s="30">
        <v>276.64999999999998</v>
      </c>
    </row>
    <row r="229" spans="1:16" ht="15" thickBot="1" x14ac:dyDescent="0.35">
      <c r="I229" s="24" t="s">
        <v>54</v>
      </c>
      <c r="J229" s="25"/>
      <c r="K229" s="26"/>
      <c r="L229" s="27"/>
      <c r="M229" s="28">
        <v>13.07</v>
      </c>
      <c r="N229" s="25"/>
      <c r="O229" s="27"/>
      <c r="P229" s="30">
        <v>192.05</v>
      </c>
    </row>
    <row r="230" spans="1:16" x14ac:dyDescent="0.3">
      <c r="I230" s="17" t="s">
        <v>55</v>
      </c>
      <c r="J230" s="18"/>
      <c r="K230" s="19"/>
      <c r="L230" s="20"/>
      <c r="M230" s="21">
        <v>583.67999999999995</v>
      </c>
      <c r="N230" s="18"/>
      <c r="O230" s="20"/>
      <c r="P230" s="23">
        <v>8931.43</v>
      </c>
    </row>
    <row r="231" spans="1:16" x14ac:dyDescent="0.3">
      <c r="I231" s="24" t="s">
        <v>56</v>
      </c>
      <c r="J231" s="25"/>
      <c r="K231" s="26"/>
      <c r="L231" s="27"/>
      <c r="M231" s="28">
        <v>13.02</v>
      </c>
      <c r="N231" s="25"/>
      <c r="O231" s="27"/>
      <c r="P231" s="30">
        <v>190.82</v>
      </c>
    </row>
    <row r="232" spans="1:16" x14ac:dyDescent="0.3">
      <c r="I232" s="24" t="s">
        <v>57</v>
      </c>
      <c r="J232" s="25"/>
      <c r="K232" s="26"/>
      <c r="L232" s="27"/>
      <c r="M232" s="28">
        <v>8.5500000000000007</v>
      </c>
      <c r="N232" s="25"/>
      <c r="O232" s="27"/>
      <c r="P232" s="30">
        <v>128.25</v>
      </c>
    </row>
    <row r="233" spans="1:16" x14ac:dyDescent="0.3">
      <c r="I233" s="24" t="s">
        <v>58</v>
      </c>
      <c r="J233" s="25"/>
      <c r="K233" s="26"/>
      <c r="L233" s="27"/>
      <c r="M233" s="28">
        <v>418.11</v>
      </c>
      <c r="N233" s="25"/>
      <c r="O233" s="27"/>
      <c r="P233" s="30">
        <v>6271.65</v>
      </c>
    </row>
    <row r="234" spans="1:16" ht="15" thickBot="1" x14ac:dyDescent="0.35">
      <c r="I234" s="24" t="s">
        <v>59</v>
      </c>
      <c r="J234" s="25"/>
      <c r="K234" s="26"/>
      <c r="L234" s="27"/>
      <c r="M234" s="28">
        <v>144</v>
      </c>
      <c r="N234" s="25"/>
      <c r="O234" s="27"/>
      <c r="P234" s="30">
        <v>2340.71</v>
      </c>
    </row>
    <row r="235" spans="1:16" x14ac:dyDescent="0.3">
      <c r="I235" s="17" t="s">
        <v>60</v>
      </c>
      <c r="J235" s="18"/>
      <c r="K235" s="19"/>
      <c r="L235" s="20"/>
      <c r="M235" s="21">
        <v>255.98</v>
      </c>
      <c r="N235" s="18"/>
      <c r="O235" s="20"/>
      <c r="P235" s="23">
        <v>6333.63</v>
      </c>
    </row>
    <row r="236" spans="1:16" x14ac:dyDescent="0.3">
      <c r="I236" s="24" t="s">
        <v>61</v>
      </c>
      <c r="J236" s="25"/>
      <c r="K236" s="26"/>
      <c r="L236" s="27"/>
      <c r="M236" s="28">
        <v>180</v>
      </c>
      <c r="N236" s="25"/>
      <c r="O236" s="27"/>
      <c r="P236" s="30">
        <v>2925.93</v>
      </c>
    </row>
    <row r="237" spans="1:16" x14ac:dyDescent="0.3">
      <c r="I237" s="24" t="s">
        <v>62</v>
      </c>
      <c r="J237" s="25"/>
      <c r="K237" s="26"/>
      <c r="L237" s="27"/>
      <c r="M237" s="28">
        <v>67.319999999999993</v>
      </c>
      <c r="N237" s="25"/>
      <c r="O237" s="27"/>
      <c r="P237" s="30">
        <v>1009.8</v>
      </c>
    </row>
    <row r="238" spans="1:16" x14ac:dyDescent="0.3">
      <c r="I238" s="24" t="s">
        <v>63</v>
      </c>
      <c r="J238" s="25"/>
      <c r="K238" s="26"/>
      <c r="L238" s="27"/>
      <c r="M238" s="28">
        <v>4.54</v>
      </c>
      <c r="N238" s="25"/>
      <c r="O238" s="27"/>
      <c r="P238" s="30">
        <v>68.099999999999994</v>
      </c>
    </row>
    <row r="239" spans="1:16" x14ac:dyDescent="0.3">
      <c r="I239" s="24" t="s">
        <v>64</v>
      </c>
      <c r="J239" s="25"/>
      <c r="K239" s="26"/>
      <c r="L239" s="27"/>
      <c r="M239" s="28">
        <v>4.12</v>
      </c>
      <c r="N239" s="25"/>
      <c r="O239" s="27"/>
      <c r="P239" s="30">
        <v>61.8</v>
      </c>
    </row>
    <row r="240" spans="1:16" x14ac:dyDescent="0.3">
      <c r="I240" s="24" t="s">
        <v>65</v>
      </c>
      <c r="J240" s="25"/>
      <c r="K240" s="26"/>
      <c r="L240" s="63"/>
      <c r="M240" s="64"/>
      <c r="N240" s="25"/>
      <c r="O240" s="27"/>
      <c r="P240" s="30">
        <v>1848</v>
      </c>
    </row>
    <row r="241" spans="1:16" ht="23.4" thickBot="1" x14ac:dyDescent="0.35">
      <c r="I241" s="24" t="s">
        <v>66</v>
      </c>
      <c r="J241" s="25"/>
      <c r="K241" s="26"/>
      <c r="L241" s="61"/>
      <c r="M241" s="62"/>
      <c r="N241" s="25"/>
      <c r="O241" s="27"/>
      <c r="P241" s="30">
        <v>420</v>
      </c>
    </row>
    <row r="242" spans="1:16" x14ac:dyDescent="0.3">
      <c r="I242" s="17" t="s">
        <v>67</v>
      </c>
      <c r="J242" s="18"/>
      <c r="K242" s="19"/>
      <c r="L242" s="20"/>
      <c r="M242" s="21">
        <v>705.93</v>
      </c>
      <c r="N242" s="18"/>
      <c r="O242" s="20"/>
      <c r="P242" s="23">
        <v>11709.4</v>
      </c>
    </row>
    <row r="243" spans="1:16" x14ac:dyDescent="0.3">
      <c r="I243" s="24" t="s">
        <v>68</v>
      </c>
      <c r="J243" s="25"/>
      <c r="K243" s="26"/>
      <c r="L243" s="27"/>
      <c r="M243" s="28">
        <v>273.2</v>
      </c>
      <c r="N243" s="25"/>
      <c r="O243" s="27"/>
      <c r="P243" s="30">
        <v>4920.8599999999997</v>
      </c>
    </row>
    <row r="244" spans="1:16" x14ac:dyDescent="0.3">
      <c r="I244" s="24" t="s">
        <v>69</v>
      </c>
      <c r="J244" s="25"/>
      <c r="K244" s="26"/>
      <c r="L244" s="27"/>
      <c r="M244" s="28">
        <v>219.62</v>
      </c>
      <c r="N244" s="25"/>
      <c r="O244" s="27"/>
      <c r="P244" s="30">
        <v>3450.5</v>
      </c>
    </row>
    <row r="245" spans="1:16" x14ac:dyDescent="0.3">
      <c r="I245" s="24" t="s">
        <v>70</v>
      </c>
      <c r="J245" s="25"/>
      <c r="K245" s="26"/>
      <c r="L245" s="27"/>
      <c r="M245" s="28">
        <v>51.36</v>
      </c>
      <c r="N245" s="25"/>
      <c r="O245" s="27"/>
      <c r="P245" s="30">
        <v>806.97</v>
      </c>
    </row>
    <row r="246" spans="1:16" ht="15" thickBot="1" x14ac:dyDescent="0.35">
      <c r="I246" s="24" t="s">
        <v>71</v>
      </c>
      <c r="J246" s="25"/>
      <c r="K246" s="26"/>
      <c r="L246" s="27"/>
      <c r="M246" s="28">
        <v>161.75</v>
      </c>
      <c r="N246" s="25"/>
      <c r="O246" s="27"/>
      <c r="P246" s="30">
        <v>2531.0700000000002</v>
      </c>
    </row>
    <row r="247" spans="1:16" ht="15" thickBot="1" x14ac:dyDescent="0.35">
      <c r="I247" s="16"/>
      <c r="J247" s="31" t="s">
        <v>72</v>
      </c>
      <c r="K247" s="16" t="s">
        <v>73</v>
      </c>
      <c r="L247" s="59" t="s">
        <v>33</v>
      </c>
      <c r="M247" s="60"/>
      <c r="N247" s="16"/>
      <c r="O247" s="59" t="s">
        <v>33</v>
      </c>
      <c r="P247" s="60"/>
    </row>
    <row r="248" spans="1:16" x14ac:dyDescent="0.3">
      <c r="I248" s="17" t="s">
        <v>74</v>
      </c>
      <c r="J248" s="32"/>
      <c r="K248" s="33"/>
      <c r="L248" s="20"/>
      <c r="M248" s="21">
        <v>2638.09</v>
      </c>
      <c r="N248" s="18"/>
      <c r="O248" s="20"/>
      <c r="P248" s="23">
        <v>40475.07</v>
      </c>
    </row>
    <row r="249" spans="1:16" x14ac:dyDescent="0.3">
      <c r="I249" s="24" t="s">
        <v>75</v>
      </c>
      <c r="J249" s="34">
        <v>71000013</v>
      </c>
      <c r="K249" s="35" t="s">
        <v>76</v>
      </c>
      <c r="L249" s="27"/>
      <c r="M249" s="28">
        <v>2638.09</v>
      </c>
      <c r="N249" s="25"/>
      <c r="O249" s="15"/>
      <c r="P249" s="15"/>
    </row>
    <row r="250" spans="1:16" ht="15" thickBot="1" x14ac:dyDescent="0.35"/>
    <row r="251" spans="1:16" x14ac:dyDescent="0.3">
      <c r="A251" s="3">
        <v>44016</v>
      </c>
      <c r="B251" t="s">
        <v>52</v>
      </c>
      <c r="C251" s="13">
        <f>-M258*G251</f>
        <v>-1.0000533333333332</v>
      </c>
      <c r="E251" t="s">
        <v>94</v>
      </c>
      <c r="F251" s="37">
        <f>1-SUM(F253:F256)/F252</f>
        <v>0.80391111111111113</v>
      </c>
      <c r="G251" s="38">
        <f>1-F251</f>
        <v>0.19608888888888887</v>
      </c>
      <c r="I251" s="51"/>
      <c r="J251" s="53" t="s">
        <v>42</v>
      </c>
      <c r="K251" s="54"/>
      <c r="L251" s="54"/>
      <c r="M251" s="55"/>
      <c r="N251" s="53" t="s">
        <v>44</v>
      </c>
      <c r="O251" s="54"/>
      <c r="P251" s="55"/>
    </row>
    <row r="252" spans="1:16" ht="15" thickBot="1" x14ac:dyDescent="0.35">
      <c r="A252" s="1">
        <f>A251</f>
        <v>44016</v>
      </c>
      <c r="B252" t="s">
        <v>53</v>
      </c>
      <c r="C252" s="13">
        <f t="shared" ref="C252:C253" si="32">-M259*G252</f>
        <v>0</v>
      </c>
      <c r="E252" t="s">
        <v>48</v>
      </c>
      <c r="F252" s="13">
        <f>M254</f>
        <v>3600</v>
      </c>
      <c r="G252" s="38">
        <f>G251</f>
        <v>0.19608888888888887</v>
      </c>
      <c r="I252" s="52"/>
      <c r="J252" s="56" t="s">
        <v>91</v>
      </c>
      <c r="K252" s="57"/>
      <c r="L252" s="57"/>
      <c r="M252" s="58"/>
      <c r="N252" s="56" t="s">
        <v>92</v>
      </c>
      <c r="O252" s="57"/>
      <c r="P252" s="58"/>
    </row>
    <row r="253" spans="1:16" ht="15" thickBot="1" x14ac:dyDescent="0.35">
      <c r="A253" s="1">
        <f t="shared" ref="A253:A259" si="33">A252</f>
        <v>44016</v>
      </c>
      <c r="B253" t="s">
        <v>54</v>
      </c>
      <c r="C253" s="13">
        <f t="shared" si="32"/>
        <v>-2.5628817777777777</v>
      </c>
      <c r="E253" t="s">
        <v>68</v>
      </c>
      <c r="F253" s="13">
        <f>M274</f>
        <v>273.2</v>
      </c>
      <c r="G253" s="38">
        <f>G252</f>
        <v>0.19608888888888887</v>
      </c>
      <c r="I253" s="16"/>
      <c r="J253" s="16" t="s">
        <v>46</v>
      </c>
      <c r="K253" s="16" t="s">
        <v>47</v>
      </c>
      <c r="L253" s="59" t="s">
        <v>33</v>
      </c>
      <c r="M253" s="60"/>
      <c r="N253" s="16" t="s">
        <v>46</v>
      </c>
      <c r="O253" s="59" t="s">
        <v>33</v>
      </c>
      <c r="P253" s="60"/>
    </row>
    <row r="254" spans="1:16" x14ac:dyDescent="0.3">
      <c r="A254" s="1">
        <f t="shared" si="33"/>
        <v>44016</v>
      </c>
      <c r="B254" t="s">
        <v>62</v>
      </c>
      <c r="C254" s="13">
        <f>-M268*G254</f>
        <v>-54.119295999999999</v>
      </c>
      <c r="E254" t="s">
        <v>69</v>
      </c>
      <c r="F254" s="13">
        <f>M275</f>
        <v>219.61</v>
      </c>
      <c r="G254" s="38">
        <f>F251</f>
        <v>0.80391111111111113</v>
      </c>
      <c r="I254" s="17" t="s">
        <v>48</v>
      </c>
      <c r="J254" s="18">
        <v>80</v>
      </c>
      <c r="K254" s="19"/>
      <c r="L254" s="20"/>
      <c r="M254" s="21">
        <v>3600</v>
      </c>
      <c r="N254" s="22">
        <v>1120</v>
      </c>
      <c r="O254" s="20"/>
      <c r="P254" s="23">
        <v>54918.1</v>
      </c>
    </row>
    <row r="255" spans="1:16" x14ac:dyDescent="0.3">
      <c r="A255" s="1">
        <f t="shared" si="33"/>
        <v>44016</v>
      </c>
      <c r="B255" t="s">
        <v>63</v>
      </c>
      <c r="C255" s="13">
        <f t="shared" ref="C255:C258" si="34">-M269*G255</f>
        <v>-3.6497564444444444</v>
      </c>
      <c r="E255" t="s">
        <v>70</v>
      </c>
      <c r="F255" s="13">
        <f>M276</f>
        <v>51.36</v>
      </c>
      <c r="G255" s="38">
        <f>G254</f>
        <v>0.80391111111111113</v>
      </c>
      <c r="I255" s="24" t="s">
        <v>49</v>
      </c>
      <c r="J255" s="25">
        <v>80</v>
      </c>
      <c r="K255" s="26">
        <v>45</v>
      </c>
      <c r="L255" s="27"/>
      <c r="M255" s="28">
        <v>3600</v>
      </c>
      <c r="N255" s="29">
        <v>1120</v>
      </c>
      <c r="O255" s="27"/>
      <c r="P255" s="30">
        <v>49403.09</v>
      </c>
    </row>
    <row r="256" spans="1:16" ht="15" thickBot="1" x14ac:dyDescent="0.35">
      <c r="A256" s="1">
        <f t="shared" si="33"/>
        <v>44016</v>
      </c>
      <c r="B256" t="s">
        <v>64</v>
      </c>
      <c r="C256" s="13">
        <f t="shared" si="34"/>
        <v>-3.3121137777777778</v>
      </c>
      <c r="E256" t="s">
        <v>71</v>
      </c>
      <c r="F256" s="13">
        <f>M277</f>
        <v>161.75</v>
      </c>
      <c r="G256" s="38">
        <f t="shared" ref="G256:G258" si="35">G255</f>
        <v>0.80391111111111113</v>
      </c>
      <c r="I256" s="24" t="s">
        <v>50</v>
      </c>
      <c r="J256" s="25"/>
      <c r="K256" s="26"/>
      <c r="L256" s="61"/>
      <c r="M256" s="62"/>
      <c r="N256" s="25"/>
      <c r="O256" s="27"/>
      <c r="P256" s="30">
        <v>5515.01</v>
      </c>
    </row>
    <row r="257" spans="1:16" x14ac:dyDescent="0.3">
      <c r="A257" s="1">
        <f t="shared" si="33"/>
        <v>44016</v>
      </c>
      <c r="B257" t="s">
        <v>65</v>
      </c>
      <c r="C257" s="13">
        <f t="shared" si="34"/>
        <v>0</v>
      </c>
      <c r="G257" s="38">
        <f t="shared" si="35"/>
        <v>0.80391111111111113</v>
      </c>
      <c r="I257" s="17" t="s">
        <v>51</v>
      </c>
      <c r="J257" s="18"/>
      <c r="K257" s="19"/>
      <c r="L257" s="20"/>
      <c r="M257" s="21">
        <v>18.170000000000002</v>
      </c>
      <c r="N257" s="18"/>
      <c r="O257" s="20"/>
      <c r="P257" s="23">
        <v>524.63</v>
      </c>
    </row>
    <row r="258" spans="1:16" x14ac:dyDescent="0.3">
      <c r="A258" s="1">
        <f t="shared" si="33"/>
        <v>44016</v>
      </c>
      <c r="B258" t="s">
        <v>66</v>
      </c>
      <c r="C258" s="13">
        <f t="shared" si="34"/>
        <v>0</v>
      </c>
      <c r="G258" s="38">
        <f t="shared" si="35"/>
        <v>0.80391111111111113</v>
      </c>
      <c r="I258" s="24" t="s">
        <v>52</v>
      </c>
      <c r="J258" s="25"/>
      <c r="K258" s="26"/>
      <c r="L258" s="27"/>
      <c r="M258" s="28">
        <v>5.0999999999999996</v>
      </c>
      <c r="N258" s="25"/>
      <c r="O258" s="27"/>
      <c r="P258" s="30">
        <v>69</v>
      </c>
    </row>
    <row r="259" spans="1:16" x14ac:dyDescent="0.3">
      <c r="A259" s="1">
        <f t="shared" si="33"/>
        <v>44016</v>
      </c>
      <c r="B259" t="s">
        <v>95</v>
      </c>
      <c r="C259" s="13">
        <f>-SUM(C251:C258)</f>
        <v>64.644101333333325</v>
      </c>
      <c r="I259" s="24" t="s">
        <v>53</v>
      </c>
      <c r="J259" s="25"/>
      <c r="K259" s="26"/>
      <c r="L259" s="63"/>
      <c r="M259" s="64"/>
      <c r="N259" s="25"/>
      <c r="O259" s="27"/>
      <c r="P259" s="30">
        <v>276.64999999999998</v>
      </c>
    </row>
    <row r="260" spans="1:16" ht="15" thickBot="1" x14ac:dyDescent="0.35">
      <c r="I260" s="24" t="s">
        <v>54</v>
      </c>
      <c r="J260" s="25"/>
      <c r="K260" s="26"/>
      <c r="L260" s="27"/>
      <c r="M260" s="28">
        <v>13.07</v>
      </c>
      <c r="N260" s="25"/>
      <c r="O260" s="27"/>
      <c r="P260" s="30">
        <v>178.98</v>
      </c>
    </row>
    <row r="261" spans="1:16" x14ac:dyDescent="0.3">
      <c r="I261" s="17" t="s">
        <v>55</v>
      </c>
      <c r="J261" s="18"/>
      <c r="K261" s="19"/>
      <c r="L261" s="20"/>
      <c r="M261" s="21">
        <v>583.67999999999995</v>
      </c>
      <c r="N261" s="18"/>
      <c r="O261" s="20"/>
      <c r="P261" s="23">
        <v>8347.75</v>
      </c>
    </row>
    <row r="262" spans="1:16" x14ac:dyDescent="0.3">
      <c r="I262" s="24" t="s">
        <v>56</v>
      </c>
      <c r="J262" s="25"/>
      <c r="K262" s="26"/>
      <c r="L262" s="27"/>
      <c r="M262" s="28">
        <v>13.02</v>
      </c>
      <c r="N262" s="25"/>
      <c r="O262" s="27"/>
      <c r="P262" s="30">
        <v>177.8</v>
      </c>
    </row>
    <row r="263" spans="1:16" x14ac:dyDescent="0.3">
      <c r="I263" s="24" t="s">
        <v>57</v>
      </c>
      <c r="J263" s="25"/>
      <c r="K263" s="26"/>
      <c r="L263" s="27"/>
      <c r="M263" s="28">
        <v>8.5500000000000007</v>
      </c>
      <c r="N263" s="25"/>
      <c r="O263" s="27"/>
      <c r="P263" s="30">
        <v>119.7</v>
      </c>
    </row>
    <row r="264" spans="1:16" x14ac:dyDescent="0.3">
      <c r="I264" s="24" t="s">
        <v>58</v>
      </c>
      <c r="J264" s="25"/>
      <c r="K264" s="26"/>
      <c r="L264" s="27"/>
      <c r="M264" s="28">
        <v>418.11</v>
      </c>
      <c r="N264" s="25"/>
      <c r="O264" s="27"/>
      <c r="P264" s="30">
        <v>5853.54</v>
      </c>
    </row>
    <row r="265" spans="1:16" ht="15" thickBot="1" x14ac:dyDescent="0.35">
      <c r="I265" s="24" t="s">
        <v>59</v>
      </c>
      <c r="J265" s="25"/>
      <c r="K265" s="26"/>
      <c r="L265" s="27"/>
      <c r="M265" s="28">
        <v>144</v>
      </c>
      <c r="N265" s="25"/>
      <c r="O265" s="27"/>
      <c r="P265" s="30">
        <v>2196.71</v>
      </c>
    </row>
    <row r="266" spans="1:16" x14ac:dyDescent="0.3">
      <c r="I266" s="17" t="s">
        <v>60</v>
      </c>
      <c r="J266" s="18"/>
      <c r="K266" s="19"/>
      <c r="L266" s="20"/>
      <c r="M266" s="21">
        <v>255.98</v>
      </c>
      <c r="N266" s="18"/>
      <c r="O266" s="20"/>
      <c r="P266" s="23">
        <v>6077.65</v>
      </c>
    </row>
    <row r="267" spans="1:16" x14ac:dyDescent="0.3">
      <c r="I267" s="24" t="s">
        <v>61</v>
      </c>
      <c r="J267" s="25"/>
      <c r="K267" s="26"/>
      <c r="L267" s="27"/>
      <c r="M267" s="28">
        <v>180</v>
      </c>
      <c r="N267" s="25"/>
      <c r="O267" s="27"/>
      <c r="P267" s="30">
        <v>2745.93</v>
      </c>
    </row>
    <row r="268" spans="1:16" x14ac:dyDescent="0.3">
      <c r="I268" s="24" t="s">
        <v>62</v>
      </c>
      <c r="J268" s="25"/>
      <c r="K268" s="26"/>
      <c r="L268" s="27"/>
      <c r="M268" s="28">
        <v>67.319999999999993</v>
      </c>
      <c r="N268" s="25"/>
      <c r="O268" s="27"/>
      <c r="P268" s="30">
        <v>942.48</v>
      </c>
    </row>
    <row r="269" spans="1:16" x14ac:dyDescent="0.3">
      <c r="I269" s="24" t="s">
        <v>63</v>
      </c>
      <c r="J269" s="25"/>
      <c r="K269" s="26"/>
      <c r="L269" s="27"/>
      <c r="M269" s="28">
        <v>4.54</v>
      </c>
      <c r="N269" s="25"/>
      <c r="O269" s="27"/>
      <c r="P269" s="30">
        <v>63.56</v>
      </c>
    </row>
    <row r="270" spans="1:16" x14ac:dyDescent="0.3">
      <c r="I270" s="24" t="s">
        <v>64</v>
      </c>
      <c r="J270" s="25"/>
      <c r="K270" s="26"/>
      <c r="L270" s="27"/>
      <c r="M270" s="28">
        <v>4.12</v>
      </c>
      <c r="N270" s="25"/>
      <c r="O270" s="27"/>
      <c r="P270" s="30">
        <v>57.68</v>
      </c>
    </row>
    <row r="271" spans="1:16" x14ac:dyDescent="0.3">
      <c r="I271" s="24" t="s">
        <v>65</v>
      </c>
      <c r="J271" s="25"/>
      <c r="K271" s="26"/>
      <c r="L271" s="63"/>
      <c r="M271" s="64"/>
      <c r="N271" s="25"/>
      <c r="O271" s="27"/>
      <c r="P271" s="30">
        <v>1848</v>
      </c>
    </row>
    <row r="272" spans="1:16" ht="23.4" thickBot="1" x14ac:dyDescent="0.35">
      <c r="I272" s="24" t="s">
        <v>66</v>
      </c>
      <c r="J272" s="25"/>
      <c r="K272" s="26"/>
      <c r="L272" s="61"/>
      <c r="M272" s="62"/>
      <c r="N272" s="25"/>
      <c r="O272" s="27"/>
      <c r="P272" s="30">
        <v>420</v>
      </c>
    </row>
    <row r="273" spans="9:16" x14ac:dyDescent="0.3">
      <c r="I273" s="17" t="s">
        <v>67</v>
      </c>
      <c r="J273" s="18"/>
      <c r="K273" s="19"/>
      <c r="L273" s="20"/>
      <c r="M273" s="21">
        <v>705.92</v>
      </c>
      <c r="N273" s="18"/>
      <c r="O273" s="20"/>
      <c r="P273" s="23">
        <v>11003.47</v>
      </c>
    </row>
    <row r="274" spans="9:16" x14ac:dyDescent="0.3">
      <c r="I274" s="24" t="s">
        <v>68</v>
      </c>
      <c r="J274" s="25"/>
      <c r="K274" s="26"/>
      <c r="L274" s="27"/>
      <c r="M274" s="28">
        <v>273.2</v>
      </c>
      <c r="N274" s="25"/>
      <c r="O274" s="27"/>
      <c r="P274" s="30">
        <v>4647.66</v>
      </c>
    </row>
    <row r="275" spans="9:16" x14ac:dyDescent="0.3">
      <c r="I275" s="24" t="s">
        <v>69</v>
      </c>
      <c r="J275" s="25"/>
      <c r="K275" s="26"/>
      <c r="L275" s="27"/>
      <c r="M275" s="28">
        <v>219.61</v>
      </c>
      <c r="N275" s="25"/>
      <c r="O275" s="27"/>
      <c r="P275" s="30">
        <v>3230.88</v>
      </c>
    </row>
    <row r="276" spans="9:16" x14ac:dyDescent="0.3">
      <c r="I276" s="24" t="s">
        <v>70</v>
      </c>
      <c r="J276" s="25"/>
      <c r="K276" s="26"/>
      <c r="L276" s="27"/>
      <c r="M276" s="28">
        <v>51.36</v>
      </c>
      <c r="N276" s="25"/>
      <c r="O276" s="27"/>
      <c r="P276" s="30">
        <v>755.61</v>
      </c>
    </row>
    <row r="277" spans="9:16" ht="15" thickBot="1" x14ac:dyDescent="0.35">
      <c r="I277" s="24" t="s">
        <v>71</v>
      </c>
      <c r="J277" s="25"/>
      <c r="K277" s="26"/>
      <c r="L277" s="27"/>
      <c r="M277" s="28">
        <v>161.75</v>
      </c>
      <c r="N277" s="25"/>
      <c r="O277" s="27"/>
      <c r="P277" s="30">
        <v>2369.3200000000002</v>
      </c>
    </row>
    <row r="278" spans="9:16" ht="15" thickBot="1" x14ac:dyDescent="0.35">
      <c r="I278" s="16"/>
      <c r="J278" s="31" t="s">
        <v>72</v>
      </c>
      <c r="K278" s="16" t="s">
        <v>73</v>
      </c>
      <c r="L278" s="59" t="s">
        <v>33</v>
      </c>
      <c r="M278" s="60"/>
      <c r="N278" s="16"/>
      <c r="O278" s="59" t="s">
        <v>33</v>
      </c>
      <c r="P278" s="60"/>
    </row>
    <row r="279" spans="9:16" x14ac:dyDescent="0.3">
      <c r="I279" s="17" t="s">
        <v>74</v>
      </c>
      <c r="J279" s="32"/>
      <c r="K279" s="33"/>
      <c r="L279" s="20"/>
      <c r="M279" s="21">
        <v>2638.1</v>
      </c>
      <c r="N279" s="18"/>
      <c r="O279" s="20"/>
      <c r="P279" s="23">
        <v>37836.980000000003</v>
      </c>
    </row>
    <row r="280" spans="9:16" x14ac:dyDescent="0.3">
      <c r="I280" s="24" t="s">
        <v>75</v>
      </c>
      <c r="J280" s="34">
        <v>71000013</v>
      </c>
      <c r="K280" s="35" t="s">
        <v>76</v>
      </c>
      <c r="L280" s="27"/>
      <c r="M280" s="28">
        <v>2638.1</v>
      </c>
      <c r="N280" s="25"/>
      <c r="O280" s="15"/>
      <c r="P280" s="15"/>
    </row>
  </sheetData>
  <mergeCells count="116">
    <mergeCell ref="L278:M278"/>
    <mergeCell ref="O278:P278"/>
    <mergeCell ref="L253:M253"/>
    <mergeCell ref="O253:P253"/>
    <mergeCell ref="L256:M256"/>
    <mergeCell ref="L259:M259"/>
    <mergeCell ref="L271:M271"/>
    <mergeCell ref="L272:M272"/>
    <mergeCell ref="L247:M247"/>
    <mergeCell ref="O247:P247"/>
    <mergeCell ref="I251:I252"/>
    <mergeCell ref="J251:M251"/>
    <mergeCell ref="J252:M252"/>
    <mergeCell ref="N251:P251"/>
    <mergeCell ref="N252:P252"/>
    <mergeCell ref="I220:I221"/>
    <mergeCell ref="J220:M220"/>
    <mergeCell ref="J221:M221"/>
    <mergeCell ref="N220:P220"/>
    <mergeCell ref="N221:P221"/>
    <mergeCell ref="L222:M222"/>
    <mergeCell ref="O222:P222"/>
    <mergeCell ref="L225:M225"/>
    <mergeCell ref="L241:M241"/>
    <mergeCell ref="L228:M228"/>
    <mergeCell ref="L240:M240"/>
    <mergeCell ref="L216:M216"/>
    <mergeCell ref="O216:P216"/>
    <mergeCell ref="L191:M191"/>
    <mergeCell ref="O191:P191"/>
    <mergeCell ref="L194:M194"/>
    <mergeCell ref="L197:M197"/>
    <mergeCell ref="L209:M209"/>
    <mergeCell ref="L210:M210"/>
    <mergeCell ref="L185:M185"/>
    <mergeCell ref="O185:P185"/>
    <mergeCell ref="I189:I190"/>
    <mergeCell ref="J189:M189"/>
    <mergeCell ref="J190:M190"/>
    <mergeCell ref="N189:P189"/>
    <mergeCell ref="N190:P190"/>
    <mergeCell ref="L160:M160"/>
    <mergeCell ref="O160:P160"/>
    <mergeCell ref="L163:M163"/>
    <mergeCell ref="L166:M166"/>
    <mergeCell ref="L178:M178"/>
    <mergeCell ref="L179:M179"/>
    <mergeCell ref="L154:M154"/>
    <mergeCell ref="O154:P154"/>
    <mergeCell ref="I158:I159"/>
    <mergeCell ref="J158:M158"/>
    <mergeCell ref="J159:M159"/>
    <mergeCell ref="N158:P158"/>
    <mergeCell ref="N159:P159"/>
    <mergeCell ref="L129:M129"/>
    <mergeCell ref="O129:P129"/>
    <mergeCell ref="L132:M132"/>
    <mergeCell ref="L135:M135"/>
    <mergeCell ref="L147:M147"/>
    <mergeCell ref="L148:M148"/>
    <mergeCell ref="L123:M123"/>
    <mergeCell ref="O123:P123"/>
    <mergeCell ref="I127:I128"/>
    <mergeCell ref="J127:M127"/>
    <mergeCell ref="J128:M128"/>
    <mergeCell ref="N127:P127"/>
    <mergeCell ref="N128:P128"/>
    <mergeCell ref="L98:M98"/>
    <mergeCell ref="O98:P98"/>
    <mergeCell ref="L101:M101"/>
    <mergeCell ref="L104:M104"/>
    <mergeCell ref="L116:M116"/>
    <mergeCell ref="L117:M117"/>
    <mergeCell ref="L85:M85"/>
    <mergeCell ref="L86:M86"/>
    <mergeCell ref="L92:M92"/>
    <mergeCell ref="O92:P92"/>
    <mergeCell ref="I96:I97"/>
    <mergeCell ref="J96:M96"/>
    <mergeCell ref="J97:M97"/>
    <mergeCell ref="N96:P96"/>
    <mergeCell ref="N97:P97"/>
    <mergeCell ref="L67:M67"/>
    <mergeCell ref="O67:P67"/>
    <mergeCell ref="L39:M39"/>
    <mergeCell ref="L42:M42"/>
    <mergeCell ref="L54:M54"/>
    <mergeCell ref="L55:M55"/>
    <mergeCell ref="L61:M61"/>
    <mergeCell ref="O61:P61"/>
    <mergeCell ref="L70:M70"/>
    <mergeCell ref="L36:M36"/>
    <mergeCell ref="O36:P36"/>
    <mergeCell ref="L7:M7"/>
    <mergeCell ref="L10:M10"/>
    <mergeCell ref="L22:M22"/>
    <mergeCell ref="L23:M23"/>
    <mergeCell ref="L29:M29"/>
    <mergeCell ref="O29:P29"/>
    <mergeCell ref="I65:I66"/>
    <mergeCell ref="J65:M65"/>
    <mergeCell ref="J66:M66"/>
    <mergeCell ref="N65:P65"/>
    <mergeCell ref="N66:P66"/>
    <mergeCell ref="I2:I3"/>
    <mergeCell ref="J2:M2"/>
    <mergeCell ref="J3:M3"/>
    <mergeCell ref="N2:P2"/>
    <mergeCell ref="N3:P3"/>
    <mergeCell ref="L4:M4"/>
    <mergeCell ref="O4:P4"/>
    <mergeCell ref="I34:I35"/>
    <mergeCell ref="J34:M34"/>
    <mergeCell ref="J35:M35"/>
    <mergeCell ref="N34:P34"/>
    <mergeCell ref="N35:P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81D2-E628-4B5E-B41F-A2FBEEF104B4}">
  <dimension ref="A1:G37"/>
  <sheetViews>
    <sheetView topLeftCell="A11" workbookViewId="0">
      <selection activeCell="G2" sqref="G2:G37"/>
    </sheetView>
  </sheetViews>
  <sheetFormatPr defaultRowHeight="14.4" x14ac:dyDescent="0.3"/>
  <cols>
    <col min="1" max="1" width="13.6640625" style="2" bestFit="1" customWidth="1"/>
    <col min="2" max="2" width="10.109375" style="2" bestFit="1" customWidth="1"/>
    <col min="3" max="3" width="107.88671875" style="39" bestFit="1" customWidth="1"/>
    <col min="4" max="4" width="9.109375" style="2"/>
    <col min="5" max="5" width="18.109375" style="14" customWidth="1"/>
    <col min="6" max="6" width="9.109375" style="14"/>
  </cols>
  <sheetData>
    <row r="1" spans="1:7" x14ac:dyDescent="0.3">
      <c r="A1" s="2" t="s">
        <v>97</v>
      </c>
      <c r="B1" s="2" t="s">
        <v>96</v>
      </c>
      <c r="C1" s="39" t="s">
        <v>98</v>
      </c>
      <c r="D1" s="2" t="s">
        <v>99</v>
      </c>
      <c r="E1" s="14" t="s">
        <v>136</v>
      </c>
      <c r="F1" s="14" t="s">
        <v>137</v>
      </c>
      <c r="G1" t="s">
        <v>138</v>
      </c>
    </row>
    <row r="2" spans="1:7" ht="28.8" x14ac:dyDescent="0.3">
      <c r="A2" s="3">
        <v>44130</v>
      </c>
      <c r="B2" s="2">
        <v>16.07</v>
      </c>
      <c r="C2" s="39" t="s">
        <v>101</v>
      </c>
      <c r="D2" s="2">
        <v>15.12</v>
      </c>
      <c r="E2" s="42">
        <f>B2/SUMIFS(D:D,F:F,F2)</f>
        <v>1.0628306878306879</v>
      </c>
      <c r="F2" s="2">
        <v>1</v>
      </c>
      <c r="G2">
        <f>D2*E2</f>
        <v>16.07</v>
      </c>
    </row>
    <row r="3" spans="1:7" ht="28.8" x14ac:dyDescent="0.3">
      <c r="A3" s="3">
        <v>44122</v>
      </c>
      <c r="B3" s="2">
        <v>28.68</v>
      </c>
      <c r="C3" s="39" t="s">
        <v>100</v>
      </c>
      <c r="D3" s="2">
        <v>26.99</v>
      </c>
      <c r="E3" s="42">
        <f t="shared" ref="E3:E37" si="0">B3/SUMIFS(D:D,F:F,F3)</f>
        <v>1.0626157836235643</v>
      </c>
      <c r="F3" s="14">
        <f>IF(B3=B2,F2,F2+1)</f>
        <v>2</v>
      </c>
      <c r="G3">
        <f t="shared" ref="G3:G37" si="1">D3*E3</f>
        <v>28.68</v>
      </c>
    </row>
    <row r="4" spans="1:7" x14ac:dyDescent="0.3">
      <c r="A4" s="3">
        <v>44121</v>
      </c>
      <c r="B4" s="2">
        <v>45.63</v>
      </c>
      <c r="C4" s="40" t="s">
        <v>102</v>
      </c>
      <c r="D4" s="2">
        <v>24.99</v>
      </c>
      <c r="E4" s="42">
        <f t="shared" si="0"/>
        <v>0.80151062708589516</v>
      </c>
      <c r="F4" s="14">
        <f t="shared" ref="F4:F37" si="2">IF(B4=B3,F3,F3+1)</f>
        <v>3</v>
      </c>
      <c r="G4">
        <f t="shared" si="1"/>
        <v>20.029750570876519</v>
      </c>
    </row>
    <row r="5" spans="1:7" x14ac:dyDescent="0.3">
      <c r="A5" s="3">
        <v>44121</v>
      </c>
      <c r="B5" s="2">
        <v>45.63</v>
      </c>
      <c r="C5" s="40" t="s">
        <v>103</v>
      </c>
      <c r="D5" s="2">
        <v>13.99</v>
      </c>
      <c r="E5" s="42">
        <f t="shared" si="0"/>
        <v>0.80151062708589516</v>
      </c>
      <c r="F5" s="14">
        <f t="shared" si="2"/>
        <v>3</v>
      </c>
      <c r="G5">
        <f t="shared" si="1"/>
        <v>11.213133672931674</v>
      </c>
    </row>
    <row r="6" spans="1:7" x14ac:dyDescent="0.3">
      <c r="A6" s="3">
        <v>44121</v>
      </c>
      <c r="B6" s="2">
        <v>45.63</v>
      </c>
      <c r="C6" s="40" t="s">
        <v>104</v>
      </c>
      <c r="D6" s="2">
        <v>17.95</v>
      </c>
      <c r="E6" s="42">
        <f t="shared" si="0"/>
        <v>0.80151062708589516</v>
      </c>
      <c r="F6" s="14">
        <f t="shared" si="2"/>
        <v>3</v>
      </c>
      <c r="G6">
        <f t="shared" si="1"/>
        <v>14.387115756191818</v>
      </c>
    </row>
    <row r="7" spans="1:7" x14ac:dyDescent="0.3">
      <c r="A7" s="3">
        <v>44120</v>
      </c>
      <c r="B7" s="2">
        <v>17.489999999999998</v>
      </c>
      <c r="C7" s="40" t="s">
        <v>105</v>
      </c>
      <c r="D7" s="2">
        <v>9.99</v>
      </c>
      <c r="E7" s="42">
        <f t="shared" si="0"/>
        <v>0.75258175559380369</v>
      </c>
      <c r="F7" s="14">
        <f t="shared" si="2"/>
        <v>4</v>
      </c>
      <c r="G7">
        <f t="shared" si="1"/>
        <v>7.5182917383820991</v>
      </c>
    </row>
    <row r="8" spans="1:7" x14ac:dyDescent="0.3">
      <c r="A8" s="3">
        <v>44120</v>
      </c>
      <c r="B8" s="2">
        <v>17.489999999999998</v>
      </c>
      <c r="C8" s="40" t="s">
        <v>106</v>
      </c>
      <c r="D8" s="2">
        <v>13.25</v>
      </c>
      <c r="E8" s="42">
        <f t="shared" si="0"/>
        <v>0.75258175559380369</v>
      </c>
      <c r="F8" s="14">
        <f t="shared" si="2"/>
        <v>4</v>
      </c>
      <c r="G8">
        <f t="shared" si="1"/>
        <v>9.9717082616178985</v>
      </c>
    </row>
    <row r="9" spans="1:7" x14ac:dyDescent="0.3">
      <c r="A9" s="3">
        <v>44120</v>
      </c>
      <c r="B9" s="2">
        <v>8.27</v>
      </c>
      <c r="C9" s="41" t="s">
        <v>107</v>
      </c>
      <c r="D9" s="2">
        <v>10.99</v>
      </c>
      <c r="E9" s="42">
        <f t="shared" si="0"/>
        <v>0.75250227479526832</v>
      </c>
      <c r="F9" s="14">
        <f t="shared" si="2"/>
        <v>5</v>
      </c>
      <c r="G9">
        <f t="shared" si="1"/>
        <v>8.27</v>
      </c>
    </row>
    <row r="10" spans="1:7" x14ac:dyDescent="0.3">
      <c r="A10" s="3">
        <v>44079</v>
      </c>
      <c r="B10" s="2">
        <v>9.6</v>
      </c>
      <c r="C10" s="40" t="s">
        <v>108</v>
      </c>
      <c r="D10" s="2">
        <v>8.9499999999999993</v>
      </c>
      <c r="E10" s="42">
        <f t="shared" si="0"/>
        <v>1.0726256983240223</v>
      </c>
      <c r="F10" s="14">
        <f t="shared" si="2"/>
        <v>6</v>
      </c>
      <c r="G10">
        <f t="shared" si="1"/>
        <v>9.6</v>
      </c>
    </row>
    <row r="11" spans="1:7" x14ac:dyDescent="0.3">
      <c r="A11" s="3">
        <v>44077</v>
      </c>
      <c r="B11" s="2">
        <v>35.04</v>
      </c>
      <c r="C11" s="41" t="s">
        <v>109</v>
      </c>
      <c r="D11" s="2">
        <v>21.99</v>
      </c>
      <c r="E11" s="42">
        <f t="shared" si="0"/>
        <v>1.0624620982413584</v>
      </c>
      <c r="F11" s="14">
        <f t="shared" si="2"/>
        <v>7</v>
      </c>
      <c r="G11">
        <f t="shared" si="1"/>
        <v>23.363541540327468</v>
      </c>
    </row>
    <row r="12" spans="1:7" x14ac:dyDescent="0.3">
      <c r="A12" s="3">
        <v>44077</v>
      </c>
      <c r="B12" s="2">
        <v>35.04</v>
      </c>
      <c r="C12" s="40" t="s">
        <v>110</v>
      </c>
      <c r="D12" s="2">
        <v>10.99</v>
      </c>
      <c r="E12" s="42">
        <f t="shared" si="0"/>
        <v>1.0624620982413584</v>
      </c>
      <c r="F12" s="14">
        <f t="shared" si="2"/>
        <v>7</v>
      </c>
      <c r="G12">
        <f t="shared" si="1"/>
        <v>11.67645845967253</v>
      </c>
    </row>
    <row r="13" spans="1:7" x14ac:dyDescent="0.3">
      <c r="A13" s="3">
        <v>44064</v>
      </c>
      <c r="B13" s="2">
        <v>118.94</v>
      </c>
      <c r="C13" s="40" t="s">
        <v>111</v>
      </c>
      <c r="D13" s="2">
        <v>22</v>
      </c>
      <c r="E13" s="42">
        <f t="shared" si="0"/>
        <v>1.0625335000893337</v>
      </c>
      <c r="F13" s="14">
        <f t="shared" si="2"/>
        <v>8</v>
      </c>
      <c r="G13">
        <f t="shared" si="1"/>
        <v>23.375737001965341</v>
      </c>
    </row>
    <row r="14" spans="1:7" x14ac:dyDescent="0.3">
      <c r="A14" s="3">
        <v>44064</v>
      </c>
      <c r="B14" s="2">
        <v>118.94</v>
      </c>
      <c r="C14" s="40" t="s">
        <v>112</v>
      </c>
      <c r="D14" s="2">
        <v>9.9499999999999993</v>
      </c>
      <c r="E14" s="42">
        <f t="shared" si="0"/>
        <v>1.0625335000893337</v>
      </c>
      <c r="F14" s="14">
        <f t="shared" si="2"/>
        <v>8</v>
      </c>
      <c r="G14">
        <f t="shared" si="1"/>
        <v>10.572208325888869</v>
      </c>
    </row>
    <row r="15" spans="1:7" x14ac:dyDescent="0.3">
      <c r="A15" s="3">
        <v>44064</v>
      </c>
      <c r="B15" s="2">
        <v>118.94</v>
      </c>
      <c r="C15" s="40" t="s">
        <v>113</v>
      </c>
      <c r="D15" s="2">
        <v>79.989999999999995</v>
      </c>
      <c r="E15" s="42">
        <f t="shared" si="0"/>
        <v>1.0625335000893337</v>
      </c>
      <c r="F15" s="14">
        <f t="shared" si="2"/>
        <v>8</v>
      </c>
      <c r="G15">
        <f t="shared" si="1"/>
        <v>84.992054672145798</v>
      </c>
    </row>
    <row r="16" spans="1:7" x14ac:dyDescent="0.3">
      <c r="A16" s="3">
        <v>44060</v>
      </c>
      <c r="B16" s="2">
        <v>14.03</v>
      </c>
      <c r="C16" s="40" t="s">
        <v>114</v>
      </c>
      <c r="D16" s="2">
        <v>12.99</v>
      </c>
      <c r="E16" s="42">
        <f t="shared" si="0"/>
        <v>1.0800615858352578</v>
      </c>
      <c r="F16" s="14">
        <f t="shared" si="2"/>
        <v>9</v>
      </c>
      <c r="G16">
        <f t="shared" si="1"/>
        <v>14.03</v>
      </c>
    </row>
    <row r="17" spans="1:7" x14ac:dyDescent="0.3">
      <c r="A17" s="3">
        <v>44060</v>
      </c>
      <c r="B17" s="2">
        <v>10.61</v>
      </c>
      <c r="C17" s="40" t="s">
        <v>115</v>
      </c>
      <c r="D17" s="2">
        <v>9.99</v>
      </c>
      <c r="E17" s="42">
        <f t="shared" si="0"/>
        <v>1.062062062062062</v>
      </c>
      <c r="F17" s="14">
        <f t="shared" si="2"/>
        <v>10</v>
      </c>
      <c r="G17">
        <f t="shared" si="1"/>
        <v>10.61</v>
      </c>
    </row>
    <row r="18" spans="1:7" x14ac:dyDescent="0.3">
      <c r="A18" s="3">
        <v>44051</v>
      </c>
      <c r="B18" s="2">
        <v>47.81</v>
      </c>
      <c r="C18" s="41" t="s">
        <v>116</v>
      </c>
      <c r="D18" s="2">
        <v>25</v>
      </c>
      <c r="E18" s="42">
        <f t="shared" si="0"/>
        <v>1.0624444444444445</v>
      </c>
      <c r="F18" s="14">
        <f t="shared" si="2"/>
        <v>11</v>
      </c>
      <c r="G18">
        <f t="shared" si="1"/>
        <v>26.561111111111114</v>
      </c>
    </row>
    <row r="19" spans="1:7" x14ac:dyDescent="0.3">
      <c r="A19" s="3">
        <v>44051</v>
      </c>
      <c r="B19" s="2">
        <v>47.81</v>
      </c>
      <c r="C19" s="40" t="s">
        <v>117</v>
      </c>
      <c r="D19" s="2">
        <v>20</v>
      </c>
      <c r="E19" s="42">
        <f t="shared" si="0"/>
        <v>1.0624444444444445</v>
      </c>
      <c r="F19" s="14">
        <f t="shared" si="2"/>
        <v>11</v>
      </c>
      <c r="G19">
        <f t="shared" si="1"/>
        <v>21.248888888888892</v>
      </c>
    </row>
    <row r="20" spans="1:7" x14ac:dyDescent="0.3">
      <c r="A20" s="3">
        <v>44050</v>
      </c>
      <c r="B20" s="2">
        <v>53.11</v>
      </c>
      <c r="C20" s="40" t="s">
        <v>118</v>
      </c>
      <c r="D20" s="2">
        <v>49.99</v>
      </c>
      <c r="E20" s="42">
        <f t="shared" si="0"/>
        <v>1.0624124824964993</v>
      </c>
      <c r="F20" s="14">
        <f t="shared" si="2"/>
        <v>12</v>
      </c>
      <c r="G20">
        <f t="shared" si="1"/>
        <v>53.110000000000007</v>
      </c>
    </row>
    <row r="21" spans="1:7" x14ac:dyDescent="0.3">
      <c r="A21" s="3">
        <v>44050</v>
      </c>
      <c r="B21" s="2">
        <v>14.55</v>
      </c>
      <c r="C21" s="40" t="s">
        <v>119</v>
      </c>
      <c r="D21" s="2">
        <v>13.69</v>
      </c>
      <c r="E21" s="42">
        <f t="shared" si="0"/>
        <v>1.0628195763330899</v>
      </c>
      <c r="F21" s="14">
        <f t="shared" si="2"/>
        <v>13</v>
      </c>
      <c r="G21">
        <f t="shared" si="1"/>
        <v>14.55</v>
      </c>
    </row>
    <row r="22" spans="1:7" x14ac:dyDescent="0.3">
      <c r="A22" s="3">
        <v>44045</v>
      </c>
      <c r="B22" s="2">
        <v>7.94</v>
      </c>
      <c r="C22" s="40" t="s">
        <v>120</v>
      </c>
      <c r="D22" s="2">
        <v>7.94</v>
      </c>
      <c r="E22" s="42">
        <f t="shared" si="0"/>
        <v>1</v>
      </c>
      <c r="F22" s="14">
        <f t="shared" si="2"/>
        <v>14</v>
      </c>
      <c r="G22">
        <f t="shared" si="1"/>
        <v>7.94</v>
      </c>
    </row>
    <row r="23" spans="1:7" x14ac:dyDescent="0.3">
      <c r="A23" s="3">
        <v>44045</v>
      </c>
      <c r="B23" s="2">
        <v>37.08</v>
      </c>
      <c r="C23" s="40" t="s">
        <v>121</v>
      </c>
      <c r="D23" s="2">
        <v>34.9</v>
      </c>
      <c r="E23" s="42">
        <f t="shared" si="0"/>
        <v>1.0624641833810888</v>
      </c>
      <c r="F23" s="14">
        <f t="shared" si="2"/>
        <v>15</v>
      </c>
      <c r="G23">
        <f t="shared" si="1"/>
        <v>37.08</v>
      </c>
    </row>
    <row r="24" spans="1:7" x14ac:dyDescent="0.3">
      <c r="A24" s="3">
        <v>44036</v>
      </c>
      <c r="B24" s="2">
        <v>10.86</v>
      </c>
      <c r="C24" s="40" t="s">
        <v>122</v>
      </c>
      <c r="D24" s="2">
        <v>9.99</v>
      </c>
      <c r="E24" s="42">
        <f t="shared" si="0"/>
        <v>1.087087087087087</v>
      </c>
      <c r="F24" s="14">
        <f t="shared" si="2"/>
        <v>16</v>
      </c>
      <c r="G24">
        <f t="shared" si="1"/>
        <v>10.86</v>
      </c>
    </row>
    <row r="25" spans="1:7" x14ac:dyDescent="0.3">
      <c r="A25" s="3">
        <v>44032</v>
      </c>
      <c r="B25" s="2">
        <v>21.24</v>
      </c>
      <c r="C25" s="40" t="s">
        <v>123</v>
      </c>
      <c r="D25" s="2">
        <v>19.989999999999998</v>
      </c>
      <c r="E25" s="42">
        <f t="shared" si="0"/>
        <v>1.0625312656328165</v>
      </c>
      <c r="F25" s="14">
        <f t="shared" si="2"/>
        <v>17</v>
      </c>
      <c r="G25">
        <f t="shared" si="1"/>
        <v>21.240000000000002</v>
      </c>
    </row>
    <row r="26" spans="1:7" x14ac:dyDescent="0.3">
      <c r="A26" s="3">
        <v>44032</v>
      </c>
      <c r="B26" s="2">
        <v>16.989999999999998</v>
      </c>
      <c r="C26" s="40" t="s">
        <v>124</v>
      </c>
      <c r="D26" s="2">
        <v>15.99</v>
      </c>
      <c r="E26" s="42">
        <f t="shared" si="0"/>
        <v>1.0625390869293307</v>
      </c>
      <c r="F26" s="14">
        <f t="shared" si="2"/>
        <v>18</v>
      </c>
      <c r="G26">
        <f t="shared" si="1"/>
        <v>16.989999999999998</v>
      </c>
    </row>
    <row r="27" spans="1:7" x14ac:dyDescent="0.3">
      <c r="A27" s="3">
        <v>44028</v>
      </c>
      <c r="B27" s="2">
        <v>12.74</v>
      </c>
      <c r="C27" s="40" t="s">
        <v>125</v>
      </c>
      <c r="D27" s="2">
        <v>11.99</v>
      </c>
      <c r="E27" s="42">
        <f t="shared" si="0"/>
        <v>1.0625521267723104</v>
      </c>
      <c r="F27" s="14">
        <f t="shared" si="2"/>
        <v>19</v>
      </c>
      <c r="G27">
        <f t="shared" si="1"/>
        <v>12.740000000000002</v>
      </c>
    </row>
    <row r="28" spans="1:7" x14ac:dyDescent="0.3">
      <c r="A28" s="3">
        <v>44028</v>
      </c>
      <c r="B28" s="2">
        <v>30.27</v>
      </c>
      <c r="C28" s="40" t="s">
        <v>126</v>
      </c>
      <c r="D28" s="2">
        <v>29.99</v>
      </c>
      <c r="E28" s="42">
        <f t="shared" si="0"/>
        <v>1.0093364454818272</v>
      </c>
      <c r="F28" s="14">
        <f t="shared" si="2"/>
        <v>20</v>
      </c>
      <c r="G28">
        <f t="shared" si="1"/>
        <v>30.269999999999996</v>
      </c>
    </row>
    <row r="29" spans="1:7" x14ac:dyDescent="0.3">
      <c r="A29" s="3">
        <v>44027</v>
      </c>
      <c r="B29" s="2">
        <v>40.61</v>
      </c>
      <c r="C29" s="40" t="s">
        <v>127</v>
      </c>
      <c r="D29" s="2">
        <v>24.73</v>
      </c>
      <c r="E29" s="42">
        <f t="shared" si="0"/>
        <v>1.0625327053898483</v>
      </c>
      <c r="F29" s="14">
        <f t="shared" si="2"/>
        <v>21</v>
      </c>
      <c r="G29">
        <f t="shared" si="1"/>
        <v>26.276433804290949</v>
      </c>
    </row>
    <row r="30" spans="1:7" x14ac:dyDescent="0.3">
      <c r="A30" s="3">
        <v>44027</v>
      </c>
      <c r="B30" s="2">
        <v>40.61</v>
      </c>
      <c r="C30" s="40" t="s">
        <v>128</v>
      </c>
      <c r="D30" s="2">
        <v>13.49</v>
      </c>
      <c r="E30" s="42">
        <f t="shared" si="0"/>
        <v>1.0625327053898483</v>
      </c>
      <c r="F30" s="14">
        <f t="shared" si="2"/>
        <v>21</v>
      </c>
      <c r="G30">
        <f t="shared" si="1"/>
        <v>14.333566195709054</v>
      </c>
    </row>
    <row r="31" spans="1:7" x14ac:dyDescent="0.3">
      <c r="A31" s="3">
        <v>44022</v>
      </c>
      <c r="B31" s="2">
        <v>75.41</v>
      </c>
      <c r="C31" s="40" t="s">
        <v>129</v>
      </c>
      <c r="D31" s="2">
        <v>33.99</v>
      </c>
      <c r="E31" s="42">
        <f t="shared" si="0"/>
        <v>1.0624119470273314</v>
      </c>
      <c r="F31" s="14">
        <f t="shared" si="2"/>
        <v>22</v>
      </c>
      <c r="G31">
        <f t="shared" si="1"/>
        <v>36.111382079458998</v>
      </c>
    </row>
    <row r="32" spans="1:7" x14ac:dyDescent="0.3">
      <c r="A32" s="3">
        <v>44022</v>
      </c>
      <c r="B32" s="2">
        <v>75.41</v>
      </c>
      <c r="C32" s="40" t="s">
        <v>130</v>
      </c>
      <c r="D32" s="2">
        <v>36.99</v>
      </c>
      <c r="E32" s="42">
        <f t="shared" si="0"/>
        <v>1.0624119470273314</v>
      </c>
      <c r="F32" s="14">
        <f t="shared" si="2"/>
        <v>22</v>
      </c>
      <c r="G32">
        <f t="shared" si="1"/>
        <v>39.298617920540991</v>
      </c>
    </row>
    <row r="33" spans="1:7" x14ac:dyDescent="0.3">
      <c r="A33" s="3">
        <v>44019</v>
      </c>
      <c r="B33" s="2">
        <v>361.91</v>
      </c>
      <c r="C33" s="41" t="s">
        <v>131</v>
      </c>
      <c r="D33" s="2">
        <v>340.67</v>
      </c>
      <c r="E33" s="42">
        <f t="shared" si="0"/>
        <v>1.0623477265388792</v>
      </c>
      <c r="F33" s="14">
        <f t="shared" si="2"/>
        <v>23</v>
      </c>
      <c r="G33">
        <f t="shared" si="1"/>
        <v>361.91</v>
      </c>
    </row>
    <row r="34" spans="1:7" x14ac:dyDescent="0.3">
      <c r="A34" s="3">
        <v>44019</v>
      </c>
      <c r="B34" s="2">
        <v>4.24</v>
      </c>
      <c r="C34" s="40" t="s">
        <v>132</v>
      </c>
      <c r="D34" s="2">
        <v>4.24</v>
      </c>
      <c r="E34" s="42">
        <f t="shared" si="0"/>
        <v>1</v>
      </c>
      <c r="F34" s="14">
        <f t="shared" si="2"/>
        <v>24</v>
      </c>
      <c r="G34">
        <f t="shared" si="1"/>
        <v>4.24</v>
      </c>
    </row>
    <row r="35" spans="1:7" x14ac:dyDescent="0.3">
      <c r="A35" s="3">
        <v>44014</v>
      </c>
      <c r="B35" s="2">
        <v>9.1300000000000008</v>
      </c>
      <c r="C35" s="40" t="s">
        <v>133</v>
      </c>
      <c r="D35" s="2">
        <v>8.59</v>
      </c>
      <c r="E35" s="42">
        <f t="shared" si="0"/>
        <v>1.0628637951105939</v>
      </c>
      <c r="F35" s="14">
        <f t="shared" si="2"/>
        <v>25</v>
      </c>
      <c r="G35">
        <f t="shared" si="1"/>
        <v>9.1300000000000008</v>
      </c>
    </row>
    <row r="36" spans="1:7" x14ac:dyDescent="0.3">
      <c r="A36" s="3">
        <v>44014</v>
      </c>
      <c r="B36" s="2">
        <v>58.31</v>
      </c>
      <c r="C36" s="40" t="s">
        <v>134</v>
      </c>
      <c r="D36" s="2">
        <v>35.99</v>
      </c>
      <c r="E36" s="42">
        <f t="shared" si="0"/>
        <v>1.0233415233415233</v>
      </c>
      <c r="F36" s="14">
        <f t="shared" si="2"/>
        <v>26</v>
      </c>
      <c r="G36">
        <f t="shared" si="1"/>
        <v>36.830061425061423</v>
      </c>
    </row>
    <row r="37" spans="1:7" x14ac:dyDescent="0.3">
      <c r="A37" s="3">
        <v>44014</v>
      </c>
      <c r="B37" s="2">
        <v>58.31</v>
      </c>
      <c r="C37" s="40" t="s">
        <v>135</v>
      </c>
      <c r="D37" s="2">
        <v>20.99</v>
      </c>
      <c r="E37" s="42">
        <f t="shared" si="0"/>
        <v>1.0233415233415233</v>
      </c>
      <c r="F37" s="14">
        <f t="shared" si="2"/>
        <v>26</v>
      </c>
      <c r="G37">
        <f t="shared" si="1"/>
        <v>21.479938574938572</v>
      </c>
    </row>
  </sheetData>
  <hyperlinks>
    <hyperlink ref="C3" r:id="rId1" display="https://www.amazon.com/gp/product/B087TCWCPX/ref=ppx_yo_dt_b_asin_title_o01_s00?ie=UTF8&amp;psc=1" xr:uid="{2A8FCA02-7F8C-46EE-ADC5-D6D267B9E41C}"/>
    <hyperlink ref="C4" r:id="rId2" display="https://www.amazon.com/gp/product/0465025188/ref=ppx_yo_dt_b_asin_title_o02_s00?ie=UTF8&amp;psc=1" xr:uid="{276D1B3D-97E5-46AB-B515-8B483A399909}"/>
    <hyperlink ref="C5" r:id="rId3" display="https://www.amazon.com/gp/product/1556520883/ref=ppx_yo_dt_b_asin_title_o02_s00?ie=UTF8&amp;psc=1" xr:uid="{AEB36907-3B68-4C7A-B03E-D92E45D61B09}"/>
    <hyperlink ref="C6" r:id="rId4" display="https://www.amazon.com/gp/product/0679730052/ref=ppx_yo_dt_b_asin_title_o02_s01?ie=UTF8&amp;psc=1" xr:uid="{8A0D6F9A-D54E-4EDB-BCB6-3425D7F11D40}"/>
    <hyperlink ref="C7" r:id="rId5" display="https://www.amazon.com/gp/product/0375725601/ref=ppx_yo_dt_b_asin_title_o03_s00?ie=UTF8&amp;psc=1" xr:uid="{9B68E3F3-7517-4588-A001-32534DB3C4C5}"/>
    <hyperlink ref="C8" r:id="rId6" display="https://www.amazon.com/gp/product/0679772537/ref=ppx_yo_dt_b_asin_title_o03_s00?ie=UTF8&amp;psc=1" xr:uid="{C52FF6CA-BE11-4592-AFAF-CB8BACF49255}"/>
    <hyperlink ref="C10" r:id="rId7" display="https://www.amazon.com/gp/product/B06WWFTQLC/ref=ppx_yo_dt_b_asin_title_o05_s00?ie=UTF8&amp;psc=1" xr:uid="{59C8E3FD-6A2C-471F-B5FA-C1C65CFC3C19}"/>
    <hyperlink ref="C12" r:id="rId8" display="https://www.amazon.com/gp/product/B07X316ZJK/ref=ppx_yo_dt_b_asin_title_o06_s00?ie=UTF8&amp;psc=1" xr:uid="{F33F0A3D-D4E5-4DA2-9CFF-5E943D6DCEC9}"/>
    <hyperlink ref="C13" r:id="rId9" display="https://www.amazon.com/gp/product/B07BXPYFQ1/ref=ppx_yo_dt_b_asin_title_o07_s00?ie=UTF8&amp;psc=1" xr:uid="{F95B0819-4ACC-43FD-83DA-25BA3355244A}"/>
    <hyperlink ref="C14" r:id="rId10" display="https://www.amazon.com/gp/product/B074CK3QSH/ref=ppx_yo_dt_b_asin_title_o07_s00?ie=UTF8&amp;psc=1" xr:uid="{3FC28C7A-832B-4B4E-975E-6A4C2C6028A3}"/>
    <hyperlink ref="C15" r:id="rId11" display="https://www.amazon.com/gp/product/B07Q6HCH23/ref=ppx_yo_dt_b_asin_title_o07_s01?ie=UTF8&amp;psc=1" xr:uid="{038698B6-5B09-486B-993C-24CB55CE4675}"/>
    <hyperlink ref="C16" r:id="rId12" display="https://www.amazon.com/gp/product/B014EKQ5AA/ref=ppx_yo_dt_b_asin_title_o08_s00?ie=UTF8&amp;psc=1" xr:uid="{49F7BAB8-3A80-4BFF-B724-BB12D1B9CE0B}"/>
    <hyperlink ref="C17" r:id="rId13" display="https://www.amazon.com/gp/product/B07ZRN3QBY/ref=ppx_yo_dt_b_asin_title_o09_s00?ie=UTF8&amp;psc=1" xr:uid="{C7231128-211E-4954-A436-054455EAE150}"/>
    <hyperlink ref="C19" r:id="rId14" display="https://www.amazon.com/gp/product/B00IO6WGRM/ref=ppx_yo_dt_b_asin_title_o00_s00?ie=UTF8&amp;psc=1" xr:uid="{6322EB80-A37B-4FC2-805B-454558399610}"/>
    <hyperlink ref="C20" r:id="rId15" display="https://www.amazon.com/gp/product/B0091PBOL4/ref=ppx_yo_dt_b_asin_title_o01_s00?ie=UTF8&amp;psc=1" xr:uid="{229F63CA-94C7-45CB-B4F0-0EFE362925FF}"/>
    <hyperlink ref="C21" r:id="rId16" display="https://www.amazon.com/gp/product/B085H9KWZJ/ref=ppx_yo_dt_b_asin_title_o02_s00?ie=UTF8&amp;psc=1" xr:uid="{2ED47DC7-FD3A-41D5-9B6E-484570ABAA34}"/>
    <hyperlink ref="C22" r:id="rId17" display="https://www.amazon.com/gp/product/B000J0B2YY/ref=ppx_yo_dt_b_asin_title_o03_s00?ie=UTF8&amp;psc=1" xr:uid="{C43E71DB-CE85-450B-9715-90EC6F9192D2}"/>
    <hyperlink ref="C23" r:id="rId18" display="https://www.amazon.com/gp/product/B07K6B8Q5V/ref=ppx_yo_dt_b_asin_title_o04_s00?ie=UTF8&amp;psc=1" xr:uid="{EF0C0619-1AE3-4B34-A408-1FBCC2FFF959}"/>
    <hyperlink ref="C24" r:id="rId19" display="https://www.amazon.com/gp/product/B009QYH644/ref=ppx_yo_dt_b_asin_title_o05_s00?ie=UTF8&amp;psc=1" xr:uid="{4317C3B9-B3DA-48AF-B429-BEB209F4252E}"/>
    <hyperlink ref="C25" r:id="rId20" display="https://www.amazon.com/gp/product/B07J4D4TP1/ref=ppx_yo_dt_b_asin_title_o06_s00?ie=UTF8&amp;psc=1" xr:uid="{3C3113F6-07F5-46BA-974F-DBA053187FA9}"/>
    <hyperlink ref="C26" r:id="rId21" display="https://www.amazon.com/gp/product/B084JJFP3N/ref=ppx_yo_dt_b_asin_title_o07_s00?ie=UTF8&amp;psc=1" xr:uid="{3577F7A8-3D86-4103-89AD-354FD66A5688}"/>
    <hyperlink ref="C27" r:id="rId22" display="https://www.amazon.com/gp/product/B07Y54QQ9V/ref=ppx_yo_dt_b_asin_title_o08_s00?ie=UTF8&amp;psc=1" xr:uid="{5D0A19DC-26D3-48A5-8DAF-407E1F51BA63}"/>
    <hyperlink ref="C28" r:id="rId23" display="https://www.amazon.com/gp/product/B0868TS18W/ref=ppx_yo_dt_b_asin_title_o09_s00?ie=UTF8&amp;psc=1" xr:uid="{7A1EAD7A-62DE-4057-90E1-576D48616377}"/>
    <hyperlink ref="C29" r:id="rId24" display="https://www.amazon.com/gp/product/B06ZXWVZ3X/ref=ppx_yo_dt_b_asin_title_o00_s00?ie=UTF8&amp;psc=1" xr:uid="{89511998-077F-4A54-9643-D3B416471FFA}"/>
    <hyperlink ref="C30" r:id="rId25" display="https://www.amazon.com/gp/product/0307719227/ref=ppx_yo_dt_b_asin_title_o00_s00?ie=UTF8&amp;psc=1" xr:uid="{CCA301DA-A2CB-46C0-BA77-1BCD09A2987E}"/>
    <hyperlink ref="C31" r:id="rId26" display="https://www.amazon.com/gp/product/B00Y2A6SBO/ref=ppx_yo_dt_b_asin_title_o01_s00?ie=UTF8&amp;psc=1" xr:uid="{F3E0891C-455C-492C-BCE7-B6BAE6D68550}"/>
    <hyperlink ref="C32" r:id="rId27" display="https://www.amazon.com/gp/product/B07BVKY49D/ref=ppx_yo_dt_b_asin_title_o01_s00?ie=UTF8&amp;psc=1" xr:uid="{44DE1BEB-567D-49AA-8DB9-F07DF649A323}"/>
    <hyperlink ref="C34" r:id="rId28" display="https://www.amazon.com/gp/product/B07B494LCQ/ref=ppx_yo_dt_b_asin_title_o03_s00?ie=UTF8&amp;psc=1" xr:uid="{EB1B41F1-5A66-4422-8906-C8D1D5A387B0}"/>
    <hyperlink ref="C35" r:id="rId29" display="https://www.amazon.com/gp/product/B06XYHKY3P/ref=ppx_yo_dt_b_asin_title_o04_s00?ie=UTF8&amp;psc=1" xr:uid="{0F545635-9D4F-4B5F-BE44-9F01F618B28A}"/>
    <hyperlink ref="C36" r:id="rId30" display="https://www.amazon.com/gp/product/B00WZNUIIY/ref=ppx_yo_dt_b_asin_title_o05_s00?ie=UTF8&amp;psc=1" xr:uid="{C0F16C90-CE9E-4532-96E5-0D25AE32787C}"/>
    <hyperlink ref="C37" r:id="rId31" display="https://www.amazon.com/gp/product/B082PFKRZ3/ref=ppx_yo_dt_b_asin_title_o05_s01?ie=UTF8&amp;psc=1" xr:uid="{C87AC028-9D3C-4331-9D1E-E880321AF55B}"/>
  </hyperlinks>
  <pageMargins left="0.7" right="0.7" top="0.75" bottom="0.75" header="0.3" footer="0.3"/>
  <pageSetup orientation="portrait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87D4-9286-4F22-80C4-B2A823836CE0}">
  <dimension ref="A1:G3"/>
  <sheetViews>
    <sheetView workbookViewId="0">
      <selection activeCell="G4" sqref="G4"/>
    </sheetView>
  </sheetViews>
  <sheetFormatPr defaultRowHeight="14.4" x14ac:dyDescent="0.3"/>
  <cols>
    <col min="3" max="3" width="10.6640625" bestFit="1" customWidth="1"/>
    <col min="4" max="4" width="37.5546875" style="44" customWidth="1"/>
  </cols>
  <sheetData>
    <row r="1" spans="1:7" x14ac:dyDescent="0.3">
      <c r="A1" t="s">
        <v>247</v>
      </c>
      <c r="B1" t="s">
        <v>244</v>
      </c>
      <c r="C1" t="s">
        <v>21</v>
      </c>
      <c r="D1" s="44" t="s">
        <v>93</v>
      </c>
      <c r="E1" t="s">
        <v>245</v>
      </c>
      <c r="F1" t="s">
        <v>246</v>
      </c>
      <c r="G1" t="s">
        <v>139</v>
      </c>
    </row>
    <row r="2" spans="1:7" ht="28.8" x14ac:dyDescent="0.3">
      <c r="A2">
        <v>608</v>
      </c>
      <c r="B2" t="s">
        <v>279</v>
      </c>
      <c r="C2" s="1">
        <v>43983</v>
      </c>
      <c r="D2" t="s">
        <v>280</v>
      </c>
      <c r="E2">
        <v>-469.61</v>
      </c>
      <c r="F2" t="s">
        <v>281</v>
      </c>
      <c r="G2" s="45" t="s">
        <v>277</v>
      </c>
    </row>
    <row r="3" spans="1:7" x14ac:dyDescent="0.3">
      <c r="A3">
        <v>838</v>
      </c>
      <c r="B3" t="s">
        <v>307</v>
      </c>
      <c r="C3" s="1">
        <v>44102</v>
      </c>
      <c r="D3" t="s">
        <v>308</v>
      </c>
      <c r="E3">
        <v>-32.159999999999997</v>
      </c>
      <c r="F3" t="s">
        <v>281</v>
      </c>
      <c r="G3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9C53-B7CA-4A59-8C92-682438C4FDC5}">
  <dimension ref="A1:J100"/>
  <sheetViews>
    <sheetView topLeftCell="A70" zoomScale="105" workbookViewId="0">
      <selection activeCell="A93" sqref="A93"/>
    </sheetView>
  </sheetViews>
  <sheetFormatPr defaultRowHeight="14.4" x14ac:dyDescent="0.3"/>
  <cols>
    <col min="1" max="1" width="22.5546875" style="43" customWidth="1"/>
    <col min="2" max="3" width="14.6640625" style="43" customWidth="1"/>
    <col min="4" max="4" width="18.33203125" style="43" customWidth="1"/>
    <col min="10" max="10" width="14.6640625" customWidth="1"/>
  </cols>
  <sheetData>
    <row r="1" spans="1:10" x14ac:dyDescent="0.3">
      <c r="A1" s="43" t="s">
        <v>139</v>
      </c>
      <c r="B1" s="43" t="s">
        <v>140</v>
      </c>
      <c r="C1" s="43" t="s">
        <v>141</v>
      </c>
      <c r="D1" s="43" t="s">
        <v>142</v>
      </c>
      <c r="J1" t="s">
        <v>142</v>
      </c>
    </row>
    <row r="2" spans="1:10" x14ac:dyDescent="0.3">
      <c r="A2" s="43" t="s">
        <v>200</v>
      </c>
      <c r="B2" s="43" t="s">
        <v>220</v>
      </c>
      <c r="C2" s="43" t="s">
        <v>220</v>
      </c>
      <c r="D2" s="43" t="s">
        <v>146</v>
      </c>
      <c r="J2" t="s">
        <v>143</v>
      </c>
    </row>
    <row r="3" spans="1:10" x14ac:dyDescent="0.3">
      <c r="A3" s="43" t="s">
        <v>193</v>
      </c>
      <c r="B3" s="43" t="s">
        <v>220</v>
      </c>
      <c r="C3" s="43" t="s">
        <v>220</v>
      </c>
      <c r="D3" s="43" t="s">
        <v>146</v>
      </c>
      <c r="J3" t="s">
        <v>144</v>
      </c>
    </row>
    <row r="4" spans="1:10" x14ac:dyDescent="0.3">
      <c r="A4" s="43" t="s">
        <v>153</v>
      </c>
      <c r="B4" s="43" t="s">
        <v>153</v>
      </c>
      <c r="C4" s="43" t="s">
        <v>144</v>
      </c>
      <c r="D4" s="43" t="s">
        <v>156</v>
      </c>
      <c r="J4" t="s">
        <v>156</v>
      </c>
    </row>
    <row r="5" spans="1:10" x14ac:dyDescent="0.3">
      <c r="A5" s="43" t="s">
        <v>322</v>
      </c>
      <c r="B5" s="43" t="s">
        <v>322</v>
      </c>
      <c r="C5" s="43" t="s">
        <v>322</v>
      </c>
      <c r="D5" s="43" t="s">
        <v>148</v>
      </c>
    </row>
    <row r="6" spans="1:10" x14ac:dyDescent="0.3">
      <c r="A6" s="43" t="s">
        <v>217</v>
      </c>
      <c r="B6" s="43" t="s">
        <v>217</v>
      </c>
      <c r="C6" s="43" t="s">
        <v>218</v>
      </c>
      <c r="D6" s="43" t="s">
        <v>146</v>
      </c>
      <c r="J6" t="s">
        <v>145</v>
      </c>
    </row>
    <row r="7" spans="1:10" x14ac:dyDescent="0.3">
      <c r="A7" s="43" t="s">
        <v>199</v>
      </c>
      <c r="B7" s="43" t="s">
        <v>199</v>
      </c>
      <c r="C7" s="43" t="s">
        <v>233</v>
      </c>
      <c r="D7" s="43" t="s">
        <v>146</v>
      </c>
      <c r="J7" t="s">
        <v>146</v>
      </c>
    </row>
    <row r="8" spans="1:10" x14ac:dyDescent="0.3">
      <c r="A8" s="43" t="s">
        <v>262</v>
      </c>
      <c r="B8" s="43" t="s">
        <v>149</v>
      </c>
      <c r="C8" s="43" t="s">
        <v>144</v>
      </c>
      <c r="D8" s="43" t="s">
        <v>156</v>
      </c>
      <c r="J8" t="s">
        <v>147</v>
      </c>
    </row>
    <row r="9" spans="1:10" x14ac:dyDescent="0.3">
      <c r="A9" s="43" t="s">
        <v>149</v>
      </c>
      <c r="B9" s="43" t="s">
        <v>149</v>
      </c>
      <c r="C9" s="43" t="s">
        <v>144</v>
      </c>
      <c r="D9" s="43" t="s">
        <v>156</v>
      </c>
      <c r="J9" t="s">
        <v>148</v>
      </c>
    </row>
    <row r="10" spans="1:10" x14ac:dyDescent="0.3">
      <c r="A10" s="43" t="s">
        <v>228</v>
      </c>
      <c r="B10" s="43" t="s">
        <v>232</v>
      </c>
      <c r="C10" s="43" t="s">
        <v>143</v>
      </c>
      <c r="D10" s="43" t="s">
        <v>156</v>
      </c>
    </row>
    <row r="11" spans="1:10" x14ac:dyDescent="0.3">
      <c r="A11" s="43" t="s">
        <v>289</v>
      </c>
      <c r="B11" s="43" t="s">
        <v>232</v>
      </c>
      <c r="C11" s="43" t="s">
        <v>143</v>
      </c>
      <c r="D11" s="43" t="s">
        <v>156</v>
      </c>
    </row>
    <row r="12" spans="1:10" x14ac:dyDescent="0.3">
      <c r="A12" s="43" t="s">
        <v>189</v>
      </c>
      <c r="B12" s="43" t="s">
        <v>187</v>
      </c>
      <c r="C12" s="43" t="s">
        <v>213</v>
      </c>
      <c r="D12" s="43" t="s">
        <v>146</v>
      </c>
    </row>
    <row r="13" spans="1:10" x14ac:dyDescent="0.3">
      <c r="A13" s="43" t="s">
        <v>186</v>
      </c>
      <c r="B13" s="43" t="s">
        <v>187</v>
      </c>
      <c r="C13" s="43" t="s">
        <v>213</v>
      </c>
      <c r="D13" s="43" t="s">
        <v>146</v>
      </c>
    </row>
    <row r="14" spans="1:10" x14ac:dyDescent="0.3">
      <c r="A14" s="43" t="s">
        <v>196</v>
      </c>
      <c r="B14" s="43" t="s">
        <v>187</v>
      </c>
      <c r="C14" s="43" t="s">
        <v>213</v>
      </c>
      <c r="D14" s="43" t="s">
        <v>146</v>
      </c>
      <c r="F14" s="43" t="s">
        <v>314</v>
      </c>
      <c r="G14" s="43" t="s">
        <v>334</v>
      </c>
    </row>
    <row r="15" spans="1:10" x14ac:dyDescent="0.3">
      <c r="A15" s="43" t="s">
        <v>226</v>
      </c>
      <c r="B15" s="43" t="s">
        <v>231</v>
      </c>
      <c r="C15" s="43" t="s">
        <v>194</v>
      </c>
      <c r="D15" s="43" t="s">
        <v>146</v>
      </c>
      <c r="F15" s="43" t="s">
        <v>311</v>
      </c>
    </row>
    <row r="16" spans="1:10" x14ac:dyDescent="0.3">
      <c r="A16" s="43" t="s">
        <v>227</v>
      </c>
      <c r="B16" s="43" t="s">
        <v>231</v>
      </c>
      <c r="C16" s="43" t="s">
        <v>194</v>
      </c>
      <c r="D16" s="43" t="s">
        <v>146</v>
      </c>
      <c r="F16" s="43" t="s">
        <v>310</v>
      </c>
    </row>
    <row r="17" spans="1:6" x14ac:dyDescent="0.3">
      <c r="A17" s="43" t="s">
        <v>230</v>
      </c>
      <c r="B17" s="43" t="s">
        <v>231</v>
      </c>
      <c r="C17" s="43" t="s">
        <v>194</v>
      </c>
      <c r="D17" s="43" t="s">
        <v>146</v>
      </c>
      <c r="F17" s="43" t="s">
        <v>295</v>
      </c>
    </row>
    <row r="18" spans="1:6" x14ac:dyDescent="0.3">
      <c r="A18" s="43" t="s">
        <v>229</v>
      </c>
      <c r="B18" s="43" t="s">
        <v>231</v>
      </c>
      <c r="C18" s="43" t="s">
        <v>194</v>
      </c>
      <c r="D18" s="43" t="s">
        <v>146</v>
      </c>
      <c r="F18" t="s">
        <v>54</v>
      </c>
    </row>
    <row r="19" spans="1:6" x14ac:dyDescent="0.3">
      <c r="A19" s="43" t="s">
        <v>195</v>
      </c>
      <c r="B19" s="43" t="s">
        <v>195</v>
      </c>
      <c r="C19" s="43" t="s">
        <v>195</v>
      </c>
      <c r="D19" s="43" t="s">
        <v>146</v>
      </c>
      <c r="F19" s="43" t="s">
        <v>52</v>
      </c>
    </row>
    <row r="20" spans="1:6" x14ac:dyDescent="0.3">
      <c r="A20" s="43" t="s">
        <v>347</v>
      </c>
      <c r="B20" s="43" t="s">
        <v>347</v>
      </c>
      <c r="C20" s="43" t="s">
        <v>143</v>
      </c>
      <c r="D20" s="43" t="s">
        <v>156</v>
      </c>
    </row>
    <row r="21" spans="1:6" x14ac:dyDescent="0.3">
      <c r="A21" s="43" t="s">
        <v>152</v>
      </c>
      <c r="B21" s="43" t="s">
        <v>152</v>
      </c>
      <c r="C21" s="43" t="s">
        <v>143</v>
      </c>
      <c r="D21" s="43" t="s">
        <v>156</v>
      </c>
    </row>
    <row r="22" spans="1:6" x14ac:dyDescent="0.3">
      <c r="A22" s="43" t="s">
        <v>215</v>
      </c>
      <c r="B22" s="43" t="s">
        <v>191</v>
      </c>
      <c r="C22" s="43" t="s">
        <v>216</v>
      </c>
      <c r="D22" s="43" t="s">
        <v>146</v>
      </c>
    </row>
    <row r="23" spans="1:6" x14ac:dyDescent="0.3">
      <c r="A23" s="43" t="s">
        <v>277</v>
      </c>
      <c r="B23" s="43" t="s">
        <v>218</v>
      </c>
      <c r="C23" s="43" t="s">
        <v>276</v>
      </c>
      <c r="D23" s="43" t="s">
        <v>146</v>
      </c>
    </row>
    <row r="24" spans="1:6" x14ac:dyDescent="0.3">
      <c r="A24" s="43" t="s">
        <v>278</v>
      </c>
      <c r="B24" s="43" t="s">
        <v>218</v>
      </c>
      <c r="C24" s="43" t="s">
        <v>276</v>
      </c>
      <c r="D24" s="43" t="s">
        <v>146</v>
      </c>
    </row>
    <row r="25" spans="1:6" x14ac:dyDescent="0.3">
      <c r="A25" s="43" t="s">
        <v>255</v>
      </c>
      <c r="B25" s="43" t="s">
        <v>167</v>
      </c>
      <c r="C25" s="43" t="s">
        <v>167</v>
      </c>
      <c r="D25" s="43" t="s">
        <v>145</v>
      </c>
    </row>
    <row r="26" spans="1:6" x14ac:dyDescent="0.3">
      <c r="A26" s="43" t="s">
        <v>168</v>
      </c>
      <c r="B26" s="43" t="s">
        <v>167</v>
      </c>
      <c r="C26" s="43" t="s">
        <v>167</v>
      </c>
      <c r="D26" s="43" t="s">
        <v>145</v>
      </c>
    </row>
    <row r="27" spans="1:6" x14ac:dyDescent="0.3">
      <c r="A27" s="43" t="s">
        <v>166</v>
      </c>
      <c r="B27" s="43" t="s">
        <v>167</v>
      </c>
      <c r="C27" s="43" t="s">
        <v>167</v>
      </c>
      <c r="D27" s="43" t="s">
        <v>145</v>
      </c>
    </row>
    <row r="28" spans="1:6" x14ac:dyDescent="0.3">
      <c r="A28" s="43" t="s">
        <v>192</v>
      </c>
      <c r="B28" s="43" t="s">
        <v>219</v>
      </c>
      <c r="C28" s="43" t="s">
        <v>276</v>
      </c>
      <c r="D28" s="43" t="s">
        <v>146</v>
      </c>
    </row>
    <row r="29" spans="1:6" x14ac:dyDescent="0.3">
      <c r="A29" s="43" t="s">
        <v>211</v>
      </c>
      <c r="B29" s="43" t="s">
        <v>212</v>
      </c>
      <c r="C29" s="43" t="s">
        <v>208</v>
      </c>
      <c r="D29" s="43" t="s">
        <v>146</v>
      </c>
    </row>
    <row r="30" spans="1:6" x14ac:dyDescent="0.3">
      <c r="A30" s="43" t="s">
        <v>210</v>
      </c>
      <c r="B30" s="43" t="s">
        <v>212</v>
      </c>
      <c r="C30" s="43" t="s">
        <v>208</v>
      </c>
      <c r="D30" s="43" t="s">
        <v>146</v>
      </c>
    </row>
    <row r="31" spans="1:6" x14ac:dyDescent="0.3">
      <c r="A31" s="43" t="s">
        <v>267</v>
      </c>
      <c r="B31" s="43" t="s">
        <v>212</v>
      </c>
      <c r="C31" s="43" t="s">
        <v>208</v>
      </c>
      <c r="D31" s="43" t="s">
        <v>146</v>
      </c>
    </row>
    <row r="32" spans="1:6" x14ac:dyDescent="0.3">
      <c r="A32" s="43" t="s">
        <v>383</v>
      </c>
      <c r="B32" s="43" t="s">
        <v>179</v>
      </c>
      <c r="C32" s="43" t="s">
        <v>179</v>
      </c>
      <c r="D32" s="43" t="s">
        <v>146</v>
      </c>
    </row>
    <row r="33" spans="1:4" x14ac:dyDescent="0.3">
      <c r="A33" s="43" t="s">
        <v>314</v>
      </c>
      <c r="B33" s="43" t="s">
        <v>179</v>
      </c>
      <c r="C33" s="43" t="s">
        <v>179</v>
      </c>
      <c r="D33" s="43" t="s">
        <v>146</v>
      </c>
    </row>
    <row r="34" spans="1:4" x14ac:dyDescent="0.3">
      <c r="A34" s="47" t="s">
        <v>314</v>
      </c>
      <c r="B34" s="47" t="s">
        <v>179</v>
      </c>
      <c r="C34" s="47" t="s">
        <v>179</v>
      </c>
      <c r="D34" s="47" t="s">
        <v>145</v>
      </c>
    </row>
    <row r="35" spans="1:4" x14ac:dyDescent="0.3">
      <c r="A35" s="43" t="s">
        <v>181</v>
      </c>
      <c r="B35" s="43" t="s">
        <v>179</v>
      </c>
      <c r="C35" s="43" t="s">
        <v>179</v>
      </c>
      <c r="D35" s="43" t="s">
        <v>146</v>
      </c>
    </row>
    <row r="36" spans="1:4" x14ac:dyDescent="0.3">
      <c r="A36" s="43" t="s">
        <v>205</v>
      </c>
      <c r="B36" s="43" t="s">
        <v>179</v>
      </c>
      <c r="C36" s="43" t="s">
        <v>179</v>
      </c>
      <c r="D36" s="43" t="s">
        <v>146</v>
      </c>
    </row>
    <row r="37" spans="1:4" x14ac:dyDescent="0.3">
      <c r="A37" s="43" t="s">
        <v>182</v>
      </c>
      <c r="B37" s="43" t="s">
        <v>179</v>
      </c>
      <c r="C37" s="43" t="s">
        <v>179</v>
      </c>
      <c r="D37" s="43" t="s">
        <v>146</v>
      </c>
    </row>
    <row r="38" spans="1:4" x14ac:dyDescent="0.3">
      <c r="A38" s="43" t="s">
        <v>384</v>
      </c>
      <c r="B38" s="43" t="s">
        <v>179</v>
      </c>
      <c r="C38" s="43" t="s">
        <v>179</v>
      </c>
      <c r="D38" s="43" t="s">
        <v>146</v>
      </c>
    </row>
    <row r="39" spans="1:4" x14ac:dyDescent="0.3">
      <c r="A39" s="43" t="s">
        <v>155</v>
      </c>
      <c r="B39" s="43" t="s">
        <v>155</v>
      </c>
      <c r="C39" s="43" t="s">
        <v>156</v>
      </c>
      <c r="D39" s="43" t="s">
        <v>156</v>
      </c>
    </row>
    <row r="40" spans="1:4" x14ac:dyDescent="0.3">
      <c r="A40" s="43" t="s">
        <v>282</v>
      </c>
      <c r="B40" s="43" t="s">
        <v>283</v>
      </c>
      <c r="C40" s="43" t="s">
        <v>283</v>
      </c>
      <c r="D40" s="43" t="s">
        <v>147</v>
      </c>
    </row>
    <row r="41" spans="1:4" x14ac:dyDescent="0.3">
      <c r="A41" s="43" t="s">
        <v>317</v>
      </c>
      <c r="B41" s="43" t="s">
        <v>283</v>
      </c>
      <c r="C41" s="43" t="s">
        <v>283</v>
      </c>
      <c r="D41" s="43" t="s">
        <v>147</v>
      </c>
    </row>
    <row r="42" spans="1:4" x14ac:dyDescent="0.3">
      <c r="A42" s="43" t="s">
        <v>242</v>
      </c>
      <c r="B42" s="43" t="s">
        <v>31</v>
      </c>
      <c r="C42" s="43" t="s">
        <v>31</v>
      </c>
      <c r="D42" s="43" t="s">
        <v>147</v>
      </c>
    </row>
    <row r="43" spans="1:4" x14ac:dyDescent="0.3">
      <c r="A43" s="43" t="s">
        <v>243</v>
      </c>
      <c r="B43" s="43" t="s">
        <v>31</v>
      </c>
      <c r="C43" s="43" t="s">
        <v>31</v>
      </c>
      <c r="D43" s="43" t="s">
        <v>147</v>
      </c>
    </row>
    <row r="44" spans="1:4" x14ac:dyDescent="0.3">
      <c r="A44" s="43" t="s">
        <v>176</v>
      </c>
      <c r="B44" s="43" t="s">
        <v>174</v>
      </c>
      <c r="C44" s="43" t="s">
        <v>174</v>
      </c>
      <c r="D44" s="43" t="s">
        <v>145</v>
      </c>
    </row>
    <row r="45" spans="1:4" x14ac:dyDescent="0.3">
      <c r="A45" s="43" t="s">
        <v>177</v>
      </c>
      <c r="B45" s="43" t="s">
        <v>174</v>
      </c>
      <c r="C45" s="43" t="s">
        <v>174</v>
      </c>
      <c r="D45" s="43" t="s">
        <v>145</v>
      </c>
    </row>
    <row r="46" spans="1:4" x14ac:dyDescent="0.3">
      <c r="A46" s="43" t="s">
        <v>175</v>
      </c>
      <c r="B46" s="43" t="s">
        <v>174</v>
      </c>
      <c r="C46" s="43" t="s">
        <v>174</v>
      </c>
      <c r="D46" s="43" t="s">
        <v>145</v>
      </c>
    </row>
    <row r="47" spans="1:4" x14ac:dyDescent="0.3">
      <c r="A47" s="43" t="s">
        <v>343</v>
      </c>
      <c r="B47" s="43" t="s">
        <v>344</v>
      </c>
      <c r="C47" s="43" t="s">
        <v>345</v>
      </c>
      <c r="D47" s="43" t="s">
        <v>146</v>
      </c>
    </row>
    <row r="48" spans="1:4" x14ac:dyDescent="0.3">
      <c r="A48" s="43" t="s">
        <v>214</v>
      </c>
      <c r="B48" s="43" t="s">
        <v>184</v>
      </c>
      <c r="C48" s="43" t="s">
        <v>213</v>
      </c>
      <c r="D48" s="43" t="s">
        <v>146</v>
      </c>
    </row>
    <row r="49" spans="1:4" x14ac:dyDescent="0.3">
      <c r="A49" s="43" t="s">
        <v>190</v>
      </c>
      <c r="B49" s="43" t="s">
        <v>184</v>
      </c>
      <c r="C49" s="43" t="s">
        <v>213</v>
      </c>
      <c r="D49" s="43" t="s">
        <v>146</v>
      </c>
    </row>
    <row r="50" spans="1:4" x14ac:dyDescent="0.3">
      <c r="A50" s="43" t="s">
        <v>188</v>
      </c>
      <c r="B50" s="43" t="s">
        <v>184</v>
      </c>
      <c r="C50" s="43" t="s">
        <v>213</v>
      </c>
      <c r="D50" s="43" t="s">
        <v>146</v>
      </c>
    </row>
    <row r="51" spans="1:4" x14ac:dyDescent="0.3">
      <c r="A51" s="43" t="s">
        <v>197</v>
      </c>
      <c r="B51" s="43" t="s">
        <v>184</v>
      </c>
      <c r="C51" s="43" t="s">
        <v>213</v>
      </c>
      <c r="D51" s="43" t="s">
        <v>146</v>
      </c>
    </row>
    <row r="52" spans="1:4" x14ac:dyDescent="0.3">
      <c r="A52" s="43" t="s">
        <v>294</v>
      </c>
      <c r="B52" s="43" t="s">
        <v>184</v>
      </c>
      <c r="C52" s="43" t="s">
        <v>213</v>
      </c>
      <c r="D52" s="43" t="s">
        <v>146</v>
      </c>
    </row>
    <row r="53" spans="1:4" x14ac:dyDescent="0.3">
      <c r="A53" s="43" t="s">
        <v>183</v>
      </c>
      <c r="B53" s="43" t="s">
        <v>184</v>
      </c>
      <c r="C53" s="43" t="s">
        <v>213</v>
      </c>
      <c r="D53" s="43" t="s">
        <v>146</v>
      </c>
    </row>
    <row r="54" spans="1:4" x14ac:dyDescent="0.3">
      <c r="A54" s="43" t="s">
        <v>263</v>
      </c>
      <c r="B54" s="43" t="s">
        <v>184</v>
      </c>
      <c r="C54" s="43" t="s">
        <v>213</v>
      </c>
      <c r="D54" s="43" t="s">
        <v>146</v>
      </c>
    </row>
    <row r="55" spans="1:4" x14ac:dyDescent="0.3">
      <c r="A55" s="43" t="s">
        <v>222</v>
      </c>
      <c r="B55" s="43" t="s">
        <v>225</v>
      </c>
      <c r="C55" s="43" t="s">
        <v>194</v>
      </c>
      <c r="D55" s="43" t="s">
        <v>146</v>
      </c>
    </row>
    <row r="56" spans="1:4" x14ac:dyDescent="0.3">
      <c r="A56" s="43" t="s">
        <v>224</v>
      </c>
      <c r="B56" s="43" t="s">
        <v>225</v>
      </c>
      <c r="C56" s="43" t="s">
        <v>194</v>
      </c>
      <c r="D56" s="43" t="s">
        <v>146</v>
      </c>
    </row>
    <row r="57" spans="1:4" x14ac:dyDescent="0.3">
      <c r="A57" s="43" t="s">
        <v>223</v>
      </c>
      <c r="B57" s="43" t="s">
        <v>225</v>
      </c>
      <c r="C57" s="43" t="s">
        <v>194</v>
      </c>
      <c r="D57" s="43" t="s">
        <v>146</v>
      </c>
    </row>
    <row r="58" spans="1:4" x14ac:dyDescent="0.3">
      <c r="A58" s="43" t="s">
        <v>221</v>
      </c>
      <c r="B58" s="43" t="s">
        <v>225</v>
      </c>
      <c r="C58" s="43" t="s">
        <v>194</v>
      </c>
      <c r="D58" s="43" t="s">
        <v>146</v>
      </c>
    </row>
    <row r="59" spans="1:4" x14ac:dyDescent="0.3">
      <c r="A59" s="47" t="s">
        <v>377</v>
      </c>
      <c r="B59" s="47" t="s">
        <v>154</v>
      </c>
      <c r="C59" s="47" t="s">
        <v>144</v>
      </c>
      <c r="D59" s="47" t="s">
        <v>156</v>
      </c>
    </row>
    <row r="60" spans="1:4" x14ac:dyDescent="0.3">
      <c r="A60" s="47" t="s">
        <v>379</v>
      </c>
      <c r="B60" s="47" t="s">
        <v>154</v>
      </c>
      <c r="C60" s="47" t="s">
        <v>144</v>
      </c>
      <c r="D60" s="47" t="s">
        <v>156</v>
      </c>
    </row>
    <row r="61" spans="1:4" x14ac:dyDescent="0.3">
      <c r="A61" s="48" t="s">
        <v>380</v>
      </c>
      <c r="B61" s="47" t="s">
        <v>154</v>
      </c>
      <c r="C61" s="47" t="s">
        <v>144</v>
      </c>
      <c r="D61" s="47" t="s">
        <v>156</v>
      </c>
    </row>
    <row r="62" spans="1:4" x14ac:dyDescent="0.3">
      <c r="A62" s="47" t="s">
        <v>382</v>
      </c>
      <c r="B62" s="47" t="s">
        <v>154</v>
      </c>
      <c r="C62" s="47" t="s">
        <v>144</v>
      </c>
      <c r="D62" s="47" t="s">
        <v>156</v>
      </c>
    </row>
    <row r="63" spans="1:4" x14ac:dyDescent="0.3">
      <c r="A63" s="47" t="s">
        <v>378</v>
      </c>
      <c r="B63" s="47" t="s">
        <v>154</v>
      </c>
      <c r="C63" s="47" t="s">
        <v>144</v>
      </c>
      <c r="D63" s="47" t="s">
        <v>156</v>
      </c>
    </row>
    <row r="64" spans="1:4" x14ac:dyDescent="0.3">
      <c r="A64" s="43" t="s">
        <v>381</v>
      </c>
      <c r="B64" s="47" t="s">
        <v>154</v>
      </c>
      <c r="C64" s="47" t="s">
        <v>144</v>
      </c>
      <c r="D64" s="47" t="s">
        <v>156</v>
      </c>
    </row>
    <row r="65" spans="1:4" x14ac:dyDescent="0.3">
      <c r="A65" s="43" t="s">
        <v>388</v>
      </c>
      <c r="B65" s="47" t="s">
        <v>154</v>
      </c>
      <c r="C65" s="47" t="s">
        <v>144</v>
      </c>
      <c r="D65" s="47" t="s">
        <v>156</v>
      </c>
    </row>
    <row r="66" spans="1:4" x14ac:dyDescent="0.3">
      <c r="A66" s="43" t="s">
        <v>237</v>
      </c>
      <c r="B66" s="43" t="s">
        <v>198</v>
      </c>
      <c r="C66" s="43" t="s">
        <v>216</v>
      </c>
      <c r="D66" s="43" t="s">
        <v>146</v>
      </c>
    </row>
    <row r="67" spans="1:4" x14ac:dyDescent="0.3">
      <c r="A67" s="43" t="s">
        <v>209</v>
      </c>
      <c r="B67" s="43" t="s">
        <v>185</v>
      </c>
      <c r="C67" s="43" t="s">
        <v>185</v>
      </c>
      <c r="D67" s="43" t="s">
        <v>146</v>
      </c>
    </row>
    <row r="68" spans="1:4" x14ac:dyDescent="0.3">
      <c r="A68" s="43" t="s">
        <v>335</v>
      </c>
      <c r="B68" s="43" t="s">
        <v>185</v>
      </c>
      <c r="C68" s="43" t="s">
        <v>185</v>
      </c>
      <c r="D68" s="43" t="s">
        <v>146</v>
      </c>
    </row>
    <row r="69" spans="1:4" x14ac:dyDescent="0.3">
      <c r="A69" s="43" t="s">
        <v>309</v>
      </c>
      <c r="B69" s="43" t="s">
        <v>309</v>
      </c>
      <c r="C69" s="43" t="s">
        <v>194</v>
      </c>
      <c r="D69" s="43" t="s">
        <v>146</v>
      </c>
    </row>
    <row r="70" spans="1:4" x14ac:dyDescent="0.3">
      <c r="A70" s="43" t="s">
        <v>201</v>
      </c>
      <c r="B70" s="43" t="s">
        <v>233</v>
      </c>
      <c r="C70" s="43" t="s">
        <v>233</v>
      </c>
      <c r="D70" s="43" t="s">
        <v>146</v>
      </c>
    </row>
    <row r="71" spans="1:4" x14ac:dyDescent="0.3">
      <c r="A71" s="43" t="s">
        <v>234</v>
      </c>
      <c r="B71" s="43" t="s">
        <v>233</v>
      </c>
      <c r="C71" s="43" t="s">
        <v>233</v>
      </c>
      <c r="D71" s="43" t="s">
        <v>146</v>
      </c>
    </row>
    <row r="72" spans="1:4" x14ac:dyDescent="0.3">
      <c r="A72" s="43" t="s">
        <v>313</v>
      </c>
      <c r="B72" s="43" t="s">
        <v>233</v>
      </c>
      <c r="C72" s="43" t="s">
        <v>233</v>
      </c>
      <c r="D72" s="43" t="s">
        <v>146</v>
      </c>
    </row>
    <row r="73" spans="1:4" x14ac:dyDescent="0.3">
      <c r="A73" s="43" t="s">
        <v>233</v>
      </c>
      <c r="B73" s="43" t="s">
        <v>233</v>
      </c>
      <c r="C73" s="43" t="s">
        <v>233</v>
      </c>
      <c r="D73" s="43" t="s">
        <v>146</v>
      </c>
    </row>
    <row r="74" spans="1:4" x14ac:dyDescent="0.3">
      <c r="A74" s="43" t="s">
        <v>257</v>
      </c>
      <c r="B74" s="43" t="s">
        <v>233</v>
      </c>
      <c r="C74" s="43" t="s">
        <v>233</v>
      </c>
      <c r="D74" s="43" t="s">
        <v>146</v>
      </c>
    </row>
    <row r="75" spans="1:4" x14ac:dyDescent="0.3">
      <c r="A75" s="43" t="s">
        <v>150</v>
      </c>
      <c r="B75" s="43" t="s">
        <v>150</v>
      </c>
      <c r="C75" s="43" t="s">
        <v>143</v>
      </c>
      <c r="D75" s="43" t="s">
        <v>156</v>
      </c>
    </row>
    <row r="76" spans="1:4" x14ac:dyDescent="0.3">
      <c r="A76" s="43" t="s">
        <v>356</v>
      </c>
      <c r="B76" s="43" t="s">
        <v>157</v>
      </c>
      <c r="C76" s="43" t="s">
        <v>203</v>
      </c>
      <c r="D76" s="43" t="s">
        <v>145</v>
      </c>
    </row>
    <row r="77" spans="1:4" x14ac:dyDescent="0.3">
      <c r="A77" s="43" t="s">
        <v>164</v>
      </c>
      <c r="B77" s="43" t="s">
        <v>157</v>
      </c>
      <c r="C77" s="43" t="s">
        <v>203</v>
      </c>
      <c r="D77" s="43" t="s">
        <v>145</v>
      </c>
    </row>
    <row r="78" spans="1:4" x14ac:dyDescent="0.3">
      <c r="A78" s="43" t="s">
        <v>157</v>
      </c>
      <c r="B78" s="43" t="s">
        <v>157</v>
      </c>
      <c r="C78" s="43" t="s">
        <v>203</v>
      </c>
      <c r="D78" s="43" t="s">
        <v>145</v>
      </c>
    </row>
    <row r="79" spans="1:4" x14ac:dyDescent="0.3">
      <c r="A79" s="43" t="s">
        <v>207</v>
      </c>
      <c r="B79" s="43" t="s">
        <v>206</v>
      </c>
      <c r="C79" s="43" t="s">
        <v>174</v>
      </c>
      <c r="D79" s="43" t="s">
        <v>145</v>
      </c>
    </row>
    <row r="80" spans="1:4" x14ac:dyDescent="0.3">
      <c r="A80" s="43" t="s">
        <v>303</v>
      </c>
      <c r="B80" s="43" t="s">
        <v>206</v>
      </c>
      <c r="C80" s="43" t="s">
        <v>174</v>
      </c>
      <c r="D80" s="43" t="s">
        <v>145</v>
      </c>
    </row>
    <row r="81" spans="1:4" x14ac:dyDescent="0.3">
      <c r="A81" s="43" t="s">
        <v>204</v>
      </c>
      <c r="B81" s="43" t="s">
        <v>206</v>
      </c>
      <c r="C81" s="43" t="s">
        <v>174</v>
      </c>
      <c r="D81" s="43" t="s">
        <v>145</v>
      </c>
    </row>
    <row r="82" spans="1:4" x14ac:dyDescent="0.3">
      <c r="A82" s="43" t="s">
        <v>178</v>
      </c>
      <c r="B82" s="43" t="s">
        <v>206</v>
      </c>
      <c r="C82" s="43" t="s">
        <v>174</v>
      </c>
      <c r="D82" s="43" t="s">
        <v>145</v>
      </c>
    </row>
    <row r="83" spans="1:4" x14ac:dyDescent="0.3">
      <c r="A83" s="43" t="s">
        <v>180</v>
      </c>
      <c r="B83" s="43" t="s">
        <v>206</v>
      </c>
      <c r="C83" s="43" t="s">
        <v>174</v>
      </c>
      <c r="D83" s="43" t="s">
        <v>145</v>
      </c>
    </row>
    <row r="84" spans="1:4" x14ac:dyDescent="0.3">
      <c r="A84" s="43" t="s">
        <v>337</v>
      </c>
      <c r="B84" s="43" t="s">
        <v>206</v>
      </c>
      <c r="C84" s="43" t="s">
        <v>174</v>
      </c>
      <c r="D84" s="43" t="s">
        <v>145</v>
      </c>
    </row>
    <row r="85" spans="1:4" x14ac:dyDescent="0.3">
      <c r="A85" s="43" t="s">
        <v>173</v>
      </c>
      <c r="B85" s="43" t="s">
        <v>206</v>
      </c>
      <c r="C85" s="43" t="s">
        <v>174</v>
      </c>
      <c r="D85" s="43" t="s">
        <v>145</v>
      </c>
    </row>
    <row r="86" spans="1:4" x14ac:dyDescent="0.3">
      <c r="A86" s="43" t="s">
        <v>304</v>
      </c>
      <c r="B86" s="43" t="s">
        <v>206</v>
      </c>
      <c r="C86" s="43" t="s">
        <v>174</v>
      </c>
      <c r="D86" s="43" t="s">
        <v>145</v>
      </c>
    </row>
    <row r="87" spans="1:4" x14ac:dyDescent="0.3">
      <c r="A87" s="43" t="s">
        <v>236</v>
      </c>
      <c r="B87" s="43" t="s">
        <v>202</v>
      </c>
      <c r="C87" s="43" t="s">
        <v>179</v>
      </c>
      <c r="D87" s="43" t="s">
        <v>146</v>
      </c>
    </row>
    <row r="88" spans="1:4" x14ac:dyDescent="0.3">
      <c r="A88" s="43" t="s">
        <v>235</v>
      </c>
      <c r="B88" s="43" t="s">
        <v>202</v>
      </c>
      <c r="C88" s="43" t="s">
        <v>179</v>
      </c>
      <c r="D88" s="43" t="s">
        <v>146</v>
      </c>
    </row>
    <row r="89" spans="1:4" x14ac:dyDescent="0.3">
      <c r="A89" s="43" t="s">
        <v>241</v>
      </c>
      <c r="B89" s="43" t="s">
        <v>238</v>
      </c>
      <c r="C89" s="43" t="s">
        <v>238</v>
      </c>
      <c r="D89" s="43" t="s">
        <v>148</v>
      </c>
    </row>
    <row r="90" spans="1:4" x14ac:dyDescent="0.3">
      <c r="A90" s="43" t="s">
        <v>240</v>
      </c>
      <c r="B90" s="43" t="s">
        <v>238</v>
      </c>
      <c r="C90" s="43" t="s">
        <v>238</v>
      </c>
      <c r="D90" s="43" t="s">
        <v>148</v>
      </c>
    </row>
    <row r="91" spans="1:4" x14ac:dyDescent="0.3">
      <c r="A91" s="43" t="s">
        <v>239</v>
      </c>
      <c r="B91" s="43" t="s">
        <v>238</v>
      </c>
      <c r="C91" s="43" t="s">
        <v>238</v>
      </c>
      <c r="D91" s="43" t="s">
        <v>148</v>
      </c>
    </row>
    <row r="92" spans="1:4" x14ac:dyDescent="0.3">
      <c r="A92" s="43" t="s">
        <v>171</v>
      </c>
      <c r="B92" s="43" t="s">
        <v>170</v>
      </c>
      <c r="C92" s="43" t="s">
        <v>170</v>
      </c>
      <c r="D92" s="43" t="s">
        <v>145</v>
      </c>
    </row>
    <row r="93" spans="1:4" x14ac:dyDescent="0.3">
      <c r="A93" s="43" t="s">
        <v>385</v>
      </c>
      <c r="B93" s="43" t="s">
        <v>170</v>
      </c>
      <c r="C93" s="43" t="s">
        <v>170</v>
      </c>
      <c r="D93" s="43" t="s">
        <v>145</v>
      </c>
    </row>
    <row r="94" spans="1:4" x14ac:dyDescent="0.3">
      <c r="A94" s="43" t="s">
        <v>172</v>
      </c>
      <c r="B94" s="43" t="s">
        <v>170</v>
      </c>
      <c r="C94" s="43" t="s">
        <v>170</v>
      </c>
      <c r="D94" s="43" t="s">
        <v>145</v>
      </c>
    </row>
    <row r="95" spans="1:4" x14ac:dyDescent="0.3">
      <c r="A95" s="43" t="s">
        <v>275</v>
      </c>
      <c r="B95" s="43" t="s">
        <v>159</v>
      </c>
      <c r="C95" s="43" t="s">
        <v>203</v>
      </c>
      <c r="D95" s="43" t="s">
        <v>145</v>
      </c>
    </row>
    <row r="96" spans="1:4" x14ac:dyDescent="0.3">
      <c r="A96" s="43" t="s">
        <v>158</v>
      </c>
      <c r="B96" s="43" t="s">
        <v>159</v>
      </c>
      <c r="C96" s="43" t="s">
        <v>203</v>
      </c>
      <c r="D96" s="43" t="s">
        <v>145</v>
      </c>
    </row>
    <row r="97" spans="1:4" x14ac:dyDescent="0.3">
      <c r="A97" s="43" t="s">
        <v>162</v>
      </c>
      <c r="B97" s="43" t="s">
        <v>159</v>
      </c>
      <c r="C97" s="43" t="s">
        <v>203</v>
      </c>
      <c r="D97" s="43" t="s">
        <v>145</v>
      </c>
    </row>
    <row r="98" spans="1:4" x14ac:dyDescent="0.3">
      <c r="A98" s="43" t="s">
        <v>160</v>
      </c>
      <c r="B98" s="43" t="s">
        <v>159</v>
      </c>
      <c r="C98" s="43" t="s">
        <v>203</v>
      </c>
      <c r="D98" s="43" t="s">
        <v>145</v>
      </c>
    </row>
    <row r="99" spans="1:4" x14ac:dyDescent="0.3">
      <c r="A99" s="43" t="s">
        <v>163</v>
      </c>
      <c r="B99" s="43" t="s">
        <v>159</v>
      </c>
      <c r="C99" s="43" t="s">
        <v>203</v>
      </c>
      <c r="D99" s="43" t="s">
        <v>145</v>
      </c>
    </row>
    <row r="100" spans="1:4" x14ac:dyDescent="0.3">
      <c r="A100" s="43" t="s">
        <v>161</v>
      </c>
      <c r="B100" s="43" t="s">
        <v>159</v>
      </c>
      <c r="C100" s="43" t="s">
        <v>203</v>
      </c>
      <c r="D100" s="43" t="s">
        <v>145</v>
      </c>
    </row>
  </sheetData>
  <autoFilter ref="A1:D1" xr:uid="{EDB1867D-0277-4CFB-905E-CBA99242971A}">
    <sortState xmlns:xlrd2="http://schemas.microsoft.com/office/spreadsheetml/2017/richdata2" ref="A2:D100">
      <sortCondition ref="B1"/>
    </sortState>
  </autoFilter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BA6A-1F70-4308-A62F-8658447BFD9C}">
  <dimension ref="A1:E157"/>
  <sheetViews>
    <sheetView tabSelected="1" workbookViewId="0">
      <selection activeCell="H13" sqref="H13"/>
    </sheetView>
  </sheetViews>
  <sheetFormatPr defaultRowHeight="14.4" x14ac:dyDescent="0.3"/>
  <cols>
    <col min="1" max="2" width="30.6640625" style="45" customWidth="1"/>
    <col min="3" max="3" width="30.6640625" style="43" customWidth="1"/>
    <col min="4" max="5" width="30.6640625" customWidth="1"/>
  </cols>
  <sheetData>
    <row r="1" spans="1:5" s="43" customFormat="1" x14ac:dyDescent="0.3">
      <c r="A1" s="45" t="s">
        <v>248</v>
      </c>
      <c r="B1" s="45" t="s">
        <v>249</v>
      </c>
      <c r="C1" s="43" t="s">
        <v>244</v>
      </c>
      <c r="D1" s="43" t="s">
        <v>375</v>
      </c>
      <c r="E1" s="43" t="s">
        <v>376</v>
      </c>
    </row>
    <row r="2" spans="1:5" x14ac:dyDescent="0.3">
      <c r="A2" s="45" t="s">
        <v>36</v>
      </c>
      <c r="B2" s="45" t="s">
        <v>311</v>
      </c>
    </row>
    <row r="3" spans="1:5" x14ac:dyDescent="0.3">
      <c r="A3" s="45" t="s">
        <v>26</v>
      </c>
      <c r="B3" s="45" t="s">
        <v>377</v>
      </c>
    </row>
    <row r="4" spans="1:5" x14ac:dyDescent="0.3">
      <c r="A4" s="45" t="s">
        <v>316</v>
      </c>
      <c r="B4" s="45" t="s">
        <v>317</v>
      </c>
    </row>
    <row r="5" spans="1:5" x14ac:dyDescent="0.3">
      <c r="A5" s="45" t="s">
        <v>283</v>
      </c>
      <c r="B5" s="45" t="s">
        <v>317</v>
      </c>
    </row>
    <row r="6" spans="1:5" x14ac:dyDescent="0.3">
      <c r="A6" s="45" t="s">
        <v>200</v>
      </c>
      <c r="B6" s="45" t="s">
        <v>200</v>
      </c>
    </row>
    <row r="7" spans="1:5" x14ac:dyDescent="0.3">
      <c r="A7" s="45" t="s">
        <v>324</v>
      </c>
      <c r="B7" s="45" t="s">
        <v>207</v>
      </c>
    </row>
    <row r="8" spans="1:5" x14ac:dyDescent="0.3">
      <c r="A8" s="45" t="s">
        <v>264</v>
      </c>
      <c r="B8" s="45" t="s">
        <v>207</v>
      </c>
    </row>
    <row r="9" spans="1:5" x14ac:dyDescent="0.3">
      <c r="A9" s="45" t="s">
        <v>265</v>
      </c>
      <c r="B9" s="46" t="s">
        <v>253</v>
      </c>
      <c r="C9" s="43" t="s">
        <v>307</v>
      </c>
    </row>
    <row r="10" spans="1:5" x14ac:dyDescent="0.3">
      <c r="A10" s="45" t="s">
        <v>372</v>
      </c>
      <c r="B10" s="46" t="s">
        <v>253</v>
      </c>
      <c r="C10" s="43" t="s">
        <v>307</v>
      </c>
    </row>
    <row r="11" spans="1:5" x14ac:dyDescent="0.3">
      <c r="A11" s="45" t="s">
        <v>176</v>
      </c>
      <c r="B11" s="45" t="s">
        <v>176</v>
      </c>
    </row>
    <row r="12" spans="1:5" x14ac:dyDescent="0.3">
      <c r="A12" s="45" t="s">
        <v>153</v>
      </c>
      <c r="B12" s="45" t="s">
        <v>153</v>
      </c>
    </row>
    <row r="13" spans="1:5" x14ac:dyDescent="0.3">
      <c r="A13" s="45" t="s">
        <v>320</v>
      </c>
      <c r="B13" s="45" t="s">
        <v>153</v>
      </c>
    </row>
    <row r="14" spans="1:5" x14ac:dyDescent="0.3">
      <c r="A14" s="45" t="s">
        <v>177</v>
      </c>
      <c r="B14" s="45" t="s">
        <v>177</v>
      </c>
    </row>
    <row r="15" spans="1:5" x14ac:dyDescent="0.3">
      <c r="A15" s="45" t="s">
        <v>53</v>
      </c>
      <c r="B15" s="45" t="s">
        <v>177</v>
      </c>
    </row>
    <row r="16" spans="1:5" x14ac:dyDescent="0.3">
      <c r="A16" s="45" t="s">
        <v>302</v>
      </c>
      <c r="B16" s="45" t="s">
        <v>177</v>
      </c>
    </row>
    <row r="17" spans="1:2" x14ac:dyDescent="0.3">
      <c r="A17" s="45" t="s">
        <v>321</v>
      </c>
      <c r="B17" s="45" t="s">
        <v>322</v>
      </c>
    </row>
    <row r="18" spans="1:2" ht="28.8" x14ac:dyDescent="0.3">
      <c r="A18" s="45" t="s">
        <v>258</v>
      </c>
      <c r="B18" s="45" t="s">
        <v>165</v>
      </c>
    </row>
    <row r="19" spans="1:2" x14ac:dyDescent="0.3">
      <c r="A19" s="45" t="s">
        <v>165</v>
      </c>
      <c r="B19" s="45" t="s">
        <v>275</v>
      </c>
    </row>
    <row r="20" spans="1:2" x14ac:dyDescent="0.3">
      <c r="A20" s="45" t="s">
        <v>352</v>
      </c>
      <c r="B20" s="45" t="s">
        <v>275</v>
      </c>
    </row>
    <row r="21" spans="1:2" x14ac:dyDescent="0.3">
      <c r="A21" s="45" t="s">
        <v>254</v>
      </c>
      <c r="B21" s="45" t="s">
        <v>255</v>
      </c>
    </row>
    <row r="22" spans="1:2" x14ac:dyDescent="0.3">
      <c r="A22" s="45" t="s">
        <v>287</v>
      </c>
      <c r="B22" s="45" t="s">
        <v>255</v>
      </c>
    </row>
    <row r="23" spans="1:2" x14ac:dyDescent="0.3">
      <c r="A23" s="45" t="s">
        <v>325</v>
      </c>
      <c r="B23" s="45" t="s">
        <v>255</v>
      </c>
    </row>
    <row r="24" spans="1:2" x14ac:dyDescent="0.3">
      <c r="A24" s="45" t="s">
        <v>338</v>
      </c>
      <c r="B24" s="45" t="s">
        <v>255</v>
      </c>
    </row>
    <row r="25" spans="1:2" x14ac:dyDescent="0.3">
      <c r="A25" s="45" t="s">
        <v>353</v>
      </c>
      <c r="B25" s="45" t="s">
        <v>255</v>
      </c>
    </row>
    <row r="26" spans="1:2" x14ac:dyDescent="0.3">
      <c r="A26" s="45" t="s">
        <v>354</v>
      </c>
      <c r="B26" s="45" t="s">
        <v>255</v>
      </c>
    </row>
    <row r="27" spans="1:2" x14ac:dyDescent="0.3">
      <c r="A27" s="45" t="s">
        <v>268</v>
      </c>
      <c r="B27" s="45" t="s">
        <v>201</v>
      </c>
    </row>
    <row r="28" spans="1:2" x14ac:dyDescent="0.3">
      <c r="A28" s="45" t="s">
        <v>201</v>
      </c>
      <c r="B28" s="45" t="s">
        <v>201</v>
      </c>
    </row>
    <row r="29" spans="1:2" x14ac:dyDescent="0.3">
      <c r="A29" s="45" t="s">
        <v>274</v>
      </c>
      <c r="B29" s="45" t="s">
        <v>201</v>
      </c>
    </row>
    <row r="30" spans="1:2" x14ac:dyDescent="0.3">
      <c r="A30" s="45" t="s">
        <v>9</v>
      </c>
      <c r="B30" s="45" t="s">
        <v>199</v>
      </c>
    </row>
    <row r="31" spans="1:2" x14ac:dyDescent="0.3">
      <c r="A31" s="45" t="s">
        <v>271</v>
      </c>
      <c r="B31" s="45" t="s">
        <v>199</v>
      </c>
    </row>
    <row r="32" spans="1:2" x14ac:dyDescent="0.3">
      <c r="A32" s="45" t="s">
        <v>199</v>
      </c>
      <c r="B32" s="45" t="s">
        <v>199</v>
      </c>
    </row>
    <row r="33" spans="1:3" x14ac:dyDescent="0.3">
      <c r="A33" s="45" t="s">
        <v>259</v>
      </c>
      <c r="B33" s="46" t="s">
        <v>260</v>
      </c>
    </row>
    <row r="34" spans="1:3" x14ac:dyDescent="0.3">
      <c r="A34" s="45" t="s">
        <v>342</v>
      </c>
      <c r="B34" s="45" t="s">
        <v>260</v>
      </c>
    </row>
    <row r="35" spans="1:3" x14ac:dyDescent="0.3">
      <c r="A35" s="45" t="s">
        <v>288</v>
      </c>
      <c r="B35" s="45" t="s">
        <v>228</v>
      </c>
    </row>
    <row r="36" spans="1:3" x14ac:dyDescent="0.3">
      <c r="A36" s="45" t="s">
        <v>295</v>
      </c>
      <c r="B36" s="45" t="s">
        <v>383</v>
      </c>
      <c r="C36" s="43" t="s">
        <v>279</v>
      </c>
    </row>
    <row r="37" spans="1:3" x14ac:dyDescent="0.3">
      <c r="A37" s="45" t="s">
        <v>295</v>
      </c>
      <c r="B37" s="45" t="s">
        <v>379</v>
      </c>
      <c r="C37" s="43" t="s">
        <v>386</v>
      </c>
    </row>
    <row r="38" spans="1:3" x14ac:dyDescent="0.3">
      <c r="A38" s="45" t="s">
        <v>295</v>
      </c>
      <c r="B38" s="45" t="s">
        <v>383</v>
      </c>
      <c r="C38" s="43" t="s">
        <v>387</v>
      </c>
    </row>
    <row r="39" spans="1:3" x14ac:dyDescent="0.3">
      <c r="A39" s="45" t="s">
        <v>261</v>
      </c>
      <c r="B39" s="45" t="s">
        <v>262</v>
      </c>
    </row>
    <row r="40" spans="1:3" x14ac:dyDescent="0.3">
      <c r="A40" s="45" t="s">
        <v>368</v>
      </c>
      <c r="B40" s="45" t="s">
        <v>262</v>
      </c>
    </row>
    <row r="41" spans="1:3" x14ac:dyDescent="0.3">
      <c r="A41" s="45" t="s">
        <v>149</v>
      </c>
      <c r="B41" s="45" t="s">
        <v>149</v>
      </c>
    </row>
    <row r="42" spans="1:3" x14ac:dyDescent="0.3">
      <c r="A42" s="45" t="s">
        <v>303</v>
      </c>
      <c r="B42" s="45" t="s">
        <v>303</v>
      </c>
    </row>
    <row r="43" spans="1:3" x14ac:dyDescent="0.3">
      <c r="A43" s="45" t="s">
        <v>306</v>
      </c>
      <c r="B43" s="45" t="s">
        <v>303</v>
      </c>
    </row>
    <row r="44" spans="1:3" x14ac:dyDescent="0.3">
      <c r="A44" s="45" t="s">
        <v>189</v>
      </c>
      <c r="B44" s="45" t="s">
        <v>189</v>
      </c>
    </row>
    <row r="45" spans="1:3" x14ac:dyDescent="0.3">
      <c r="A45" s="45" t="s">
        <v>252</v>
      </c>
      <c r="B45" s="45" t="s">
        <v>215</v>
      </c>
    </row>
    <row r="46" spans="1:3" x14ac:dyDescent="0.3">
      <c r="A46" s="45" t="s">
        <v>273</v>
      </c>
      <c r="B46" s="45" t="s">
        <v>215</v>
      </c>
    </row>
    <row r="47" spans="1:3" x14ac:dyDescent="0.3">
      <c r="A47" s="45" t="s">
        <v>285</v>
      </c>
      <c r="B47" s="45" t="s">
        <v>215</v>
      </c>
    </row>
    <row r="48" spans="1:3" x14ac:dyDescent="0.3">
      <c r="A48" s="45" t="s">
        <v>298</v>
      </c>
      <c r="B48" s="45" t="s">
        <v>215</v>
      </c>
    </row>
    <row r="49" spans="1:2" x14ac:dyDescent="0.3">
      <c r="A49" s="45" t="s">
        <v>186</v>
      </c>
      <c r="B49" s="45" t="s">
        <v>186</v>
      </c>
    </row>
    <row r="50" spans="1:2" x14ac:dyDescent="0.3">
      <c r="A50" s="45" t="s">
        <v>296</v>
      </c>
      <c r="B50" s="45" t="s">
        <v>195</v>
      </c>
    </row>
    <row r="51" spans="1:2" x14ac:dyDescent="0.3">
      <c r="A51" s="45" t="s">
        <v>297</v>
      </c>
      <c r="B51" s="45" t="s">
        <v>195</v>
      </c>
    </row>
    <row r="52" spans="1:2" x14ac:dyDescent="0.3">
      <c r="A52" s="45" t="s">
        <v>346</v>
      </c>
      <c r="B52" s="45" t="s">
        <v>347</v>
      </c>
    </row>
    <row r="53" spans="1:2" x14ac:dyDescent="0.3">
      <c r="A53" s="45" t="s">
        <v>11</v>
      </c>
      <c r="B53" s="45" t="s">
        <v>152</v>
      </c>
    </row>
    <row r="54" spans="1:2" x14ac:dyDescent="0.3">
      <c r="A54" s="45" t="s">
        <v>7</v>
      </c>
      <c r="B54" s="45" t="s">
        <v>152</v>
      </c>
    </row>
    <row r="55" spans="1:2" x14ac:dyDescent="0.3">
      <c r="A55" s="45" t="s">
        <v>14</v>
      </c>
      <c r="B55" s="45" t="s">
        <v>152</v>
      </c>
    </row>
    <row r="56" spans="1:2" x14ac:dyDescent="0.3">
      <c r="A56" s="45" t="s">
        <v>17</v>
      </c>
      <c r="B56" s="45" t="s">
        <v>152</v>
      </c>
    </row>
    <row r="57" spans="1:2" x14ac:dyDescent="0.3">
      <c r="A57" s="45" t="s">
        <v>373</v>
      </c>
      <c r="B57" s="45" t="s">
        <v>152</v>
      </c>
    </row>
    <row r="58" spans="1:2" x14ac:dyDescent="0.3">
      <c r="A58" s="45" t="s">
        <v>10</v>
      </c>
      <c r="B58" s="45" t="s">
        <v>236</v>
      </c>
    </row>
    <row r="59" spans="1:2" x14ac:dyDescent="0.3">
      <c r="A59" s="45" t="s">
        <v>158</v>
      </c>
      <c r="B59" s="45" t="s">
        <v>158</v>
      </c>
    </row>
    <row r="60" spans="1:2" x14ac:dyDescent="0.3">
      <c r="A60" s="45" t="s">
        <v>350</v>
      </c>
      <c r="B60" s="45" t="s">
        <v>158</v>
      </c>
    </row>
    <row r="61" spans="1:2" x14ac:dyDescent="0.3">
      <c r="A61" s="45" t="s">
        <v>54</v>
      </c>
      <c r="B61" s="45" t="s">
        <v>54</v>
      </c>
    </row>
    <row r="62" spans="1:2" x14ac:dyDescent="0.3">
      <c r="A62" s="45" t="s">
        <v>301</v>
      </c>
      <c r="B62" s="45" t="s">
        <v>214</v>
      </c>
    </row>
    <row r="63" spans="1:2" x14ac:dyDescent="0.3">
      <c r="A63" s="45" t="s">
        <v>300</v>
      </c>
      <c r="B63" s="45" t="s">
        <v>214</v>
      </c>
    </row>
    <row r="64" spans="1:2" x14ac:dyDescent="0.3">
      <c r="A64" s="45" t="s">
        <v>193</v>
      </c>
      <c r="B64" s="45" t="s">
        <v>193</v>
      </c>
    </row>
    <row r="65" spans="1:2" x14ac:dyDescent="0.3">
      <c r="A65" s="45" t="s">
        <v>291</v>
      </c>
      <c r="B65" s="45" t="s">
        <v>204</v>
      </c>
    </row>
    <row r="66" spans="1:2" x14ac:dyDescent="0.3">
      <c r="A66" s="45" t="s">
        <v>151</v>
      </c>
      <c r="B66" s="45" t="s">
        <v>289</v>
      </c>
    </row>
    <row r="67" spans="1:2" x14ac:dyDescent="0.3">
      <c r="A67" s="45" t="s">
        <v>52</v>
      </c>
      <c r="B67" s="45" t="s">
        <v>52</v>
      </c>
    </row>
    <row r="68" spans="1:2" x14ac:dyDescent="0.3">
      <c r="A68" s="45" t="s">
        <v>179</v>
      </c>
      <c r="B68" s="45" t="s">
        <v>314</v>
      </c>
    </row>
    <row r="69" spans="1:2" x14ac:dyDescent="0.3">
      <c r="A69" s="45" t="s">
        <v>62</v>
      </c>
      <c r="B69" s="45" t="s">
        <v>314</v>
      </c>
    </row>
    <row r="70" spans="1:2" x14ac:dyDescent="0.3">
      <c r="A70" s="45" t="s">
        <v>160</v>
      </c>
      <c r="B70" s="45" t="s">
        <v>160</v>
      </c>
    </row>
    <row r="71" spans="1:2" x14ac:dyDescent="0.3">
      <c r="A71" s="45" t="s">
        <v>4</v>
      </c>
      <c r="B71" s="45" t="s">
        <v>343</v>
      </c>
    </row>
    <row r="72" spans="1:2" x14ac:dyDescent="0.3">
      <c r="A72" s="45" t="s">
        <v>370</v>
      </c>
      <c r="B72" s="45" t="s">
        <v>343</v>
      </c>
    </row>
    <row r="73" spans="1:2" x14ac:dyDescent="0.3">
      <c r="A73" s="45" t="s">
        <v>355</v>
      </c>
      <c r="B73" s="45" t="s">
        <v>356</v>
      </c>
    </row>
    <row r="74" spans="1:2" x14ac:dyDescent="0.3">
      <c r="A74" s="45" t="s">
        <v>178</v>
      </c>
      <c r="B74" s="45" t="s">
        <v>178</v>
      </c>
    </row>
    <row r="75" spans="1:2" x14ac:dyDescent="0.3">
      <c r="A75" s="43" t="s">
        <v>155</v>
      </c>
      <c r="B75" s="45" t="s">
        <v>155</v>
      </c>
    </row>
    <row r="76" spans="1:2" x14ac:dyDescent="0.3">
      <c r="A76" s="45" t="s">
        <v>319</v>
      </c>
      <c r="B76" s="45" t="s">
        <v>155</v>
      </c>
    </row>
    <row r="77" spans="1:2" x14ac:dyDescent="0.3">
      <c r="A77" s="45" t="s">
        <v>318</v>
      </c>
      <c r="B77" s="45" t="s">
        <v>155</v>
      </c>
    </row>
    <row r="78" spans="1:2" x14ac:dyDescent="0.3">
      <c r="A78" s="45" t="s">
        <v>163</v>
      </c>
      <c r="B78" s="45" t="s">
        <v>163</v>
      </c>
    </row>
    <row r="79" spans="1:2" x14ac:dyDescent="0.3">
      <c r="A79" s="45" t="s">
        <v>312</v>
      </c>
      <c r="B79" s="45" t="s">
        <v>313</v>
      </c>
    </row>
    <row r="80" spans="1:2" x14ac:dyDescent="0.3">
      <c r="A80" s="45" t="s">
        <v>31</v>
      </c>
      <c r="B80" s="45" t="s">
        <v>313</v>
      </c>
    </row>
    <row r="81" spans="1:2" x14ac:dyDescent="0.3">
      <c r="A81" s="45" t="s">
        <v>20</v>
      </c>
      <c r="B81" s="45" t="s">
        <v>313</v>
      </c>
    </row>
    <row r="82" spans="1:2" x14ac:dyDescent="0.3">
      <c r="A82" s="45" t="s">
        <v>361</v>
      </c>
      <c r="B82" s="45" t="s">
        <v>313</v>
      </c>
    </row>
    <row r="83" spans="1:2" x14ac:dyDescent="0.3">
      <c r="A83" s="45" t="s">
        <v>38</v>
      </c>
      <c r="B83" s="43" t="s">
        <v>242</v>
      </c>
    </row>
    <row r="84" spans="1:2" ht="28.8" x14ac:dyDescent="0.3">
      <c r="A84" s="45" t="s">
        <v>360</v>
      </c>
      <c r="B84" s="43" t="s">
        <v>242</v>
      </c>
    </row>
    <row r="85" spans="1:2" x14ac:dyDescent="0.3">
      <c r="A85" s="45" t="s">
        <v>39</v>
      </c>
      <c r="B85" s="43" t="s">
        <v>243</v>
      </c>
    </row>
    <row r="86" spans="1:2" x14ac:dyDescent="0.3">
      <c r="A86" s="45" t="s">
        <v>164</v>
      </c>
      <c r="B86" s="45" t="s">
        <v>164</v>
      </c>
    </row>
    <row r="87" spans="1:2" x14ac:dyDescent="0.3">
      <c r="A87" s="45" t="s">
        <v>182</v>
      </c>
      <c r="B87" s="45" t="s">
        <v>182</v>
      </c>
    </row>
    <row r="88" spans="1:2" x14ac:dyDescent="0.3">
      <c r="A88" s="45" t="s">
        <v>371</v>
      </c>
      <c r="B88" s="45" t="s">
        <v>182</v>
      </c>
    </row>
    <row r="89" spans="1:2" x14ac:dyDescent="0.3">
      <c r="A89" s="45" t="s">
        <v>169</v>
      </c>
      <c r="B89" s="45" t="s">
        <v>385</v>
      </c>
    </row>
    <row r="90" spans="1:2" x14ac:dyDescent="0.3">
      <c r="A90" s="45" t="s">
        <v>333</v>
      </c>
      <c r="B90" s="45" t="s">
        <v>385</v>
      </c>
    </row>
    <row r="91" spans="1:2" x14ac:dyDescent="0.3">
      <c r="A91" s="45" t="s">
        <v>190</v>
      </c>
      <c r="B91" s="45" t="s">
        <v>190</v>
      </c>
    </row>
    <row r="92" spans="1:2" x14ac:dyDescent="0.3">
      <c r="A92" s="45" t="s">
        <v>188</v>
      </c>
      <c r="B92" s="45" t="s">
        <v>188</v>
      </c>
    </row>
    <row r="93" spans="1:2" x14ac:dyDescent="0.3">
      <c r="A93" s="45" t="s">
        <v>284</v>
      </c>
      <c r="B93" s="45" t="s">
        <v>310</v>
      </c>
    </row>
    <row r="94" spans="1:2" x14ac:dyDescent="0.3">
      <c r="A94" s="45" t="s">
        <v>250</v>
      </c>
      <c r="B94" s="45" t="s">
        <v>388</v>
      </c>
    </row>
    <row r="95" spans="1:2" x14ac:dyDescent="0.3">
      <c r="A95" s="45" t="s">
        <v>198</v>
      </c>
      <c r="B95" s="45" t="s">
        <v>198</v>
      </c>
    </row>
    <row r="96" spans="1:2" x14ac:dyDescent="0.3">
      <c r="A96" s="45" t="s">
        <v>0</v>
      </c>
      <c r="B96" s="45" t="s">
        <v>235</v>
      </c>
    </row>
    <row r="97" spans="1:2" x14ac:dyDescent="0.3">
      <c r="A97" s="45" t="s">
        <v>202</v>
      </c>
      <c r="B97" s="45" t="s">
        <v>235</v>
      </c>
    </row>
    <row r="98" spans="1:2" x14ac:dyDescent="0.3">
      <c r="A98" s="45" t="s">
        <v>299</v>
      </c>
      <c r="B98" s="45" t="s">
        <v>180</v>
      </c>
    </row>
    <row r="99" spans="1:2" x14ac:dyDescent="0.3">
      <c r="A99" s="45" t="s">
        <v>180</v>
      </c>
      <c r="B99" s="45" t="s">
        <v>180</v>
      </c>
    </row>
    <row r="100" spans="1:2" x14ac:dyDescent="0.3">
      <c r="A100" s="45" t="s">
        <v>336</v>
      </c>
      <c r="B100" s="45" t="s">
        <v>337</v>
      </c>
    </row>
    <row r="101" spans="1:2" x14ac:dyDescent="0.3">
      <c r="A101" s="45" t="s">
        <v>196</v>
      </c>
      <c r="B101" s="45" t="s">
        <v>196</v>
      </c>
    </row>
    <row r="102" spans="1:2" x14ac:dyDescent="0.3">
      <c r="A102" s="45" t="s">
        <v>194</v>
      </c>
      <c r="B102" s="45" t="s">
        <v>309</v>
      </c>
    </row>
    <row r="103" spans="1:2" x14ac:dyDescent="0.3">
      <c r="A103" s="45" t="s">
        <v>266</v>
      </c>
      <c r="B103" s="45" t="s">
        <v>267</v>
      </c>
    </row>
    <row r="104" spans="1:2" x14ac:dyDescent="0.3">
      <c r="A104" s="45" t="s">
        <v>175</v>
      </c>
      <c r="B104" s="45" t="s">
        <v>175</v>
      </c>
    </row>
    <row r="105" spans="1:2" x14ac:dyDescent="0.3">
      <c r="A105" s="45" t="s">
        <v>339</v>
      </c>
      <c r="B105" s="45" t="s">
        <v>233</v>
      </c>
    </row>
    <row r="106" spans="1:2" x14ac:dyDescent="0.3">
      <c r="A106" s="45" t="s">
        <v>233</v>
      </c>
      <c r="B106" s="45" t="s">
        <v>233</v>
      </c>
    </row>
    <row r="107" spans="1:2" x14ac:dyDescent="0.3">
      <c r="A107" s="45" t="s">
        <v>362</v>
      </c>
      <c r="B107" s="45" t="s">
        <v>233</v>
      </c>
    </row>
    <row r="108" spans="1:2" x14ac:dyDescent="0.3">
      <c r="A108" s="45" t="s">
        <v>367</v>
      </c>
      <c r="B108" s="45" t="s">
        <v>233</v>
      </c>
    </row>
    <row r="109" spans="1:2" x14ac:dyDescent="0.3">
      <c r="A109" s="45" t="s">
        <v>197</v>
      </c>
      <c r="B109" s="45" t="s">
        <v>197</v>
      </c>
    </row>
    <row r="110" spans="1:2" x14ac:dyDescent="0.3">
      <c r="A110" s="45" t="s">
        <v>293</v>
      </c>
      <c r="B110" s="45" t="s">
        <v>294</v>
      </c>
    </row>
    <row r="111" spans="1:2" x14ac:dyDescent="0.3">
      <c r="A111" s="45" t="s">
        <v>185</v>
      </c>
      <c r="B111" s="45" t="s">
        <v>335</v>
      </c>
    </row>
    <row r="112" spans="1:2" x14ac:dyDescent="0.3">
      <c r="A112" s="45" t="s">
        <v>365</v>
      </c>
      <c r="B112" s="45" t="s">
        <v>241</v>
      </c>
    </row>
    <row r="113" spans="1:2" x14ac:dyDescent="0.3">
      <c r="A113" s="45" t="s">
        <v>183</v>
      </c>
      <c r="B113" s="45" t="s">
        <v>183</v>
      </c>
    </row>
    <row r="114" spans="1:2" x14ac:dyDescent="0.3">
      <c r="A114" s="45" t="s">
        <v>8</v>
      </c>
      <c r="B114" s="45" t="s">
        <v>263</v>
      </c>
    </row>
    <row r="115" spans="1:2" x14ac:dyDescent="0.3">
      <c r="A115" s="45" t="s">
        <v>3</v>
      </c>
      <c r="B115" s="45" t="s">
        <v>263</v>
      </c>
    </row>
    <row r="116" spans="1:2" x14ac:dyDescent="0.3">
      <c r="A116" s="45" t="s">
        <v>329</v>
      </c>
      <c r="B116" s="45" t="s">
        <v>263</v>
      </c>
    </row>
    <row r="117" spans="1:2" x14ac:dyDescent="0.3">
      <c r="A117" s="45" t="s">
        <v>290</v>
      </c>
      <c r="B117" s="45" t="s">
        <v>263</v>
      </c>
    </row>
    <row r="118" spans="1:2" x14ac:dyDescent="0.3">
      <c r="A118" s="45" t="s">
        <v>13</v>
      </c>
      <c r="B118" s="45" t="s">
        <v>263</v>
      </c>
    </row>
    <row r="119" spans="1:2" x14ac:dyDescent="0.3">
      <c r="A119" s="45" t="s">
        <v>330</v>
      </c>
      <c r="B119" s="45" t="s">
        <v>263</v>
      </c>
    </row>
    <row r="120" spans="1:2" x14ac:dyDescent="0.3">
      <c r="A120" s="45" t="s">
        <v>1</v>
      </c>
      <c r="B120" s="45" t="s">
        <v>263</v>
      </c>
    </row>
    <row r="121" spans="1:2" x14ac:dyDescent="0.3">
      <c r="A121" s="45" t="s">
        <v>6</v>
      </c>
      <c r="B121" s="45" t="s">
        <v>263</v>
      </c>
    </row>
    <row r="122" spans="1:2" x14ac:dyDescent="0.3">
      <c r="A122" s="45" t="s">
        <v>95</v>
      </c>
      <c r="B122" s="45" t="s">
        <v>95</v>
      </c>
    </row>
    <row r="123" spans="1:2" x14ac:dyDescent="0.3">
      <c r="A123" s="45" t="s">
        <v>150</v>
      </c>
      <c r="B123" s="45" t="s">
        <v>150</v>
      </c>
    </row>
    <row r="124" spans="1:2" x14ac:dyDescent="0.3">
      <c r="A124" s="45" t="s">
        <v>348</v>
      </c>
      <c r="B124" s="45" t="s">
        <v>157</v>
      </c>
    </row>
    <row r="125" spans="1:2" x14ac:dyDescent="0.3">
      <c r="A125" s="45" t="s">
        <v>157</v>
      </c>
      <c r="B125" s="45" t="s">
        <v>157</v>
      </c>
    </row>
    <row r="126" spans="1:2" x14ac:dyDescent="0.3">
      <c r="A126" s="45" t="s">
        <v>269</v>
      </c>
      <c r="B126" s="45" t="s">
        <v>168</v>
      </c>
    </row>
    <row r="127" spans="1:2" x14ac:dyDescent="0.3">
      <c r="A127" s="45" t="s">
        <v>286</v>
      </c>
      <c r="B127" s="45" t="s">
        <v>168</v>
      </c>
    </row>
    <row r="128" spans="1:2" x14ac:dyDescent="0.3">
      <c r="A128" s="45" t="s">
        <v>292</v>
      </c>
      <c r="B128" s="45" t="s">
        <v>168</v>
      </c>
    </row>
    <row r="129" spans="1:2" x14ac:dyDescent="0.3">
      <c r="A129" s="45" t="s">
        <v>323</v>
      </c>
      <c r="B129" s="45" t="s">
        <v>168</v>
      </c>
    </row>
    <row r="130" spans="1:2" x14ac:dyDescent="0.3">
      <c r="A130" s="45" t="s">
        <v>326</v>
      </c>
      <c r="B130" s="45" t="s">
        <v>168</v>
      </c>
    </row>
    <row r="131" spans="1:2" x14ac:dyDescent="0.3">
      <c r="A131" s="45" t="s">
        <v>327</v>
      </c>
      <c r="B131" s="45" t="s">
        <v>168</v>
      </c>
    </row>
    <row r="132" spans="1:2" x14ac:dyDescent="0.3">
      <c r="A132" s="45" t="s">
        <v>363</v>
      </c>
      <c r="B132" s="45" t="s">
        <v>168</v>
      </c>
    </row>
    <row r="133" spans="1:2" x14ac:dyDescent="0.3">
      <c r="A133" s="45" t="s">
        <v>332</v>
      </c>
      <c r="B133" s="45" t="s">
        <v>168</v>
      </c>
    </row>
    <row r="134" spans="1:2" x14ac:dyDescent="0.3">
      <c r="A134" s="45" t="s">
        <v>272</v>
      </c>
      <c r="B134" s="45" t="s">
        <v>168</v>
      </c>
    </row>
    <row r="135" spans="1:2" x14ac:dyDescent="0.3">
      <c r="A135" s="45" t="s">
        <v>364</v>
      </c>
      <c r="B135" s="45" t="s">
        <v>168</v>
      </c>
    </row>
    <row r="136" spans="1:2" x14ac:dyDescent="0.3">
      <c r="A136" s="45" t="s">
        <v>340</v>
      </c>
      <c r="B136" s="45" t="s">
        <v>168</v>
      </c>
    </row>
    <row r="137" spans="1:2" x14ac:dyDescent="0.3">
      <c r="A137" s="45" t="s">
        <v>349</v>
      </c>
      <c r="B137" s="45" t="s">
        <v>168</v>
      </c>
    </row>
    <row r="138" spans="1:2" x14ac:dyDescent="0.3">
      <c r="A138" s="45" t="s">
        <v>168</v>
      </c>
      <c r="B138" s="45" t="s">
        <v>168</v>
      </c>
    </row>
    <row r="139" spans="1:2" x14ac:dyDescent="0.3">
      <c r="A139" s="45" t="s">
        <v>351</v>
      </c>
      <c r="B139" s="45" t="s">
        <v>168</v>
      </c>
    </row>
    <row r="140" spans="1:2" x14ac:dyDescent="0.3">
      <c r="A140" s="45" t="s">
        <v>357</v>
      </c>
      <c r="B140" s="45" t="s">
        <v>168</v>
      </c>
    </row>
    <row r="141" spans="1:2" x14ac:dyDescent="0.3">
      <c r="A141" s="45" t="s">
        <v>358</v>
      </c>
      <c r="B141" s="45" t="s">
        <v>168</v>
      </c>
    </row>
    <row r="142" spans="1:2" x14ac:dyDescent="0.3">
      <c r="A142" s="45" t="s">
        <v>173</v>
      </c>
      <c r="B142" s="45" t="s">
        <v>173</v>
      </c>
    </row>
    <row r="143" spans="1:2" x14ac:dyDescent="0.3">
      <c r="A143" s="45" t="s">
        <v>251</v>
      </c>
      <c r="B143" s="45" t="s">
        <v>166</v>
      </c>
    </row>
    <row r="144" spans="1:2" x14ac:dyDescent="0.3">
      <c r="A144" s="45" t="s">
        <v>270</v>
      </c>
      <c r="B144" s="45" t="s">
        <v>166</v>
      </c>
    </row>
    <row r="145" spans="1:2" x14ac:dyDescent="0.3">
      <c r="A145" s="45" t="s">
        <v>315</v>
      </c>
      <c r="B145" s="45" t="s">
        <v>166</v>
      </c>
    </row>
    <row r="146" spans="1:2" x14ac:dyDescent="0.3">
      <c r="A146" s="45" t="s">
        <v>331</v>
      </c>
      <c r="B146" s="45" t="s">
        <v>166</v>
      </c>
    </row>
    <row r="147" spans="1:2" x14ac:dyDescent="0.3">
      <c r="A147" s="45" t="s">
        <v>341</v>
      </c>
      <c r="B147" s="45" t="s">
        <v>166</v>
      </c>
    </row>
    <row r="148" spans="1:2" x14ac:dyDescent="0.3">
      <c r="A148" s="45" t="s">
        <v>166</v>
      </c>
      <c r="B148" s="45" t="s">
        <v>166</v>
      </c>
    </row>
    <row r="149" spans="1:2" x14ac:dyDescent="0.3">
      <c r="A149" s="45" t="s">
        <v>359</v>
      </c>
      <c r="B149" s="45" t="s">
        <v>166</v>
      </c>
    </row>
    <row r="150" spans="1:2" x14ac:dyDescent="0.3">
      <c r="A150" s="45" t="s">
        <v>328</v>
      </c>
      <c r="B150" s="45" t="s">
        <v>172</v>
      </c>
    </row>
    <row r="151" spans="1:2" x14ac:dyDescent="0.3">
      <c r="A151" s="45" t="s">
        <v>366</v>
      </c>
      <c r="B151" s="45" t="s">
        <v>172</v>
      </c>
    </row>
    <row r="152" spans="1:2" x14ac:dyDescent="0.3">
      <c r="A152" s="45" t="s">
        <v>172</v>
      </c>
      <c r="B152" s="45" t="s">
        <v>172</v>
      </c>
    </row>
    <row r="153" spans="1:2" x14ac:dyDescent="0.3">
      <c r="A153" s="45" t="s">
        <v>192</v>
      </c>
      <c r="B153" s="45" t="s">
        <v>192</v>
      </c>
    </row>
    <row r="154" spans="1:2" x14ac:dyDescent="0.3">
      <c r="A154" s="45" t="s">
        <v>369</v>
      </c>
      <c r="B154" s="45" t="s">
        <v>369</v>
      </c>
    </row>
    <row r="155" spans="1:2" x14ac:dyDescent="0.3">
      <c r="A155" s="45" t="s">
        <v>256</v>
      </c>
      <c r="B155" s="45" t="s">
        <v>257</v>
      </c>
    </row>
    <row r="156" spans="1:2" x14ac:dyDescent="0.3">
      <c r="A156" s="45" t="s">
        <v>305</v>
      </c>
      <c r="B156" s="45" t="s">
        <v>304</v>
      </c>
    </row>
    <row r="157" spans="1:2" x14ac:dyDescent="0.3">
      <c r="A157" s="45" t="s">
        <v>374</v>
      </c>
      <c r="B157" s="45" t="s">
        <v>304</v>
      </c>
    </row>
  </sheetData>
  <autoFilter ref="A1:E157" xr:uid="{8CC9E0BD-9A88-47FD-B155-28EA2CBDA9FC}">
    <sortState xmlns:xlrd2="http://schemas.microsoft.com/office/spreadsheetml/2017/richdata2" ref="A2:E157">
      <sortCondition ref="B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B57402A647BD4C807E8C776209FD0E" ma:contentTypeVersion="7" ma:contentTypeDescription="Create a new document." ma:contentTypeScope="" ma:versionID="c821fe5765192d35c2ecf03ac38c01d4">
  <xsd:schema xmlns:xsd="http://www.w3.org/2001/XMLSchema" xmlns:xs="http://www.w3.org/2001/XMLSchema" xmlns:p="http://schemas.microsoft.com/office/2006/metadata/properties" xmlns:ns3="02d40eb1-661a-428b-9be4-5e1ad7079dd1" xmlns:ns4="1e843685-1581-4ea3-b2fe-39c303ae745f" targetNamespace="http://schemas.microsoft.com/office/2006/metadata/properties" ma:root="true" ma:fieldsID="4721bd22aa800f4b730778c3665fcce8" ns3:_="" ns4:_="">
    <xsd:import namespace="02d40eb1-661a-428b-9be4-5e1ad7079dd1"/>
    <xsd:import namespace="1e843685-1581-4ea3-b2fe-39c303ae74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40eb1-661a-428b-9be4-5e1ad7079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43685-1581-4ea3-b2fe-39c303ae7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E30647-95D7-4E5E-8526-E38BEEF65C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d40eb1-661a-428b-9be4-5e1ad7079dd1"/>
    <ds:schemaRef ds:uri="1e843685-1581-4ea3-b2fe-39c303ae7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89D67F-E43E-4B47-8BFD-E4254221B9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1e843685-1581-4ea3-b2fe-39c303ae745f"/>
    <ds:schemaRef ds:uri="02d40eb1-661a-428b-9be4-5e1ad7079dd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8419EDF-885C-41B0-8DED-F82B55A98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Nuconta</vt:lpstr>
      <vt:lpstr>401k</vt:lpstr>
      <vt:lpstr>Payment stubs</vt:lpstr>
      <vt:lpstr>Amazon</vt:lpstr>
      <vt:lpstr>Manual Budgets</vt:lpstr>
      <vt:lpstr>Budgets</vt:lpstr>
      <vt:lpstr>Budgeting contains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Netto Martins</dc:creator>
  <cp:lastModifiedBy>Emily Kuhle</cp:lastModifiedBy>
  <dcterms:created xsi:type="dcterms:W3CDTF">2020-10-30T16:41:55Z</dcterms:created>
  <dcterms:modified xsi:type="dcterms:W3CDTF">2022-09-26T20:52:47Z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0x0101000BB57402A647BD4C807E8C776209FD0E</vt:lpwstr>
  </property>
</Properties>
</file>