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rt.Morawski\Documents\RM\projects\dBwan\BFN-PowerSupply\"/>
    </mc:Choice>
  </mc:AlternateContent>
  <xr:revisionPtr revIDLastSave="0" documentId="13_ncr:1_{032185FE-6B0E-4B65-82C2-DF858E215621}" xr6:coauthVersionLast="47" xr6:coauthVersionMax="47" xr10:uidLastSave="{00000000-0000-0000-0000-000000000000}"/>
  <bookViews>
    <workbookView xWindow="28680" yWindow="-120" windowWidth="29040" windowHeight="17640" xr2:uid="{0D10CC9E-D7E3-435C-88CB-12B56C0E57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8" i="1" l="1"/>
  <c r="K239" i="1"/>
  <c r="J161" i="1"/>
  <c r="L161" i="1" s="1"/>
  <c r="N161" i="1" s="1"/>
  <c r="J135" i="1"/>
  <c r="L135" i="1" s="1"/>
  <c r="N135" i="1" s="1"/>
  <c r="J122" i="1"/>
  <c r="L122" i="1" s="1"/>
  <c r="J149" i="1"/>
  <c r="L149" i="1" s="1"/>
  <c r="N149" i="1" s="1"/>
  <c r="AL66" i="1"/>
  <c r="AL71" i="1"/>
  <c r="AA66" i="1"/>
  <c r="AA71" i="1"/>
  <c r="P66" i="1"/>
  <c r="P71" i="1"/>
  <c r="E71" i="1"/>
  <c r="E66" i="1"/>
  <c r="E13" i="1"/>
  <c r="AL19" i="1"/>
  <c r="AL18" i="1"/>
  <c r="AL13" i="1"/>
  <c r="AA19" i="1"/>
  <c r="AA18" i="1"/>
  <c r="AA13" i="1"/>
  <c r="P19" i="1"/>
  <c r="P18" i="1"/>
  <c r="P13" i="1"/>
  <c r="E18" i="1"/>
  <c r="E19" i="1"/>
  <c r="N122" i="1" l="1"/>
  <c r="K238" i="1"/>
  <c r="K241" i="1" s="1"/>
</calcChain>
</file>

<file path=xl/sharedStrings.xml><?xml version="1.0" encoding="utf-8"?>
<sst xmlns="http://schemas.openxmlformats.org/spreadsheetml/2006/main" count="1048" uniqueCount="291">
  <si>
    <t>Power Supply &amp; Interface Summary for FD HB mMIMO AAA Testbed</t>
  </si>
  <si>
    <t>CJ1 (0.1" pitch 1x10 connector)</t>
  </si>
  <si>
    <t xml:space="preserve"> </t>
  </si>
  <si>
    <t>CJ1.1</t>
  </si>
  <si>
    <t>CJ1.2</t>
  </si>
  <si>
    <t>CJ1.3</t>
  </si>
  <si>
    <t>CJ1.4</t>
  </si>
  <si>
    <t>CJ1.5</t>
  </si>
  <si>
    <t>CJ1.6</t>
  </si>
  <si>
    <t>CJ1.7</t>
  </si>
  <si>
    <t>VCTL2 SW1</t>
  </si>
  <si>
    <t>VCTL2 SW2</t>
  </si>
  <si>
    <t>VCRL1</t>
  </si>
  <si>
    <t>GND</t>
  </si>
  <si>
    <t>VDD1 = 3.3V</t>
  </si>
  <si>
    <t>CJ1.8</t>
  </si>
  <si>
    <t>CJ1.9</t>
  </si>
  <si>
    <t>CJ1.10</t>
  </si>
  <si>
    <t>TxRFswMUXv1 board</t>
  </si>
  <si>
    <t>Section 1 (A)</t>
  </si>
  <si>
    <t>VDD2=5V</t>
  </si>
  <si>
    <t>VDD3=8V</t>
  </si>
  <si>
    <t>A</t>
  </si>
  <si>
    <t>(optional)</t>
  </si>
  <si>
    <t>Current per Section</t>
  </si>
  <si>
    <t>P1.1 VCTL2 SW1</t>
  </si>
  <si>
    <t>P1.2 VCTL2 SW2</t>
  </si>
  <si>
    <t>P1.3 VCRL1</t>
  </si>
  <si>
    <t>P1.4 GND</t>
  </si>
  <si>
    <t>P1.5 VDD1 = 3.3V</t>
  </si>
  <si>
    <t>P1.6 GND</t>
  </si>
  <si>
    <t xml:space="preserve">P1.7 to P110 N.C. </t>
  </si>
  <si>
    <t>P1.7 (5V, 0.9A)</t>
  </si>
  <si>
    <t>P1.8 (8V, 1.8A)</t>
  </si>
  <si>
    <t>P1.9 (GND)</t>
  </si>
  <si>
    <t>P1.10 (GND)</t>
  </si>
  <si>
    <t>10 ccts 0.05" pitch flat cable to PWR PCB</t>
  </si>
  <si>
    <t>Section 2 (B)</t>
  </si>
  <si>
    <t>CJ2.1</t>
  </si>
  <si>
    <t>CJ2 (0.1" pitch 1x10 connector)</t>
  </si>
  <si>
    <t>CJ2.3</t>
  </si>
  <si>
    <t>CJ2.4</t>
  </si>
  <si>
    <t>CJ2.5</t>
  </si>
  <si>
    <t>CJ2.6</t>
  </si>
  <si>
    <t>CJ2.7</t>
  </si>
  <si>
    <t>CJ2.8</t>
  </si>
  <si>
    <t>CJ2.9</t>
  </si>
  <si>
    <t>CJ2.10</t>
  </si>
  <si>
    <t>CJ2.2</t>
  </si>
  <si>
    <t>P2.1 VCTL2 SW1</t>
  </si>
  <si>
    <t>P2.2 VCTL2 SW2</t>
  </si>
  <si>
    <t>P2.3 VCRL1</t>
  </si>
  <si>
    <t>P2.4 GND</t>
  </si>
  <si>
    <t>P2.5 VDD1 = 3.3V</t>
  </si>
  <si>
    <t>P2.6 GND</t>
  </si>
  <si>
    <t xml:space="preserve">P2.7 to P110 N.C. </t>
  </si>
  <si>
    <t>P2.7 (5V, 0.9A)</t>
  </si>
  <si>
    <t>P2.8 (8V, 1.8A)</t>
  </si>
  <si>
    <t>P2.9 (GND)</t>
  </si>
  <si>
    <t>P2.10 (GND)</t>
  </si>
  <si>
    <t>Section 3 (C)</t>
  </si>
  <si>
    <t>Section 4 (D)</t>
  </si>
  <si>
    <t>CJ3.1</t>
  </si>
  <si>
    <t>CJ3.2</t>
  </si>
  <si>
    <t>CJ3.3</t>
  </si>
  <si>
    <t>CJ3.4</t>
  </si>
  <si>
    <t>CJ3.5</t>
  </si>
  <si>
    <t>CJ3.6</t>
  </si>
  <si>
    <t>CJ3.7</t>
  </si>
  <si>
    <t>CJ3.8</t>
  </si>
  <si>
    <t>CJ3.9</t>
  </si>
  <si>
    <t>CJ3.10</t>
  </si>
  <si>
    <t>CJ3 (0.1" pitch 1x10 connector)</t>
  </si>
  <si>
    <t>CJ4 (0.1" pitch 1x10 connector)</t>
  </si>
  <si>
    <t>CJ4.1</t>
  </si>
  <si>
    <t>CJ4.2</t>
  </si>
  <si>
    <t>CJ4.3</t>
  </si>
  <si>
    <t>CJ4.4</t>
  </si>
  <si>
    <t>CJ4.5</t>
  </si>
  <si>
    <t>CJ4.6</t>
  </si>
  <si>
    <t>CJ4.7</t>
  </si>
  <si>
    <t>CJ4.8</t>
  </si>
  <si>
    <t>CJ4.9</t>
  </si>
  <si>
    <t>CJ4.10</t>
  </si>
  <si>
    <t>P3.1 VCTL2 SW1</t>
  </si>
  <si>
    <t>P3.2 VCTL2 SW2</t>
  </si>
  <si>
    <t>P3.3 VCRL1</t>
  </si>
  <si>
    <t>P3.4 GND</t>
  </si>
  <si>
    <t>P3.5 VDD1 = 3.3V</t>
  </si>
  <si>
    <t>P3.6 GND</t>
  </si>
  <si>
    <t xml:space="preserve">P3.7 to P310 N.C. </t>
  </si>
  <si>
    <t>P3.7 (5V, 0.9A)</t>
  </si>
  <si>
    <t>P3.8 (8V, 1.8A)</t>
  </si>
  <si>
    <t>P3.9 (GND)</t>
  </si>
  <si>
    <t>P3.10 (GND)</t>
  </si>
  <si>
    <t>P4.1 VCTL2 SW1</t>
  </si>
  <si>
    <t>P4.2 VCTL2 SW2</t>
  </si>
  <si>
    <t>P4.3 VCRL1</t>
  </si>
  <si>
    <t>P4.4 GND</t>
  </si>
  <si>
    <t>P4.5 VDD1 = 3.3V</t>
  </si>
  <si>
    <t>P4.6 GND</t>
  </si>
  <si>
    <t xml:space="preserve">P4.7 to P410 N.C. </t>
  </si>
  <si>
    <t>P4.7 (5V, 0.9A)</t>
  </si>
  <si>
    <t>P4.8 (8V, 1.8A)</t>
  </si>
  <si>
    <t>P4.9 (GND)</t>
  </si>
  <si>
    <t>P4.10 (GND)</t>
  </si>
  <si>
    <t>Requirements on PWR PCB for TxRFswMUXv1 module</t>
  </si>
  <si>
    <t>Terminal Blocks 2P (2.54mm)</t>
  </si>
  <si>
    <t>OSTVN02A150</t>
  </si>
  <si>
    <t>x4 for 5V (total 3.6 A, 0.9Ax4)</t>
  </si>
  <si>
    <t>x4 for 8V (optional, total 7 A)</t>
  </si>
  <si>
    <t>ED10561-ND</t>
  </si>
  <si>
    <t>MPN</t>
  </si>
  <si>
    <t>DKPN</t>
  </si>
  <si>
    <t>Pwr Cable (AWG22 red &amp; black)</t>
  </si>
  <si>
    <t>AWG30-18 (max 6A per connector)</t>
  </si>
  <si>
    <t>Desc.</t>
  </si>
  <si>
    <t>5104338-1</t>
  </si>
  <si>
    <t>571-5104338-1</t>
  </si>
  <si>
    <t>HDR 2X005P (10 ccts)</t>
  </si>
  <si>
    <t>Interface adapter</t>
  </si>
  <si>
    <t>RxRFswMUXv1 board</t>
  </si>
  <si>
    <t>503480-1600</t>
  </si>
  <si>
    <t>FFC &amp; FPC Connectors .5mm FPC 16P</t>
  </si>
  <si>
    <t>538-503480-1600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</si>
  <si>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</si>
  <si>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</si>
  <si>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</si>
  <si>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</si>
  <si>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</si>
  <si>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</si>
  <si>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</si>
  <si>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</si>
  <si>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</si>
  <si>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</si>
  <si>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</si>
  <si>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</si>
  <si>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</si>
  <si>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</si>
  <si>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</si>
  <si>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</si>
  <si>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FFC 16 ccts Connector (cable to RPi4 Tx#1 J7 connector)</t>
  </si>
  <si>
    <t>PDQ2-D48-S3-S</t>
  </si>
  <si>
    <t xml:space="preserve">LNA SHUTDOWN (1.5 to VDD) G21=-18.5dB  </t>
  </si>
  <si>
    <t>P1.8 (LNA_OFF 3.3V -18.5dB, LNA_ON 0V 17.8dB, Delta 36dB)</t>
  </si>
  <si>
    <t>FFC 16 ccts Connector (cable to RPi4 Tx#2 J7 connector)</t>
  </si>
  <si>
    <t>x4 for ctrl &amp; 3.3 V (total 96mA)</t>
  </si>
  <si>
    <t>or DC/DC  +3.3V/0.5A 18-75Vdc  (80% margin)</t>
  </si>
  <si>
    <t>TxPA1_5VOnOFF (3.3/0V)</t>
  </si>
  <si>
    <t>TxPA2_5VOnOFF (3.3/0V)</t>
  </si>
  <si>
    <t>TxPA3_5VOnOFF (3.3/0V)</t>
  </si>
  <si>
    <t>TxPA4_5VOnOFF (3.3/0V)</t>
  </si>
  <si>
    <t>PYBE20-Q48-S9</t>
  </si>
  <si>
    <t>QTY</t>
  </si>
  <si>
    <t>(for Voltage Regulators on new TxPA 5V or 8V opertion, RxLNA &amp; BFN Boards)</t>
  </si>
  <si>
    <t>NOTE: test heat disipation of voltage regulator with 9V input vs 5.6 V input for BFNs</t>
  </si>
  <si>
    <t>P1.7 (5V, 1.3A)</t>
  </si>
  <si>
    <t xml:space="preserve">P4.7 to P110 N.C. </t>
  </si>
  <si>
    <t>P4.7 (5V, 1.3A)</t>
  </si>
  <si>
    <t>P4.8 (LNA_OFF 3.3V -18.5dB, LNA_ON 0V 17.8dB, Delta 36dB)</t>
  </si>
  <si>
    <t xml:space="preserve">P3.7 to P110 N.C. </t>
  </si>
  <si>
    <t>P3.7 (5V, 1.3A)</t>
  </si>
  <si>
    <t>P3.8 (LNA_OFF 3.3V -18.5dB, LNA_ON 0V 17.8dB, Delta 36dB)</t>
  </si>
  <si>
    <t>P2.7 (5V, 1.3A)</t>
  </si>
  <si>
    <t>P2.8 (LNA_OFF 3.3V -18.5dB, LNA_ON 0V 17.8dB, Delta 36dB)</t>
  </si>
  <si>
    <t>Requirements on PWR PCB forRxRFswMUXv1 module</t>
  </si>
  <si>
    <t>FFC 16 ccts Connector (cable to RPi4 Rx#1 J7 connector)</t>
  </si>
  <si>
    <t>FFC 16 ccts Connector (cable to RPi4 Rx#2 J7 connector)</t>
  </si>
  <si>
    <t>RxLNA1_OnOFF (0V/3.3)</t>
  </si>
  <si>
    <t>RxLNA2_OnOFF (0V/3.3)</t>
  </si>
  <si>
    <t>RxLNA3_OnOFF (0V/3.3)</t>
  </si>
  <si>
    <t>RxLNA4_OnOFF (0V/3.3)</t>
  </si>
  <si>
    <t>Use Pin # 6 of DC/DC converter to control On/OFF (3.5V or open cct / 0V 5mA)</t>
  </si>
  <si>
    <t>NOTE: add Vout trimming cct for all DC/DC converters (what is trimming range for 5V typ and 9Vtyp, ask manuf. or test)? ***</t>
  </si>
  <si>
    <t>PDQE10-Q48-S5</t>
  </si>
  <si>
    <t>PYBE10-Q48-S5</t>
  </si>
  <si>
    <t>PDQ10-Q48-S5-D</t>
  </si>
  <si>
    <t>Look for equivalent same functions but Open frame for smaller size and better heat dissip.</t>
  </si>
  <si>
    <t>(review/replace other 9V, 3.3V, 24V, +/-5V DC/DC PNs)</t>
  </si>
  <si>
    <t xml:space="preserve">NOTE: </t>
  </si>
  <si>
    <t xml:space="preserve">Calculate total power and currents </t>
  </si>
  <si>
    <t>Calculate current margin for each DC/DC converter</t>
  </si>
  <si>
    <t xml:space="preserve">Assume: </t>
  </si>
  <si>
    <t>Input Voltage +48V</t>
  </si>
  <si>
    <r>
      <t xml:space="preserve">Use Pin # 3 of DC/DC converter to control On/OFF (3.5V or open cct / 0V 5 or 10mA) </t>
    </r>
    <r>
      <rPr>
        <sz val="11"/>
        <color rgb="FFFF0000"/>
        <rFont val="Aptos Narrow"/>
        <family val="2"/>
        <scheme val="minor"/>
      </rPr>
      <t>Check if I/O driver can support it</t>
    </r>
  </si>
  <si>
    <t>PDQE15-Q48-S24-D</t>
  </si>
  <si>
    <t>24V OUT 625mA (ctrl, w/trim)</t>
  </si>
  <si>
    <t>for DAC on RPi4 Hat</t>
  </si>
  <si>
    <r>
      <rPr>
        <b/>
        <sz val="11"/>
        <color theme="1"/>
        <rFont val="Aptos Narrow"/>
        <family val="2"/>
        <scheme val="minor"/>
      </rPr>
      <t>4x</t>
    </r>
    <r>
      <rPr>
        <sz val="11"/>
        <color theme="1"/>
        <rFont val="Aptos Narrow"/>
        <family val="2"/>
        <scheme val="minor"/>
      </rPr>
      <t xml:space="preserve"> DC/DC  </t>
    </r>
    <r>
      <rPr>
        <b/>
        <sz val="11"/>
        <color theme="1"/>
        <rFont val="Aptos Narrow"/>
        <family val="2"/>
        <scheme val="minor"/>
      </rPr>
      <t>+9V</t>
    </r>
    <r>
      <rPr>
        <sz val="11"/>
        <color theme="1"/>
        <rFont val="Aptos Narrow"/>
        <family val="2"/>
        <scheme val="minor"/>
      </rPr>
      <t xml:space="preserve">/2.2A 20W 18-75Vdc </t>
    </r>
    <r>
      <rPr>
        <b/>
        <sz val="11"/>
        <color theme="1"/>
        <rFont val="Aptos Narrow"/>
        <family val="2"/>
        <scheme val="minor"/>
      </rPr>
      <t>w/Trim</t>
    </r>
  </si>
  <si>
    <t>PYBE20-Q48-S5</t>
  </si>
  <si>
    <t>5V 4A 20W w/Trim</t>
  </si>
  <si>
    <t>10W 2A 5V w/trim +/-10% (iso, regulated output)</t>
  </si>
  <si>
    <t>10W 2A 5V no trim (regulated output?)</t>
  </si>
  <si>
    <t>10W 2A 5V no trim</t>
  </si>
  <si>
    <t>PDQ10-Q48-S3-D</t>
  </si>
  <si>
    <t>No trim available for low current models</t>
  </si>
  <si>
    <t>w/Trim 10% (3.63V max)</t>
  </si>
  <si>
    <t>1x DC/DC  +3.3V/2.5A 8.25W 18-75Vdc  (96% margin)</t>
  </si>
  <si>
    <t>TxBFN-16C board</t>
  </si>
  <si>
    <t>x4</t>
  </si>
  <si>
    <t>TxBFN-16F board</t>
  </si>
  <si>
    <t>RxBFN-16C board</t>
  </si>
  <si>
    <t>RxBFN-16F board</t>
  </si>
  <si>
    <t xml:space="preserve">Tx RPi4 HAT board </t>
  </si>
  <si>
    <t xml:space="preserve">Rx RPi4 HAT board </t>
  </si>
  <si>
    <t xml:space="preserve">Tx RPi4 </t>
  </si>
  <si>
    <t>Rx RPi4</t>
  </si>
  <si>
    <t>USBC</t>
  </si>
  <si>
    <t>Tx Eth Switch</t>
  </si>
  <si>
    <t>x1</t>
  </si>
  <si>
    <t>Rx Eth Switch</t>
  </si>
  <si>
    <t>Tx AGC board (tbd)</t>
  </si>
  <si>
    <t>Rx AGC board (tbd)</t>
  </si>
  <si>
    <t xml:space="preserve">4pin 0.1" pitch </t>
  </si>
  <si>
    <t>Vcc (shared)</t>
  </si>
  <si>
    <t>Vcc= 6.5V 1.2A 7.8W</t>
  </si>
  <si>
    <t>Desc</t>
  </si>
  <si>
    <t>IND027W</t>
  </si>
  <si>
    <t>Mouser</t>
  </si>
  <si>
    <t>IND108W</t>
  </si>
  <si>
    <t>Vin=12V</t>
  </si>
  <si>
    <t>Non-Isolated DC/DC Converters 12Vin 3-8V 80W</t>
  </si>
  <si>
    <t>894-IND108W</t>
  </si>
  <si>
    <t>80W or 12A max</t>
  </si>
  <si>
    <t>total current</t>
  </si>
  <si>
    <t>Margin</t>
  </si>
  <si>
    <t>total power</t>
  </si>
  <si>
    <t>W</t>
  </si>
  <si>
    <t>%</t>
  </si>
  <si>
    <t xml:space="preserve">6 pin 0.1" pitch </t>
  </si>
  <si>
    <t>Vdd=5V</t>
  </si>
  <si>
    <t>Vss=GND</t>
  </si>
  <si>
    <t>Vcc=24V</t>
  </si>
  <si>
    <t>Vio=3.3V</t>
  </si>
  <si>
    <t>for DACs</t>
  </si>
  <si>
    <t>for I/O</t>
  </si>
  <si>
    <t>Vcc= 6.5V 0.3A 2W</t>
  </si>
  <si>
    <t>Assume only 4 Amplifiers ON</t>
  </si>
  <si>
    <t>x2</t>
  </si>
  <si>
    <t>4x TxBFN-16F</t>
  </si>
  <si>
    <t xml:space="preserve">Use </t>
  </si>
  <si>
    <t>6.5V supply from TxBFN Power Supply bank</t>
  </si>
  <si>
    <t>6.5V supply from RxBFN Power Supply bank</t>
  </si>
  <si>
    <t>4x RxBFN-16C + Rx AGC</t>
  </si>
  <si>
    <t xml:space="preserve">4x TxBFN-16C + Tx AGC </t>
  </si>
  <si>
    <t>4x RxBFN-16C</t>
  </si>
  <si>
    <t>or</t>
  </si>
  <si>
    <t>needs 48V to 12V DC/DC</t>
  </si>
  <si>
    <t xml:space="preserve">or </t>
  </si>
  <si>
    <t>3-8V 18W</t>
  </si>
  <si>
    <t>3-8V 80W</t>
  </si>
  <si>
    <t>4x DC/DC  +5V/2A 10W 18-75Vdc</t>
  </si>
  <si>
    <t>1x DC/DC</t>
  </si>
  <si>
    <t>Use one pin for ON/OFF</t>
  </si>
  <si>
    <t>TxPAx4_8VOnOFF (3.3/0V)</t>
  </si>
  <si>
    <t>(could supply TxRFswMUX and RxRFswMUX and Tx Rx RPi4 HAT boards)</t>
  </si>
  <si>
    <t>TxMux</t>
  </si>
  <si>
    <t>Use common 3.3V source</t>
  </si>
  <si>
    <t>RxPAx4_8VOnOFF (3.3/0V)</t>
  </si>
  <si>
    <t>adjustable to 6.5V if needed</t>
  </si>
  <si>
    <t>PDQE15-Q48-D24-D</t>
  </si>
  <si>
    <t>+/-24V OUT +/-312mA (ctrl)</t>
  </si>
  <si>
    <t>(Optional -24V)</t>
  </si>
  <si>
    <t>external cable and supply bank</t>
  </si>
  <si>
    <t>5V 1A</t>
  </si>
  <si>
    <t xml:space="preserve">w/Trim 10% </t>
  </si>
  <si>
    <t>w/Trim 10% (5.5V max)</t>
  </si>
  <si>
    <t>2x DC/DC  +5V/2A 10W 18-75Vdc</t>
  </si>
  <si>
    <t>1x DC/DC  +5V/2A 10W 18-75Vdc</t>
  </si>
  <si>
    <t xml:space="preserve">For Tx &amp; Rx Eth Switch </t>
  </si>
  <si>
    <t>ADRV EVALUATION BOARDS</t>
  </si>
  <si>
    <t>TBD</t>
  </si>
  <si>
    <t>I= ?</t>
  </si>
  <si>
    <t>for Rx</t>
  </si>
  <si>
    <t>For Tx</t>
  </si>
  <si>
    <t>24/02/14RM</t>
  </si>
  <si>
    <t>56W</t>
  </si>
  <si>
    <t>x4 for 5V (total 4.8 A, 1.28Ax4)</t>
  </si>
  <si>
    <t>6.4W max each</t>
  </si>
  <si>
    <t>Total Power Estimation</t>
  </si>
  <si>
    <t>AAA</t>
  </si>
  <si>
    <t>RPi4, Eth</t>
  </si>
  <si>
    <t>ADRV</t>
  </si>
  <si>
    <t>Grand Total</t>
  </si>
  <si>
    <t>EHHD010A0B41-HZ</t>
  </si>
  <si>
    <t>1x DC/DC 12Vout 48Vin 120W</t>
  </si>
  <si>
    <t>(for TxBFN-16C/F)</t>
  </si>
  <si>
    <t>(for RxBFN-16C/F)</t>
  </si>
  <si>
    <t xml:space="preserve">Divide Schematic and PCB Layout into Tx and Rx Section </t>
  </si>
  <si>
    <t>Add provision for RF Shield</t>
  </si>
  <si>
    <t>from 48V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</si>
</sst>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CC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9"/>
      <color rgb="FF333333"/>
      <name val="Arial"/>
      <family val="2"/>
    </font>
    <font>
      <b/>
      <sz val="11"/>
      <color rgb="FFFF0000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b/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Fill="1"/>
    <xf numFmtId="0" fontId="0" fillId="0" borderId="0" xfId="0" quotePrefix="1"/>
    <xf numFmtId="0" fontId="2" fillId="0" borderId="0" xfId="0" quotePrefix="1" applyFont="1"/>
    <xf numFmtId="0" fontId="7" fillId="0" borderId="0" xfId="0" applyFont="1"/>
    <xf numFmtId="0" fontId="8" fillId="0" borderId="0" xfId="0" applyFont="1"/>
    <xf numFmtId="0" fontId="9" fillId="2" borderId="0" xfId="0" applyFont="1" applyFill="1"/>
    <xf numFmtId="1" fontId="7" fillId="0" borderId="0" xfId="0" applyNumberFormat="1" applyFont="1"/>
    <xf numFmtId="0" fontId="0" fillId="0" borderId="0" xfId="0" applyFill="1"/>
    <xf numFmtId="0" fontId="9" fillId="0" borderId="0" xfId="0" applyFont="1" applyFill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F0F7-EEE3-41F3-BD2F-AFEE16AA0809}">
  <dimension ref="A1:AP241"/>
  <sheetViews>
    <sheetView tabSelected="1" topLeftCell="A208" workbookViewId="0">
      <selection activeCell="N238" sqref="N238"/>
    </sheetView>
  </sheetViews>
  <sheetFormatPr defaultRowHeight="15" x14ac:dyDescent="0.25"/>
  <cols>
    <col min="2" max="2" width="11.7109375" bestFit="1" customWidth="1"/>
    <col min="3" max="3" width="16" customWidth="1"/>
    <col min="4" max="4" width="15.5703125" bestFit="1" customWidth="1"/>
    <col min="5" max="5" width="14" customWidth="1"/>
    <col min="15" max="15" width="12.140625" bestFit="1" customWidth="1"/>
  </cols>
  <sheetData>
    <row r="1" spans="1:40" x14ac:dyDescent="0.25">
      <c r="A1" t="s">
        <v>275</v>
      </c>
    </row>
    <row r="3" spans="1:40" x14ac:dyDescent="0.25">
      <c r="A3" t="s">
        <v>0</v>
      </c>
      <c r="I3" t="s">
        <v>179</v>
      </c>
      <c r="J3" s="4" t="s">
        <v>181</v>
      </c>
      <c r="P3" t="s">
        <v>182</v>
      </c>
      <c r="Q3" s="9" t="s">
        <v>183</v>
      </c>
    </row>
    <row r="4" spans="1:40" x14ac:dyDescent="0.25">
      <c r="J4" s="4" t="s">
        <v>180</v>
      </c>
    </row>
    <row r="5" spans="1:40" x14ac:dyDescent="0.25">
      <c r="J5" s="4" t="s">
        <v>288</v>
      </c>
    </row>
    <row r="6" spans="1:40" x14ac:dyDescent="0.25">
      <c r="A6" s="5" t="s">
        <v>18</v>
      </c>
      <c r="B6" s="5"/>
      <c r="D6" t="s">
        <v>2</v>
      </c>
      <c r="J6" s="4" t="s">
        <v>289</v>
      </c>
    </row>
    <row r="7" spans="1:40" x14ac:dyDescent="0.25">
      <c r="A7" s="3" t="s">
        <v>19</v>
      </c>
      <c r="E7" t="s">
        <v>24</v>
      </c>
      <c r="L7" s="3" t="s">
        <v>37</v>
      </c>
      <c r="P7" t="s">
        <v>24</v>
      </c>
      <c r="W7" s="3" t="s">
        <v>60</v>
      </c>
      <c r="AA7" t="s">
        <v>24</v>
      </c>
      <c r="AH7" s="3" t="s">
        <v>61</v>
      </c>
      <c r="AL7" t="s">
        <v>24</v>
      </c>
    </row>
    <row r="8" spans="1:40" x14ac:dyDescent="0.25">
      <c r="A8" t="s">
        <v>1</v>
      </c>
      <c r="G8" s="3" t="s">
        <v>36</v>
      </c>
      <c r="L8" t="s">
        <v>39</v>
      </c>
      <c r="R8" s="3" t="s">
        <v>36</v>
      </c>
      <c r="W8" t="s">
        <v>72</v>
      </c>
      <c r="AC8" s="3" t="s">
        <v>36</v>
      </c>
      <c r="AH8" t="s">
        <v>73</v>
      </c>
      <c r="AN8" s="3" t="s">
        <v>36</v>
      </c>
    </row>
    <row r="9" spans="1:40" x14ac:dyDescent="0.25">
      <c r="A9" t="s">
        <v>3</v>
      </c>
      <c r="B9" t="s">
        <v>10</v>
      </c>
      <c r="G9" t="s">
        <v>25</v>
      </c>
      <c r="L9" t="s">
        <v>38</v>
      </c>
      <c r="M9" t="s">
        <v>10</v>
      </c>
      <c r="R9" t="s">
        <v>49</v>
      </c>
      <c r="W9" t="s">
        <v>62</v>
      </c>
      <c r="X9" t="s">
        <v>10</v>
      </c>
      <c r="AC9" t="s">
        <v>84</v>
      </c>
      <c r="AH9" t="s">
        <v>74</v>
      </c>
      <c r="AI9" t="s">
        <v>10</v>
      </c>
      <c r="AN9" t="s">
        <v>95</v>
      </c>
    </row>
    <row r="10" spans="1:40" x14ac:dyDescent="0.25">
      <c r="A10" t="s">
        <v>4</v>
      </c>
      <c r="B10" t="s">
        <v>11</v>
      </c>
      <c r="G10" t="s">
        <v>26</v>
      </c>
      <c r="L10" t="s">
        <v>48</v>
      </c>
      <c r="M10" t="s">
        <v>11</v>
      </c>
      <c r="R10" t="s">
        <v>50</v>
      </c>
      <c r="W10" t="s">
        <v>63</v>
      </c>
      <c r="X10" t="s">
        <v>11</v>
      </c>
      <c r="AC10" t="s">
        <v>85</v>
      </c>
      <c r="AH10" t="s">
        <v>75</v>
      </c>
      <c r="AI10" t="s">
        <v>11</v>
      </c>
      <c r="AN10" t="s">
        <v>96</v>
      </c>
    </row>
    <row r="11" spans="1:40" x14ac:dyDescent="0.25">
      <c r="A11" t="s">
        <v>5</v>
      </c>
      <c r="B11" t="s">
        <v>12</v>
      </c>
      <c r="G11" t="s">
        <v>27</v>
      </c>
      <c r="L11" t="s">
        <v>40</v>
      </c>
      <c r="M11" t="s">
        <v>12</v>
      </c>
      <c r="R11" t="s">
        <v>51</v>
      </c>
      <c r="W11" t="s">
        <v>64</v>
      </c>
      <c r="X11" t="s">
        <v>12</v>
      </c>
      <c r="AC11" t="s">
        <v>86</v>
      </c>
      <c r="AH11" t="s">
        <v>76</v>
      </c>
      <c r="AI11" t="s">
        <v>12</v>
      </c>
      <c r="AN11" t="s">
        <v>97</v>
      </c>
    </row>
    <row r="12" spans="1:40" x14ac:dyDescent="0.25">
      <c r="A12" t="s">
        <v>6</v>
      </c>
      <c r="B12" t="s">
        <v>13</v>
      </c>
      <c r="G12" t="s">
        <v>28</v>
      </c>
      <c r="L12" t="s">
        <v>41</v>
      </c>
      <c r="M12" t="s">
        <v>13</v>
      </c>
      <c r="R12" t="s">
        <v>52</v>
      </c>
      <c r="W12" t="s">
        <v>65</v>
      </c>
      <c r="X12" t="s">
        <v>13</v>
      </c>
      <c r="AC12" t="s">
        <v>87</v>
      </c>
      <c r="AH12" t="s">
        <v>77</v>
      </c>
      <c r="AI12" t="s">
        <v>13</v>
      </c>
      <c r="AN12" t="s">
        <v>98</v>
      </c>
    </row>
    <row r="13" spans="1:40" x14ac:dyDescent="0.25">
      <c r="A13" t="s">
        <v>7</v>
      </c>
      <c r="B13" t="s">
        <v>14</v>
      </c>
      <c r="E13" s="2">
        <f>0.00076*16*2</f>
        <v>2.4320000000000001E-2</v>
      </c>
      <c r="F13" t="s">
        <v>22</v>
      </c>
      <c r="G13" t="s">
        <v>29</v>
      </c>
      <c r="L13" t="s">
        <v>42</v>
      </c>
      <c r="M13" t="s">
        <v>14</v>
      </c>
      <c r="P13" s="2">
        <f>0.00076*16</f>
        <v>1.2160000000000001E-2</v>
      </c>
      <c r="Q13" t="s">
        <v>22</v>
      </c>
      <c r="R13" t="s">
        <v>53</v>
      </c>
      <c r="W13" t="s">
        <v>66</v>
      </c>
      <c r="X13" t="s">
        <v>14</v>
      </c>
      <c r="AA13" s="2">
        <f>0.00076*16</f>
        <v>1.2160000000000001E-2</v>
      </c>
      <c r="AB13" t="s">
        <v>22</v>
      </c>
      <c r="AC13" t="s">
        <v>88</v>
      </c>
      <c r="AH13" t="s">
        <v>78</v>
      </c>
      <c r="AI13" t="s">
        <v>14</v>
      </c>
      <c r="AL13" s="2">
        <f>0.00076*16</f>
        <v>1.2160000000000001E-2</v>
      </c>
      <c r="AM13" t="s">
        <v>22</v>
      </c>
      <c r="AN13" t="s">
        <v>99</v>
      </c>
    </row>
    <row r="14" spans="1:40" x14ac:dyDescent="0.25">
      <c r="A14" t="s">
        <v>8</v>
      </c>
      <c r="B14" t="s">
        <v>13</v>
      </c>
      <c r="G14" t="s">
        <v>30</v>
      </c>
      <c r="L14" t="s">
        <v>43</v>
      </c>
      <c r="M14" t="s">
        <v>13</v>
      </c>
      <c r="R14" t="s">
        <v>54</v>
      </c>
      <c r="W14" t="s">
        <v>67</v>
      </c>
      <c r="X14" t="s">
        <v>13</v>
      </c>
      <c r="AC14" t="s">
        <v>89</v>
      </c>
      <c r="AH14" t="s">
        <v>79</v>
      </c>
      <c r="AI14" t="s">
        <v>13</v>
      </c>
      <c r="AN14" t="s">
        <v>100</v>
      </c>
    </row>
    <row r="15" spans="1:40" x14ac:dyDescent="0.25">
      <c r="G15" t="s">
        <v>31</v>
      </c>
      <c r="R15" t="s">
        <v>55</v>
      </c>
      <c r="AC15" t="s">
        <v>90</v>
      </c>
      <c r="AN15" t="s">
        <v>101</v>
      </c>
    </row>
    <row r="17" spans="1:42" x14ac:dyDescent="0.25">
      <c r="G17" t="s">
        <v>114</v>
      </c>
      <c r="R17" t="s">
        <v>114</v>
      </c>
      <c r="AC17" t="s">
        <v>114</v>
      </c>
      <c r="AN17" t="s">
        <v>114</v>
      </c>
    </row>
    <row r="18" spans="1:42" x14ac:dyDescent="0.25">
      <c r="A18" t="s">
        <v>9</v>
      </c>
      <c r="B18" t="s">
        <v>20</v>
      </c>
      <c r="E18" s="2">
        <f>0.054*16</f>
        <v>0.86399999999999999</v>
      </c>
      <c r="F18" t="s">
        <v>22</v>
      </c>
      <c r="G18" t="s">
        <v>32</v>
      </c>
      <c r="L18" t="s">
        <v>44</v>
      </c>
      <c r="M18" t="s">
        <v>20</v>
      </c>
      <c r="P18" s="2">
        <f>0.054*16</f>
        <v>0.86399999999999999</v>
      </c>
      <c r="Q18" t="s">
        <v>22</v>
      </c>
      <c r="R18" t="s">
        <v>56</v>
      </c>
      <c r="W18" t="s">
        <v>68</v>
      </c>
      <c r="X18" t="s">
        <v>20</v>
      </c>
      <c r="AA18" s="2">
        <f>0.054*16</f>
        <v>0.86399999999999999</v>
      </c>
      <c r="AB18" t="s">
        <v>22</v>
      </c>
      <c r="AC18" t="s">
        <v>91</v>
      </c>
      <c r="AH18" t="s">
        <v>80</v>
      </c>
      <c r="AI18" t="s">
        <v>20</v>
      </c>
      <c r="AL18" s="2">
        <f>0.054*16</f>
        <v>0.86399999999999999</v>
      </c>
      <c r="AM18" t="s">
        <v>22</v>
      </c>
      <c r="AN18" t="s">
        <v>102</v>
      </c>
    </row>
    <row r="19" spans="1:42" x14ac:dyDescent="0.25">
      <c r="A19" t="s">
        <v>15</v>
      </c>
      <c r="B19" t="s">
        <v>21</v>
      </c>
      <c r="C19" t="s">
        <v>23</v>
      </c>
      <c r="E19" s="2">
        <f>0.109*16</f>
        <v>1.744</v>
      </c>
      <c r="F19" t="s">
        <v>22</v>
      </c>
      <c r="G19" t="s">
        <v>33</v>
      </c>
      <c r="I19" t="s">
        <v>23</v>
      </c>
      <c r="L19" t="s">
        <v>45</v>
      </c>
      <c r="M19" t="s">
        <v>21</v>
      </c>
      <c r="N19" t="s">
        <v>23</v>
      </c>
      <c r="P19" s="2">
        <f>0.109*16</f>
        <v>1.744</v>
      </c>
      <c r="Q19" t="s">
        <v>22</v>
      </c>
      <c r="R19" t="s">
        <v>57</v>
      </c>
      <c r="T19" t="s">
        <v>23</v>
      </c>
      <c r="W19" t="s">
        <v>69</v>
      </c>
      <c r="X19" t="s">
        <v>21</v>
      </c>
      <c r="Y19" t="s">
        <v>23</v>
      </c>
      <c r="AA19" s="2">
        <f>0.109*16</f>
        <v>1.744</v>
      </c>
      <c r="AB19" t="s">
        <v>22</v>
      </c>
      <c r="AC19" t="s">
        <v>92</v>
      </c>
      <c r="AE19" t="s">
        <v>23</v>
      </c>
      <c r="AH19" t="s">
        <v>81</v>
      </c>
      <c r="AI19" t="s">
        <v>21</v>
      </c>
      <c r="AJ19" t="s">
        <v>23</v>
      </c>
      <c r="AL19" s="2">
        <f>0.109*16</f>
        <v>1.744</v>
      </c>
      <c r="AM19" t="s">
        <v>22</v>
      </c>
      <c r="AN19" t="s">
        <v>103</v>
      </c>
      <c r="AP19" t="s">
        <v>23</v>
      </c>
    </row>
    <row r="20" spans="1:42" x14ac:dyDescent="0.25">
      <c r="A20" t="s">
        <v>16</v>
      </c>
      <c r="B20" t="s">
        <v>13</v>
      </c>
      <c r="G20" t="s">
        <v>34</v>
      </c>
      <c r="L20" t="s">
        <v>46</v>
      </c>
      <c r="M20" t="s">
        <v>13</v>
      </c>
      <c r="R20" t="s">
        <v>58</v>
      </c>
      <c r="W20" t="s">
        <v>70</v>
      </c>
      <c r="X20" t="s">
        <v>13</v>
      </c>
      <c r="AC20" t="s">
        <v>93</v>
      </c>
      <c r="AH20" t="s">
        <v>82</v>
      </c>
      <c r="AI20" t="s">
        <v>13</v>
      </c>
      <c r="AN20" t="s">
        <v>104</v>
      </c>
    </row>
    <row r="21" spans="1:42" x14ac:dyDescent="0.25">
      <c r="A21" t="s">
        <v>17</v>
      </c>
      <c r="B21" t="s">
        <v>13</v>
      </c>
      <c r="G21" t="s">
        <v>35</v>
      </c>
      <c r="I21" t="s">
        <v>23</v>
      </c>
      <c r="L21" t="s">
        <v>47</v>
      </c>
      <c r="M21" t="s">
        <v>13</v>
      </c>
      <c r="R21" t="s">
        <v>59</v>
      </c>
      <c r="T21" t="s">
        <v>23</v>
      </c>
      <c r="W21" t="s">
        <v>71</v>
      </c>
      <c r="X21" t="s">
        <v>13</v>
      </c>
      <c r="AC21" t="s">
        <v>94</v>
      </c>
      <c r="AE21" t="s">
        <v>23</v>
      </c>
      <c r="AH21" t="s">
        <v>83</v>
      </c>
      <c r="AI21" t="s">
        <v>13</v>
      </c>
      <c r="AN21" t="s">
        <v>105</v>
      </c>
      <c r="AP21" t="s">
        <v>23</v>
      </c>
    </row>
    <row r="23" spans="1:42" x14ac:dyDescent="0.25">
      <c r="A23" s="3" t="s">
        <v>106</v>
      </c>
      <c r="K23" s="7"/>
      <c r="P23" s="3"/>
    </row>
    <row r="24" spans="1:42" x14ac:dyDescent="0.25">
      <c r="A24" t="s">
        <v>116</v>
      </c>
      <c r="C24" t="s">
        <v>153</v>
      </c>
      <c r="D24" t="s">
        <v>113</v>
      </c>
      <c r="E24" t="s">
        <v>112</v>
      </c>
      <c r="J24" t="s">
        <v>227</v>
      </c>
      <c r="K24" t="s">
        <v>116</v>
      </c>
      <c r="O24" t="s">
        <v>113</v>
      </c>
      <c r="P24" t="s">
        <v>112</v>
      </c>
      <c r="S24" t="s">
        <v>116</v>
      </c>
    </row>
    <row r="25" spans="1:42" x14ac:dyDescent="0.25">
      <c r="A25" t="s">
        <v>107</v>
      </c>
      <c r="C25">
        <v>4</v>
      </c>
      <c r="D25" t="s">
        <v>111</v>
      </c>
      <c r="E25" t="s">
        <v>108</v>
      </c>
      <c r="G25" t="s">
        <v>109</v>
      </c>
      <c r="J25" s="9">
        <v>18</v>
      </c>
      <c r="K25" s="3" t="s">
        <v>251</v>
      </c>
      <c r="L25" s="3"/>
      <c r="M25" s="3"/>
      <c r="P25" s="5" t="s">
        <v>176</v>
      </c>
      <c r="Q25" s="6"/>
      <c r="R25" t="s">
        <v>266</v>
      </c>
      <c r="S25" t="s">
        <v>184</v>
      </c>
    </row>
    <row r="26" spans="1:42" x14ac:dyDescent="0.25">
      <c r="A26" t="s">
        <v>107</v>
      </c>
      <c r="C26">
        <v>4</v>
      </c>
      <c r="D26" t="s">
        <v>111</v>
      </c>
      <c r="E26" t="s">
        <v>108</v>
      </c>
      <c r="G26" s="4" t="s">
        <v>110</v>
      </c>
      <c r="J26" t="s">
        <v>276</v>
      </c>
      <c r="K26" t="s">
        <v>188</v>
      </c>
      <c r="P26" s="7" t="s">
        <v>152</v>
      </c>
      <c r="S26" t="s">
        <v>172</v>
      </c>
    </row>
    <row r="27" spans="1:42" x14ac:dyDescent="0.25">
      <c r="A27" t="s">
        <v>115</v>
      </c>
      <c r="G27" s="4"/>
      <c r="K27" t="s">
        <v>154</v>
      </c>
      <c r="S27" s="4" t="s">
        <v>155</v>
      </c>
    </row>
    <row r="28" spans="1:42" x14ac:dyDescent="0.25">
      <c r="G28" s="4"/>
      <c r="K28" s="9" t="s">
        <v>173</v>
      </c>
      <c r="S28" s="4"/>
    </row>
    <row r="29" spans="1:42" x14ac:dyDescent="0.25">
      <c r="G29" s="4"/>
      <c r="J29" s="3" t="s">
        <v>246</v>
      </c>
      <c r="K29" s="3" t="s">
        <v>252</v>
      </c>
      <c r="L29" s="14" t="s">
        <v>250</v>
      </c>
      <c r="M29" s="15" t="s">
        <v>247</v>
      </c>
      <c r="N29" s="15"/>
      <c r="O29" s="15"/>
      <c r="P29" s="5" t="s">
        <v>219</v>
      </c>
      <c r="S29" s="4" t="s">
        <v>253</v>
      </c>
    </row>
    <row r="30" spans="1:42" x14ac:dyDescent="0.25">
      <c r="G30" s="4"/>
      <c r="J30" s="10"/>
      <c r="K30" s="3" t="s">
        <v>285</v>
      </c>
      <c r="P30" s="17" t="s">
        <v>284</v>
      </c>
      <c r="Q30" s="6"/>
      <c r="S30" s="4"/>
    </row>
    <row r="31" spans="1:42" x14ac:dyDescent="0.25">
      <c r="J31" t="s">
        <v>227</v>
      </c>
      <c r="V31" t="s">
        <v>189</v>
      </c>
      <c r="X31" t="s">
        <v>190</v>
      </c>
    </row>
    <row r="32" spans="1:42" x14ac:dyDescent="0.25">
      <c r="A32" t="s">
        <v>119</v>
      </c>
      <c r="D32" t="s">
        <v>118</v>
      </c>
      <c r="E32" t="s">
        <v>117</v>
      </c>
      <c r="F32" t="s">
        <v>256</v>
      </c>
      <c r="G32" t="s">
        <v>146</v>
      </c>
      <c r="J32" s="9">
        <v>0.3</v>
      </c>
      <c r="K32" s="3" t="s">
        <v>197</v>
      </c>
      <c r="P32" s="5" t="s">
        <v>194</v>
      </c>
      <c r="Q32" s="6"/>
      <c r="R32" t="s">
        <v>196</v>
      </c>
    </row>
    <row r="33" spans="1:19" x14ac:dyDescent="0.25">
      <c r="K33" s="7" t="s">
        <v>147</v>
      </c>
      <c r="P33" t="s">
        <v>142</v>
      </c>
      <c r="R33" t="s">
        <v>195</v>
      </c>
      <c r="S33" s="4"/>
    </row>
    <row r="34" spans="1:19" x14ac:dyDescent="0.25">
      <c r="K34" s="7" t="s">
        <v>255</v>
      </c>
    </row>
    <row r="35" spans="1:19" x14ac:dyDescent="0.25">
      <c r="J35" s="3" t="s">
        <v>248</v>
      </c>
      <c r="K35" s="3" t="s">
        <v>147</v>
      </c>
      <c r="L35" s="14" t="s">
        <v>249</v>
      </c>
      <c r="M35" s="15" t="s">
        <v>247</v>
      </c>
      <c r="N35" s="3"/>
      <c r="O35" s="3"/>
      <c r="P35" s="3" t="s">
        <v>217</v>
      </c>
    </row>
    <row r="37" spans="1:19" x14ac:dyDescent="0.25">
      <c r="A37" t="s">
        <v>120</v>
      </c>
    </row>
    <row r="38" spans="1:19" x14ac:dyDescent="0.25">
      <c r="A38" t="s">
        <v>116</v>
      </c>
      <c r="E38" t="s">
        <v>112</v>
      </c>
      <c r="G38" s="7" t="s">
        <v>141</v>
      </c>
      <c r="N38" s="7" t="s">
        <v>145</v>
      </c>
    </row>
    <row r="39" spans="1:19" x14ac:dyDescent="0.25">
      <c r="A39" t="s">
        <v>123</v>
      </c>
      <c r="D39" t="s">
        <v>124</v>
      </c>
      <c r="E39" t="s">
        <v>122</v>
      </c>
      <c r="G39" t="s">
        <v>125</v>
      </c>
      <c r="H39" t="s">
        <v>13</v>
      </c>
      <c r="N39" t="s">
        <v>125</v>
      </c>
      <c r="O39" t="s">
        <v>13</v>
      </c>
    </row>
    <row r="40" spans="1:19" x14ac:dyDescent="0.25">
      <c r="G40" t="s">
        <v>126</v>
      </c>
      <c r="H40" t="s">
        <v>25</v>
      </c>
      <c r="N40" t="s">
        <v>126</v>
      </c>
      <c r="O40" t="s">
        <v>148</v>
      </c>
    </row>
    <row r="41" spans="1:19" x14ac:dyDescent="0.25">
      <c r="G41" t="s">
        <v>127</v>
      </c>
      <c r="H41" t="s">
        <v>26</v>
      </c>
      <c r="N41" t="s">
        <v>127</v>
      </c>
      <c r="O41" t="s">
        <v>149</v>
      </c>
    </row>
    <row r="42" spans="1:19" x14ac:dyDescent="0.25">
      <c r="G42" t="s">
        <v>128</v>
      </c>
      <c r="H42" t="s">
        <v>27</v>
      </c>
      <c r="N42" t="s">
        <v>128</v>
      </c>
      <c r="O42" t="s">
        <v>150</v>
      </c>
    </row>
    <row r="43" spans="1:19" x14ac:dyDescent="0.25">
      <c r="G43" t="s">
        <v>129</v>
      </c>
      <c r="H43" t="s">
        <v>49</v>
      </c>
      <c r="N43" t="s">
        <v>129</v>
      </c>
      <c r="O43" t="s">
        <v>151</v>
      </c>
    </row>
    <row r="44" spans="1:19" x14ac:dyDescent="0.25">
      <c r="G44" t="s">
        <v>130</v>
      </c>
      <c r="H44" t="s">
        <v>50</v>
      </c>
      <c r="N44" t="s">
        <v>130</v>
      </c>
      <c r="O44" s="16" t="s">
        <v>254</v>
      </c>
    </row>
    <row r="45" spans="1:19" x14ac:dyDescent="0.25">
      <c r="G45" t="s">
        <v>131</v>
      </c>
      <c r="H45" t="s">
        <v>51</v>
      </c>
      <c r="N45" t="s">
        <v>131</v>
      </c>
    </row>
    <row r="46" spans="1:19" x14ac:dyDescent="0.25">
      <c r="G46" t="s">
        <v>132</v>
      </c>
      <c r="H46" t="s">
        <v>13</v>
      </c>
      <c r="N46" t="s">
        <v>132</v>
      </c>
      <c r="O46" t="s">
        <v>13</v>
      </c>
    </row>
    <row r="47" spans="1:19" x14ac:dyDescent="0.25">
      <c r="G47" t="s">
        <v>133</v>
      </c>
      <c r="H47" t="s">
        <v>13</v>
      </c>
      <c r="N47" t="s">
        <v>133</v>
      </c>
      <c r="O47" t="s">
        <v>13</v>
      </c>
    </row>
    <row r="48" spans="1:19" x14ac:dyDescent="0.25">
      <c r="G48" t="s">
        <v>134</v>
      </c>
      <c r="H48" t="s">
        <v>84</v>
      </c>
      <c r="N48" t="s">
        <v>134</v>
      </c>
      <c r="P48" s="10"/>
    </row>
    <row r="49" spans="1:40" x14ac:dyDescent="0.25">
      <c r="G49" t="s">
        <v>135</v>
      </c>
      <c r="H49" t="s">
        <v>85</v>
      </c>
      <c r="N49" t="s">
        <v>135</v>
      </c>
      <c r="O49" s="10"/>
      <c r="P49" s="10"/>
    </row>
    <row r="50" spans="1:40" x14ac:dyDescent="0.25">
      <c r="G50" t="s">
        <v>136</v>
      </c>
      <c r="H50" t="s">
        <v>86</v>
      </c>
      <c r="N50" t="s">
        <v>136</v>
      </c>
      <c r="O50" s="10"/>
      <c r="P50" s="10"/>
    </row>
    <row r="51" spans="1:40" x14ac:dyDescent="0.25">
      <c r="G51" t="s">
        <v>137</v>
      </c>
      <c r="H51" t="s">
        <v>95</v>
      </c>
      <c r="N51" t="s">
        <v>137</v>
      </c>
      <c r="O51" s="10"/>
      <c r="P51" s="10"/>
    </row>
    <row r="52" spans="1:40" x14ac:dyDescent="0.25">
      <c r="G52" t="s">
        <v>138</v>
      </c>
      <c r="H52" t="s">
        <v>96</v>
      </c>
      <c r="N52" t="s">
        <v>138</v>
      </c>
    </row>
    <row r="53" spans="1:40" x14ac:dyDescent="0.25">
      <c r="G53" t="s">
        <v>139</v>
      </c>
      <c r="H53" t="s">
        <v>97</v>
      </c>
      <c r="N53" t="s">
        <v>139</v>
      </c>
    </row>
    <row r="54" spans="1:40" x14ac:dyDescent="0.25">
      <c r="G54" t="s">
        <v>140</v>
      </c>
      <c r="H54" t="s">
        <v>13</v>
      </c>
      <c r="N54" t="s">
        <v>140</v>
      </c>
      <c r="O54" t="s">
        <v>13</v>
      </c>
    </row>
    <row r="58" spans="1:40" x14ac:dyDescent="0.25">
      <c r="A58" s="5" t="s">
        <v>121</v>
      </c>
      <c r="B58" s="6"/>
    </row>
    <row r="60" spans="1:40" x14ac:dyDescent="0.25">
      <c r="A60" s="3" t="s">
        <v>19</v>
      </c>
      <c r="E60" t="s">
        <v>24</v>
      </c>
      <c r="L60" s="3" t="s">
        <v>37</v>
      </c>
      <c r="P60" t="s">
        <v>24</v>
      </c>
      <c r="W60" s="3" t="s">
        <v>60</v>
      </c>
      <c r="AA60" t="s">
        <v>24</v>
      </c>
      <c r="AH60" s="3" t="s">
        <v>61</v>
      </c>
      <c r="AL60" t="s">
        <v>24</v>
      </c>
    </row>
    <row r="61" spans="1:40" x14ac:dyDescent="0.25">
      <c r="A61" t="s">
        <v>1</v>
      </c>
      <c r="G61" s="3" t="s">
        <v>36</v>
      </c>
      <c r="L61" t="s">
        <v>39</v>
      </c>
      <c r="R61" s="3" t="s">
        <v>36</v>
      </c>
      <c r="W61" t="s">
        <v>72</v>
      </c>
      <c r="AC61" s="3" t="s">
        <v>36</v>
      </c>
      <c r="AH61" t="s">
        <v>73</v>
      </c>
      <c r="AN61" s="3" t="s">
        <v>36</v>
      </c>
    </row>
    <row r="62" spans="1:40" x14ac:dyDescent="0.25">
      <c r="A62" t="s">
        <v>3</v>
      </c>
      <c r="B62" t="s">
        <v>10</v>
      </c>
      <c r="G62" t="s">
        <v>25</v>
      </c>
      <c r="L62" t="s">
        <v>38</v>
      </c>
      <c r="M62" t="s">
        <v>10</v>
      </c>
      <c r="R62" t="s">
        <v>49</v>
      </c>
      <c r="W62" t="s">
        <v>62</v>
      </c>
      <c r="X62" t="s">
        <v>10</v>
      </c>
      <c r="AC62" t="s">
        <v>84</v>
      </c>
      <c r="AH62" t="s">
        <v>74</v>
      </c>
      <c r="AI62" t="s">
        <v>10</v>
      </c>
      <c r="AN62" t="s">
        <v>95</v>
      </c>
    </row>
    <row r="63" spans="1:40" x14ac:dyDescent="0.25">
      <c r="A63" t="s">
        <v>4</v>
      </c>
      <c r="B63" t="s">
        <v>11</v>
      </c>
      <c r="G63" t="s">
        <v>26</v>
      </c>
      <c r="L63" t="s">
        <v>48</v>
      </c>
      <c r="M63" t="s">
        <v>11</v>
      </c>
      <c r="R63" t="s">
        <v>50</v>
      </c>
      <c r="W63" t="s">
        <v>63</v>
      </c>
      <c r="X63" t="s">
        <v>11</v>
      </c>
      <c r="AC63" t="s">
        <v>85</v>
      </c>
      <c r="AH63" t="s">
        <v>75</v>
      </c>
      <c r="AI63" t="s">
        <v>11</v>
      </c>
      <c r="AN63" t="s">
        <v>96</v>
      </c>
    </row>
    <row r="64" spans="1:40" x14ac:dyDescent="0.25">
      <c r="A64" t="s">
        <v>5</v>
      </c>
      <c r="B64" t="s">
        <v>12</v>
      </c>
      <c r="G64" t="s">
        <v>27</v>
      </c>
      <c r="L64" t="s">
        <v>40</v>
      </c>
      <c r="M64" t="s">
        <v>12</v>
      </c>
      <c r="R64" t="s">
        <v>51</v>
      </c>
      <c r="W64" t="s">
        <v>64</v>
      </c>
      <c r="X64" t="s">
        <v>12</v>
      </c>
      <c r="AC64" t="s">
        <v>86</v>
      </c>
      <c r="AH64" t="s">
        <v>76</v>
      </c>
      <c r="AI64" t="s">
        <v>12</v>
      </c>
      <c r="AN64" t="s">
        <v>97</v>
      </c>
    </row>
    <row r="65" spans="1:42" x14ac:dyDescent="0.25">
      <c r="A65" t="s">
        <v>6</v>
      </c>
      <c r="B65" t="s">
        <v>13</v>
      </c>
      <c r="G65" t="s">
        <v>28</v>
      </c>
      <c r="L65" t="s">
        <v>41</v>
      </c>
      <c r="M65" t="s">
        <v>13</v>
      </c>
      <c r="R65" t="s">
        <v>52</v>
      </c>
      <c r="W65" t="s">
        <v>65</v>
      </c>
      <c r="X65" t="s">
        <v>13</v>
      </c>
      <c r="AC65" t="s">
        <v>87</v>
      </c>
      <c r="AH65" t="s">
        <v>77</v>
      </c>
      <c r="AI65" t="s">
        <v>13</v>
      </c>
      <c r="AN65" t="s">
        <v>98</v>
      </c>
    </row>
    <row r="66" spans="1:42" x14ac:dyDescent="0.25">
      <c r="A66" t="s">
        <v>7</v>
      </c>
      <c r="B66" t="s">
        <v>14</v>
      </c>
      <c r="E66" s="2">
        <f>0.00076*16*2</f>
        <v>2.4320000000000001E-2</v>
      </c>
      <c r="F66" t="s">
        <v>22</v>
      </c>
      <c r="G66" t="s">
        <v>29</v>
      </c>
      <c r="L66" t="s">
        <v>42</v>
      </c>
      <c r="M66" t="s">
        <v>14</v>
      </c>
      <c r="P66" s="2">
        <f>0.00076*16*2</f>
        <v>2.4320000000000001E-2</v>
      </c>
      <c r="Q66" t="s">
        <v>22</v>
      </c>
      <c r="R66" t="s">
        <v>53</v>
      </c>
      <c r="W66" t="s">
        <v>66</v>
      </c>
      <c r="X66" t="s">
        <v>14</v>
      </c>
      <c r="AA66" s="2">
        <f>0.00076*16*2</f>
        <v>2.4320000000000001E-2</v>
      </c>
      <c r="AB66" t="s">
        <v>22</v>
      </c>
      <c r="AC66" t="s">
        <v>88</v>
      </c>
      <c r="AH66" t="s">
        <v>78</v>
      </c>
      <c r="AI66" t="s">
        <v>14</v>
      </c>
      <c r="AL66" s="2">
        <f>0.00076*16*2</f>
        <v>2.4320000000000001E-2</v>
      </c>
      <c r="AM66" t="s">
        <v>22</v>
      </c>
      <c r="AN66" t="s">
        <v>99</v>
      </c>
    </row>
    <row r="67" spans="1:42" x14ac:dyDescent="0.25">
      <c r="A67" t="s">
        <v>8</v>
      </c>
      <c r="B67" t="s">
        <v>13</v>
      </c>
      <c r="G67" t="s">
        <v>30</v>
      </c>
      <c r="L67" t="s">
        <v>43</v>
      </c>
      <c r="M67" t="s">
        <v>13</v>
      </c>
      <c r="R67" t="s">
        <v>54</v>
      </c>
      <c r="W67" t="s">
        <v>67</v>
      </c>
      <c r="X67" t="s">
        <v>13</v>
      </c>
      <c r="AC67" t="s">
        <v>89</v>
      </c>
      <c r="AH67" t="s">
        <v>79</v>
      </c>
      <c r="AI67" t="s">
        <v>13</v>
      </c>
      <c r="AN67" t="s">
        <v>100</v>
      </c>
    </row>
    <row r="68" spans="1:42" x14ac:dyDescent="0.25">
      <c r="G68" t="s">
        <v>31</v>
      </c>
      <c r="R68" t="s">
        <v>55</v>
      </c>
      <c r="AC68" t="s">
        <v>160</v>
      </c>
      <c r="AN68" t="s">
        <v>157</v>
      </c>
    </row>
    <row r="70" spans="1:42" x14ac:dyDescent="0.25">
      <c r="G70" t="s">
        <v>114</v>
      </c>
      <c r="R70" t="s">
        <v>114</v>
      </c>
      <c r="AC70" t="s">
        <v>114</v>
      </c>
      <c r="AN70" t="s">
        <v>114</v>
      </c>
    </row>
    <row r="71" spans="1:42" x14ac:dyDescent="0.25">
      <c r="A71" t="s">
        <v>9</v>
      </c>
      <c r="B71" t="s">
        <v>20</v>
      </c>
      <c r="E71" s="2">
        <f>0.08*16</f>
        <v>1.28</v>
      </c>
      <c r="F71" t="s">
        <v>22</v>
      </c>
      <c r="G71" t="s">
        <v>156</v>
      </c>
      <c r="L71" t="s">
        <v>44</v>
      </c>
      <c r="M71" t="s">
        <v>20</v>
      </c>
      <c r="P71" s="2">
        <f>0.08*16</f>
        <v>1.28</v>
      </c>
      <c r="Q71" t="s">
        <v>22</v>
      </c>
      <c r="R71" t="s">
        <v>163</v>
      </c>
      <c r="W71" t="s">
        <v>68</v>
      </c>
      <c r="X71" t="s">
        <v>20</v>
      </c>
      <c r="AA71" s="2">
        <f>0.08*16</f>
        <v>1.28</v>
      </c>
      <c r="AB71" t="s">
        <v>22</v>
      </c>
      <c r="AC71" t="s">
        <v>161</v>
      </c>
      <c r="AH71" t="s">
        <v>80</v>
      </c>
      <c r="AI71" t="s">
        <v>20</v>
      </c>
      <c r="AL71" s="2">
        <f>0.08*16</f>
        <v>1.28</v>
      </c>
      <c r="AM71" t="s">
        <v>22</v>
      </c>
      <c r="AN71" t="s">
        <v>158</v>
      </c>
    </row>
    <row r="72" spans="1:42" x14ac:dyDescent="0.25">
      <c r="A72" t="s">
        <v>15</v>
      </c>
      <c r="B72" t="s">
        <v>143</v>
      </c>
      <c r="E72" s="2"/>
      <c r="G72" t="s">
        <v>144</v>
      </c>
      <c r="I72" s="4"/>
      <c r="L72" t="s">
        <v>45</v>
      </c>
      <c r="M72" t="s">
        <v>143</v>
      </c>
      <c r="P72" s="2"/>
      <c r="R72" t="s">
        <v>164</v>
      </c>
      <c r="T72" s="4"/>
      <c r="W72" t="s">
        <v>69</v>
      </c>
      <c r="X72" t="s">
        <v>143</v>
      </c>
      <c r="AA72" s="2"/>
      <c r="AC72" t="s">
        <v>162</v>
      </c>
      <c r="AE72" s="4"/>
      <c r="AH72" t="s">
        <v>81</v>
      </c>
      <c r="AI72" t="s">
        <v>143</v>
      </c>
      <c r="AL72" s="2"/>
      <c r="AN72" t="s">
        <v>159</v>
      </c>
      <c r="AP72" s="4"/>
    </row>
    <row r="73" spans="1:42" x14ac:dyDescent="0.25">
      <c r="A73" t="s">
        <v>16</v>
      </c>
      <c r="B73" t="s">
        <v>13</v>
      </c>
      <c r="G73" t="s">
        <v>34</v>
      </c>
      <c r="L73" t="s">
        <v>46</v>
      </c>
      <c r="M73" t="s">
        <v>13</v>
      </c>
      <c r="R73" t="s">
        <v>58</v>
      </c>
      <c r="W73" t="s">
        <v>70</v>
      </c>
      <c r="X73" t="s">
        <v>13</v>
      </c>
      <c r="AC73" t="s">
        <v>93</v>
      </c>
      <c r="AH73" t="s">
        <v>82</v>
      </c>
      <c r="AI73" t="s">
        <v>13</v>
      </c>
      <c r="AN73" t="s">
        <v>104</v>
      </c>
    </row>
    <row r="74" spans="1:42" x14ac:dyDescent="0.25">
      <c r="A74" t="s">
        <v>17</v>
      </c>
      <c r="B74" t="s">
        <v>13</v>
      </c>
      <c r="G74" t="s">
        <v>35</v>
      </c>
      <c r="I74" t="s">
        <v>23</v>
      </c>
      <c r="L74" t="s">
        <v>47</v>
      </c>
      <c r="M74" t="s">
        <v>13</v>
      </c>
      <c r="R74" t="s">
        <v>59</v>
      </c>
      <c r="T74" t="s">
        <v>23</v>
      </c>
      <c r="W74" t="s">
        <v>71</v>
      </c>
      <c r="X74" t="s">
        <v>13</v>
      </c>
      <c r="AC74" t="s">
        <v>94</v>
      </c>
      <c r="AE74" t="s">
        <v>23</v>
      </c>
      <c r="AH74" t="s">
        <v>83</v>
      </c>
      <c r="AI74" t="s">
        <v>13</v>
      </c>
      <c r="AN74" t="s">
        <v>105</v>
      </c>
      <c r="AP74" t="s">
        <v>23</v>
      </c>
    </row>
    <row r="76" spans="1:42" x14ac:dyDescent="0.25">
      <c r="P76" s="3" t="s">
        <v>176</v>
      </c>
      <c r="R76" s="3" t="s">
        <v>191</v>
      </c>
      <c r="W76" s="4" t="s">
        <v>177</v>
      </c>
    </row>
    <row r="77" spans="1:42" x14ac:dyDescent="0.25">
      <c r="P77" s="10" t="s">
        <v>175</v>
      </c>
      <c r="Q77" s="10"/>
      <c r="R77" s="10" t="s">
        <v>192</v>
      </c>
      <c r="S77" s="10"/>
      <c r="T77" s="10"/>
      <c r="U77" s="10"/>
      <c r="W77" s="4" t="s">
        <v>178</v>
      </c>
    </row>
    <row r="78" spans="1:42" x14ac:dyDescent="0.25">
      <c r="P78" s="10" t="s">
        <v>174</v>
      </c>
      <c r="Q78" s="10"/>
      <c r="R78" s="10" t="s">
        <v>193</v>
      </c>
      <c r="S78" s="10"/>
      <c r="T78" s="10"/>
      <c r="U78" s="10"/>
    </row>
    <row r="79" spans="1:42" x14ac:dyDescent="0.25">
      <c r="A79" s="3" t="s">
        <v>165</v>
      </c>
    </row>
    <row r="80" spans="1:42" x14ac:dyDescent="0.25">
      <c r="A80" t="s">
        <v>116</v>
      </c>
      <c r="C80" t="s">
        <v>153</v>
      </c>
      <c r="D80" t="s">
        <v>113</v>
      </c>
      <c r="E80" t="s">
        <v>112</v>
      </c>
      <c r="J80" t="s">
        <v>227</v>
      </c>
      <c r="K80" t="s">
        <v>116</v>
      </c>
      <c r="O80" t="s">
        <v>113</v>
      </c>
      <c r="P80" t="s">
        <v>112</v>
      </c>
      <c r="S80" t="s">
        <v>116</v>
      </c>
    </row>
    <row r="81" spans="1:19" x14ac:dyDescent="0.25">
      <c r="A81" t="s">
        <v>107</v>
      </c>
      <c r="C81">
        <v>4</v>
      </c>
      <c r="D81" t="s">
        <v>111</v>
      </c>
      <c r="E81" t="s">
        <v>108</v>
      </c>
      <c r="G81" t="s">
        <v>277</v>
      </c>
      <c r="J81" s="9">
        <v>24</v>
      </c>
      <c r="K81" s="3" t="s">
        <v>251</v>
      </c>
      <c r="L81" s="3"/>
      <c r="M81" s="3"/>
      <c r="P81" s="5" t="s">
        <v>176</v>
      </c>
      <c r="Q81" s="6"/>
      <c r="R81" t="s">
        <v>196</v>
      </c>
      <c r="S81" t="s">
        <v>184</v>
      </c>
    </row>
    <row r="82" spans="1:19" s="10" customFormat="1" x14ac:dyDescent="0.25">
      <c r="A82" s="16" t="s">
        <v>107</v>
      </c>
      <c r="B82" s="16"/>
      <c r="C82" s="16">
        <v>4</v>
      </c>
      <c r="D82" s="16" t="s">
        <v>111</v>
      </c>
      <c r="E82" s="16" t="s">
        <v>108</v>
      </c>
      <c r="F82" s="16"/>
      <c r="G82" s="16" t="s">
        <v>259</v>
      </c>
      <c r="H82" s="16"/>
      <c r="I82" s="16"/>
      <c r="J82" s="3" t="s">
        <v>246</v>
      </c>
      <c r="K82" s="3" t="s">
        <v>252</v>
      </c>
      <c r="L82" s="14" t="s">
        <v>250</v>
      </c>
      <c r="M82" s="15" t="s">
        <v>247</v>
      </c>
      <c r="N82" s="15"/>
      <c r="O82" s="15"/>
      <c r="P82" s="5" t="s">
        <v>219</v>
      </c>
      <c r="Q82"/>
      <c r="R82"/>
      <c r="S82" s="4" t="s">
        <v>253</v>
      </c>
    </row>
    <row r="83" spans="1:19" x14ac:dyDescent="0.25">
      <c r="A83" t="s">
        <v>115</v>
      </c>
      <c r="G83" s="4"/>
      <c r="K83" s="3" t="s">
        <v>285</v>
      </c>
      <c r="P83" s="17" t="s">
        <v>284</v>
      </c>
      <c r="Q83" s="6"/>
      <c r="S83" s="4"/>
    </row>
    <row r="84" spans="1:19" x14ac:dyDescent="0.25">
      <c r="G84" s="4"/>
      <c r="K84" s="9"/>
      <c r="S84" s="4"/>
    </row>
    <row r="85" spans="1:19" x14ac:dyDescent="0.25">
      <c r="J85" t="s">
        <v>227</v>
      </c>
      <c r="S85" s="4"/>
    </row>
    <row r="86" spans="1:19" x14ac:dyDescent="0.25">
      <c r="A86" t="s">
        <v>119</v>
      </c>
      <c r="D86" t="s">
        <v>118</v>
      </c>
      <c r="E86" t="s">
        <v>117</v>
      </c>
      <c r="G86" t="s">
        <v>146</v>
      </c>
      <c r="J86" s="9">
        <v>0.3</v>
      </c>
      <c r="K86" s="3" t="s">
        <v>257</v>
      </c>
    </row>
    <row r="87" spans="1:19" x14ac:dyDescent="0.25">
      <c r="K87" s="7"/>
    </row>
    <row r="88" spans="1:19" x14ac:dyDescent="0.25">
      <c r="K88" s="7"/>
    </row>
    <row r="91" spans="1:19" x14ac:dyDescent="0.25">
      <c r="A91" t="s">
        <v>120</v>
      </c>
    </row>
    <row r="92" spans="1:19" x14ac:dyDescent="0.25">
      <c r="A92" t="s">
        <v>116</v>
      </c>
      <c r="E92" t="s">
        <v>112</v>
      </c>
      <c r="G92" s="7" t="s">
        <v>166</v>
      </c>
      <c r="N92" s="7" t="s">
        <v>167</v>
      </c>
    </row>
    <row r="93" spans="1:19" x14ac:dyDescent="0.25">
      <c r="A93" t="s">
        <v>123</v>
      </c>
      <c r="D93" t="s">
        <v>124</v>
      </c>
      <c r="E93" t="s">
        <v>122</v>
      </c>
      <c r="G93" t="s">
        <v>125</v>
      </c>
      <c r="H93" t="s">
        <v>13</v>
      </c>
      <c r="N93" t="s">
        <v>125</v>
      </c>
      <c r="O93" t="s">
        <v>13</v>
      </c>
    </row>
    <row r="94" spans="1:19" x14ac:dyDescent="0.25">
      <c r="G94" t="s">
        <v>126</v>
      </c>
      <c r="H94" t="s">
        <v>25</v>
      </c>
      <c r="N94" t="s">
        <v>126</v>
      </c>
      <c r="O94" t="s">
        <v>168</v>
      </c>
    </row>
    <row r="95" spans="1:19" x14ac:dyDescent="0.25">
      <c r="G95" t="s">
        <v>127</v>
      </c>
      <c r="H95" t="s">
        <v>26</v>
      </c>
      <c r="N95" t="s">
        <v>127</v>
      </c>
      <c r="O95" t="s">
        <v>169</v>
      </c>
    </row>
    <row r="96" spans="1:19" x14ac:dyDescent="0.25">
      <c r="G96" t="s">
        <v>128</v>
      </c>
      <c r="H96" t="s">
        <v>27</v>
      </c>
      <c r="N96" t="s">
        <v>128</v>
      </c>
      <c r="O96" t="s">
        <v>170</v>
      </c>
    </row>
    <row r="97" spans="1:34" x14ac:dyDescent="0.25">
      <c r="G97" t="s">
        <v>129</v>
      </c>
      <c r="H97" t="s">
        <v>49</v>
      </c>
      <c r="N97" t="s">
        <v>129</v>
      </c>
      <c r="O97" t="s">
        <v>171</v>
      </c>
    </row>
    <row r="98" spans="1:34" x14ac:dyDescent="0.25">
      <c r="G98" t="s">
        <v>130</v>
      </c>
      <c r="H98" t="s">
        <v>50</v>
      </c>
      <c r="N98" t="s">
        <v>130</v>
      </c>
      <c r="O98" s="16" t="s">
        <v>258</v>
      </c>
    </row>
    <row r="99" spans="1:34" x14ac:dyDescent="0.25">
      <c r="G99" t="s">
        <v>131</v>
      </c>
      <c r="H99" t="s">
        <v>51</v>
      </c>
      <c r="N99" t="s">
        <v>131</v>
      </c>
    </row>
    <row r="100" spans="1:34" x14ac:dyDescent="0.25">
      <c r="G100" t="s">
        <v>132</v>
      </c>
      <c r="H100" t="s">
        <v>13</v>
      </c>
      <c r="N100" t="s">
        <v>132</v>
      </c>
      <c r="O100" t="s">
        <v>13</v>
      </c>
    </row>
    <row r="101" spans="1:34" x14ac:dyDescent="0.25">
      <c r="G101" t="s">
        <v>133</v>
      </c>
      <c r="H101" t="s">
        <v>13</v>
      </c>
      <c r="N101" t="s">
        <v>133</v>
      </c>
      <c r="O101" t="s">
        <v>13</v>
      </c>
    </row>
    <row r="102" spans="1:34" x14ac:dyDescent="0.25">
      <c r="G102" t="s">
        <v>134</v>
      </c>
      <c r="H102" t="s">
        <v>84</v>
      </c>
      <c r="N102" t="s">
        <v>134</v>
      </c>
    </row>
    <row r="103" spans="1:34" x14ac:dyDescent="0.25">
      <c r="G103" t="s">
        <v>135</v>
      </c>
      <c r="H103" t="s">
        <v>85</v>
      </c>
      <c r="N103" t="s">
        <v>135</v>
      </c>
    </row>
    <row r="104" spans="1:34" x14ac:dyDescent="0.25">
      <c r="G104" t="s">
        <v>136</v>
      </c>
      <c r="H104" t="s">
        <v>86</v>
      </c>
      <c r="N104" t="s">
        <v>136</v>
      </c>
    </row>
    <row r="105" spans="1:34" x14ac:dyDescent="0.25">
      <c r="G105" t="s">
        <v>137</v>
      </c>
      <c r="H105" t="s">
        <v>95</v>
      </c>
      <c r="N105" t="s">
        <v>137</v>
      </c>
    </row>
    <row r="106" spans="1:34" x14ac:dyDescent="0.25">
      <c r="G106" t="s">
        <v>138</v>
      </c>
      <c r="H106" t="s">
        <v>96</v>
      </c>
      <c r="N106" t="s">
        <v>138</v>
      </c>
    </row>
    <row r="107" spans="1:34" x14ac:dyDescent="0.25">
      <c r="G107" t="s">
        <v>139</v>
      </c>
      <c r="H107" t="s">
        <v>97</v>
      </c>
      <c r="N107" t="s">
        <v>139</v>
      </c>
    </row>
    <row r="108" spans="1:34" x14ac:dyDescent="0.25">
      <c r="G108" t="s">
        <v>140</v>
      </c>
      <c r="H108" t="s">
        <v>13</v>
      </c>
      <c r="N108" t="s">
        <v>140</v>
      </c>
      <c r="O108" t="s">
        <v>13</v>
      </c>
    </row>
    <row r="111" spans="1:34" x14ac:dyDescent="0.25">
      <c r="A111" s="5" t="s">
        <v>198</v>
      </c>
      <c r="B111" s="5"/>
      <c r="C111" t="s">
        <v>199</v>
      </c>
    </row>
    <row r="112" spans="1:34" x14ac:dyDescent="0.25">
      <c r="A112" t="s">
        <v>213</v>
      </c>
      <c r="L112" t="s">
        <v>213</v>
      </c>
      <c r="W112" t="s">
        <v>213</v>
      </c>
      <c r="AH112" t="s">
        <v>213</v>
      </c>
    </row>
    <row r="113" spans="1:35" x14ac:dyDescent="0.25">
      <c r="A113" t="s">
        <v>125</v>
      </c>
      <c r="B113" t="s">
        <v>13</v>
      </c>
      <c r="L113" t="s">
        <v>125</v>
      </c>
      <c r="M113" t="s">
        <v>13</v>
      </c>
      <c r="W113" t="s">
        <v>125</v>
      </c>
      <c r="X113" t="s">
        <v>13</v>
      </c>
      <c r="AH113" t="s">
        <v>125</v>
      </c>
      <c r="AI113" t="s">
        <v>13</v>
      </c>
    </row>
    <row r="114" spans="1:35" x14ac:dyDescent="0.25">
      <c r="A114" t="s">
        <v>126</v>
      </c>
      <c r="B114" t="s">
        <v>215</v>
      </c>
      <c r="L114" t="s">
        <v>126</v>
      </c>
      <c r="M114" t="s">
        <v>215</v>
      </c>
      <c r="W114" t="s">
        <v>126</v>
      </c>
      <c r="X114" t="s">
        <v>215</v>
      </c>
      <c r="AH114" t="s">
        <v>126</v>
      </c>
      <c r="AI114" t="s">
        <v>215</v>
      </c>
    </row>
    <row r="115" spans="1:35" x14ac:dyDescent="0.25">
      <c r="A115" t="s">
        <v>127</v>
      </c>
      <c r="B115" t="s">
        <v>214</v>
      </c>
      <c r="L115" t="s">
        <v>127</v>
      </c>
      <c r="M115" t="s">
        <v>214</v>
      </c>
      <c r="W115" t="s">
        <v>127</v>
      </c>
      <c r="X115" t="s">
        <v>214</v>
      </c>
      <c r="AH115" t="s">
        <v>127</v>
      </c>
      <c r="AI115" t="s">
        <v>214</v>
      </c>
    </row>
    <row r="116" spans="1:35" x14ac:dyDescent="0.25">
      <c r="A116" t="s">
        <v>128</v>
      </c>
      <c r="B116" t="s">
        <v>13</v>
      </c>
      <c r="L116" t="s">
        <v>128</v>
      </c>
      <c r="M116" t="s">
        <v>13</v>
      </c>
      <c r="W116" t="s">
        <v>128</v>
      </c>
      <c r="X116" t="s">
        <v>13</v>
      </c>
      <c r="AH116" t="s">
        <v>128</v>
      </c>
      <c r="AI116" t="s">
        <v>13</v>
      </c>
    </row>
    <row r="121" spans="1:35" x14ac:dyDescent="0.25">
      <c r="A121" t="s">
        <v>216</v>
      </c>
      <c r="E121" t="s">
        <v>218</v>
      </c>
      <c r="F121" t="s">
        <v>112</v>
      </c>
      <c r="J121" t="s">
        <v>224</v>
      </c>
      <c r="L121" t="s">
        <v>226</v>
      </c>
      <c r="N121" t="s">
        <v>225</v>
      </c>
      <c r="V121" t="s">
        <v>116</v>
      </c>
      <c r="X121" t="s">
        <v>153</v>
      </c>
      <c r="Y121" t="s">
        <v>113</v>
      </c>
      <c r="Z121" t="s">
        <v>112</v>
      </c>
    </row>
    <row r="122" spans="1:35" x14ac:dyDescent="0.25">
      <c r="A122" s="11" t="s">
        <v>221</v>
      </c>
      <c r="E122" s="11" t="s">
        <v>222</v>
      </c>
      <c r="F122" s="5" t="s">
        <v>219</v>
      </c>
      <c r="G122" t="s">
        <v>220</v>
      </c>
      <c r="H122" t="s">
        <v>223</v>
      </c>
      <c r="J122" s="3">
        <f>1.2*4+0.3</f>
        <v>5.0999999999999996</v>
      </c>
      <c r="K122" s="3" t="s">
        <v>22</v>
      </c>
      <c r="L122" s="9">
        <f>6.5*J122</f>
        <v>33.15</v>
      </c>
      <c r="M122" s="9" t="s">
        <v>227</v>
      </c>
      <c r="N122" s="18">
        <f>100-L122*100/80</f>
        <v>58.5625</v>
      </c>
      <c r="O122" t="s">
        <v>228</v>
      </c>
      <c r="P122" s="3" t="s">
        <v>244</v>
      </c>
      <c r="Q122" s="3"/>
      <c r="R122" s="3"/>
      <c r="S122" s="3"/>
      <c r="T122" s="3"/>
    </row>
    <row r="123" spans="1:35" x14ac:dyDescent="0.25">
      <c r="D123" s="3" t="s">
        <v>285</v>
      </c>
      <c r="F123" s="17" t="s">
        <v>284</v>
      </c>
      <c r="G123" s="6"/>
      <c r="H123" t="s">
        <v>286</v>
      </c>
    </row>
    <row r="124" spans="1:35" x14ac:dyDescent="0.25">
      <c r="A124" t="s">
        <v>107</v>
      </c>
      <c r="C124">
        <v>4</v>
      </c>
      <c r="D124" t="s">
        <v>111</v>
      </c>
      <c r="E124" t="s">
        <v>108</v>
      </c>
    </row>
    <row r="127" spans="1:35" x14ac:dyDescent="0.25">
      <c r="A127" s="5" t="s">
        <v>200</v>
      </c>
      <c r="B127" s="5"/>
      <c r="C127" t="s">
        <v>199</v>
      </c>
    </row>
    <row r="128" spans="1:35" x14ac:dyDescent="0.25">
      <c r="A128" t="s">
        <v>213</v>
      </c>
      <c r="L128" t="s">
        <v>213</v>
      </c>
      <c r="W128" t="s">
        <v>213</v>
      </c>
      <c r="AH128" t="s">
        <v>213</v>
      </c>
    </row>
    <row r="129" spans="1:35" x14ac:dyDescent="0.25">
      <c r="A129" t="s">
        <v>125</v>
      </c>
      <c r="B129" t="s">
        <v>13</v>
      </c>
      <c r="L129" t="s">
        <v>125</v>
      </c>
      <c r="M129" t="s">
        <v>13</v>
      </c>
      <c r="W129" t="s">
        <v>125</v>
      </c>
      <c r="X129" t="s">
        <v>13</v>
      </c>
      <c r="AH129" t="s">
        <v>125</v>
      </c>
      <c r="AI129" t="s">
        <v>13</v>
      </c>
    </row>
    <row r="130" spans="1:35" x14ac:dyDescent="0.25">
      <c r="A130" t="s">
        <v>126</v>
      </c>
      <c r="B130" t="s">
        <v>215</v>
      </c>
      <c r="L130" t="s">
        <v>126</v>
      </c>
      <c r="M130" t="s">
        <v>215</v>
      </c>
      <c r="W130" t="s">
        <v>126</v>
      </c>
      <c r="X130" t="s">
        <v>215</v>
      </c>
      <c r="AH130" t="s">
        <v>126</v>
      </c>
      <c r="AI130" t="s">
        <v>215</v>
      </c>
    </row>
    <row r="131" spans="1:35" x14ac:dyDescent="0.25">
      <c r="A131" t="s">
        <v>127</v>
      </c>
      <c r="B131" t="s">
        <v>214</v>
      </c>
      <c r="L131" t="s">
        <v>127</v>
      </c>
      <c r="M131" t="s">
        <v>214</v>
      </c>
      <c r="W131" t="s">
        <v>127</v>
      </c>
      <c r="X131" t="s">
        <v>214</v>
      </c>
      <c r="AH131" t="s">
        <v>127</v>
      </c>
      <c r="AI131" t="s">
        <v>214</v>
      </c>
    </row>
    <row r="132" spans="1:35" x14ac:dyDescent="0.25">
      <c r="A132" t="s">
        <v>128</v>
      </c>
      <c r="B132" t="s">
        <v>13</v>
      </c>
      <c r="L132" t="s">
        <v>128</v>
      </c>
      <c r="M132" t="s">
        <v>13</v>
      </c>
      <c r="W132" t="s">
        <v>128</v>
      </c>
      <c r="X132" t="s">
        <v>13</v>
      </c>
      <c r="AH132" t="s">
        <v>128</v>
      </c>
      <c r="AI132" t="s">
        <v>13</v>
      </c>
    </row>
    <row r="134" spans="1:35" x14ac:dyDescent="0.25">
      <c r="A134" t="s">
        <v>216</v>
      </c>
      <c r="E134" t="s">
        <v>218</v>
      </c>
      <c r="F134" t="s">
        <v>112</v>
      </c>
      <c r="J134" t="s">
        <v>224</v>
      </c>
      <c r="L134" t="s">
        <v>226</v>
      </c>
      <c r="N134" t="s">
        <v>225</v>
      </c>
      <c r="V134" t="s">
        <v>116</v>
      </c>
      <c r="X134" t="s">
        <v>153</v>
      </c>
      <c r="Y134" t="s">
        <v>113</v>
      </c>
      <c r="Z134" t="s">
        <v>112</v>
      </c>
    </row>
    <row r="135" spans="1:35" x14ac:dyDescent="0.25">
      <c r="A135" s="11" t="s">
        <v>221</v>
      </c>
      <c r="E135" s="11" t="s">
        <v>222</v>
      </c>
      <c r="F135" s="5" t="s">
        <v>219</v>
      </c>
      <c r="G135" t="s">
        <v>220</v>
      </c>
      <c r="H135" t="s">
        <v>223</v>
      </c>
      <c r="J135" s="3">
        <f>1.2*4</f>
        <v>4.8</v>
      </c>
      <c r="K135" s="3" t="s">
        <v>22</v>
      </c>
      <c r="L135" s="9">
        <f>6.5*J135</f>
        <v>31.2</v>
      </c>
      <c r="M135" s="9" t="s">
        <v>227</v>
      </c>
      <c r="N135" s="18">
        <f>100-L135*100/80</f>
        <v>61</v>
      </c>
      <c r="O135" t="s">
        <v>228</v>
      </c>
      <c r="P135" s="3" t="s">
        <v>239</v>
      </c>
      <c r="Q135" s="3"/>
      <c r="R135" s="3"/>
      <c r="S135" s="3"/>
      <c r="T135" s="3"/>
    </row>
    <row r="136" spans="1:35" x14ac:dyDescent="0.25">
      <c r="A136" t="s">
        <v>107</v>
      </c>
      <c r="C136">
        <v>4</v>
      </c>
      <c r="D136" t="s">
        <v>111</v>
      </c>
      <c r="E136" t="s">
        <v>108</v>
      </c>
      <c r="F136" s="20"/>
      <c r="G136" s="19"/>
      <c r="J136" s="3"/>
      <c r="K136" s="3"/>
      <c r="L136" s="3"/>
      <c r="M136" s="3"/>
      <c r="N136" s="1"/>
    </row>
    <row r="138" spans="1:35" x14ac:dyDescent="0.25">
      <c r="A138" s="5" t="s">
        <v>201</v>
      </c>
      <c r="B138" s="5"/>
      <c r="C138" t="s">
        <v>199</v>
      </c>
    </row>
    <row r="139" spans="1:35" x14ac:dyDescent="0.25">
      <c r="A139" t="s">
        <v>213</v>
      </c>
      <c r="L139" t="s">
        <v>213</v>
      </c>
      <c r="W139" t="s">
        <v>213</v>
      </c>
      <c r="AH139" t="s">
        <v>213</v>
      </c>
    </row>
    <row r="140" spans="1:35" x14ac:dyDescent="0.25">
      <c r="A140" t="s">
        <v>125</v>
      </c>
      <c r="B140" t="s">
        <v>13</v>
      </c>
      <c r="L140" t="s">
        <v>125</v>
      </c>
      <c r="M140" t="s">
        <v>13</v>
      </c>
      <c r="W140" t="s">
        <v>125</v>
      </c>
      <c r="X140" t="s">
        <v>13</v>
      </c>
      <c r="AH140" t="s">
        <v>125</v>
      </c>
      <c r="AI140" t="s">
        <v>13</v>
      </c>
    </row>
    <row r="141" spans="1:35" x14ac:dyDescent="0.25">
      <c r="A141" t="s">
        <v>126</v>
      </c>
      <c r="B141" t="s">
        <v>215</v>
      </c>
      <c r="L141" t="s">
        <v>126</v>
      </c>
      <c r="M141" t="s">
        <v>215</v>
      </c>
      <c r="W141" t="s">
        <v>126</v>
      </c>
      <c r="X141" t="s">
        <v>215</v>
      </c>
      <c r="AH141" t="s">
        <v>126</v>
      </c>
      <c r="AI141" t="s">
        <v>215</v>
      </c>
    </row>
    <row r="142" spans="1:35" x14ac:dyDescent="0.25">
      <c r="A142" t="s">
        <v>127</v>
      </c>
      <c r="B142" t="s">
        <v>214</v>
      </c>
      <c r="L142" t="s">
        <v>127</v>
      </c>
      <c r="M142" t="s">
        <v>214</v>
      </c>
      <c r="W142" t="s">
        <v>127</v>
      </c>
      <c r="X142" t="s">
        <v>214</v>
      </c>
      <c r="AH142" t="s">
        <v>127</v>
      </c>
      <c r="AI142" t="s">
        <v>214</v>
      </c>
    </row>
    <row r="143" spans="1:35" x14ac:dyDescent="0.25">
      <c r="A143" t="s">
        <v>128</v>
      </c>
      <c r="B143" t="s">
        <v>13</v>
      </c>
      <c r="L143" t="s">
        <v>128</v>
      </c>
      <c r="M143" t="s">
        <v>13</v>
      </c>
      <c r="W143" t="s">
        <v>128</v>
      </c>
      <c r="X143" t="s">
        <v>13</v>
      </c>
      <c r="AH143" t="s">
        <v>128</v>
      </c>
      <c r="AI143" t="s">
        <v>13</v>
      </c>
    </row>
    <row r="148" spans="1:35" x14ac:dyDescent="0.25">
      <c r="A148" t="s">
        <v>216</v>
      </c>
      <c r="E148" t="s">
        <v>218</v>
      </c>
      <c r="F148" t="s">
        <v>112</v>
      </c>
      <c r="J148" t="s">
        <v>224</v>
      </c>
      <c r="L148" t="s">
        <v>226</v>
      </c>
      <c r="N148" t="s">
        <v>225</v>
      </c>
      <c r="V148" t="s">
        <v>116</v>
      </c>
      <c r="X148" t="s">
        <v>153</v>
      </c>
      <c r="Y148" t="s">
        <v>113</v>
      </c>
      <c r="Z148" t="s">
        <v>112</v>
      </c>
    </row>
    <row r="149" spans="1:35" x14ac:dyDescent="0.25">
      <c r="A149" s="11" t="s">
        <v>221</v>
      </c>
      <c r="D149" s="3" t="s">
        <v>238</v>
      </c>
      <c r="E149" s="11" t="s">
        <v>222</v>
      </c>
      <c r="F149" s="5" t="s">
        <v>219</v>
      </c>
      <c r="G149" t="s">
        <v>220</v>
      </c>
      <c r="H149" t="s">
        <v>223</v>
      </c>
      <c r="J149" s="3">
        <f>1.2*4+0.3</f>
        <v>5.0999999999999996</v>
      </c>
      <c r="K149" s="3" t="s">
        <v>22</v>
      </c>
      <c r="L149" s="9">
        <f>6.5*J149</f>
        <v>33.15</v>
      </c>
      <c r="M149" s="9" t="s">
        <v>227</v>
      </c>
      <c r="N149" s="18">
        <f>100-L149*100/80</f>
        <v>58.5625</v>
      </c>
      <c r="O149" t="s">
        <v>228</v>
      </c>
      <c r="P149" s="3" t="s">
        <v>243</v>
      </c>
      <c r="Q149" s="3"/>
      <c r="R149" s="3"/>
      <c r="S149" s="3"/>
      <c r="T149" s="3"/>
    </row>
    <row r="150" spans="1:35" x14ac:dyDescent="0.25">
      <c r="D150" s="3" t="s">
        <v>285</v>
      </c>
      <c r="F150" s="17" t="s">
        <v>284</v>
      </c>
      <c r="G150" s="6"/>
      <c r="H150" t="s">
        <v>287</v>
      </c>
    </row>
    <row r="151" spans="1:35" x14ac:dyDescent="0.25">
      <c r="A151" t="s">
        <v>107</v>
      </c>
      <c r="C151">
        <v>4</v>
      </c>
      <c r="D151" t="s">
        <v>111</v>
      </c>
      <c r="E151" t="s">
        <v>108</v>
      </c>
      <c r="F151" s="20"/>
      <c r="G151" s="19"/>
    </row>
    <row r="152" spans="1:35" x14ac:dyDescent="0.25">
      <c r="D152" s="3"/>
      <c r="F152" s="20"/>
      <c r="G152" s="19"/>
    </row>
    <row r="153" spans="1:35" x14ac:dyDescent="0.25">
      <c r="A153" s="5" t="s">
        <v>202</v>
      </c>
      <c r="B153" s="5"/>
      <c r="C153" t="s">
        <v>199</v>
      </c>
    </row>
    <row r="154" spans="1:35" x14ac:dyDescent="0.25">
      <c r="A154" t="s">
        <v>213</v>
      </c>
      <c r="L154" t="s">
        <v>213</v>
      </c>
      <c r="W154" t="s">
        <v>213</v>
      </c>
      <c r="AH154" t="s">
        <v>213</v>
      </c>
    </row>
    <row r="155" spans="1:35" x14ac:dyDescent="0.25">
      <c r="A155" t="s">
        <v>125</v>
      </c>
      <c r="B155" t="s">
        <v>13</v>
      </c>
      <c r="L155" t="s">
        <v>125</v>
      </c>
      <c r="M155" t="s">
        <v>13</v>
      </c>
      <c r="W155" t="s">
        <v>125</v>
      </c>
      <c r="X155" t="s">
        <v>13</v>
      </c>
      <c r="AH155" t="s">
        <v>125</v>
      </c>
      <c r="AI155" t="s">
        <v>13</v>
      </c>
    </row>
    <row r="156" spans="1:35" x14ac:dyDescent="0.25">
      <c r="A156" t="s">
        <v>126</v>
      </c>
      <c r="B156" t="s">
        <v>215</v>
      </c>
      <c r="L156" t="s">
        <v>126</v>
      </c>
      <c r="M156" t="s">
        <v>215</v>
      </c>
      <c r="W156" t="s">
        <v>126</v>
      </c>
      <c r="X156" t="s">
        <v>215</v>
      </c>
      <c r="AH156" t="s">
        <v>126</v>
      </c>
      <c r="AI156" t="s">
        <v>215</v>
      </c>
    </row>
    <row r="157" spans="1:35" x14ac:dyDescent="0.25">
      <c r="A157" t="s">
        <v>127</v>
      </c>
      <c r="B157" t="s">
        <v>214</v>
      </c>
      <c r="L157" t="s">
        <v>127</v>
      </c>
      <c r="M157" t="s">
        <v>214</v>
      </c>
      <c r="W157" t="s">
        <v>127</v>
      </c>
      <c r="X157" t="s">
        <v>214</v>
      </c>
      <c r="AH157" t="s">
        <v>127</v>
      </c>
      <c r="AI157" t="s">
        <v>214</v>
      </c>
    </row>
    <row r="158" spans="1:35" x14ac:dyDescent="0.25">
      <c r="A158" t="s">
        <v>128</v>
      </c>
      <c r="B158" t="s">
        <v>13</v>
      </c>
      <c r="L158" t="s">
        <v>128</v>
      </c>
      <c r="M158" t="s">
        <v>13</v>
      </c>
      <c r="W158" t="s">
        <v>128</v>
      </c>
      <c r="X158" t="s">
        <v>13</v>
      </c>
      <c r="AH158" t="s">
        <v>128</v>
      </c>
      <c r="AI158" t="s">
        <v>13</v>
      </c>
    </row>
    <row r="159" spans="1:35" x14ac:dyDescent="0.25">
      <c r="A159" s="12"/>
      <c r="B159" s="12"/>
    </row>
    <row r="160" spans="1:35" x14ac:dyDescent="0.25">
      <c r="A160" t="s">
        <v>216</v>
      </c>
      <c r="E160" t="s">
        <v>218</v>
      </c>
      <c r="F160" t="s">
        <v>112</v>
      </c>
      <c r="J160" t="s">
        <v>224</v>
      </c>
      <c r="L160" t="s">
        <v>226</v>
      </c>
      <c r="N160" t="s">
        <v>225</v>
      </c>
      <c r="V160" t="s">
        <v>116</v>
      </c>
      <c r="X160" t="s">
        <v>153</v>
      </c>
      <c r="Y160" t="s">
        <v>113</v>
      </c>
      <c r="Z160" t="s">
        <v>112</v>
      </c>
    </row>
    <row r="161" spans="1:20" x14ac:dyDescent="0.25">
      <c r="A161" s="11" t="s">
        <v>221</v>
      </c>
      <c r="D161" s="3" t="s">
        <v>238</v>
      </c>
      <c r="E161" s="11" t="s">
        <v>222</v>
      </c>
      <c r="F161" s="5" t="s">
        <v>219</v>
      </c>
      <c r="G161" t="s">
        <v>220</v>
      </c>
      <c r="H161" t="s">
        <v>223</v>
      </c>
      <c r="J161" s="3">
        <f>1.2*4</f>
        <v>4.8</v>
      </c>
      <c r="K161" s="3" t="s">
        <v>22</v>
      </c>
      <c r="L161" s="9">
        <f>6.5*J161</f>
        <v>31.2</v>
      </c>
      <c r="M161" s="9" t="s">
        <v>227</v>
      </c>
      <c r="N161" s="18">
        <f>100-L161*100/80</f>
        <v>61</v>
      </c>
      <c r="O161" t="s">
        <v>228</v>
      </c>
      <c r="P161" s="3" t="s">
        <v>245</v>
      </c>
      <c r="Q161" s="3"/>
      <c r="R161" s="3"/>
      <c r="S161" s="3"/>
      <c r="T161" s="3"/>
    </row>
    <row r="162" spans="1:20" x14ac:dyDescent="0.25">
      <c r="A162" t="s">
        <v>107</v>
      </c>
      <c r="C162">
        <v>4</v>
      </c>
      <c r="D162" t="s">
        <v>111</v>
      </c>
      <c r="E162" t="s">
        <v>108</v>
      </c>
      <c r="F162" s="20"/>
      <c r="G162" s="19"/>
    </row>
    <row r="164" spans="1:20" x14ac:dyDescent="0.25">
      <c r="A164" s="5" t="s">
        <v>211</v>
      </c>
      <c r="B164" s="5"/>
      <c r="C164" t="s">
        <v>209</v>
      </c>
    </row>
    <row r="165" spans="1:20" x14ac:dyDescent="0.25">
      <c r="A165" t="s">
        <v>213</v>
      </c>
    </row>
    <row r="166" spans="1:20" x14ac:dyDescent="0.25">
      <c r="A166" t="s">
        <v>125</v>
      </c>
      <c r="B166" t="s">
        <v>13</v>
      </c>
    </row>
    <row r="167" spans="1:20" x14ac:dyDescent="0.25">
      <c r="A167" t="s">
        <v>126</v>
      </c>
      <c r="B167" t="s">
        <v>236</v>
      </c>
      <c r="D167" t="s">
        <v>237</v>
      </c>
    </row>
    <row r="168" spans="1:20" x14ac:dyDescent="0.25">
      <c r="A168" t="s">
        <v>127</v>
      </c>
      <c r="B168" t="s">
        <v>214</v>
      </c>
    </row>
    <row r="169" spans="1:20" x14ac:dyDescent="0.25">
      <c r="A169" t="s">
        <v>128</v>
      </c>
      <c r="B169" t="s">
        <v>13</v>
      </c>
    </row>
    <row r="170" spans="1:20" x14ac:dyDescent="0.25">
      <c r="A170" s="12"/>
      <c r="B170" s="12"/>
    </row>
    <row r="171" spans="1:20" x14ac:dyDescent="0.25">
      <c r="A171" s="12" t="s">
        <v>240</v>
      </c>
      <c r="B171" s="12" t="s">
        <v>241</v>
      </c>
    </row>
    <row r="172" spans="1:20" x14ac:dyDescent="0.25">
      <c r="A172" t="s">
        <v>107</v>
      </c>
      <c r="C172">
        <v>1</v>
      </c>
      <c r="D172" t="s">
        <v>111</v>
      </c>
      <c r="E172" t="s">
        <v>108</v>
      </c>
    </row>
    <row r="173" spans="1:20" x14ac:dyDescent="0.25">
      <c r="A173" s="12"/>
      <c r="B173" s="12"/>
    </row>
    <row r="174" spans="1:20" x14ac:dyDescent="0.25">
      <c r="A174" s="12"/>
      <c r="B174" s="12"/>
    </row>
    <row r="177" spans="1:35" x14ac:dyDescent="0.25">
      <c r="A177" s="5" t="s">
        <v>212</v>
      </c>
      <c r="B177" s="5"/>
      <c r="C177" t="s">
        <v>209</v>
      </c>
    </row>
    <row r="178" spans="1:35" x14ac:dyDescent="0.25">
      <c r="A178" t="s">
        <v>213</v>
      </c>
    </row>
    <row r="179" spans="1:35" x14ac:dyDescent="0.25">
      <c r="A179" t="s">
        <v>125</v>
      </c>
      <c r="B179" t="s">
        <v>13</v>
      </c>
    </row>
    <row r="180" spans="1:35" x14ac:dyDescent="0.25">
      <c r="A180" t="s">
        <v>126</v>
      </c>
      <c r="B180" t="s">
        <v>236</v>
      </c>
      <c r="D180" t="s">
        <v>237</v>
      </c>
    </row>
    <row r="181" spans="1:35" x14ac:dyDescent="0.25">
      <c r="A181" t="s">
        <v>127</v>
      </c>
      <c r="B181" t="s">
        <v>214</v>
      </c>
    </row>
    <row r="182" spans="1:35" x14ac:dyDescent="0.25">
      <c r="A182" t="s">
        <v>128</v>
      </c>
      <c r="B182" t="s">
        <v>13</v>
      </c>
    </row>
    <row r="184" spans="1:35" x14ac:dyDescent="0.25">
      <c r="A184" s="12" t="s">
        <v>240</v>
      </c>
      <c r="B184" s="12" t="s">
        <v>242</v>
      </c>
    </row>
    <row r="185" spans="1:35" x14ac:dyDescent="0.25">
      <c r="A185" t="s">
        <v>107</v>
      </c>
      <c r="C185">
        <v>1</v>
      </c>
      <c r="D185" t="s">
        <v>111</v>
      </c>
      <c r="E185" t="s">
        <v>108</v>
      </c>
    </row>
    <row r="189" spans="1:35" x14ac:dyDescent="0.25">
      <c r="A189" s="5" t="s">
        <v>203</v>
      </c>
      <c r="B189" s="5"/>
      <c r="C189" t="s">
        <v>199</v>
      </c>
    </row>
    <row r="190" spans="1:35" x14ac:dyDescent="0.25">
      <c r="A190" t="s">
        <v>229</v>
      </c>
      <c r="L190" t="s">
        <v>229</v>
      </c>
      <c r="W190" t="s">
        <v>229</v>
      </c>
      <c r="AH190" t="s">
        <v>229</v>
      </c>
    </row>
    <row r="191" spans="1:35" x14ac:dyDescent="0.25">
      <c r="A191" t="s">
        <v>125</v>
      </c>
      <c r="B191" t="s">
        <v>231</v>
      </c>
      <c r="C191" s="8" t="s">
        <v>262</v>
      </c>
      <c r="D191" t="s">
        <v>272</v>
      </c>
      <c r="L191" t="s">
        <v>125</v>
      </c>
      <c r="M191" t="s">
        <v>231</v>
      </c>
      <c r="W191" t="s">
        <v>125</v>
      </c>
      <c r="X191" t="s">
        <v>231</v>
      </c>
      <c r="AH191" t="s">
        <v>125</v>
      </c>
      <c r="AI191" t="s">
        <v>231</v>
      </c>
    </row>
    <row r="192" spans="1:35" x14ac:dyDescent="0.25">
      <c r="A192" t="s">
        <v>126</v>
      </c>
      <c r="B192" t="s">
        <v>230</v>
      </c>
      <c r="C192" t="s">
        <v>234</v>
      </c>
      <c r="D192" t="s">
        <v>272</v>
      </c>
      <c r="L192" t="s">
        <v>126</v>
      </c>
      <c r="M192" t="s">
        <v>230</v>
      </c>
      <c r="W192" t="s">
        <v>126</v>
      </c>
      <c r="X192" t="s">
        <v>230</v>
      </c>
      <c r="AH192" t="s">
        <v>126</v>
      </c>
      <c r="AI192" t="s">
        <v>230</v>
      </c>
    </row>
    <row r="193" spans="1:35" x14ac:dyDescent="0.25">
      <c r="A193" t="s">
        <v>127</v>
      </c>
      <c r="B193" t="s">
        <v>232</v>
      </c>
      <c r="C193" t="s">
        <v>234</v>
      </c>
      <c r="D193" t="s">
        <v>272</v>
      </c>
      <c r="L193" t="s">
        <v>127</v>
      </c>
      <c r="M193" t="s">
        <v>232</v>
      </c>
      <c r="W193" t="s">
        <v>127</v>
      </c>
      <c r="X193" t="s">
        <v>232</v>
      </c>
      <c r="AH193" t="s">
        <v>127</v>
      </c>
      <c r="AI193" t="s">
        <v>232</v>
      </c>
    </row>
    <row r="194" spans="1:35" x14ac:dyDescent="0.25">
      <c r="A194" t="s">
        <v>128</v>
      </c>
      <c r="B194" t="s">
        <v>13</v>
      </c>
      <c r="L194" t="s">
        <v>128</v>
      </c>
      <c r="M194" t="s">
        <v>13</v>
      </c>
      <c r="W194" t="s">
        <v>128</v>
      </c>
      <c r="X194" t="s">
        <v>13</v>
      </c>
      <c r="AH194" t="s">
        <v>128</v>
      </c>
      <c r="AI194" t="s">
        <v>13</v>
      </c>
    </row>
    <row r="195" spans="1:35" x14ac:dyDescent="0.25">
      <c r="A195" t="s">
        <v>129</v>
      </c>
      <c r="B195" t="s">
        <v>13</v>
      </c>
      <c r="L195" t="s">
        <v>129</v>
      </c>
      <c r="M195" t="s">
        <v>13</v>
      </c>
      <c r="W195" t="s">
        <v>129</v>
      </c>
      <c r="X195" t="s">
        <v>13</v>
      </c>
      <c r="AH195" t="s">
        <v>129</v>
      </c>
      <c r="AI195" t="s">
        <v>13</v>
      </c>
    </row>
    <row r="196" spans="1:35" x14ac:dyDescent="0.25">
      <c r="A196" t="s">
        <v>130</v>
      </c>
      <c r="B196" t="s">
        <v>233</v>
      </c>
      <c r="C196" t="s">
        <v>235</v>
      </c>
      <c r="D196" t="s">
        <v>272</v>
      </c>
      <c r="E196" s="3" t="s">
        <v>257</v>
      </c>
      <c r="L196" t="s">
        <v>130</v>
      </c>
      <c r="M196" t="s">
        <v>233</v>
      </c>
      <c r="W196" t="s">
        <v>130</v>
      </c>
      <c r="X196" t="s">
        <v>233</v>
      </c>
      <c r="AH196" t="s">
        <v>130</v>
      </c>
      <c r="AI196" t="s">
        <v>233</v>
      </c>
    </row>
    <row r="198" spans="1:35" x14ac:dyDescent="0.25">
      <c r="B198" s="10" t="s">
        <v>185</v>
      </c>
      <c r="C198" s="10"/>
      <c r="D198" s="10"/>
      <c r="E198" s="10" t="s">
        <v>186</v>
      </c>
      <c r="F198" s="10"/>
      <c r="G198" s="10"/>
      <c r="H198" s="10" t="s">
        <v>187</v>
      </c>
      <c r="I198" s="10"/>
    </row>
    <row r="199" spans="1:35" x14ac:dyDescent="0.25">
      <c r="B199" s="3" t="s">
        <v>260</v>
      </c>
      <c r="C199" s="3"/>
      <c r="D199" t="s">
        <v>274</v>
      </c>
      <c r="E199" s="13" t="s">
        <v>261</v>
      </c>
      <c r="H199" t="s">
        <v>187</v>
      </c>
      <c r="L199" t="s">
        <v>107</v>
      </c>
      <c r="N199">
        <v>8</v>
      </c>
      <c r="O199" t="s">
        <v>111</v>
      </c>
      <c r="P199" t="s">
        <v>108</v>
      </c>
    </row>
    <row r="200" spans="1:35" x14ac:dyDescent="0.25">
      <c r="B200" s="5" t="s">
        <v>176</v>
      </c>
      <c r="C200" s="6"/>
      <c r="D200" t="s">
        <v>265</v>
      </c>
      <c r="E200" s="3" t="s">
        <v>267</v>
      </c>
      <c r="L200" t="s">
        <v>107</v>
      </c>
      <c r="N200">
        <v>4</v>
      </c>
      <c r="O200" t="s">
        <v>111</v>
      </c>
      <c r="P200" t="s">
        <v>108</v>
      </c>
    </row>
    <row r="202" spans="1:35" x14ac:dyDescent="0.25">
      <c r="A202" s="5" t="s">
        <v>204</v>
      </c>
      <c r="B202" s="5"/>
      <c r="C202" t="s">
        <v>199</v>
      </c>
    </row>
    <row r="203" spans="1:35" x14ac:dyDescent="0.25">
      <c r="A203" t="s">
        <v>229</v>
      </c>
      <c r="L203" t="s">
        <v>229</v>
      </c>
      <c r="W203" t="s">
        <v>229</v>
      </c>
      <c r="AH203" t="s">
        <v>229</v>
      </c>
    </row>
    <row r="204" spans="1:35" x14ac:dyDescent="0.25">
      <c r="A204" t="s">
        <v>125</v>
      </c>
      <c r="B204" t="s">
        <v>231</v>
      </c>
      <c r="C204" s="8" t="s">
        <v>262</v>
      </c>
      <c r="D204" t="s">
        <v>272</v>
      </c>
      <c r="L204" t="s">
        <v>125</v>
      </c>
      <c r="M204" t="s">
        <v>231</v>
      </c>
      <c r="W204" t="s">
        <v>125</v>
      </c>
      <c r="X204" t="s">
        <v>231</v>
      </c>
      <c r="AH204" t="s">
        <v>125</v>
      </c>
      <c r="AI204" t="s">
        <v>231</v>
      </c>
    </row>
    <row r="205" spans="1:35" x14ac:dyDescent="0.25">
      <c r="A205" t="s">
        <v>126</v>
      </c>
      <c r="B205" t="s">
        <v>230</v>
      </c>
      <c r="C205" t="s">
        <v>234</v>
      </c>
      <c r="D205" t="s">
        <v>272</v>
      </c>
      <c r="L205" t="s">
        <v>126</v>
      </c>
      <c r="M205" t="s">
        <v>230</v>
      </c>
      <c r="W205" t="s">
        <v>126</v>
      </c>
      <c r="X205" t="s">
        <v>230</v>
      </c>
      <c r="AH205" t="s">
        <v>126</v>
      </c>
      <c r="AI205" t="s">
        <v>230</v>
      </c>
    </row>
    <row r="206" spans="1:35" x14ac:dyDescent="0.25">
      <c r="A206" t="s">
        <v>127</v>
      </c>
      <c r="B206" t="s">
        <v>232</v>
      </c>
      <c r="C206" t="s">
        <v>234</v>
      </c>
      <c r="D206" t="s">
        <v>272</v>
      </c>
      <c r="L206" t="s">
        <v>127</v>
      </c>
      <c r="M206" t="s">
        <v>232</v>
      </c>
      <c r="W206" t="s">
        <v>127</v>
      </c>
      <c r="X206" t="s">
        <v>232</v>
      </c>
      <c r="AH206" t="s">
        <v>127</v>
      </c>
      <c r="AI206" t="s">
        <v>232</v>
      </c>
    </row>
    <row r="207" spans="1:35" x14ac:dyDescent="0.25">
      <c r="A207" t="s">
        <v>128</v>
      </c>
      <c r="B207" t="s">
        <v>13</v>
      </c>
      <c r="L207" t="s">
        <v>128</v>
      </c>
      <c r="M207" t="s">
        <v>13</v>
      </c>
      <c r="W207" t="s">
        <v>128</v>
      </c>
      <c r="X207" t="s">
        <v>13</v>
      </c>
      <c r="AH207" t="s">
        <v>128</v>
      </c>
      <c r="AI207" t="s">
        <v>13</v>
      </c>
    </row>
    <row r="208" spans="1:35" x14ac:dyDescent="0.25">
      <c r="A208" t="s">
        <v>129</v>
      </c>
      <c r="B208" t="s">
        <v>13</v>
      </c>
      <c r="L208" t="s">
        <v>129</v>
      </c>
      <c r="M208" t="s">
        <v>13</v>
      </c>
      <c r="W208" t="s">
        <v>129</v>
      </c>
      <c r="X208" t="s">
        <v>13</v>
      </c>
      <c r="AH208" t="s">
        <v>129</v>
      </c>
      <c r="AI208" t="s">
        <v>13</v>
      </c>
    </row>
    <row r="209" spans="1:35" x14ac:dyDescent="0.25">
      <c r="A209" t="s">
        <v>130</v>
      </c>
      <c r="B209" t="s">
        <v>233</v>
      </c>
      <c r="C209" t="s">
        <v>235</v>
      </c>
      <c r="D209" t="s">
        <v>272</v>
      </c>
      <c r="E209" s="3" t="s">
        <v>257</v>
      </c>
      <c r="L209" t="s">
        <v>130</v>
      </c>
      <c r="M209" t="s">
        <v>233</v>
      </c>
      <c r="W209" t="s">
        <v>130</v>
      </c>
      <c r="X209" t="s">
        <v>233</v>
      </c>
      <c r="AH209" t="s">
        <v>130</v>
      </c>
      <c r="AI209" t="s">
        <v>233</v>
      </c>
    </row>
    <row r="210" spans="1:35" x14ac:dyDescent="0.25">
      <c r="E210" s="3"/>
    </row>
    <row r="211" spans="1:35" x14ac:dyDescent="0.25">
      <c r="B211" s="3" t="s">
        <v>260</v>
      </c>
      <c r="C211" s="3"/>
      <c r="D211" t="s">
        <v>273</v>
      </c>
      <c r="E211" s="13" t="s">
        <v>261</v>
      </c>
      <c r="H211" t="s">
        <v>187</v>
      </c>
      <c r="L211" t="s">
        <v>107</v>
      </c>
      <c r="N211">
        <v>8</v>
      </c>
      <c r="O211" t="s">
        <v>111</v>
      </c>
      <c r="P211" t="s">
        <v>108</v>
      </c>
    </row>
    <row r="212" spans="1:35" x14ac:dyDescent="0.25">
      <c r="B212" s="5" t="s">
        <v>176</v>
      </c>
      <c r="C212" s="6"/>
      <c r="D212" t="s">
        <v>265</v>
      </c>
      <c r="E212" s="3" t="s">
        <v>268</v>
      </c>
      <c r="L212" t="s">
        <v>107</v>
      </c>
      <c r="N212">
        <v>4</v>
      </c>
      <c r="O212" t="s">
        <v>111</v>
      </c>
      <c r="P212" t="s">
        <v>108</v>
      </c>
    </row>
    <row r="215" spans="1:35" x14ac:dyDescent="0.25">
      <c r="A215" s="5" t="s">
        <v>205</v>
      </c>
      <c r="B215" s="6"/>
      <c r="C215" t="s">
        <v>199</v>
      </c>
    </row>
    <row r="216" spans="1:35" x14ac:dyDescent="0.25">
      <c r="A216" t="s">
        <v>207</v>
      </c>
      <c r="C216" t="s">
        <v>263</v>
      </c>
      <c r="E216" t="s">
        <v>278</v>
      </c>
      <c r="G216" s="9">
        <v>25</v>
      </c>
      <c r="H216" t="s">
        <v>227</v>
      </c>
    </row>
    <row r="218" spans="1:35" x14ac:dyDescent="0.25">
      <c r="A218" s="5" t="s">
        <v>206</v>
      </c>
      <c r="B218" s="6"/>
      <c r="C218" t="s">
        <v>199</v>
      </c>
    </row>
    <row r="219" spans="1:35" x14ac:dyDescent="0.25">
      <c r="A219" t="s">
        <v>207</v>
      </c>
      <c r="C219" t="s">
        <v>263</v>
      </c>
      <c r="E219" t="s">
        <v>278</v>
      </c>
      <c r="G219" s="9">
        <v>25</v>
      </c>
      <c r="H219" t="s">
        <v>227</v>
      </c>
    </row>
    <row r="222" spans="1:35" x14ac:dyDescent="0.25">
      <c r="A222" s="5" t="s">
        <v>208</v>
      </c>
      <c r="B222" s="5"/>
      <c r="C222" t="s">
        <v>209</v>
      </c>
    </row>
    <row r="223" spans="1:35" x14ac:dyDescent="0.25">
      <c r="A223" t="s">
        <v>264</v>
      </c>
      <c r="D223" s="5" t="s">
        <v>176</v>
      </c>
      <c r="E223" s="6"/>
      <c r="F223" t="s">
        <v>265</v>
      </c>
      <c r="G223" s="3" t="s">
        <v>268</v>
      </c>
      <c r="K223" s="9">
        <v>5</v>
      </c>
      <c r="L223" t="s">
        <v>227</v>
      </c>
      <c r="M223" t="s">
        <v>107</v>
      </c>
      <c r="O223">
        <v>1</v>
      </c>
      <c r="P223" t="s">
        <v>111</v>
      </c>
      <c r="Q223" t="s">
        <v>108</v>
      </c>
    </row>
    <row r="224" spans="1:35" x14ac:dyDescent="0.25">
      <c r="D224" t="s">
        <v>269</v>
      </c>
    </row>
    <row r="226" spans="1:17" x14ac:dyDescent="0.25">
      <c r="A226" s="5" t="s">
        <v>210</v>
      </c>
      <c r="B226" s="5"/>
      <c r="C226" t="s">
        <v>209</v>
      </c>
    </row>
    <row r="227" spans="1:17" x14ac:dyDescent="0.25">
      <c r="A227" t="s">
        <v>264</v>
      </c>
      <c r="K227" s="9">
        <v>5</v>
      </c>
      <c r="L227" t="s">
        <v>227</v>
      </c>
      <c r="M227" t="s">
        <v>107</v>
      </c>
      <c r="O227">
        <v>1</v>
      </c>
      <c r="P227" t="s">
        <v>111</v>
      </c>
      <c r="Q227" t="s">
        <v>108</v>
      </c>
    </row>
    <row r="230" spans="1:17" x14ac:dyDescent="0.25">
      <c r="A230" s="5" t="s">
        <v>270</v>
      </c>
      <c r="B230" s="6"/>
      <c r="C230" s="6"/>
    </row>
    <row r="232" spans="1:17" x14ac:dyDescent="0.25">
      <c r="A232" t="s">
        <v>271</v>
      </c>
    </row>
    <row r="238" spans="1:17" x14ac:dyDescent="0.25">
      <c r="D238" t="s">
        <v>279</v>
      </c>
      <c r="K238">
        <f>SUM(J25,J32,J81,J86,L122,L135,L149,L161)</f>
        <v>171.29999999999998</v>
      </c>
      <c r="L238" t="s">
        <v>227</v>
      </c>
      <c r="M238" t="s">
        <v>280</v>
      </c>
      <c r="N238" s="21">
        <f>K238/48</f>
        <v>3.5687499999999996</v>
      </c>
      <c r="O238" s="3" t="s">
        <v>22</v>
      </c>
      <c r="P238" s="3" t="s">
        <v>290</v>
      </c>
    </row>
    <row r="239" spans="1:17" x14ac:dyDescent="0.25">
      <c r="K239">
        <f>SUM(G216,G219,K223,K227)</f>
        <v>60</v>
      </c>
      <c r="L239" t="s">
        <v>227</v>
      </c>
      <c r="M239" t="s">
        <v>281</v>
      </c>
    </row>
    <row r="240" spans="1:17" x14ac:dyDescent="0.25">
      <c r="M240" t="s">
        <v>282</v>
      </c>
    </row>
    <row r="241" spans="9:12" x14ac:dyDescent="0.25">
      <c r="I241" t="s">
        <v>283</v>
      </c>
      <c r="K241" s="3">
        <f>SUM(K238:K240)</f>
        <v>231.29999999999998</v>
      </c>
      <c r="L241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Morawski, Mr</dc:creator>
  <cp:lastModifiedBy>Robert Morawski, Mr</cp:lastModifiedBy>
  <dcterms:created xsi:type="dcterms:W3CDTF">2024-02-13T16:20:05Z</dcterms:created>
  <dcterms:modified xsi:type="dcterms:W3CDTF">2024-02-14T22:50:31Z</dcterms:modified>
</cp:coreProperties>
</file>